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ucian.Ion\Desktop\cariere-altex\"/>
    </mc:Choice>
  </mc:AlternateContent>
  <bookViews>
    <workbookView xWindow="0" yWindow="0" windowWidth="57600" windowHeight="28536" firstSheet="1" activeTab="1"/>
  </bookViews>
  <sheets>
    <sheet name="Magazine" sheetId="2" r:id="rId1"/>
    <sheet name="Code Magento" sheetId="15" r:id="rId2"/>
    <sheet name="Director Magazin   " sheetId="17" r:id="rId3"/>
    <sheet name="Director Adjunct" sheetId="8" r:id="rId4"/>
    <sheet name="Manager Financiar" sheetId="6" r:id="rId5"/>
    <sheet name="Casier" sheetId="14" r:id="rId6"/>
    <sheet name="Electrocasnice Mari" sheetId="9" r:id="rId7"/>
    <sheet name="Electrocasnice Mici" sheetId="10" r:id="rId8"/>
    <sheet name="Comunicatii" sheetId="11" r:id="rId9"/>
    <sheet name="IT" sheetId="12" r:id="rId10"/>
    <sheet name="Entertainment" sheetId="13" r:id="rId11"/>
    <sheet name="Negre" sheetId="18" r:id="rId12"/>
    <sheet name="Audio-Visual    " sheetId="16" r:id="rId13"/>
    <sheet name="Responsabil Service" sheetId="19" r:id="rId14"/>
    <sheet name="Operator Online   " sheetId="20" r:id="rId15"/>
    <sheet name="Operator Probe &amp; Garantii" sheetId="21" r:id="rId16"/>
    <sheet name="HTML &amp; JS &amp; CSS" sheetId="5" r:id="rId17"/>
    <sheet name="Tablou" sheetId="4" r:id="rId18"/>
  </sheets>
  <definedNames>
    <definedName name="_xlnm._FilterDatabase" localSheetId="0" hidden="1">Magazine!$A$1:$E$95</definedName>
  </definedNames>
  <calcPr calcId="162913"/>
  <pivotCaches>
    <pivotCache cacheId="9" r:id="rId19"/>
  </pivotCaches>
</workbook>
</file>

<file path=xl/calcChain.xml><?xml version="1.0" encoding="utf-8"?>
<calcChain xmlns="http://schemas.openxmlformats.org/spreadsheetml/2006/main"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2" i="15"/>
  <c r="A79" i="5"/>
  <c r="AR44" i="2"/>
  <c r="D128" i="5" l="1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D127" i="5"/>
  <c r="D1" i="8"/>
  <c r="Q127" i="5"/>
  <c r="N127" i="5"/>
  <c r="M127" i="5"/>
  <c r="L127" i="5"/>
  <c r="K127" i="5"/>
  <c r="J127" i="5"/>
  <c r="A221" i="5"/>
  <c r="B221" i="5" s="1"/>
  <c r="C221" i="5"/>
  <c r="A222" i="5"/>
  <c r="B222" i="5" s="1"/>
  <c r="C222" i="5"/>
  <c r="A223" i="5"/>
  <c r="B223" i="5" s="1"/>
  <c r="C223" i="5"/>
  <c r="A224" i="5"/>
  <c r="B224" i="5" s="1"/>
  <c r="C224" i="5"/>
  <c r="A225" i="5"/>
  <c r="B225" i="5" s="1"/>
  <c r="C225" i="5"/>
  <c r="A226" i="5"/>
  <c r="B226" i="5" s="1"/>
  <c r="C226" i="5"/>
  <c r="A227" i="5"/>
  <c r="B227" i="5" s="1"/>
  <c r="C227" i="5"/>
  <c r="A228" i="5"/>
  <c r="B228" i="5" s="1"/>
  <c r="C228" i="5"/>
  <c r="A229" i="5"/>
  <c r="B229" i="5" s="1"/>
  <c r="C229" i="5"/>
  <c r="A230" i="5"/>
  <c r="B230" i="5" s="1"/>
  <c r="C230" i="5"/>
  <c r="A231" i="5"/>
  <c r="B231" i="5" s="1"/>
  <c r="C231" i="5"/>
  <c r="A232" i="5"/>
  <c r="B232" i="5" s="1"/>
  <c r="C232" i="5"/>
  <c r="A233" i="5"/>
  <c r="B233" i="5" s="1"/>
  <c r="C233" i="5"/>
  <c r="A234" i="5"/>
  <c r="B234" i="5" s="1"/>
  <c r="C234" i="5"/>
  <c r="A235" i="5"/>
  <c r="B235" i="5" s="1"/>
  <c r="C235" i="5"/>
  <c r="A236" i="5"/>
  <c r="B236" i="5" s="1"/>
  <c r="C236" i="5"/>
  <c r="A237" i="5"/>
  <c r="B237" i="5" s="1"/>
  <c r="C237" i="5"/>
  <c r="A238" i="5"/>
  <c r="B238" i="5" s="1"/>
  <c r="C238" i="5"/>
  <c r="A239" i="5"/>
  <c r="B239" i="5" s="1"/>
  <c r="C239" i="5"/>
  <c r="A240" i="5"/>
  <c r="B240" i="5" s="1"/>
  <c r="C240" i="5"/>
  <c r="A241" i="5"/>
  <c r="B241" i="5" s="1"/>
  <c r="C241" i="5"/>
  <c r="A242" i="5"/>
  <c r="C242" i="5"/>
  <c r="A243" i="5"/>
  <c r="B243" i="5" s="1"/>
  <c r="C243" i="5"/>
  <c r="A244" i="5"/>
  <c r="C244" i="5"/>
  <c r="A245" i="5"/>
  <c r="B245" i="5" s="1"/>
  <c r="C245" i="5"/>
  <c r="A246" i="5"/>
  <c r="B246" i="5" s="1"/>
  <c r="C246" i="5"/>
  <c r="A247" i="5"/>
  <c r="B247" i="5" s="1"/>
  <c r="C247" i="5"/>
  <c r="A248" i="5"/>
  <c r="B248" i="5" s="1"/>
  <c r="C248" i="5"/>
  <c r="A249" i="5"/>
  <c r="B249" i="5" s="1"/>
  <c r="C249" i="5"/>
  <c r="A250" i="5"/>
  <c r="B250" i="5" s="1"/>
  <c r="C250" i="5"/>
  <c r="A251" i="5"/>
  <c r="B251" i="5" s="1"/>
  <c r="C251" i="5"/>
  <c r="A252" i="5"/>
  <c r="B252" i="5" s="1"/>
  <c r="C252" i="5"/>
  <c r="I127" i="5"/>
  <c r="H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127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82" i="5"/>
  <c r="AQ2" i="2" a="1"/>
  <c r="AQ2" i="2" s="1"/>
  <c r="B244" i="5" l="1"/>
  <c r="B242" i="5"/>
  <c r="AQ3" i="2" a="1"/>
  <c r="AQ3" i="2" s="1"/>
  <c r="AQ4" i="2" s="1" a="1"/>
  <c r="AQ4" i="2" s="1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2" i="2"/>
  <c r="AQ5" i="2" l="1" a="1"/>
  <c r="AQ5" i="2" s="1"/>
  <c r="D1" i="21"/>
  <c r="D1" i="20"/>
  <c r="D1" i="19"/>
  <c r="D1" i="18"/>
  <c r="AQ6" i="2" l="1" a="1"/>
  <c r="AQ6" i="2" s="1"/>
  <c r="A20" i="15" a="1"/>
  <c r="A20" i="15" s="1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D20" i="15"/>
  <c r="E20" i="15" s="1"/>
  <c r="D1" i="14"/>
  <c r="D1" i="16"/>
  <c r="D1" i="13"/>
  <c r="D1" i="12"/>
  <c r="D1" i="11"/>
  <c r="D1" i="10"/>
  <c r="D1" i="9"/>
  <c r="D1" i="6"/>
  <c r="D1" i="17"/>
  <c r="C131" i="5"/>
  <c r="C132" i="5"/>
  <c r="C135" i="5"/>
  <c r="C136" i="5"/>
  <c r="C137" i="5"/>
  <c r="C139" i="5"/>
  <c r="C140" i="5"/>
  <c r="C142" i="5"/>
  <c r="C143" i="5"/>
  <c r="C144" i="5"/>
  <c r="C145" i="5"/>
  <c r="C146" i="5"/>
  <c r="C148" i="5"/>
  <c r="C153" i="5"/>
  <c r="C154" i="5"/>
  <c r="C155" i="5"/>
  <c r="C156" i="5"/>
  <c r="C157" i="5"/>
  <c r="C158" i="5"/>
  <c r="C161" i="5"/>
  <c r="C164" i="5"/>
  <c r="C166" i="5"/>
  <c r="C172" i="5"/>
  <c r="C174" i="5"/>
  <c r="C175" i="5"/>
  <c r="C177" i="5"/>
  <c r="C178" i="5"/>
  <c r="C179" i="5"/>
  <c r="C180" i="5"/>
  <c r="C181" i="5"/>
  <c r="C182" i="5"/>
  <c r="C183" i="5"/>
  <c r="C184" i="5"/>
  <c r="C186" i="5"/>
  <c r="C191" i="5"/>
  <c r="C197" i="5"/>
  <c r="C199" i="5"/>
  <c r="C200" i="5"/>
  <c r="C203" i="5"/>
  <c r="C205" i="5"/>
  <c r="C207" i="5"/>
  <c r="C209" i="5"/>
  <c r="C210" i="5"/>
  <c r="C214" i="5"/>
  <c r="C217" i="5"/>
  <c r="C219" i="5"/>
  <c r="AQ7" i="2" l="1" a="1"/>
  <c r="AQ7" i="2" s="1"/>
  <c r="C133" i="5"/>
  <c r="C212" i="5"/>
  <c r="C189" i="5"/>
  <c r="C173" i="5"/>
  <c r="C149" i="5"/>
  <c r="C196" i="5"/>
  <c r="C188" i="5"/>
  <c r="C176" i="5"/>
  <c r="C215" i="5"/>
  <c r="C211" i="5"/>
  <c r="C195" i="5"/>
  <c r="C187" i="5"/>
  <c r="C171" i="5"/>
  <c r="C167" i="5"/>
  <c r="C163" i="5"/>
  <c r="C159" i="5"/>
  <c r="C151" i="5"/>
  <c r="C147" i="5"/>
  <c r="C213" i="5"/>
  <c r="C201" i="5"/>
  <c r="C193" i="5"/>
  <c r="C185" i="5"/>
  <c r="C169" i="5"/>
  <c r="C165" i="5"/>
  <c r="C141" i="5"/>
  <c r="C216" i="5"/>
  <c r="C208" i="5"/>
  <c r="C204" i="5"/>
  <c r="C192" i="5"/>
  <c r="C168" i="5"/>
  <c r="C160" i="5"/>
  <c r="C152" i="5"/>
  <c r="C218" i="5"/>
  <c r="C206" i="5"/>
  <c r="C202" i="5"/>
  <c r="C198" i="5"/>
  <c r="C194" i="5"/>
  <c r="C190" i="5"/>
  <c r="C170" i="5"/>
  <c r="C162" i="5"/>
  <c r="C150" i="5"/>
  <c r="C138" i="5"/>
  <c r="C134" i="5"/>
  <c r="C130" i="5"/>
  <c r="B18" i="15"/>
  <c r="C18" i="15" s="1"/>
  <c r="P127" i="5"/>
  <c r="O127" i="5"/>
  <c r="G127" i="5"/>
  <c r="C220" i="5"/>
  <c r="C128" i="5"/>
  <c r="F127" i="5"/>
  <c r="E127" i="5"/>
  <c r="C127" i="5"/>
  <c r="C129" i="5"/>
  <c r="AQ8" i="2" l="1" a="1"/>
  <c r="AQ8" i="2" s="1"/>
  <c r="B10" i="15"/>
  <c r="C10" i="15" s="1"/>
  <c r="AQ9" i="2" l="1" a="1"/>
  <c r="AQ9" i="2" s="1"/>
  <c r="A21" i="15" a="1"/>
  <c r="A21" i="15" s="1"/>
  <c r="B8" i="15"/>
  <c r="C8" i="15" s="1"/>
  <c r="B9" i="15"/>
  <c r="C9" i="15" s="1"/>
  <c r="AR2" i="2"/>
  <c r="B20" i="15"/>
  <c r="C20" i="15" s="1"/>
  <c r="AQ10" i="2" l="1" a="1"/>
  <c r="AQ10" i="2" s="1"/>
  <c r="AQ11" i="2" s="1" a="1"/>
  <c r="AQ11" i="2" s="1"/>
  <c r="AQ12" i="2" s="1" a="1"/>
  <c r="AQ12" i="2" s="1"/>
  <c r="AQ13" i="2" s="1" a="1"/>
  <c r="AQ13" i="2" s="1"/>
  <c r="AQ14" i="2" s="1" a="1"/>
  <c r="AQ14" i="2" s="1"/>
  <c r="AQ15" i="2" s="1" a="1"/>
  <c r="AQ15" i="2" s="1"/>
  <c r="AQ16" i="2" s="1" a="1"/>
  <c r="AQ16" i="2" s="1"/>
  <c r="AQ17" i="2" s="1" a="1"/>
  <c r="AQ17" i="2" s="1"/>
  <c r="AQ18" i="2" s="1" a="1"/>
  <c r="AQ18" i="2" s="1"/>
  <c r="AQ19" i="2" s="1" a="1"/>
  <c r="AQ19" i="2" s="1"/>
  <c r="AQ20" i="2" s="1" a="1"/>
  <c r="AQ20" i="2" s="1"/>
  <c r="AQ21" i="2" s="1" a="1"/>
  <c r="AQ21" i="2" s="1"/>
  <c r="AQ22" i="2" s="1" a="1"/>
  <c r="AQ22" i="2" s="1"/>
  <c r="AQ23" i="2" s="1" a="1"/>
  <c r="AQ23" i="2" s="1"/>
  <c r="AQ24" i="2" s="1" a="1"/>
  <c r="AQ24" i="2" s="1"/>
  <c r="AQ25" i="2" s="1" a="1"/>
  <c r="AQ25" i="2" s="1"/>
  <c r="AQ26" i="2" s="1" a="1"/>
  <c r="AQ26" i="2" s="1"/>
  <c r="AQ27" i="2" s="1" a="1"/>
  <c r="AQ27" i="2" s="1"/>
  <c r="AQ28" i="2" s="1" a="1"/>
  <c r="AQ28" i="2" s="1"/>
  <c r="AQ29" i="2" s="1" a="1"/>
  <c r="AQ29" i="2" s="1"/>
  <c r="AQ30" i="2" s="1" a="1"/>
  <c r="AQ30" i="2" s="1"/>
  <c r="AQ31" i="2" s="1" a="1"/>
  <c r="AQ31" i="2" s="1"/>
  <c r="AQ32" i="2" s="1" a="1"/>
  <c r="AQ32" i="2" s="1"/>
  <c r="AQ33" i="2" s="1" a="1"/>
  <c r="AQ33" i="2" s="1"/>
  <c r="AQ34" i="2" s="1" a="1"/>
  <c r="AQ34" i="2" s="1"/>
  <c r="AQ35" i="2" s="1" a="1"/>
  <c r="AQ35" i="2" s="1"/>
  <c r="AQ36" i="2" s="1" a="1"/>
  <c r="AQ36" i="2" s="1"/>
  <c r="AQ37" i="2" s="1" a="1"/>
  <c r="AQ37" i="2" s="1"/>
  <c r="AQ38" i="2" s="1" a="1"/>
  <c r="AQ38" i="2" s="1"/>
  <c r="AQ39" i="2" s="1" a="1"/>
  <c r="AQ39" i="2" s="1"/>
  <c r="AQ40" i="2" s="1" a="1"/>
  <c r="AQ40" i="2" s="1"/>
  <c r="AQ41" i="2" s="1" a="1"/>
  <c r="AQ41" i="2" s="1"/>
  <c r="A22" i="15" a="1"/>
  <c r="A22" i="15" s="1"/>
  <c r="B21" i="15"/>
  <c r="C21" i="15" s="1"/>
  <c r="AR3" i="2"/>
  <c r="A23" i="15" l="1" a="1"/>
  <c r="A23" i="15" s="1"/>
  <c r="B22" i="15"/>
  <c r="C22" i="15" s="1"/>
  <c r="AR4" i="2"/>
  <c r="A24" i="15" l="1" a="1"/>
  <c r="A24" i="15" s="1"/>
  <c r="B7" i="15"/>
  <c r="B6" i="15"/>
  <c r="B23" i="15"/>
  <c r="C23" i="15" s="1"/>
  <c r="AR5" i="2"/>
  <c r="A25" i="15" l="1" a="1"/>
  <c r="A25" i="15" s="1"/>
  <c r="B24" i="15"/>
  <c r="C24" i="15" s="1"/>
  <c r="AR6" i="2"/>
  <c r="A26" i="15" l="1" a="1"/>
  <c r="A26" i="15" s="1"/>
  <c r="AR7" i="2"/>
  <c r="B25" i="15"/>
  <c r="C25" i="15" s="1"/>
  <c r="C7" i="15"/>
  <c r="H261" i="11"/>
  <c r="A27" i="15" l="1" a="1"/>
  <c r="A27" i="15" s="1"/>
  <c r="AR8" i="2"/>
  <c r="B26" i="15"/>
  <c r="C26" i="15" s="1"/>
  <c r="B11" i="15"/>
  <c r="C11" i="15" s="1"/>
  <c r="B14" i="15"/>
  <c r="C14" i="15" s="1"/>
  <c r="B17" i="15"/>
  <c r="C17" i="15" s="1"/>
  <c r="B12" i="15"/>
  <c r="C12" i="15" s="1"/>
  <c r="B13" i="15"/>
  <c r="C13" i="15" s="1"/>
  <c r="B16" i="15"/>
  <c r="C16" i="15" s="1"/>
  <c r="B19" i="15"/>
  <c r="C19" i="15" s="1"/>
  <c r="B15" i="15"/>
  <c r="C15" i="15" s="1"/>
  <c r="A28" i="15" l="1" a="1"/>
  <c r="A28" i="15" s="1"/>
  <c r="AR9" i="2"/>
  <c r="B27" i="15"/>
  <c r="C27" i="15" s="1"/>
  <c r="B127" i="5"/>
  <c r="B131" i="5"/>
  <c r="B133" i="5"/>
  <c r="B128" i="5"/>
  <c r="R127" i="5" s="1"/>
  <c r="B132" i="5"/>
  <c r="B130" i="5"/>
  <c r="B129" i="5"/>
  <c r="P5" i="4"/>
  <c r="Q5" i="4"/>
  <c r="R5" i="4"/>
  <c r="S5" i="4"/>
  <c r="T5" i="4"/>
  <c r="P6" i="4"/>
  <c r="Q6" i="4"/>
  <c r="R6" i="4"/>
  <c r="S6" i="4"/>
  <c r="T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P10" i="4"/>
  <c r="Q10" i="4"/>
  <c r="R10" i="4"/>
  <c r="S10" i="4"/>
  <c r="T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P14" i="4"/>
  <c r="Q14" i="4"/>
  <c r="R14" i="4"/>
  <c r="S14" i="4"/>
  <c r="T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P18" i="4"/>
  <c r="Q18" i="4"/>
  <c r="R18" i="4"/>
  <c r="S18" i="4"/>
  <c r="T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P22" i="4"/>
  <c r="Q22" i="4"/>
  <c r="R22" i="4"/>
  <c r="S22" i="4"/>
  <c r="T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P26" i="4"/>
  <c r="Q26" i="4"/>
  <c r="R26" i="4"/>
  <c r="S26" i="4"/>
  <c r="T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P30" i="4"/>
  <c r="Q30" i="4"/>
  <c r="R30" i="4"/>
  <c r="S30" i="4"/>
  <c r="T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P34" i="4"/>
  <c r="Q34" i="4"/>
  <c r="R34" i="4"/>
  <c r="S34" i="4"/>
  <c r="T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P38" i="4"/>
  <c r="Q38" i="4"/>
  <c r="R38" i="4"/>
  <c r="S38" i="4"/>
  <c r="T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P42" i="4"/>
  <c r="Q42" i="4"/>
  <c r="R42" i="4"/>
  <c r="S42" i="4"/>
  <c r="T42" i="4"/>
  <c r="P43" i="4"/>
  <c r="Q43" i="4"/>
  <c r="R43" i="4"/>
  <c r="S43" i="4"/>
  <c r="T43" i="4"/>
  <c r="P44" i="4"/>
  <c r="Q44" i="4"/>
  <c r="R44" i="4"/>
  <c r="S44" i="4"/>
  <c r="T44" i="4"/>
  <c r="P45" i="4"/>
  <c r="Q45" i="4"/>
  <c r="R45" i="4"/>
  <c r="S45" i="4"/>
  <c r="T45" i="4"/>
  <c r="P46" i="4"/>
  <c r="Q46" i="4"/>
  <c r="R46" i="4"/>
  <c r="S46" i="4"/>
  <c r="T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P50" i="4"/>
  <c r="Q50" i="4"/>
  <c r="R50" i="4"/>
  <c r="S50" i="4"/>
  <c r="T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P54" i="4"/>
  <c r="Q54" i="4"/>
  <c r="R54" i="4"/>
  <c r="S54" i="4"/>
  <c r="T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P58" i="4"/>
  <c r="Q58" i="4"/>
  <c r="R58" i="4"/>
  <c r="S58" i="4"/>
  <c r="T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P62" i="4"/>
  <c r="Q62" i="4"/>
  <c r="R62" i="4"/>
  <c r="S62" i="4"/>
  <c r="T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P66" i="4"/>
  <c r="Q66" i="4"/>
  <c r="R66" i="4"/>
  <c r="S66" i="4"/>
  <c r="T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P70" i="4"/>
  <c r="Q70" i="4"/>
  <c r="R70" i="4"/>
  <c r="S70" i="4"/>
  <c r="T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P74" i="4"/>
  <c r="Q74" i="4"/>
  <c r="R74" i="4"/>
  <c r="S74" i="4"/>
  <c r="T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P78" i="4"/>
  <c r="Q78" i="4"/>
  <c r="R78" i="4"/>
  <c r="S78" i="4"/>
  <c r="T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P82" i="4"/>
  <c r="Q82" i="4"/>
  <c r="R82" i="4"/>
  <c r="S82" i="4"/>
  <c r="T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P86" i="4"/>
  <c r="Q86" i="4"/>
  <c r="R86" i="4"/>
  <c r="S86" i="4"/>
  <c r="T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P90" i="4"/>
  <c r="Q90" i="4"/>
  <c r="R90" i="4"/>
  <c r="S90" i="4"/>
  <c r="T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P94" i="4"/>
  <c r="Q94" i="4"/>
  <c r="R94" i="4"/>
  <c r="S94" i="4"/>
  <c r="T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P98" i="4"/>
  <c r="Q98" i="4"/>
  <c r="R98" i="4"/>
  <c r="S98" i="4"/>
  <c r="T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P102" i="4"/>
  <c r="Q102" i="4"/>
  <c r="R102" i="4"/>
  <c r="S102" i="4"/>
  <c r="T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P106" i="4"/>
  <c r="Q106" i="4"/>
  <c r="R106" i="4"/>
  <c r="S106" i="4"/>
  <c r="T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P110" i="4"/>
  <c r="Q110" i="4"/>
  <c r="R110" i="4"/>
  <c r="S110" i="4"/>
  <c r="T110" i="4"/>
  <c r="P111" i="4"/>
  <c r="Q111" i="4"/>
  <c r="R111" i="4"/>
  <c r="S111" i="4"/>
  <c r="T111" i="4"/>
  <c r="P112" i="4"/>
  <c r="Q112" i="4"/>
  <c r="R112" i="4"/>
  <c r="S112" i="4"/>
  <c r="T112" i="4"/>
  <c r="T4" i="4"/>
  <c r="S4" i="4"/>
  <c r="R4" i="4"/>
  <c r="Q4" i="4"/>
  <c r="P4" i="4"/>
  <c r="A29" i="15" l="1" a="1"/>
  <c r="A29" i="15" s="1"/>
  <c r="AR10" i="2"/>
  <c r="B28" i="15"/>
  <c r="C28" i="15" s="1"/>
  <c r="A30" i="15" l="1" a="1"/>
  <c r="A30" i="15" s="1"/>
  <c r="B29" i="15"/>
  <c r="C29" i="15" s="1"/>
  <c r="AR11" i="2"/>
  <c r="B134" i="5"/>
  <c r="B135" i="5"/>
  <c r="B138" i="5"/>
  <c r="B137" i="5"/>
  <c r="B136" i="5"/>
  <c r="A31" i="15" l="1" a="1"/>
  <c r="A31" i="15" s="1"/>
  <c r="AR12" i="2"/>
  <c r="B30" i="15"/>
  <c r="C30" i="15" s="1"/>
  <c r="B139" i="5"/>
  <c r="A32" i="15" l="1" a="1"/>
  <c r="A32" i="15" s="1"/>
  <c r="B31" i="15"/>
  <c r="C31" i="15" s="1"/>
  <c r="AR13" i="2"/>
  <c r="B141" i="5"/>
  <c r="B140" i="5"/>
  <c r="A33" i="15" l="1" a="1"/>
  <c r="A33" i="15" s="1"/>
  <c r="AR14" i="2"/>
  <c r="B32" i="15"/>
  <c r="C32" i="15" s="1"/>
  <c r="A34" i="15" l="1" a="1"/>
  <c r="A34" i="15" s="1"/>
  <c r="AR15" i="2"/>
  <c r="B33" i="15"/>
  <c r="C33" i="15" s="1"/>
  <c r="B142" i="5"/>
  <c r="B144" i="5"/>
  <c r="B145" i="5"/>
  <c r="B143" i="5"/>
  <c r="A35" i="15" l="1" a="1"/>
  <c r="A35" i="15" s="1"/>
  <c r="AR16" i="2"/>
  <c r="B34" i="15"/>
  <c r="C34" i="15" s="1"/>
  <c r="A36" i="15" l="1" a="1"/>
  <c r="A36" i="15" s="1"/>
  <c r="B35" i="15"/>
  <c r="C35" i="15" s="1"/>
  <c r="AR17" i="2"/>
  <c r="B155" i="5"/>
  <c r="B148" i="5"/>
  <c r="B146" i="5"/>
  <c r="B151" i="5"/>
  <c r="B157" i="5"/>
  <c r="B152" i="5"/>
  <c r="B147" i="5"/>
  <c r="B154" i="5"/>
  <c r="B153" i="5"/>
  <c r="B158" i="5"/>
  <c r="B159" i="5"/>
  <c r="B156" i="5"/>
  <c r="B150" i="5"/>
  <c r="B149" i="5"/>
  <c r="A37" i="15" l="1" a="1"/>
  <c r="A37" i="15" s="1"/>
  <c r="B36" i="15"/>
  <c r="C36" i="15" s="1"/>
  <c r="AR18" i="2"/>
  <c r="B160" i="5"/>
  <c r="B161" i="5"/>
  <c r="A38" i="15" l="1" a="1"/>
  <c r="A38" i="15" s="1"/>
  <c r="AR19" i="2"/>
  <c r="B37" i="15"/>
  <c r="C37" i="15" s="1"/>
  <c r="B162" i="5"/>
  <c r="A39" i="15" l="1" a="1"/>
  <c r="A39" i="15" s="1"/>
  <c r="AR20" i="2"/>
  <c r="B38" i="15"/>
  <c r="C38" i="15" s="1"/>
  <c r="B164" i="5"/>
  <c r="B167" i="5"/>
  <c r="B166" i="5"/>
  <c r="B165" i="5"/>
  <c r="B163" i="5"/>
  <c r="A40" i="15" l="1" a="1"/>
  <c r="A40" i="15" s="1"/>
  <c r="AR21" i="2"/>
  <c r="B39" i="15"/>
  <c r="C39" i="15" s="1"/>
  <c r="B169" i="5"/>
  <c r="B174" i="5"/>
  <c r="B172" i="5"/>
  <c r="B168" i="5"/>
  <c r="B170" i="5"/>
  <c r="B171" i="5"/>
  <c r="B173" i="5"/>
  <c r="A41" i="15" l="1" a="1"/>
  <c r="A41" i="15" s="1"/>
  <c r="AR22" i="2"/>
  <c r="B40" i="15"/>
  <c r="C40" i="15" s="1"/>
  <c r="B175" i="5"/>
  <c r="A42" i="15" l="1" a="1"/>
  <c r="A42" i="15" s="1"/>
  <c r="B41" i="15"/>
  <c r="C41" i="15" s="1"/>
  <c r="AR23" i="2"/>
  <c r="B177" i="5"/>
  <c r="B176" i="5"/>
  <c r="A43" i="15" l="1" a="1"/>
  <c r="A43" i="15" s="1"/>
  <c r="AR24" i="2"/>
  <c r="B42" i="15"/>
  <c r="C42" i="15" s="1"/>
  <c r="B179" i="5"/>
  <c r="B178" i="5"/>
  <c r="A44" i="15" l="1" a="1"/>
  <c r="A44" i="15" s="1"/>
  <c r="B43" i="15"/>
  <c r="C43" i="15" s="1"/>
  <c r="AR25" i="2"/>
  <c r="B180" i="5"/>
  <c r="B182" i="5"/>
  <c r="B181" i="5"/>
  <c r="A45" i="15" l="1" a="1"/>
  <c r="A45" i="15" s="1"/>
  <c r="AR26" i="2"/>
  <c r="B44" i="15"/>
  <c r="C44" i="15" s="1"/>
  <c r="B183" i="5"/>
  <c r="A46" i="15" l="1" a="1"/>
  <c r="A46" i="15" s="1"/>
  <c r="AR27" i="2"/>
  <c r="B45" i="15"/>
  <c r="C45" i="15" s="1"/>
  <c r="B185" i="5"/>
  <c r="B184" i="5"/>
  <c r="A47" i="15" l="1" a="1"/>
  <c r="A47" i="15" s="1"/>
  <c r="AR28" i="2"/>
  <c r="B46" i="15"/>
  <c r="C46" i="15" s="1"/>
  <c r="B187" i="5"/>
  <c r="B186" i="5"/>
  <c r="A48" i="15" l="1" a="1"/>
  <c r="A48" i="15" s="1"/>
  <c r="AR29" i="2"/>
  <c r="B47" i="15"/>
  <c r="C47" i="15" s="1"/>
  <c r="B188" i="5"/>
  <c r="B189" i="5"/>
  <c r="B190" i="5"/>
  <c r="A49" i="15" l="1" a="1"/>
  <c r="A49" i="15" s="1"/>
  <c r="AR30" i="2"/>
  <c r="B48" i="15"/>
  <c r="C48" i="15" s="1"/>
  <c r="B191" i="5"/>
  <c r="A50" i="15" l="1" a="1"/>
  <c r="A50" i="15" s="1"/>
  <c r="AR31" i="2"/>
  <c r="B49" i="15"/>
  <c r="C49" i="15" s="1"/>
  <c r="B194" i="5"/>
  <c r="B192" i="5"/>
  <c r="B193" i="5"/>
  <c r="A51" i="15" l="1" a="1"/>
  <c r="A51" i="15" s="1"/>
  <c r="AR32" i="2"/>
  <c r="B50" i="15"/>
  <c r="C50" i="15" s="1"/>
  <c r="B195" i="5"/>
  <c r="A52" i="15" l="1" a="1"/>
  <c r="A52" i="15" s="1"/>
  <c r="B51" i="15"/>
  <c r="C51" i="15" s="1"/>
  <c r="AR33" i="2"/>
  <c r="B196" i="5"/>
  <c r="A53" i="15" l="1" a="1"/>
  <c r="A53" i="15" s="1"/>
  <c r="AR34" i="2"/>
  <c r="B52" i="15"/>
  <c r="C52" i="15" s="1"/>
  <c r="B198" i="5"/>
  <c r="B197" i="5"/>
  <c r="A54" i="15" l="1" a="1"/>
  <c r="A54" i="15" s="1"/>
  <c r="AR35" i="2"/>
  <c r="B53" i="15"/>
  <c r="C53" i="15" s="1"/>
  <c r="B199" i="5"/>
  <c r="B200" i="5"/>
  <c r="A55" i="15" l="1" a="1"/>
  <c r="A55" i="15" s="1"/>
  <c r="B54" i="15"/>
  <c r="C54" i="15" s="1"/>
  <c r="AR36" i="2"/>
  <c r="B201" i="5"/>
  <c r="A56" i="15" l="1" a="1"/>
  <c r="A56" i="15" s="1"/>
  <c r="AR37" i="2"/>
  <c r="B55" i="15"/>
  <c r="C55" i="15" s="1"/>
  <c r="B203" i="5"/>
  <c r="B202" i="5"/>
  <c r="A57" i="15" l="1" a="1"/>
  <c r="A57" i="15" s="1"/>
  <c r="AR38" i="2"/>
  <c r="B56" i="15"/>
  <c r="C56" i="15" s="1"/>
  <c r="B204" i="5"/>
  <c r="A58" i="15" l="1" a="1"/>
  <c r="A58" i="15" s="1"/>
  <c r="AR39" i="2"/>
  <c r="B57" i="15"/>
  <c r="C57" i="15" s="1"/>
  <c r="B206" i="5"/>
  <c r="B205" i="5"/>
  <c r="A59" i="15" l="1" a="1"/>
  <c r="A59" i="15" s="1"/>
  <c r="AR40" i="2"/>
  <c r="B58" i="15"/>
  <c r="C58" i="15" s="1"/>
  <c r="B208" i="5"/>
  <c r="B207" i="5"/>
  <c r="AR41" i="2" l="1"/>
  <c r="B59" i="15"/>
  <c r="C59" i="15" s="1"/>
  <c r="B210" i="5"/>
  <c r="B209" i="5"/>
  <c r="B211" i="5" l="1"/>
  <c r="B212" i="5" l="1"/>
  <c r="B213" i="5"/>
  <c r="B215" i="5" l="1"/>
  <c r="B214" i="5"/>
  <c r="B216" i="5" l="1"/>
  <c r="B217" i="5"/>
  <c r="B219" i="5" l="1"/>
  <c r="B218" i="5"/>
  <c r="B220" i="5" l="1"/>
  <c r="B4" i="15" l="1"/>
  <c r="B5" i="15" l="1"/>
</calcChain>
</file>

<file path=xl/comments1.xml><?xml version="1.0" encoding="utf-8"?>
<comments xmlns="http://schemas.openxmlformats.org/spreadsheetml/2006/main">
  <authors>
    <author>Lucian Ion</author>
    <author>ALTEX Navodari Director Magazin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Lucian Ion:</t>
        </r>
        <r>
          <rPr>
            <sz val="9"/>
            <color indexed="81"/>
            <rFont val="Tahoma"/>
            <family val="2"/>
          </rPr>
          <t xml:space="preserve">
Vineri
10:00-22:00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Lucian Ion:</t>
        </r>
        <r>
          <rPr>
            <sz val="9"/>
            <color indexed="81"/>
            <rFont val="Tahoma"/>
            <family val="2"/>
          </rPr>
          <t xml:space="preserve">
Vineri
10:00 - 23:30</t>
        </r>
      </text>
    </comment>
    <comment ref="P49" authorId="1" shapeId="0">
      <text>
        <r>
          <rPr>
            <sz val="9"/>
            <color indexed="81"/>
            <rFont val="Tahoma"/>
            <family val="2"/>
          </rPr>
          <t>Telefon personal BK</t>
        </r>
      </text>
    </comment>
  </commentList>
</comments>
</file>

<file path=xl/comments2.xml><?xml version="1.0" encoding="utf-8"?>
<comments xmlns="http://schemas.openxmlformats.org/spreadsheetml/2006/main">
  <authors>
    <author>Lucian-Costin Ion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Lucian-Costin Ion:</t>
        </r>
        <r>
          <rPr>
            <sz val="9"/>
            <color indexed="81"/>
            <rFont val="Tahoma"/>
            <charset val="1"/>
          </rPr>
          <t xml:space="preserve">
Deoarece fac media artitmetica a numar liniil de cod aferente randurilor fiecarui 'Tip Post' * 'Numar Posturi'.
Numarul liniilor pentru fiecare 'Tip Post' este in medie 22 linii de cod.</t>
        </r>
      </text>
    </comment>
  </commentList>
</comments>
</file>

<file path=xl/sharedStrings.xml><?xml version="1.0" encoding="utf-8"?>
<sst xmlns="http://schemas.openxmlformats.org/spreadsheetml/2006/main" count="3224" uniqueCount="1240">
  <si>
    <t>Nume Magazin</t>
  </si>
  <si>
    <t>Adresa Magazin</t>
  </si>
  <si>
    <t>Luni-Vineri</t>
  </si>
  <si>
    <t>Sambata</t>
  </si>
  <si>
    <t>Duminica</t>
  </si>
  <si>
    <t>09:00 - 21:00</t>
  </si>
  <si>
    <t>09:00 - 18:00</t>
  </si>
  <si>
    <t>Catana Marius</t>
  </si>
  <si>
    <t>Altex Bucuresti Bucur Obor</t>
  </si>
  <si>
    <t>09:00 - 20:00</t>
  </si>
  <si>
    <t>09:00 - 17:00</t>
  </si>
  <si>
    <t>Caraman Gabriel</t>
  </si>
  <si>
    <t>10:00 - 22:00</t>
  </si>
  <si>
    <t>Stefanescu Petrut</t>
  </si>
  <si>
    <t>Altex Piatra Neamt Eva</t>
  </si>
  <si>
    <t>09:00 - 16:00</t>
  </si>
  <si>
    <t>Barsan Gabriel</t>
  </si>
  <si>
    <t>Altex Brasov</t>
  </si>
  <si>
    <t>09.00 - 18:00</t>
  </si>
  <si>
    <t>Coleasa Sorin</t>
  </si>
  <si>
    <t>Altex Calarasi</t>
  </si>
  <si>
    <t>09:00 - 14:00</t>
  </si>
  <si>
    <t>Altex Focsani Promenada Mall</t>
  </si>
  <si>
    <t>09:00 - 22:00</t>
  </si>
  <si>
    <t>Benghea Cosmin</t>
  </si>
  <si>
    <t>Altex Bucuresti Unirea Shopping Center</t>
  </si>
  <si>
    <t>Bucur Florian</t>
  </si>
  <si>
    <t>Tanasescu Silviu</t>
  </si>
  <si>
    <t>Altex Oradea Era Shopping Park</t>
  </si>
  <si>
    <t>Paina Radu</t>
  </si>
  <si>
    <t>Tugulia Iulian</t>
  </si>
  <si>
    <t>Altex Slobozia</t>
  </si>
  <si>
    <t>09:00 - 19:00</t>
  </si>
  <si>
    <t>Doncea Marian</t>
  </si>
  <si>
    <t>Altex Bucuresti Militari</t>
  </si>
  <si>
    <t>09:00 - 21:30</t>
  </si>
  <si>
    <t>Brenciu Ionut</t>
  </si>
  <si>
    <t>Altex Ploiesti Billa</t>
  </si>
  <si>
    <t>10:00 - 15:00</t>
  </si>
  <si>
    <t>Stefan Marius</t>
  </si>
  <si>
    <t>Altex Alba Iulia Mall</t>
  </si>
  <si>
    <t>Colhon Mihai</t>
  </si>
  <si>
    <t>Altex Arad Terra</t>
  </si>
  <si>
    <t>Bildea Vasile</t>
  </si>
  <si>
    <t>Altex Targoviste</t>
  </si>
  <si>
    <t>Belu Gabriel</t>
  </si>
  <si>
    <t>Altex Satu Mare Auchan</t>
  </si>
  <si>
    <t>Orha Daniel</t>
  </si>
  <si>
    <t>Ignat Maricel</t>
  </si>
  <si>
    <t>Altex Timisoara Auchan</t>
  </si>
  <si>
    <t>Mazilu Marius</t>
  </si>
  <si>
    <t>Altex Dej</t>
  </si>
  <si>
    <t>Inchis</t>
  </si>
  <si>
    <t>Altex Alexandria</t>
  </si>
  <si>
    <t>Ortacu Alin</t>
  </si>
  <si>
    <t>Altex Craiova Billa</t>
  </si>
  <si>
    <t>09:00 - 15:00</t>
  </si>
  <si>
    <t>Altex Pascani</t>
  </si>
  <si>
    <t>Str. Cuza Voda, Nr. 8, Bl. D8, zona Esplanada, Pascani, Jud. Iasi</t>
  </si>
  <si>
    <t>09.00 - 14:00</t>
  </si>
  <si>
    <t>Tautu Marius</t>
  </si>
  <si>
    <t>Altex Odorheiu Secuiesc</t>
  </si>
  <si>
    <t>Radu Marian Paul</t>
  </si>
  <si>
    <t>Altex Iasi Iulius Mall</t>
  </si>
  <si>
    <t>08:00 - 20:00</t>
  </si>
  <si>
    <t>Polit Manuel</t>
  </si>
  <si>
    <t>Altex Ramnicu Valcea River Plaza Mall</t>
  </si>
  <si>
    <t>Puicu Bogdan</t>
  </si>
  <si>
    <t>10:00 - 19:00</t>
  </si>
  <si>
    <t>10:00 - 14:00</t>
  </si>
  <si>
    <t>Cambrea Silviu</t>
  </si>
  <si>
    <t>Covase Armand</t>
  </si>
  <si>
    <t>Altex Tecuci</t>
  </si>
  <si>
    <t>Altex Botosani Family Center</t>
  </si>
  <si>
    <t>10:00 - 20:00</t>
  </si>
  <si>
    <t>10:00 - 18:00</t>
  </si>
  <si>
    <t>Damian Ciprian</t>
  </si>
  <si>
    <t>Altex Roman</t>
  </si>
  <si>
    <t>Buzenchi Andrei</t>
  </si>
  <si>
    <t>Altex Hunedoara</t>
  </si>
  <si>
    <t>Clej Andrei</t>
  </si>
  <si>
    <t>Altex Satu Mare Somesul</t>
  </si>
  <si>
    <t>Tudorache Catalin</t>
  </si>
  <si>
    <t>Butnaru Marius</t>
  </si>
  <si>
    <t>Altex Bucuresti Grand Arena Mall</t>
  </si>
  <si>
    <t>Vasiliu Cristian</t>
  </si>
  <si>
    <t>Str. Tudor Vladimirescu, Nr. 80, Complex Prima Shops, Fagaras, Jud. Brasov</t>
  </si>
  <si>
    <t>Rusu Cosmin</t>
  </si>
  <si>
    <t>Altex Medgidia</t>
  </si>
  <si>
    <t>Steflea Andrei</t>
  </si>
  <si>
    <t>10:00 - 21:00</t>
  </si>
  <si>
    <t>Savatin Gheorghe</t>
  </si>
  <si>
    <t>Ilies Florin</t>
  </si>
  <si>
    <t>Altex Cluj Real</t>
  </si>
  <si>
    <t>Terec Gelu</t>
  </si>
  <si>
    <t>Altex Turda</t>
  </si>
  <si>
    <t>Altex Cluj Iulius Mall</t>
  </si>
  <si>
    <t>Berchesan Petru</t>
  </si>
  <si>
    <t>Altex Alba Iulia Retail Park</t>
  </si>
  <si>
    <t>Tipau Andrei</t>
  </si>
  <si>
    <t>Altex Bucuresti Auchan Vitan</t>
  </si>
  <si>
    <t>Icleanu Emil</t>
  </si>
  <si>
    <t>Altex Bucuresti Cora Alexandriei</t>
  </si>
  <si>
    <t>Surugiu Gabriel</t>
  </si>
  <si>
    <t>Altex Bucuresti Colosseum</t>
  </si>
  <si>
    <t>Altex Botosani Elvila</t>
  </si>
  <si>
    <t>Tololoi Florin</t>
  </si>
  <si>
    <t>Altex Constanta Corall</t>
  </si>
  <si>
    <t>Altex Bucuresti Promenada</t>
  </si>
  <si>
    <t>Falcenco Gabriel</t>
  </si>
  <si>
    <t>10:00 - 16:00</t>
  </si>
  <si>
    <t>Solomon Bianca</t>
  </si>
  <si>
    <t>Altex Sfantu Gheorghe Kaufland</t>
  </si>
  <si>
    <t>Altex Galati Shopping City</t>
  </si>
  <si>
    <t>Altex Bucuresti Plaza Romania</t>
  </si>
  <si>
    <t>Sprinceana Ionut</t>
  </si>
  <si>
    <t>Altex Bucuresti Colentina</t>
  </si>
  <si>
    <t>Altex Timisoara Greenfield</t>
  </si>
  <si>
    <t>Altex Cernavoda</t>
  </si>
  <si>
    <t>Postolea Alexandru</t>
  </si>
  <si>
    <t>Altex Pitesti Retail Park</t>
  </si>
  <si>
    <t>Ivan Adrian</t>
  </si>
  <si>
    <t>Altex Targoviste Kaufland</t>
  </si>
  <si>
    <t>Altex Constanta Maritimo</t>
  </si>
  <si>
    <t>Secui Florin</t>
  </si>
  <si>
    <t>Altex Ramnicu Sarat</t>
  </si>
  <si>
    <t>08:30 - 19:30</t>
  </si>
  <si>
    <t>Marius Dascalu</t>
  </si>
  <si>
    <t>Altex Miercurea Ciuc</t>
  </si>
  <si>
    <t>Altex Reghin</t>
  </si>
  <si>
    <t>Tip</t>
  </si>
  <si>
    <t>Altex</t>
  </si>
  <si>
    <t>0236.499.021</t>
  </si>
  <si>
    <t>0756.073.419</t>
  </si>
  <si>
    <t>0269.248.801</t>
  </si>
  <si>
    <t>0233.224.576</t>
  </si>
  <si>
    <t>0268.549.076</t>
  </si>
  <si>
    <t>021.303.04.02</t>
  </si>
  <si>
    <t>0238.439.091</t>
  </si>
  <si>
    <t>0259.454.572</t>
  </si>
  <si>
    <t>0232.227.056</t>
  </si>
  <si>
    <t>0243.230.949</t>
  </si>
  <si>
    <t>021.367.24.11</t>
  </si>
  <si>
    <t>0258.812.403</t>
  </si>
  <si>
    <t>0257.338.543</t>
  </si>
  <si>
    <t>021.369.97.01</t>
  </si>
  <si>
    <t>0245.221.112</t>
  </si>
  <si>
    <t>0241.740.131</t>
  </si>
  <si>
    <t>0261.722.662</t>
  </si>
  <si>
    <t>0235.415.515</t>
  </si>
  <si>
    <t>0256.249.536</t>
  </si>
  <si>
    <t>0247.421.016</t>
  </si>
  <si>
    <t>0248.280.614</t>
  </si>
  <si>
    <t>0232.749.945</t>
  </si>
  <si>
    <t>0266.216.047</t>
  </si>
  <si>
    <t>0230.523.651</t>
  </si>
  <si>
    <t>0250.730.006</t>
  </si>
  <si>
    <t>0253.223.017</t>
  </si>
  <si>
    <t>0254.541.911</t>
  </si>
  <si>
    <t>0236.817.923</t>
  </si>
  <si>
    <t>0231.538.161</t>
  </si>
  <si>
    <t>0233.742.115</t>
  </si>
  <si>
    <t>0254.711.113</t>
  </si>
  <si>
    <t>0261.713.815</t>
  </si>
  <si>
    <t>0262.312.135</t>
  </si>
  <si>
    <t>021.380.79.08</t>
  </si>
  <si>
    <t>0252.330.201</t>
  </si>
  <si>
    <t>0268.210.120</t>
  </si>
  <si>
    <t>0241.812.008</t>
  </si>
  <si>
    <t>0250.730.252</t>
  </si>
  <si>
    <t>0260.612.822</t>
  </si>
  <si>
    <t>0264.533.440</t>
  </si>
  <si>
    <t>0264.700.896</t>
  </si>
  <si>
    <t>0258.833.330</t>
  </si>
  <si>
    <t>0240.516.975</t>
  </si>
  <si>
    <t>0756.074.882</t>
  </si>
  <si>
    <t>021.776.90.94</t>
  </si>
  <si>
    <t>0231.529.635</t>
  </si>
  <si>
    <t>0756.074.681</t>
  </si>
  <si>
    <t>0265.776.076</t>
  </si>
  <si>
    <t>0267.317.177</t>
  </si>
  <si>
    <t>0235.311.099</t>
  </si>
  <si>
    <t>021.319.99.52</t>
  </si>
  <si>
    <t>0751.058.378</t>
  </si>
  <si>
    <t>0756.073.660</t>
  </si>
  <si>
    <t>0756.073.443</t>
  </si>
  <si>
    <t>0251.708.492</t>
  </si>
  <si>
    <t>0756.073.722</t>
  </si>
  <si>
    <t>0756.073.636</t>
  </si>
  <si>
    <t>0756.073.702</t>
  </si>
  <si>
    <t>0234.577.002 / 0234.577.052</t>
  </si>
  <si>
    <t>0264.551.195 / 0264.551.192</t>
  </si>
  <si>
    <t>0756.073.742</t>
  </si>
  <si>
    <t>0756.073.779</t>
  </si>
  <si>
    <t>0756.074.552</t>
  </si>
  <si>
    <t>0756.073.764</t>
  </si>
  <si>
    <t>0756.073.689</t>
  </si>
  <si>
    <t>0236.423.964</t>
  </si>
  <si>
    <t>0758.088.852</t>
  </si>
  <si>
    <t>0264.704.312</t>
  </si>
  <si>
    <t>0756.074.788</t>
  </si>
  <si>
    <t>0756.073.706</t>
  </si>
  <si>
    <t>0756.074.522</t>
  </si>
  <si>
    <t>0755.103.800</t>
  </si>
  <si>
    <t>0756.074.468</t>
  </si>
  <si>
    <t>0756.074.825</t>
  </si>
  <si>
    <t>Enache Florian</t>
  </si>
  <si>
    <t>Altex Falticeni Nada Florilor</t>
  </si>
  <si>
    <t>Altex Medias Transilvania</t>
  </si>
  <si>
    <t>Altex Giurgiu Family</t>
  </si>
  <si>
    <t>Altex Ploiesti Shopping City Mall</t>
  </si>
  <si>
    <t>Ciossu Augustin</t>
  </si>
  <si>
    <t>Raducanu Marius</t>
  </si>
  <si>
    <t>Altex Targu Jiu Shopping City Mall</t>
  </si>
  <si>
    <t>Altex Bucuresti AFI Cotroceni</t>
  </si>
  <si>
    <t>Oltean Emilian</t>
  </si>
  <si>
    <t>Asiminicesei Claudiu</t>
  </si>
  <si>
    <t>Turcanu Constantin</t>
  </si>
  <si>
    <t>Bujenita Cosmin</t>
  </si>
  <si>
    <t>Altex Galati Billa</t>
  </si>
  <si>
    <t>Altex Iasi Era Shopping Park</t>
  </si>
  <si>
    <t>Altex Braila Promenada Mall</t>
  </si>
  <si>
    <t>Altex Mangalia Lidl</t>
  </si>
  <si>
    <t>Altex Bacau Hello Shopping Park Real</t>
  </si>
  <si>
    <t>Altex Barlad Paloda</t>
  </si>
  <si>
    <t>Altex Suceava Bucovina</t>
  </si>
  <si>
    <t>Altex Slatina Winmarkt</t>
  </si>
  <si>
    <t>Altex Petrosani Retail Park</t>
  </si>
  <si>
    <t>Altex Sighetu Marmatiei Kaufland</t>
  </si>
  <si>
    <t>Altex Severin European Retail Parc</t>
  </si>
  <si>
    <t>Altex Bacau Arena City Center</t>
  </si>
  <si>
    <t>Altex Ramnicu Valcea Family Center Kaufland</t>
  </si>
  <si>
    <t>Altex Zalau Silvania</t>
  </si>
  <si>
    <t>Altex Deva Shopping City Center</t>
  </si>
  <si>
    <t>Altex Bucuresti Liberty Center Mall</t>
  </si>
  <si>
    <t>Altex Craiova Centrul Comercial Electroputere Parc</t>
  </si>
  <si>
    <t>Altex Cluj Centrul Comercial Polus</t>
  </si>
  <si>
    <t>Altex Sighisoara Strip Mall</t>
  </si>
  <si>
    <t>Altex Tulcea Winmarkt</t>
  </si>
  <si>
    <t>Altex Fagaras Prima Shops</t>
  </si>
  <si>
    <t>Altex Onesti Victoria Shopping Center</t>
  </si>
  <si>
    <t>Altex Targu Jiu Romarta</t>
  </si>
  <si>
    <t>Altex Pitesti Auchan</t>
  </si>
  <si>
    <t>Altex Sibiu Shopping City Mall</t>
  </si>
  <si>
    <t>Lazar Silviu</t>
  </si>
  <si>
    <t>0756.073.493</t>
  </si>
  <si>
    <t>Oanea Danut</t>
  </si>
  <si>
    <t>Morar Liviu</t>
  </si>
  <si>
    <t>Danciu Liviu</t>
  </si>
  <si>
    <t>0756.073.720</t>
  </si>
  <si>
    <t>0756.074.535</t>
  </si>
  <si>
    <t>0756.073.818</t>
  </si>
  <si>
    <t>0756.074.636</t>
  </si>
  <si>
    <t>0756.073.437</t>
  </si>
  <si>
    <t>0756.073.616</t>
  </si>
  <si>
    <t>0756.073.417</t>
  </si>
  <si>
    <t>0756.074.739</t>
  </si>
  <si>
    <t>0756.073.760</t>
  </si>
  <si>
    <t>0756.074.553</t>
  </si>
  <si>
    <t>0756.073.570</t>
  </si>
  <si>
    <t>0756.074.481</t>
  </si>
  <si>
    <t>0756.073.729</t>
  </si>
  <si>
    <t>0756.073.461</t>
  </si>
  <si>
    <t>0756.073.484</t>
  </si>
  <si>
    <t>0756.073.598</t>
  </si>
  <si>
    <t>0756.073.773</t>
  </si>
  <si>
    <t>0756.074.517</t>
  </si>
  <si>
    <t>0756.073.525</t>
  </si>
  <si>
    <t>0756.074.607</t>
  </si>
  <si>
    <t>0756.073.475</t>
  </si>
  <si>
    <t>0756.074.450</t>
  </si>
  <si>
    <t>0756.073.814</t>
  </si>
  <si>
    <t>0756.073.793</t>
  </si>
  <si>
    <t>0756.074.564</t>
  </si>
  <si>
    <t>0756.073.596</t>
  </si>
  <si>
    <t>0756.074.582</t>
  </si>
  <si>
    <t>0756.073.815</t>
  </si>
  <si>
    <t>0756.073.711</t>
  </si>
  <si>
    <t>0756.073.540</t>
  </si>
  <si>
    <t>0756.074.500</t>
  </si>
  <si>
    <t>0756.073.751</t>
  </si>
  <si>
    <t>0756.074.510</t>
  </si>
  <si>
    <t>0756.073.796</t>
  </si>
  <si>
    <t>0756.073.748</t>
  </si>
  <si>
    <t>0756.074.570</t>
  </si>
  <si>
    <t>0756.073.698</t>
  </si>
  <si>
    <t>0756.073.777</t>
  </si>
  <si>
    <t>0756.073.832</t>
  </si>
  <si>
    <t>0756.074.495</t>
  </si>
  <si>
    <t>0756.074.629</t>
  </si>
  <si>
    <t>0756.073.650</t>
  </si>
  <si>
    <t>0756.074.620</t>
  </si>
  <si>
    <t>0756.073.641</t>
  </si>
  <si>
    <t>0756.073.465</t>
  </si>
  <si>
    <t>0756.074.879</t>
  </si>
  <si>
    <t>0756.073.614</t>
  </si>
  <si>
    <t>0756.073.537</t>
  </si>
  <si>
    <t>0756.074.603</t>
  </si>
  <si>
    <t>0756.073.723</t>
  </si>
  <si>
    <t>0756.074.627</t>
  </si>
  <si>
    <t>0748.225.115</t>
  </si>
  <si>
    <t>Voicu Lorena</t>
  </si>
  <si>
    <t>Nepotu Aurelia</t>
  </si>
  <si>
    <t>Lazaroiu Veronica</t>
  </si>
  <si>
    <t>Axinte Lavinia</t>
  </si>
  <si>
    <t>Stoica Otilia</t>
  </si>
  <si>
    <t>Taranu Alina-Mihaela</t>
  </si>
  <si>
    <t>Putineanu Petruta</t>
  </si>
  <si>
    <t>Iacob Jean</t>
  </si>
  <si>
    <t>Iorga Oana</t>
  </si>
  <si>
    <t>Mic Maria</t>
  </si>
  <si>
    <t>Faragau Madalina</t>
  </si>
  <si>
    <t>Gata Ancuta</t>
  </si>
  <si>
    <t xml:space="preserve">Daniela Secui </t>
  </si>
  <si>
    <t>Cezar Nitu</t>
  </si>
  <si>
    <t>Tudosie Gabriela</t>
  </si>
  <si>
    <t>Banateanu Cristina</t>
  </si>
  <si>
    <t xml:space="preserve">Valentin Preda </t>
  </si>
  <si>
    <t xml:space="preserve">Ionela Fintinaru </t>
  </si>
  <si>
    <t>Drachici Bogdan</t>
  </si>
  <si>
    <t>Miu Mihaela</t>
  </si>
  <si>
    <t>Mot Laura</t>
  </si>
  <si>
    <t>Ovidiu Isbasoiu</t>
  </si>
  <si>
    <t>Alba-Iulia-Mall-DM@altex.ro</t>
  </si>
  <si>
    <t>Alba-Iulia-Mall-BK@altex.ro</t>
  </si>
  <si>
    <t>Alba-Iulia-RetailPark-BK@altex.ro</t>
  </si>
  <si>
    <t>Alba-Iulia-RetailPark-DM@altex.ro</t>
  </si>
  <si>
    <t>Alexandria-BK@altex.ro</t>
  </si>
  <si>
    <t>Alexandria-DM@altex.ro</t>
  </si>
  <si>
    <t>Arad-Terra-DM@altex.ro</t>
  </si>
  <si>
    <t>Arad-Terra-BK@altex.ro</t>
  </si>
  <si>
    <t>Bacau-Arena-DM@altex.ro</t>
  </si>
  <si>
    <t>Bacau-Arena-BK@altex.ro</t>
  </si>
  <si>
    <t>Bacau-Real-DM@altex.ro</t>
  </si>
  <si>
    <t>Barlad-Paloda-DM@altex.ro</t>
  </si>
  <si>
    <t>Botosani-Elvila-DM@altex.ro</t>
  </si>
  <si>
    <t>Botosani-Elvila-BK@altex.ro</t>
  </si>
  <si>
    <t>Constanta-Corall-BK@altex.ro</t>
  </si>
  <si>
    <t>Bucuresti-Promenada-BK@altex.ro</t>
  </si>
  <si>
    <t>Sfantu-Gheorghe-Kaufland-BK@altex.ro</t>
  </si>
  <si>
    <t>Bucuresti-Colentina-BK@altex.ro</t>
  </si>
  <si>
    <t>Timisoara-Greenfield-BK@altex.ro</t>
  </si>
  <si>
    <t>Cernavoda-BK@altex.ro</t>
  </si>
  <si>
    <t>E-mail Director Magazin</t>
  </si>
  <si>
    <t>E-mail Bookeper</t>
  </si>
  <si>
    <t>Bacau-Real-BK@altex.ro</t>
  </si>
  <si>
    <t>Botosani-Family-DM@altex.ro</t>
  </si>
  <si>
    <t>Botosani-Family-BK@altex.ro</t>
  </si>
  <si>
    <t>Braila-Promenada-DM@altex.ro</t>
  </si>
  <si>
    <t>Braila-Promenada-BK@altex.ro</t>
  </si>
  <si>
    <t>Brasov-Cometex-DM@altex.ro</t>
  </si>
  <si>
    <t>Brasov-Cometex-BK@altex.ro</t>
  </si>
  <si>
    <t>Bucuresti-AFICotroceni-DM@altex.ro</t>
  </si>
  <si>
    <t>Bucuresti-AFICotroceni-BK@altex.ro</t>
  </si>
  <si>
    <t>Bucuresti-Alexandriei-DM@altex.ro</t>
  </si>
  <si>
    <t>Bucuresti-Alexandriei-BK@altex.ro</t>
  </si>
  <si>
    <t>Altex Buzau Aurora Shopping Mall</t>
  </si>
  <si>
    <t>Altex Vaslui Kaufland</t>
  </si>
  <si>
    <t>Galati-Billa-DM@altex.ro</t>
  </si>
  <si>
    <t>Bucuresti-Obor-DM@altex.ro</t>
  </si>
  <si>
    <t>Sibiu-DM@altex.ro</t>
  </si>
  <si>
    <t>Piatra-Neamt-Eva-DM@altex.ro</t>
  </si>
  <si>
    <t>Calarasi-DM@altex.ro</t>
  </si>
  <si>
    <t>Focsani-Promenada-DM@altex.ro</t>
  </si>
  <si>
    <t>Bucuresti-Unirea-DM@altex.ro</t>
  </si>
  <si>
    <t>Oradea-Era-DM@altex.ro</t>
  </si>
  <si>
    <t>Iasi-Era-DM@altex.ro</t>
  </si>
  <si>
    <t>Slobozia-DM@altex.ro</t>
  </si>
  <si>
    <t>Ploiesti-Billa-DM@altex.ro</t>
  </si>
  <si>
    <t>Falticeni-NadaFlorilor-DM@altex.ro</t>
  </si>
  <si>
    <t>Bucuresti-Liberty-DM@altex.ro</t>
  </si>
  <si>
    <t>Targoviste-DM@altex.ro</t>
  </si>
  <si>
    <t>Mangalia-Lidl-DM@altex.ro</t>
  </si>
  <si>
    <t>Satu-Mare-DM@altex.ro</t>
  </si>
  <si>
    <t>Timisoara-AuchanSud-DM@altex.ro</t>
  </si>
  <si>
    <t>Dej-Metex-DM@altex.ro</t>
  </si>
  <si>
    <t>Craiova-Billa-DM@altex.ro</t>
  </si>
  <si>
    <t>Pascani-DM@altex.ro</t>
  </si>
  <si>
    <t>Iasi-Iulius-DM@altex.ro</t>
  </si>
  <si>
    <t>Suceava-Bucovina-DM@altex.ro</t>
  </si>
  <si>
    <t>Ramnicu-Valcea-Plaza-DM@altex.ro</t>
  </si>
  <si>
    <t>Slatina-DM@altex.ro</t>
  </si>
  <si>
    <t>Targu-Jiu-DM@altex.ro</t>
  </si>
  <si>
    <t>Petrosani-Kaufland-DM@altex.ro</t>
  </si>
  <si>
    <t>Tecuci-DM@altex.ro</t>
  </si>
  <si>
    <t>Roman-DM@altex.ro</t>
  </si>
  <si>
    <t>Medias-Transilvania-DM@altex.ro</t>
  </si>
  <si>
    <t>Hunedoara-DM@altex.ro</t>
  </si>
  <si>
    <t>Satu-Mare-Somesul-DM@altex.ro</t>
  </si>
  <si>
    <t>Onesti-DM@altex.ro</t>
  </si>
  <si>
    <t>Sighet-DM@altex.ro</t>
  </si>
  <si>
    <t>Bucuresti-GrandArena-DM@altex.ro</t>
  </si>
  <si>
    <t>Severin-Promenada-DM@altex.ro</t>
  </si>
  <si>
    <t>Fagaras-DM@altex.ro</t>
  </si>
  <si>
    <t>Medgidia-DM@altex.ro</t>
  </si>
  <si>
    <t>Ramnicu-Valcea-Kaufland-DM@altex.ro</t>
  </si>
  <si>
    <t>Zalau-Silvania-DM@altex.ro</t>
  </si>
  <si>
    <t>Cluj-Real-DM@altex.ro</t>
  </si>
  <si>
    <t>Giurgiu-Kaufland-DM@altex.ro</t>
  </si>
  <si>
    <t>Cluj-Iulius-DM@altex.ro</t>
  </si>
  <si>
    <t>Tulcea-Winmarkt-DM@altex.ro</t>
  </si>
  <si>
    <t>Ploiesti-Mall-DM@altex.ro</t>
  </si>
  <si>
    <t>Bucuresti-Colosseum-DM@altex.ro</t>
  </si>
  <si>
    <t>Bucuresti-Promenada-DM@altex.ro</t>
  </si>
  <si>
    <t>Sfantu-Gheorghe-Kaufland-DM@altex.ro</t>
  </si>
  <si>
    <t>Galati-ShoppingCity-DM@altex.ro</t>
  </si>
  <si>
    <t>Bucuresti-Plaza-DM@altex.ro</t>
  </si>
  <si>
    <t>Targu-Jiu-ShoppingCity-DM@altex.ro</t>
  </si>
  <si>
    <t>Bucuresti-Colentina-DM@altex.ro</t>
  </si>
  <si>
    <t>Timisoara-Greenfield-DM@altex.ro</t>
  </si>
  <si>
    <t>Cernavoda-DM@altex.ro</t>
  </si>
  <si>
    <t>Deva-Auchan-DM@altex.ro</t>
  </si>
  <si>
    <t>Craiova-Mall-DM@altex.ro</t>
  </si>
  <si>
    <t>Cluj-Polus-DM@altex.ro</t>
  </si>
  <si>
    <t>Constanta-Maritimo-DM@altex.ro</t>
  </si>
  <si>
    <t>Ramnicu-Sarat-DM@altex.ro</t>
  </si>
  <si>
    <t>Miercurea-Ciuc-DM@altex.ro</t>
  </si>
  <si>
    <t>Reghin-DM@altex.ro</t>
  </si>
  <si>
    <t>Buzau-Cometex-DM@altex.ro</t>
  </si>
  <si>
    <t>Bucuresti-Militari-DM@altex.ro</t>
  </si>
  <si>
    <t>Pitesti-Auchan-DM@altex.ro</t>
  </si>
  <si>
    <t>Odorheiu-Secuiesc-DM@altex.ro</t>
  </si>
  <si>
    <t>Turda-Greenfield-DM@altex.ro</t>
  </si>
  <si>
    <t>Bucuresti-AuchanVitan-DM@altex.ro</t>
  </si>
  <si>
    <t>Constanta-Corall-DM@altex.ro</t>
  </si>
  <si>
    <t>Sighisoara-DM@altex.ro</t>
  </si>
  <si>
    <t>Vaslui-Kaufland-DM@altex.ro</t>
  </si>
  <si>
    <t>Targoviste-Kaufland-DM@altex.ro</t>
  </si>
  <si>
    <t>Galati-Billa-BK@altex.ro</t>
  </si>
  <si>
    <t>Bucuresti-Obor-BK@altex.ro</t>
  </si>
  <si>
    <t>Sibiu-BK@altex.ro</t>
  </si>
  <si>
    <t>Piatra-Neamt-Eva-BK@altex.ro</t>
  </si>
  <si>
    <t>Calarasi-BK@altex.ro</t>
  </si>
  <si>
    <t>Focsani-Promenada-BK@altex.ro</t>
  </si>
  <si>
    <t>Bucuresti-Unirea-BK@altex.ro</t>
  </si>
  <si>
    <t>Buzau-Cometex-BK@altex.ro</t>
  </si>
  <si>
    <t>Oradea-Era-BK@altex.ro</t>
  </si>
  <si>
    <t>Iasi-Era-BK@altex.ro</t>
  </si>
  <si>
    <t>Slobozia-BK@altex.ro</t>
  </si>
  <si>
    <t>Bucuresti-Militari-BK@altex.ro</t>
  </si>
  <si>
    <t>Ploiesti-Billa-BK@altex.ro</t>
  </si>
  <si>
    <t>Falticeni-NadaFlorilor-BK@altex.ro</t>
  </si>
  <si>
    <t>Bucuresti-Liberty-BK@altex.ro</t>
  </si>
  <si>
    <t>Targoviste-BK@altex.ro</t>
  </si>
  <si>
    <t>Mangalia-Lidl-BK@altex.ro</t>
  </si>
  <si>
    <t>Satu-Mare-BK@altex.ro</t>
  </si>
  <si>
    <t>Barlad-Paloda-BK@altex.ro</t>
  </si>
  <si>
    <t>Timisoara-AuchanSud-BK@altex.ro</t>
  </si>
  <si>
    <t>Dej-Metex-BK@altex.ro</t>
  </si>
  <si>
    <t>Pitesti-Auchan-BK@altex.ro</t>
  </si>
  <si>
    <t>Craiova-Billa-BK@altex.ro</t>
  </si>
  <si>
    <t>Pascani-BK@altex.ro</t>
  </si>
  <si>
    <t>Odorheiu-Secuiesc-BK@altex.ro</t>
  </si>
  <si>
    <t>Iasi-Iulius-BK@altex.ro</t>
  </si>
  <si>
    <t>Suceava-Bucovina-BK@altex.ro</t>
  </si>
  <si>
    <t>Ramnicu-Valcea-Plaza-BK@altex.ro</t>
  </si>
  <si>
    <t>Slatina-BK@altex.ro</t>
  </si>
  <si>
    <t>Targu-Jiu-BK@altex.ro</t>
  </si>
  <si>
    <t>Petrosani-Kaufland-BK@altex.ro</t>
  </si>
  <si>
    <t>Tecuci-BK@altex.ro</t>
  </si>
  <si>
    <t>Roman-BK@altex.ro</t>
  </si>
  <si>
    <t>Medias-Transilvania-BK@altex.ro</t>
  </si>
  <si>
    <t>Hunedoara-BK@altex.ro</t>
  </si>
  <si>
    <t>Satu-Mare-Somesul-BK@altex.ro</t>
  </si>
  <si>
    <t>Onesti-BK@altex.ro</t>
  </si>
  <si>
    <t>Sighet-BK@altex.ro</t>
  </si>
  <si>
    <t>Bucuresti-GrandArena-BK@altex.ro</t>
  </si>
  <si>
    <t>Severin-Promenada-BK@altex.ro</t>
  </si>
  <si>
    <t>Fagaras-BK@altex.ro</t>
  </si>
  <si>
    <t>Medgidia-BK@altex.ro</t>
  </si>
  <si>
    <t>Ramnicu-Valcea-Kaufland-BK@altex.ro</t>
  </si>
  <si>
    <t>Zalau-Silvania-BK@altex.ro</t>
  </si>
  <si>
    <t>Cluj-Real-BK@altex.ro</t>
  </si>
  <si>
    <t>Giurgiu-Kaufland-BK@altex.ro</t>
  </si>
  <si>
    <t>Turda-Greenfield-BK@altex.ro</t>
  </si>
  <si>
    <t>Cluj-Iulius-BK@altex.ro</t>
  </si>
  <si>
    <t>Tulcea-Winmarkt-BK@altex.ro</t>
  </si>
  <si>
    <t>Bucuresti-AuchanVitan-BK@altex.ro</t>
  </si>
  <si>
    <t>Ploiesti-Mall-BK@altex.ro</t>
  </si>
  <si>
    <t>Bucuresti-Colosseum-BK@altex.ro</t>
  </si>
  <si>
    <t>Sighisoara-BK@altex.ro</t>
  </si>
  <si>
    <t>Galati-ShoppingCity-BK@altex.ro</t>
  </si>
  <si>
    <t>Vaslui-Kaufland-BK@altex.ro</t>
  </si>
  <si>
    <t>Bucuresti-Plaza-BK@altex.ro</t>
  </si>
  <si>
    <t>Targu-Jiu-ShoppingCity-BK@altex.ro</t>
  </si>
  <si>
    <t>Deva-Auchan-BK@altex.ro</t>
  </si>
  <si>
    <t>Craiova-Mall-BK@altex.ro</t>
  </si>
  <si>
    <t>Cluj-Polus-BK@altex.ro</t>
  </si>
  <si>
    <t>Targoviste-Kaufland-BK@altex.ro</t>
  </si>
  <si>
    <t>Constanta-Maritimo-BK@altex.ro</t>
  </si>
  <si>
    <t>Ramnicu-Sarat-BK@altex.ro</t>
  </si>
  <si>
    <t>Miercurea-Ciuc-BK@altex.ro</t>
  </si>
  <si>
    <t>Reghin-BK@altex.ro</t>
  </si>
  <si>
    <t>David Ovidiu</t>
  </si>
  <si>
    <t>0756.074.599</t>
  </si>
  <si>
    <t>Tulbure Alina</t>
  </si>
  <si>
    <t>0758.088.853</t>
  </si>
  <si>
    <t>0756.074.746</t>
  </si>
  <si>
    <t>0756.074.578</t>
  </si>
  <si>
    <t>DM 0</t>
  </si>
  <si>
    <t>Telefon DM 0</t>
  </si>
  <si>
    <t>BK 0</t>
  </si>
  <si>
    <t>Telefon BK 0</t>
  </si>
  <si>
    <t>0756.073.549</t>
  </si>
  <si>
    <t>0756.072.508</t>
  </si>
  <si>
    <t>0756.074.526</t>
  </si>
  <si>
    <t>0756.073.826</t>
  </si>
  <si>
    <t>0756.073.559</t>
  </si>
  <si>
    <t>0756.073.637</t>
  </si>
  <si>
    <t>0756.073.713</t>
  </si>
  <si>
    <t>0756.073.619</t>
  </si>
  <si>
    <t>0756.073.634</t>
  </si>
  <si>
    <t>0756.073.805</t>
  </si>
  <si>
    <t>0756.074.555</t>
  </si>
  <si>
    <t>0756.074.470</t>
  </si>
  <si>
    <t>0756.073.701</t>
  </si>
  <si>
    <t>0756.073.481</t>
  </si>
  <si>
    <t>0756.073.460</t>
  </si>
  <si>
    <t>0756.192.778</t>
  </si>
  <si>
    <t>0756.074.920</t>
  </si>
  <si>
    <t>0756.073.509</t>
  </si>
  <si>
    <t>0756.074.509</t>
  </si>
  <si>
    <t>0756.073.529</t>
  </si>
  <si>
    <t>0756.074.610</t>
  </si>
  <si>
    <t>0756.073.686</t>
  </si>
  <si>
    <t>0756.073.469</t>
  </si>
  <si>
    <t>0756.073.677</t>
  </si>
  <si>
    <t>0756.073.812</t>
  </si>
  <si>
    <t>0756.073.792</t>
  </si>
  <si>
    <t>0756.073.770</t>
  </si>
  <si>
    <t>0756.074.560</t>
  </si>
  <si>
    <t>0756.074.496</t>
  </si>
  <si>
    <t>0756.074.549</t>
  </si>
  <si>
    <t>0751.058.385</t>
  </si>
  <si>
    <t>0756.073.816</t>
  </si>
  <si>
    <t>0756.074.596</t>
  </si>
  <si>
    <t>0756.073.544</t>
  </si>
  <si>
    <t>0756.074.501</t>
  </si>
  <si>
    <t>0756.073.782</t>
  </si>
  <si>
    <t>0756.074.518</t>
  </si>
  <si>
    <t>0756.073.797</t>
  </si>
  <si>
    <t>0756.074.544</t>
  </si>
  <si>
    <t>0756.073.744</t>
  </si>
  <si>
    <t>0756.074.573</t>
  </si>
  <si>
    <t>0756.073.696</t>
  </si>
  <si>
    <t>0723.649.061</t>
  </si>
  <si>
    <t>0756.073.491</t>
  </si>
  <si>
    <t>0756.074.634</t>
  </si>
  <si>
    <t>0756.073.648</t>
  </si>
  <si>
    <t>0756.073.737</t>
  </si>
  <si>
    <t>0756.074.619</t>
  </si>
  <si>
    <t>0756.073.644</t>
  </si>
  <si>
    <t>0756.073.467</t>
  </si>
  <si>
    <t>0756.074.877</t>
  </si>
  <si>
    <t>0745.998.645</t>
  </si>
  <si>
    <t>0756.074.477</t>
  </si>
  <si>
    <t>0756.072.509</t>
  </si>
  <si>
    <t>0756.073.536</t>
  </si>
  <si>
    <t>0756.073.664</t>
  </si>
  <si>
    <t>0756.074.718</t>
  </si>
  <si>
    <t>0756.074.523</t>
  </si>
  <si>
    <t>0756.073.727</t>
  </si>
  <si>
    <t>0756.074.625</t>
  </si>
  <si>
    <t>0756.074.457</t>
  </si>
  <si>
    <t>0756.074.587</t>
  </si>
  <si>
    <t>0758.042.048</t>
  </si>
  <si>
    <t>Iulius Costin-Daniel</t>
  </si>
  <si>
    <t>Apostol Daniel-Dumitru</t>
  </si>
  <si>
    <t>Zlate Liviu-Cristian</t>
  </si>
  <si>
    <t>Dirlosan Viorel-Gabriel</t>
  </si>
  <si>
    <t>Patru George-Marian</t>
  </si>
  <si>
    <t>Cristea Paul-Emilian</t>
  </si>
  <si>
    <t>Ion Liliana-Ioana</t>
  </si>
  <si>
    <t>Hagiescu Ramona</t>
  </si>
  <si>
    <t>Maier Claudiu</t>
  </si>
  <si>
    <t>Dumitrache Mihaela-Alina</t>
  </si>
  <si>
    <t>Broscatan Felicia-Maria</t>
  </si>
  <si>
    <t xml:space="preserve">Guta Alina-Elena </t>
  </si>
  <si>
    <t xml:space="preserve">Ciocoiu Florina </t>
  </si>
  <si>
    <t>Csontos Adina-Ioana</t>
  </si>
  <si>
    <t>Tutunaru Gabriela</t>
  </si>
  <si>
    <t>Kerekes Marinela</t>
  </si>
  <si>
    <t xml:space="preserve">Cotovanu Marcela </t>
  </si>
  <si>
    <t>Puscasu Florin</t>
  </si>
  <si>
    <t>Giurca Simona</t>
  </si>
  <si>
    <t>Sandru Gabriela</t>
  </si>
  <si>
    <t>Lisca Cristina</t>
  </si>
  <si>
    <t>Jurj Carmen</t>
  </si>
  <si>
    <t>Alexa Elena</t>
  </si>
  <si>
    <t>Hudici Sergiu</t>
  </si>
  <si>
    <t>Stan Adriana</t>
  </si>
  <si>
    <t>Romica Zaharia</t>
  </si>
  <si>
    <t xml:space="preserve">Matei Adriana </t>
  </si>
  <si>
    <t xml:space="preserve">Bulai Iuliana </t>
  </si>
  <si>
    <t>Filipescu Angela</t>
  </si>
  <si>
    <t xml:space="preserve">Cocota Elena-Madalina </t>
  </si>
  <si>
    <t xml:space="preserve">Lucaciu Claudia </t>
  </si>
  <si>
    <t>Ciulacu Madalina</t>
  </si>
  <si>
    <t>Clapa Monica</t>
  </si>
  <si>
    <t>Covaliuc Neluta</t>
  </si>
  <si>
    <t>Lazar Adrian</t>
  </si>
  <si>
    <t>Bucur Ioana</t>
  </si>
  <si>
    <t>Zisu Catalina</t>
  </si>
  <si>
    <t>Zaheu Ionut</t>
  </si>
  <si>
    <t>Ghencea Gabriela</t>
  </si>
  <si>
    <t>Danaila Florentina</t>
  </si>
  <si>
    <t xml:space="preserve">Dosa Margit </t>
  </si>
  <si>
    <t>DM 1</t>
  </si>
  <si>
    <t>Telefon magazin</t>
  </si>
  <si>
    <t>BK 1</t>
  </si>
  <si>
    <t>Alina Dekany</t>
  </si>
  <si>
    <t>0745.661.228</t>
  </si>
  <si>
    <t>0756.074.779</t>
  </si>
  <si>
    <t>Adam Ionel</t>
  </si>
  <si>
    <t>0756.073.585</t>
  </si>
  <si>
    <t>Telefon BK 1</t>
  </si>
  <si>
    <t>BK 2</t>
  </si>
  <si>
    <t>Telefon BK 2</t>
  </si>
  <si>
    <t>Ionescu Vlad</t>
  </si>
  <si>
    <t>0756.073.591</t>
  </si>
  <si>
    <t>-</t>
  </si>
  <si>
    <t>Oltean Mihaita</t>
  </si>
  <si>
    <t>0756.073.564</t>
  </si>
  <si>
    <t>Rotaru Adrian</t>
  </si>
  <si>
    <t>0756.073.630</t>
  </si>
  <si>
    <t>Giurgiu Radu</t>
  </si>
  <si>
    <t>0756.073.803</t>
  </si>
  <si>
    <t>Vasile Ciobanu</t>
  </si>
  <si>
    <t>0756.073.756</t>
  </si>
  <si>
    <t>Marin Valentin</t>
  </si>
  <si>
    <t>0756.073.574</t>
  </si>
  <si>
    <t>Moldoveanu Andrei</t>
  </si>
  <si>
    <t>0756.073.602</t>
  </si>
  <si>
    <t>Toma Adrian-Gabriel</t>
  </si>
  <si>
    <t>0749.201.351</t>
  </si>
  <si>
    <t>Vanghelie Georgian</t>
  </si>
  <si>
    <t>0756.073.497</t>
  </si>
  <si>
    <t>Hudak Zsolt</t>
  </si>
  <si>
    <t>0756.074.514</t>
  </si>
  <si>
    <t>Andras Cristian</t>
  </si>
  <si>
    <t>Popescu Cristian</t>
  </si>
  <si>
    <t>0754.039.936</t>
  </si>
  <si>
    <t>Pitesti-DM@altex.ro</t>
  </si>
  <si>
    <t>Pitesti-BK@altex.ro</t>
  </si>
  <si>
    <t>Croitoru Otilia</t>
  </si>
  <si>
    <t>0756.074.484</t>
  </si>
  <si>
    <t>Negru Bogdan</t>
  </si>
  <si>
    <t>Ilie Daniel-Ciprian</t>
  </si>
  <si>
    <t>Nitulescu Cristina</t>
  </si>
  <si>
    <t>0756.073.690</t>
  </si>
  <si>
    <t>Zoltan Nagy</t>
  </si>
  <si>
    <t>0756.073.643</t>
  </si>
  <si>
    <t>Feraru Tania</t>
  </si>
  <si>
    <t>Ionita Tania</t>
  </si>
  <si>
    <t xml:space="preserve">Anghel Stefanica </t>
  </si>
  <si>
    <t>Nour Andreea</t>
  </si>
  <si>
    <t>Marcu Ciprian</t>
  </si>
  <si>
    <t>Mustarica Victor</t>
  </si>
  <si>
    <t>0756.074.461</t>
  </si>
  <si>
    <t>Giuglea Georgeta</t>
  </si>
  <si>
    <t>0753.130.303</t>
  </si>
  <si>
    <t>Niculescu Mihai</t>
  </si>
  <si>
    <t>0756.073.733</t>
  </si>
  <si>
    <t>b-militari@mediagalaxy.ro</t>
  </si>
  <si>
    <t>021.380.87.31</t>
  </si>
  <si>
    <t>Burciu Andrei</t>
  </si>
  <si>
    <t>0756.074.710</t>
  </si>
  <si>
    <t>0756.074.901</t>
  </si>
  <si>
    <t>0756.073.675</t>
  </si>
  <si>
    <t>0756.074.828</t>
  </si>
  <si>
    <t>Sos. Progresului, Nr. 151-171, Liberty Center Mall, Et. 1, Sector 5, Bucuresti</t>
  </si>
  <si>
    <t>DN 65 B, F 4, Sat Geamana, Com. Bradu, Jud. Arges</t>
  </si>
  <si>
    <t>Piata 16 Februarie, Nr. 3, Dej, Jud Cluj</t>
  </si>
  <si>
    <t>Bdul. Tudor Vladimirescu, Iulius Mall, Parter, Iasi, Jud. Iasi</t>
  </si>
  <si>
    <t>Str. Stefan Cel Mare, Nr. 56, Complex Comercial Bucovina, Et. 3, Suceava, Jud. Suceava</t>
  </si>
  <si>
    <t>Str. M.Eminescu, Nr. 4, etaj 1, Complex Comercial Transilvania, Medias, Jud. Sibiu</t>
  </si>
  <si>
    <t>Bdul. Tineretului, Nr. 1C, Complex Comercial Family Center, Ramnicu Valcea, Jud. Valcea</t>
  </si>
  <si>
    <t>Str. Alexandru Vaida Voievod, Nr. 53-55, Cartier Gheorgheni, Iulius Mall, Cluj-Napoca, Jud. Cluj</t>
  </si>
  <si>
    <t>Bdul. Dacia, Nr. 11, Hunedoara, Jud. Hunedoara</t>
  </si>
  <si>
    <t>Calea Zarandului, Nr. 87, Deva Shopping City Center, Deva, Jud. Hunedoara</t>
  </si>
  <si>
    <t>Str Victoriei, Nr. 2, Complex Comercial Victoria, Ramnicu Sarat, Jud Buzau</t>
  </si>
  <si>
    <t>Str. Cosbuc, Nr. 251, Galati Shopping City, Galati, Jud. Galati</t>
  </si>
  <si>
    <t>Str. Decebal, Complex Comercial Kaufland, Vaslui, Jud. Vaslui</t>
  </si>
  <si>
    <t>Str. Otelarilor, Nr. 13, Cartier Dunarea, Micro 21, Galati, Jud. Galati</t>
  </si>
  <si>
    <t>DN1, Km. 306, Selimbar, Shopping City Mall, Sibiu, Jud. Sibiu</t>
  </si>
  <si>
    <t>Piata Stefan Cel Mare, Nr. 18 L, Piatra Neamt, Jud. Neamt</t>
  </si>
  <si>
    <t>Calea Moldovei DN 2 /E 85 T 49, European Retail Park, Focsani, Jud. Vrancea</t>
  </si>
  <si>
    <t>Bdul. Unirii, Nr. 232, Aurora Shopping Mall, Buzau, Jud. Buzau</t>
  </si>
  <si>
    <t>Str. Libertatii, Nr. 4, Complex Comercial Billa, Ploiesti, Jud. Prahova</t>
  </si>
  <si>
    <t>DN 21, Promenada Mall, Sat Varsatura, Com. Chiscani, Jud. Braila</t>
  </si>
  <si>
    <t>Str. Tudor Vladimirescu, Nr. 50 A, Alba Iulia Mall, Alba Iulia, Jud. Alba</t>
  </si>
  <si>
    <t>Bdul. Independentei, Nr. 5, Bl. 6PP, Targoviste, Jud. Dambovita</t>
  </si>
  <si>
    <t>Sos. Constantei, Nr. 57D, Mangalia, Jud. Constanta</t>
  </si>
  <si>
    <t>Calea Republicii, Nr. 181, Hello Shopping Park, Bacau, Jud. Bacau</t>
  </si>
  <si>
    <t>Str. Republicii, Nr. 200, Magazin Universal Paloda, Et. 1, Barlad, Jud. Vaslui</t>
  </si>
  <si>
    <t>Str. 1 Decembrie 1918, Nr. 109, Tecuci, Jud. Galati</t>
  </si>
  <si>
    <t>Bdul. Oituz, Nr. 19, Complex Victoria Shopping Center, Onesti, Jud. Bacau</t>
  </si>
  <si>
    <t>Str. Mihai Viteazul, Nr. 78, European Retail Parc, Drobeta Turnu Severin, Jud. Mehedinti</t>
  </si>
  <si>
    <t>Str. Stefan cel Mare, Nr.28, Et. 1, Arena City Center, Bacau, Jud. Bacau</t>
  </si>
  <si>
    <t>Piata Iuliu Maniu, Nr. 25, Complex Comercial Silvania, Et. 3, Zalau, Jud. Salaj</t>
  </si>
  <si>
    <t>Soseaua Bucuresti, Nr. 156, Complex Comercial Family Center, Giurgiu, Jud. Giurgiu</t>
  </si>
  <si>
    <t>Str. Motilor, Nr. 118, Complex Comercial Retail Park, Alba Iulia, Jud. Alba</t>
  </si>
  <si>
    <t>Str. Babadag, Nr. 1, Complex Winmarkt Diana, Et. 2, Tulcea, Jud. Tulcea</t>
  </si>
  <si>
    <t>Str. 1 Decembrie, Nr. 20, Complex Comercial Elvila, Parter, Botosani, Jud. Botosani</t>
  </si>
  <si>
    <t>Str. Stadionului, Nr. 1, Sighisoara Strip Mall, Sighisoara, Jud. Mures</t>
  </si>
  <si>
    <t>Str. Lunca Oltului, Nr. 4-6, Complex Comercial Kaufland, Sfantu Gheorghe, Jud. Covasna</t>
  </si>
  <si>
    <t>Str. Anghel Saligny, Nr. 22, intrare din Nicolae Titulescu, Cernavoda, Jud. Constanta</t>
  </si>
  <si>
    <t>ID ERP</t>
  </si>
  <si>
    <t>ID Depozit</t>
  </si>
  <si>
    <t>ID Site</t>
  </si>
  <si>
    <t>Bdul. Timisoara, Nr 26, Plaza Romania, Etaj -1, Sector 6, Bucuresti</t>
  </si>
  <si>
    <t>Str. Prelungirea Bucuresti, Nr. 22, Complex Big-Orizont, Calarasi, Jud. Calarasi</t>
  </si>
  <si>
    <t>Str. Locotenent Stancu Ion, Nr. 2D, Targoviste, Jud. Dambovita</t>
  </si>
  <si>
    <t>Cheles Cristina</t>
  </si>
  <si>
    <t>Cainiceanu Simona</t>
  </si>
  <si>
    <t>Bdul. Matei Basarab, Nr. 50, Bl. 35, Parter, Slobozia, Jud. Ialomita</t>
  </si>
  <si>
    <t>Bdul. Metalurgiei, Nr. 12-18, Complex Grand Arena, Parter, Sector 4, Bucuresti</t>
  </si>
  <si>
    <t>Piateta Decebal, Nr. 1 , Bl. P1, Parter, Medgidia, Jud. Constanta</t>
  </si>
  <si>
    <t>Str. Drumul Careiului, Nr. 77-79, Complex Comercial Auchan, Satu Mare, Jud. Satu Mare</t>
  </si>
  <si>
    <t>Str. Calea Sagului, Nr. 223, Complex Comercial Auchan, Timisoara, Jud. Timis</t>
  </si>
  <si>
    <t>Str. Constantin Dobrogeanu Gherea, Nr.1, Complex Comercial Auchan, Pitesti, Jud. Arges</t>
  </si>
  <si>
    <t>Bdul. Roman Musat, Nr. 33, Roman, Jud. Neamt</t>
  </si>
  <si>
    <t>Str. Livezeni, Nr. 12C, Petrosani Retail Park, Petrosani, Jud. Hunedoara</t>
  </si>
  <si>
    <t>Bdul. Muncii, Nr. 1-15, Hypermarket Arcade, Cluj-Napoca, Jud. Cluj</t>
  </si>
  <si>
    <t>0269.843.463</t>
  </si>
  <si>
    <t>0249.415.533</t>
  </si>
  <si>
    <t>09:00 - 21.00</t>
  </si>
  <si>
    <t>0246.210.808</t>
  </si>
  <si>
    <t>0244.553.083</t>
  </si>
  <si>
    <t>Catalin Salomia</t>
  </si>
  <si>
    <t>0756.073.728</t>
  </si>
  <si>
    <t>Ionescu Aurel</t>
  </si>
  <si>
    <t>0756.073.548</t>
  </si>
  <si>
    <t>0251.590.200</t>
  </si>
  <si>
    <t>Str. Caramidariei, Nr. 1, langa Complex Comercial Auchan, Brasov, Jud. Brasov</t>
  </si>
  <si>
    <t>0234.310.110</t>
  </si>
  <si>
    <t>Pintilie Gina</t>
  </si>
  <si>
    <t>10:00 - 23:30</t>
  </si>
  <si>
    <t xml:space="preserve">0241.235.039 </t>
  </si>
  <si>
    <t>0234.585.851</t>
  </si>
  <si>
    <t>Turcu Ionut</t>
  </si>
  <si>
    <t>0756.073.508</t>
  </si>
  <si>
    <t>Mihoc Maria</t>
  </si>
  <si>
    <t>Ilea Silviu</t>
  </si>
  <si>
    <t>0756.073.486</t>
  </si>
  <si>
    <t>Parvan Catalin</t>
  </si>
  <si>
    <t>0241.837.206</t>
  </si>
  <si>
    <t>0756.073.661</t>
  </si>
  <si>
    <t>Mirica Cosmin</t>
  </si>
  <si>
    <t>0756.073.681</t>
  </si>
  <si>
    <t>Sima Andrei Paul</t>
  </si>
  <si>
    <t>0756.074.581</t>
  </si>
  <si>
    <t>Tutulescu Sanda</t>
  </si>
  <si>
    <t>0749.201.357</t>
  </si>
  <si>
    <t>08:30 - 14:00</t>
  </si>
  <si>
    <t>Eni Alexandrina</t>
  </si>
  <si>
    <t>0755.103.460</t>
  </si>
  <si>
    <t>0238.563.975</t>
  </si>
  <si>
    <t>Ciubuca Mihai</t>
  </si>
  <si>
    <t>0751.088.153</t>
  </si>
  <si>
    <t>Sos. Alexandriei, Nr. 152, Complex Comercial Cora Alexandriei, Sector 5, Bucuresti</t>
  </si>
  <si>
    <t>09.00 - 15.00</t>
  </si>
  <si>
    <t>0366.401.224</t>
  </si>
  <si>
    <t>Florin Baranoschi</t>
  </si>
  <si>
    <t>0759.021.530</t>
  </si>
  <si>
    <t>Miklos Emoke</t>
  </si>
  <si>
    <t>0759.021.532</t>
  </si>
  <si>
    <t>Str. Bucuresti, Nr. 166, langa Complex Comercial Kaufland, Alexandria, Jud. Teleorman</t>
  </si>
  <si>
    <t>Str. Banu Maracine, Nr. 6, langa Complex Comercial Kaufland, Arad, Jud. Arad</t>
  </si>
  <si>
    <t>Str. Bogdan Voda, Nr. 164 -167, langa Complex Comercial Kaufland, Sighetu Marmatiei, Jud. Maramures</t>
  </si>
  <si>
    <t>Str. Univers, Nr. 10, langa Complex Comercial Kaufland, Turda, Jud. Cluj</t>
  </si>
  <si>
    <t>0756.074.668</t>
  </si>
  <si>
    <t>Altex Campulung Muscel</t>
  </si>
  <si>
    <t>Str. Negru-Voda, Nr. 101, Campulung Muscel, Jud. Arges</t>
  </si>
  <si>
    <t>Oltean Laura</t>
  </si>
  <si>
    <t>Vaduva Ramona</t>
  </si>
  <si>
    <t>0237.226.608</t>
  </si>
  <si>
    <t>09:30 - 20:00</t>
  </si>
  <si>
    <t>0756.073.515</t>
  </si>
  <si>
    <t>Covaci Lavinia</t>
  </si>
  <si>
    <t>Bogdan Ciprian</t>
  </si>
  <si>
    <t>Bogdan Grigorescu</t>
  </si>
  <si>
    <t>0756.074.494</t>
  </si>
  <si>
    <t>0756.074.446</t>
  </si>
  <si>
    <t>Corcodel Alin-Gabriel</t>
  </si>
  <si>
    <t>Sos. Cumpenei, Nr. 2, Complex Comercial Cora, Constanta, Jud. Constanta</t>
  </si>
  <si>
    <t>Egyed Robert-Alexandru</t>
  </si>
  <si>
    <t xml:space="preserve">Craioveanu Andreea </t>
  </si>
  <si>
    <t xml:space="preserve">Balanescu Cezar-Seleniu </t>
  </si>
  <si>
    <t>Oras</t>
  </si>
  <si>
    <t>Judet</t>
  </si>
  <si>
    <t>Galati</t>
  </si>
  <si>
    <t>Bucuresti</t>
  </si>
  <si>
    <t>Sibiu</t>
  </si>
  <si>
    <t>Piatra Neamt</t>
  </si>
  <si>
    <t>Brasov</t>
  </si>
  <si>
    <t>Calarasi</t>
  </si>
  <si>
    <t>Focsani</t>
  </si>
  <si>
    <t>Buzau</t>
  </si>
  <si>
    <t>Oradea</t>
  </si>
  <si>
    <t>Iasi</t>
  </si>
  <si>
    <t>Slobozia</t>
  </si>
  <si>
    <t>Ploiesti</t>
  </si>
  <si>
    <t>Falticeni</t>
  </si>
  <si>
    <t>Braila</t>
  </si>
  <si>
    <t>Alba Iulia</t>
  </si>
  <si>
    <t>Arad</t>
  </si>
  <si>
    <t>Targoviste</t>
  </si>
  <si>
    <t>Mangalia</t>
  </si>
  <si>
    <t>Bacau</t>
  </si>
  <si>
    <t>Satu Mare</t>
  </si>
  <si>
    <t>Barlad</t>
  </si>
  <si>
    <t>Timisoara</t>
  </si>
  <si>
    <t>Dej</t>
  </si>
  <si>
    <t>Alexandria</t>
  </si>
  <si>
    <t>Pitesti</t>
  </si>
  <si>
    <t>Craiova</t>
  </si>
  <si>
    <t>Pascani</t>
  </si>
  <si>
    <t>Odorheiu Secuiesc</t>
  </si>
  <si>
    <t>Suceava</t>
  </si>
  <si>
    <t>Ramnicu Valcea</t>
  </si>
  <si>
    <t>Slatina</t>
  </si>
  <si>
    <t>Targu Jiu</t>
  </si>
  <si>
    <t>Petrosani</t>
  </si>
  <si>
    <t>Tecuci</t>
  </si>
  <si>
    <t>Botosani</t>
  </si>
  <si>
    <t>Roman</t>
  </si>
  <si>
    <t>Medias</t>
  </si>
  <si>
    <t>Hunedoara</t>
  </si>
  <si>
    <t>Onesti</t>
  </si>
  <si>
    <t>Sighetu Marmatiei</t>
  </si>
  <si>
    <t>Severin</t>
  </si>
  <si>
    <t>Fagaras</t>
  </si>
  <si>
    <t>Medgidia</t>
  </si>
  <si>
    <t>Zalau</t>
  </si>
  <si>
    <t>Cluj</t>
  </si>
  <si>
    <t>Giurgiu</t>
  </si>
  <si>
    <t>Turda</t>
  </si>
  <si>
    <t>Tulcea</t>
  </si>
  <si>
    <t>Constanta</t>
  </si>
  <si>
    <t>Sighisoara</t>
  </si>
  <si>
    <t>Sfantu Gheorghe</t>
  </si>
  <si>
    <t>Vaslui</t>
  </si>
  <si>
    <t>Cernavoda</t>
  </si>
  <si>
    <t>Deva</t>
  </si>
  <si>
    <t>Ramnicu Sarat</t>
  </si>
  <si>
    <t>Miercurea Ciuc</t>
  </si>
  <si>
    <t>Reghin</t>
  </si>
  <si>
    <t>Neamt</t>
  </si>
  <si>
    <t>Vrancea</t>
  </si>
  <si>
    <t>Bihor</t>
  </si>
  <si>
    <t>Ialomita</t>
  </si>
  <si>
    <t>Chiajna</t>
  </si>
  <si>
    <t>Prahova</t>
  </si>
  <si>
    <t>Alba</t>
  </si>
  <si>
    <t>Dambovita</t>
  </si>
  <si>
    <t>Chiscani</t>
  </si>
  <si>
    <t>Sector 5</t>
  </si>
  <si>
    <t>Timis</t>
  </si>
  <si>
    <t>Teleorman</t>
  </si>
  <si>
    <t>Arges</t>
  </si>
  <si>
    <t>Dolj</t>
  </si>
  <si>
    <t>Harghita</t>
  </si>
  <si>
    <t>Valcea</t>
  </si>
  <si>
    <t>Olt</t>
  </si>
  <si>
    <t>Gorj</t>
  </si>
  <si>
    <t>Maramures</t>
  </si>
  <si>
    <t>Sector 4</t>
  </si>
  <si>
    <t>Mehedinti</t>
  </si>
  <si>
    <t>Salaj</t>
  </si>
  <si>
    <t>Cluj-Napoca</t>
  </si>
  <si>
    <t>Sector 3</t>
  </si>
  <si>
    <t>Campulung Muscel</t>
  </si>
  <si>
    <t>Sector 1</t>
  </si>
  <si>
    <t>Mures</t>
  </si>
  <si>
    <t>Covasna</t>
  </si>
  <si>
    <t>Sector 6</t>
  </si>
  <si>
    <t>Str. Victoria, Nr. 789, Bl. 7-8-9, Complex Romarta, Targu Jiu, Jud. Gorj</t>
  </si>
  <si>
    <t>Sector 2</t>
  </si>
  <si>
    <t>Bradu</t>
  </si>
  <si>
    <t>Bdul. Vasile Milea, Nr. 4, Sector 6, Bucuresti</t>
  </si>
  <si>
    <t>(All)</t>
  </si>
  <si>
    <t>Tip Magazin</t>
  </si>
  <si>
    <t>Total</t>
  </si>
  <si>
    <t>Grand Total</t>
  </si>
  <si>
    <t>(blank)</t>
  </si>
  <si>
    <t>Magazine</t>
  </si>
  <si>
    <t>Lazar Emil-Nicolae</t>
  </si>
  <si>
    <t>Brad Ioan</t>
  </si>
  <si>
    <t>0756.074.832</t>
  </si>
  <si>
    <t>Dunarintu Ionut</t>
  </si>
  <si>
    <t>Calea Aradului, Nr. 62, DN 79, Complex Comercial Era Shopping Park, Oradea, Jud. Bihor</t>
  </si>
  <si>
    <t>Sos. Colentina, Nr. 2, Bl. ALMO, Complex Comercial Bucur Obor, Parter, Sector 2, Bucuresti</t>
  </si>
  <si>
    <t>Piata Unirii, Nr. 1, Complex Comercial Unirea Shopping Center, Corp Splai, Et. 3, Sector 3, Bucuresti</t>
  </si>
  <si>
    <t>Bdul. Mihai Eminescu, Nr. 4, Complex Comercial Family Center, langa Complex Comercial Kaufland, Botosani, Jud. Botosani</t>
  </si>
  <si>
    <t>Str. Corneliu Coposu, Nr. 6, Complex Comercial Somesul, Et. 3, Satu Mare, Jud. Satu Mare</t>
  </si>
  <si>
    <t>Str. Avram Iancu, Nr. 492-500, DN1, E60, Complex Comercial Polus, Cluj-Napoca, Jud. Cluj</t>
  </si>
  <si>
    <t>Calea Bucuresti, Nr. 80, Complex Comercial Electroputere Parc Craiova, Craiova, Jud. Dolj</t>
  </si>
  <si>
    <t>Sos. Colentina, Nr. 426, Complex Carrefour Colentina, Sector 2, Bucuresti</t>
  </si>
  <si>
    <t>09:30 - 21.00</t>
  </si>
  <si>
    <t>Autostrada Bucuresti-Pitesti, Km. 11.4, Complex Comercial Carrefour Militari, Chiajna, Jud. Ilfov</t>
  </si>
  <si>
    <t>Sos. Pacurari, Nr. 121, DN 28, Km. 67.1, Complex Era Shopping Park, Iasi, Jud. Iasi</t>
  </si>
  <si>
    <t>DN 1B, Km. 6, Comuna Blejoi, Ploiesti Shooping City Mall, Ploiesti, Jud. Prahova</t>
  </si>
  <si>
    <t>Sos. Chitilei, Nr. 284, Complex Comercial Colosseum, Sector 1, Bucuresti</t>
  </si>
  <si>
    <t>Bdul. Revolutiei, Nr. 1, Complex Comercial Nada Florilor, Et. 2, Falticeni, Jud. Suceava</t>
  </si>
  <si>
    <t>Str. Calea Severinului, Nr. 3, Complex Comercial Billa, Iesirea spre Drobeta - Turnu Severin, Craiova, Jud. Dolj</t>
  </si>
  <si>
    <t>Str. Bethlen Gabor, Nr. 108, Odorheiul Secuiesc, Jud. Harghita</t>
  </si>
  <si>
    <t>Str. Calea lui Traian, Nr. 125, River Plaza Mall, Et. 2, Ramnicu Valcea, Jud. Valcea</t>
  </si>
  <si>
    <t>Calea Vitan, Nr. 236, Complex Comercial Auchan, Sector 3, Bucuresti</t>
  </si>
  <si>
    <t>Calea Aradului, Nr. 58A, Timioara, Jud. Timis</t>
  </si>
  <si>
    <t>Calea Floreasca, Nr. 246B, Promenada Mall, Sector 1, Bucuresti</t>
  </si>
  <si>
    <t>Str. Termocentralei, Nr. 10, Complex Comercial Targu Jiu Shopping City, Targu Jiu, Jud. Gorj</t>
  </si>
  <si>
    <t>Bdul. Aurel Vlaicu, Nr. 220, Complex Comercial Maritimo Shopping Center, Constanta, Jud. Constanta</t>
  </si>
  <si>
    <t>Piata Majlath G. Karoly, Nr. 4 , Miercurea Ciuc, Jud. Harghita</t>
  </si>
  <si>
    <t>Str. Garii, Nr. 23-25, Reghin, Jud. Mures</t>
  </si>
  <si>
    <t>Altex Bucuresti Vulcan</t>
  </si>
  <si>
    <t>Altex Navodari</t>
  </si>
  <si>
    <t>Catalin Dita</t>
  </si>
  <si>
    <t>0756.074.576</t>
  </si>
  <si>
    <t>Navodari</t>
  </si>
  <si>
    <t>Campulung-Muscel-DM@altex.ro</t>
  </si>
  <si>
    <t>Str. Mihail Sebastian, Nr. 88, Unitatea 10, Vulcan Value Center, Sector 5, Bucuresti</t>
  </si>
  <si>
    <t>0241.837.924</t>
  </si>
  <si>
    <t>Program Luni - Vineri</t>
  </si>
  <si>
    <t>Program Sambata</t>
  </si>
  <si>
    <t>Program Duminica</t>
  </si>
  <si>
    <t>Vladescu Camelia</t>
  </si>
  <si>
    <t>Irimia Marina</t>
  </si>
  <si>
    <t>Campulung-Muscel-BK@altex.ro</t>
  </si>
  <si>
    <t>0753.093.902</t>
  </si>
  <si>
    <t>0753.180.228</t>
  </si>
  <si>
    <t>021.796.51.05 / 021.796.51.06 / 021.796.51.07</t>
  </si>
  <si>
    <t>Bucuresti-Vulcan-DM@altex.ro</t>
  </si>
  <si>
    <t>Bucuresti-Vulcan-BK@altex.ro</t>
  </si>
  <si>
    <t>Navodari-DM@altex.ro</t>
  </si>
  <si>
    <t>Navodari-BK@altex.ro</t>
  </si>
  <si>
    <t>Row Labels</t>
  </si>
  <si>
    <t>Telefon DM 1</t>
  </si>
  <si>
    <t>Bistrita</t>
  </si>
  <si>
    <t>Bistrita-Nasaud</t>
  </si>
  <si>
    <t>Str. Mihai Eminescu, Nr. 90, Complex Comercial Winmarkt, Et. 3, Braila, Jud. Braila</t>
  </si>
  <si>
    <t>Constantin Ana Maria</t>
  </si>
  <si>
    <t xml:space="preserve">Ionescu Aurel </t>
  </si>
  <si>
    <t>Bistrita-Winmarkt-DM@altex.ro</t>
  </si>
  <si>
    <t>Braila-Winmarkt-DM@altex.ro</t>
  </si>
  <si>
    <t>Braila-Winmarkt-BK@altex.ro</t>
  </si>
  <si>
    <t>Bistrita-Winmarkt-BK@altex.ro</t>
  </si>
  <si>
    <t>Str. Garii, Nr. 17, Complex Comercial Winmarkt, Et. 2, Bistrita, Jud. Bistrita-Nasaud</t>
  </si>
  <si>
    <t>Str. Nuferilor, Nr. 1, Bl. A Tasaul, Parter, Navodari, Jud. Constanta</t>
  </si>
  <si>
    <t>Baciu Marian</t>
  </si>
  <si>
    <t>0747.155.557</t>
  </si>
  <si>
    <t>Zaim Ionela Gabriela</t>
  </si>
  <si>
    <t>0765.865.919</t>
  </si>
  <si>
    <t>0263.701.941</t>
  </si>
  <si>
    <t>Roata Catalin Mihai</t>
  </si>
  <si>
    <t>0756.074.815</t>
  </si>
  <si>
    <t>0748.166.785</t>
  </si>
  <si>
    <t>Fechete Cristina Elena</t>
  </si>
  <si>
    <t>Altex Bucuresti Militari Shopping Center</t>
  </si>
  <si>
    <t>09.00 - 19.00</t>
  </si>
  <si>
    <t>Altex Bacau Cora</t>
  </si>
  <si>
    <t>Bacau-Cora-DM@altex.ro</t>
  </si>
  <si>
    <t>Bacau-Cora-BK@altex.ro</t>
  </si>
  <si>
    <t>Bdul. Alexandru Ioan Cuza, Nr. 20, Complex Comercial Winmarkt, Et. 2, Slatina, Jud. Olt</t>
  </si>
  <si>
    <t>0239.652.971</t>
  </si>
  <si>
    <t>0239.702.498</t>
  </si>
  <si>
    <t>Calea Bucuresti, Nr. 36, Centrul Comercial Pitesti Mall, Pitesti, Jud. Arges</t>
  </si>
  <si>
    <t>latitude</t>
  </si>
  <si>
    <t>longitude</t>
  </si>
  <si>
    <t>Bdul. Iuliu Maniu, Nr. 546-560, Militari Shopping Center, Sector 6, Bucuresti</t>
  </si>
  <si>
    <t>Str. Babadag, Nr.183, DN 22, Tulcea, Jud. Tulcea</t>
  </si>
  <si>
    <t>Altex Tulcea Portico</t>
  </si>
  <si>
    <t>Altex Pitesti Mall</t>
  </si>
  <si>
    <t>Elfian Cosmin</t>
  </si>
  <si>
    <t>0741.235.830</t>
  </si>
  <si>
    <t xml:space="preserve">Alin Corcodel </t>
  </si>
  <si>
    <t>Pitesti-Euromall-DM@altex.ro</t>
  </si>
  <si>
    <t>Mandreata Marius-Ionut</t>
  </si>
  <si>
    <t>0756.074.617</t>
  </si>
  <si>
    <t>Altex Constanta City Park</t>
  </si>
  <si>
    <t>Deliu Nicolae</t>
  </si>
  <si>
    <t>0756.074.716</t>
  </si>
  <si>
    <t>Daniel Mirlea</t>
  </si>
  <si>
    <t>Tache Mihai</t>
  </si>
  <si>
    <t>0748.166.787</t>
  </si>
  <si>
    <t>B-dul Alexandru Lapusneanu, Nr. 116C, Constanta, Jud. Constanta</t>
  </si>
  <si>
    <t>0756.073.668</t>
  </si>
  <si>
    <t>Gavrila Florin</t>
  </si>
  <si>
    <t>Altex Bistrita Winmarkt</t>
  </si>
  <si>
    <t>Altex Braila Winmarkt</t>
  </si>
  <si>
    <t>Str. Milcov, Nr. 2A, Bacau, Jud. Bacau</t>
  </si>
  <si>
    <t>0232.274.612</t>
  </si>
  <si>
    <t>Catalin Matusescu</t>
  </si>
  <si>
    <t>0756.073.618</t>
  </si>
  <si>
    <t>Director Adjunct</t>
  </si>
  <si>
    <t>Manager Financiar</t>
  </si>
  <si>
    <t>Consultant Vanzari Comunicatii</t>
  </si>
  <si>
    <t>Consultant Vanzari IT</t>
  </si>
  <si>
    <t>Casier</t>
  </si>
  <si>
    <t>Consultant Vanzari Entertainment</t>
  </si>
  <si>
    <t>Consultant Vanzari Electrocasnice Mari</t>
  </si>
  <si>
    <t>Consultant Vanzari Electrocasnice Mici</t>
  </si>
  <si>
    <t>&lt;div class="u-grid u-border-radius u-border-solid u-space-p-30"&gt;</t>
  </si>
  <si>
    <t>&lt;br/&gt;</t>
  </si>
  <si>
    <t>&lt;ul class="List u-clearfix"&gt;</t>
  </si>
  <si>
    <t>&lt;/ul&gt;</t>
  </si>
  <si>
    <t>&lt;/div&gt;</t>
  </si>
  <si>
    <t>&lt;br&gt;</t>
  </si>
  <si>
    <t>&lt;style&gt;</t>
  </si>
  <si>
    <t>.Location-trigger {</t>
  </si>
  <si>
    <t xml:space="preserve">    text-decoration: none;</t>
  </si>
  <si>
    <t xml:space="preserve">    padding: 12px 20px;</t>
  </si>
  <si>
    <t xml:space="preserve">    padding-right: 28px;</t>
  </si>
  <si>
    <t xml:space="preserve">    position: relative;</t>
  </si>
  <si>
    <t xml:space="preserve">    display: block;</t>
  </si>
  <si>
    <t xml:space="preserve">    font-weight: 700;</t>
  </si>
  <si>
    <t xml:space="preserve">    color: #000;</t>
  </si>
  <si>
    <t>}</t>
  </si>
  <si>
    <t>color: #000;</t>
  </si>
  <si>
    <t>button.accordion {</t>
  </si>
  <si>
    <t xml:space="preserve">    background-color: #eee;</t>
  </si>
  <si>
    <t xml:space="preserve">    color: #444;</t>
  </si>
  <si>
    <t xml:space="preserve">    cursor: pointer;</t>
  </si>
  <si>
    <t xml:space="preserve">    width: 100%;</t>
  </si>
  <si>
    <t xml:space="preserve">    border: none;</t>
  </si>
  <si>
    <t xml:space="preserve">    text-align: left;</t>
  </si>
  <si>
    <t xml:space="preserve">    outline: none;</t>
  </si>
  <si>
    <t xml:space="preserve">    transition: 0.4s;</t>
  </si>
  <si>
    <t>button.accordion.active, button.accordion:hover {</t>
  </si>
  <si>
    <t xml:space="preserve">    background-color: #ddd;</t>
  </si>
  <si>
    <t>button.accordion:after {</t>
  </si>
  <si>
    <t xml:space="preserve">    content: '\02795';</t>
  </si>
  <si>
    <t xml:space="preserve">    font-size: 13px;</t>
  </si>
  <si>
    <t xml:space="preserve">    color: #777;</t>
  </si>
  <si>
    <t xml:space="preserve">    float: right;</t>
  </si>
  <si>
    <t xml:space="preserve">    margin-left: 5px;</t>
  </si>
  <si>
    <t>button.accordion.active:after {</t>
  </si>
  <si>
    <t xml:space="preserve">    content: "\2796";</t>
  </si>
  <si>
    <t>div.panel {</t>
  </si>
  <si>
    <t xml:space="preserve">    background-color: white;</t>
  </si>
  <si>
    <t xml:space="preserve">    max-height: 0;</t>
  </si>
  <si>
    <t xml:space="preserve">    overflow: hidden;</t>
  </si>
  <si>
    <t xml:space="preserve">    transition: 0.6s ease-in-out;</t>
  </si>
  <si>
    <t xml:space="preserve">    opacity: 0;</t>
  </si>
  <si>
    <t>div.panel.show {</t>
  </si>
  <si>
    <t xml:space="preserve">    opacity: 1;</t>
  </si>
  <si>
    <t xml:space="preserve">    max-height: 10000px;</t>
  </si>
  <si>
    <t>&lt;/style&gt;</t>
  </si>
  <si>
    <t>&lt;img src="http://admin.altex.ro/media/wysiwyg/LP-recrutare-atx.png"&gt;</t>
  </si>
  <si>
    <t>&lt;script type="text/javascript"&gt;</t>
  </si>
  <si>
    <t>var acc = document.getElementsByClassName("accordion");</t>
  </si>
  <si>
    <t>var i;</t>
  </si>
  <si>
    <t>for (i = 0; i &lt; acc.length; i++) {</t>
  </si>
  <si>
    <t xml:space="preserve">    acc[i].onclick = function(){</t>
  </si>
  <si>
    <t xml:space="preserve">        this.classList.toggle("active");</t>
  </si>
  <si>
    <t xml:space="preserve">        this.nextElementSibling.classList.toggle("show");</t>
  </si>
  <si>
    <t xml:space="preserve">       }</t>
  </si>
  <si>
    <t xml:space="preserve">        }</t>
  </si>
  <si>
    <t>&lt;/script&gt;</t>
  </si>
  <si>
    <t>.Location-item a {</t>
  </si>
  <si>
    <t>Cod generat pentru:</t>
  </si>
  <si>
    <t>Cod URL altex.ro:</t>
  </si>
  <si>
    <t>/cariere-altex</t>
  </si>
  <si>
    <t>Cod versiune:</t>
  </si>
  <si>
    <t>Cod generat avand:</t>
  </si>
  <si>
    <t>Cod generat din:</t>
  </si>
  <si>
    <t>posturi total</t>
  </si>
  <si>
    <t>STATISTICI</t>
  </si>
  <si>
    <t>&lt;/p&gt;</t>
  </si>
  <si>
    <t xml:space="preserve">  &amp;emsp;- </t>
  </si>
  <si>
    <t>&lt;p&gt;</t>
  </si>
  <si>
    <t>Cerințe:</t>
  </si>
  <si>
    <t>Studii superioare finalizate</t>
  </si>
  <si>
    <t>Beneficii:</t>
  </si>
  <si>
    <t>&lt;p&gt; &amp;emsp;&amp;emsp;&amp;emsp;&amp;emsp;&amp;emsp;</t>
  </si>
  <si>
    <t>Experienta minim 3 ani intr-o pozitie de management (experienta in Retail, reprezinta un avantaj)</t>
  </si>
  <si>
    <t>Experienta relevanta in domeniul vanzarilor</t>
  </si>
  <si>
    <t>Spirit antreprenorial si dorinta de perfectionare</t>
  </si>
  <si>
    <t>Bune abilitati de management si coordonarea a echipei</t>
  </si>
  <si>
    <t>Orientare catre rezultate si solutii</t>
  </si>
  <si>
    <t>Bune abilitati de comunicare, negociere si organizare</t>
  </si>
  <si>
    <t>Orientare catre cerintele pietei si ale clientului</t>
  </si>
  <si>
    <t>Bune cunostinte de operare PC (MS Office)</t>
  </si>
  <si>
    <t>Cunostinte bune de limba Engleza</t>
  </si>
  <si>
    <t>Cunostine tehnice si pasiune pentru tehnologie</t>
  </si>
  <si>
    <t>Asigura, conduce si supervizeaza intreaga activitate din cadrul magazinului</t>
  </si>
  <si>
    <t>Propune masuri de optimizare a profitabilitatii magazinului pana la nivel de categorie</t>
  </si>
  <si>
    <t>Supervizeaza identitatea vizuala a magazinului</t>
  </si>
  <si>
    <t>Coordoneaza echipa din subordine</t>
  </si>
  <si>
    <t>Reprezinta magazinul in relatia cu tertii si autoritatile</t>
  </si>
  <si>
    <t>Analizeaza competitia din aria de acoperire</t>
  </si>
  <si>
    <t>Propune planuri de dezvoltare a magazinului si planuri de actiune aliniate cu business-ul</t>
  </si>
  <si>
    <t xml:space="preserve">Intocmeste rapoarte de vanzari </t>
  </si>
  <si>
    <t>Salariu competitiv</t>
  </si>
  <si>
    <t>Bonusuri de performanta si prime ocazinonale</t>
  </si>
  <si>
    <t>Tichete de masa</t>
  </si>
  <si>
    <t>Studii superioare economice finalizate (Facultatea de Finante Banci sau Contabilitate)</t>
  </si>
  <si>
    <t>Experienta minim 1 an intr-o pozitie similara (experienta in Retail, reprezinta un avantaj)</t>
  </si>
  <si>
    <t>Spirit antreprenorial si initiativa</t>
  </si>
  <si>
    <t>Bune abilitati de organizare</t>
  </si>
  <si>
    <t>Orientare catre rezultate</t>
  </si>
  <si>
    <t xml:space="preserve">Bune abilitati de comunicare si atentie la detalii </t>
  </si>
  <si>
    <t>Organizeaza si gestioneaza din punct de vedere economic activitatea magazinului</t>
  </si>
  <si>
    <t>Intocmeste situatii si rapoarte financiar-contabile</t>
  </si>
  <si>
    <t>Genereaza si verifica rapoartele aferente stocurilor</t>
  </si>
  <si>
    <t>Asigura gestionarea activitatii legate de inchiderea/deschiderea de magazine</t>
  </si>
  <si>
    <t>Studii medii finalizate/ studiile superioare constituie un avantaj</t>
  </si>
  <si>
    <t>Bune abilitati de comunicare si ascultare activa</t>
  </si>
  <si>
    <t>Atentie la detalii si orientare catre client</t>
  </si>
  <si>
    <t xml:space="preserve">Bune abilitati de operare PC </t>
  </si>
  <si>
    <t>Pasiune pentru tehnologie si electronice si electrocasnice de dimensiuni mari</t>
  </si>
  <si>
    <t>Cunostinte de limba engleza la nivel conversational</t>
  </si>
  <si>
    <t>Competente de stock control si raportare</t>
  </si>
  <si>
    <t>Competente de vanzare si negociere</t>
  </si>
  <si>
    <t xml:space="preserve">Curiozitate si dorinta de invatare continua </t>
  </si>
  <si>
    <t>Merchandising / afisarea preturilor si a produselor pe raft</t>
  </si>
  <si>
    <t>Pregatirea, verificarea si receptia produselor</t>
  </si>
  <si>
    <t xml:space="preserve">Amenajarea produselor / comenzi / livrari / receptii </t>
  </si>
  <si>
    <t>Rapoarte saptamanale si lunare</t>
  </si>
  <si>
    <t xml:space="preserve">Posibilitati reale de promovare </t>
  </si>
  <si>
    <t>Pachet salarial competitiv: salariu fix, bonusuri corelate cu performanta si tichete de masa</t>
  </si>
  <si>
    <t xml:space="preserve">Prime anuale si reduceri la servicii medicale </t>
  </si>
  <si>
    <t xml:space="preserve">Buna abilitati de operare PC </t>
  </si>
  <si>
    <t>Vanzarea produselor electronice / electrocasnice si a serviciilor de garantii si asigurari oferite de ALTEX Romania</t>
  </si>
  <si>
    <t>Pasiune pentru telefoanele mobile &amp; accesorii</t>
  </si>
  <si>
    <t>Experienta intr-o companie de telecomunicatii reprezinta un avantaj</t>
  </si>
  <si>
    <t>Vanzarea produselor si a serviciilor de garantii si asigurari oferite de ALTEX Romania</t>
  </si>
  <si>
    <t>Pasiune pentru produsele inovatoare si tehnologie</t>
  </si>
  <si>
    <t>Cunostinte despre produsele IT</t>
  </si>
  <si>
    <t>Vanzarea produselor IT si a serviciilor de garantii si asigurari oferite de ALTEX Romania</t>
  </si>
  <si>
    <t>Se informeaza continuu despre noile aparitii tehnologice din piata</t>
  </si>
  <si>
    <t xml:space="preserve">Pasiune pentru tehnologie si gadgeturi </t>
  </si>
  <si>
    <t>Vanzarea produselor de entertainment si a serviciilor de garantii si asigurari oferite de ALTEX Romania</t>
  </si>
  <si>
    <t>Pasiune pentru aparaturi foto, audio si visual</t>
  </si>
  <si>
    <t>Vanzarea produselor audio-visual si a serviciilor de garantii si asigurari oferite de ALTEX Romania</t>
  </si>
  <si>
    <t>Cunostinte operare PC (Microsoft Office)</t>
  </si>
  <si>
    <t>Experienta in activitatea de casierie constituie un avantaj</t>
  </si>
  <si>
    <t>Acuratente in lucru si atentie la detalii</t>
  </si>
  <si>
    <t xml:space="preserve">Bune abilitati de comunicare si usurinta in stabilirea relatiilor interpersonale </t>
  </si>
  <si>
    <t>Orientare catre nevoile clientului</t>
  </si>
  <si>
    <t>Emiterea documentelor fiscale (facturi fiscale, bon fiscal) cu respectarea prevederilor legale privind modul de intocmire a acestora</t>
  </si>
  <si>
    <t>Emiterea documentelor de incasare a marfurilor vandute si  incasarea contravalorii acestora pentru cele care nu fac obiectul unui contract de rate</t>
  </si>
  <si>
    <t>Emiterea facturilor pentru comenzile online</t>
  </si>
  <si>
    <t>Verificarea facturilor emise pentru comenzile online</t>
  </si>
  <si>
    <t xml:space="preserve">Efectuarea tranzactiilor POS cu respectarea prevederilor existente in conventiile incheiate cu bancile </t>
  </si>
  <si>
    <t>Intocmirea monetarului pentru numerarul existent in casierie si verificarea corectitudini acestuia cu documentele de numerarar generate din sistemul informatic al magazinului</t>
  </si>
  <si>
    <t>Organizarea si arhivarea documentelor cu regim special</t>
  </si>
  <si>
    <t>Experienta minim 1 an intr-o pozitie de management (experienta in Retail, reprezinta un avantaj)</t>
  </si>
  <si>
    <t>Reprezinta magazinul in relatia cu tertii</t>
  </si>
  <si>
    <t>Intocmeste rapoarte de vanzari</t>
  </si>
  <si>
    <t>Director Magazin</t>
  </si>
  <si>
    <t>Studii medii finalizate / studiile superioare constituie un avantaj</t>
  </si>
  <si>
    <t>ATX.20.09.2017</t>
  </si>
  <si>
    <t>Cod generat pentru Director Magazin:</t>
  </si>
  <si>
    <t>Cod generat pentru Director Adjunct:</t>
  </si>
  <si>
    <t>Cod generat pentru Manager Financiar:</t>
  </si>
  <si>
    <t>Cod generat pentru Electrocasnice Mari:</t>
  </si>
  <si>
    <t>Cod generat pentru Electrocasnice Mici:</t>
  </si>
  <si>
    <t>Cod generat pentru Comunicatii:</t>
  </si>
  <si>
    <t>Cod generat pentru IT:</t>
  </si>
  <si>
    <t>Cod generat pentru Entertainment:</t>
  </si>
  <si>
    <t>Cod generat pentru Audio-Visual:</t>
  </si>
  <si>
    <t>Cod generat pentru Casier:</t>
  </si>
  <si>
    <t xml:space="preserve">    font-size: 16.25px;</t>
  </si>
  <si>
    <t xml:space="preserve">    color: #d71440;</t>
  </si>
  <si>
    <t>h3.cariere-magazin-titlu {</t>
  </si>
  <si>
    <t xml:space="preserve">    margin-top: 1em;</t>
  </si>
  <si>
    <t>p.cariere-pozitie-titlu {</t>
  </si>
  <si>
    <t xml:space="preserve">    color: black;</t>
  </si>
  <si>
    <t xml:space="preserve">    font-size: 15px;</t>
  </si>
  <si>
    <t>Consultant Vanzari Negre</t>
  </si>
  <si>
    <t>Consultant Vanzari Visual</t>
  </si>
  <si>
    <t>Responsabil Service</t>
  </si>
  <si>
    <t>Operator Online</t>
  </si>
  <si>
    <t>Abilitati de comunicare, analiza si sinteza</t>
  </si>
  <si>
    <t>Capacitate de organizare, planificare si rezolvare de probleme</t>
  </si>
  <si>
    <t>Atitudine proactiva la noutate si dezvoltare</t>
  </si>
  <si>
    <t>Atentie la detalii, flexibilitate si initiativa</t>
  </si>
  <si>
    <t>Orientare spre rezultate si nevoile clientilor</t>
  </si>
  <si>
    <t>Asigura probarea functionalitatii produselor vandute</t>
  </si>
  <si>
    <t>Se asigura ca produsele carora le face proba sunt insotite de factura</t>
  </si>
  <si>
    <t>Elibereaza certificatele de garantie pentru produsele vandute</t>
  </si>
  <si>
    <t>Asigura activitatea de transport la domiciliu</t>
  </si>
  <si>
    <t>Participa activ la receptia cantitativa a marfii; se implica in procesul de descarcare si incarcare a marfii</t>
  </si>
  <si>
    <t>Pachet salarial competitiv: reduceri la servicii medicale, salariu fix si tichete de masa</t>
  </si>
  <si>
    <t>Experienta in rol similar sau cunostinte pe partea electronica, electrica, diagnoza - constituie avantaj</t>
  </si>
  <si>
    <t>Experienta in revizii, reparatii, mentenanta echipamente - constituie avantaj</t>
  </si>
  <si>
    <t>Primeste si evalueaza produsul defect de la client</t>
  </si>
  <si>
    <t>Constata defectiunile si asigura consultanta clientilor</t>
  </si>
  <si>
    <t>Ofera solutii din punct de vedere tehnic</t>
  </si>
  <si>
    <t>Deschide ticket service, intocmeste documentele de predare-primire si expediaza produselor catre service</t>
  </si>
  <si>
    <t>Gestioneaza stocul de retururi/resigilate din magazine si propune discount (dupa caz)</t>
  </si>
  <si>
    <t>Verifica integritatea produselor returnate/resigilate si garantia conform documentelor de achizitie</t>
  </si>
  <si>
    <t>Verifica si se asigura ca termenul legal de returnare/inlocuire produse defecte este respectat</t>
  </si>
  <si>
    <t>Contacteaza clientul in vederea returnarii produsului reparat sau oferirea suportului necesar clientului pentru inlocuirea produsului</t>
  </si>
  <si>
    <t>Faciliteaza recuperarea contravalorii produselor inlocuite prin executarea demersurilor necesare</t>
  </si>
  <si>
    <t>Urmarirea produsului defect in vederea creditarii de catre furnizor a acestuia</t>
  </si>
  <si>
    <t>Cunostinte temeinice alte camerelor digitale si echipamentelor foto-video</t>
  </si>
  <si>
    <t>Vanzarea produselor electronice si a serviciilor de garantii si asigurari oferite de ALTEX Romania</t>
  </si>
  <si>
    <t>Completarea corecta si verificarea instrumentelor de plata (CEC-uri, bilete la ordin, ordine de plata, tichete, etc)</t>
  </si>
  <si>
    <t>Facturarea corecta a produsului vandut si evitarea erorilor din stocurile magazinului</t>
  </si>
  <si>
    <t>Bune cunostinte de operare PC (MS Office);</t>
  </si>
  <si>
    <t>Studii superioare finalizate/ in curs de finalizare</t>
  </si>
  <si>
    <t>Argeș</t>
  </si>
  <si>
    <t>Bacău</t>
  </si>
  <si>
    <t>Bistrița-Năsăud</t>
  </si>
  <si>
    <t>Botoșani</t>
  </si>
  <si>
    <t>Brașov</t>
  </si>
  <si>
    <t>Brăila</t>
  </si>
  <si>
    <t>Buzău</t>
  </si>
  <si>
    <t>Caraș-Severin</t>
  </si>
  <si>
    <t>Călărași</t>
  </si>
  <si>
    <t>Constanța</t>
  </si>
  <si>
    <t>Dâmbovița</t>
  </si>
  <si>
    <t>Galați</t>
  </si>
  <si>
    <t>Ialomița</t>
  </si>
  <si>
    <t>Iași</t>
  </si>
  <si>
    <t>Ilfov</t>
  </si>
  <si>
    <t>Maramureș</t>
  </si>
  <si>
    <t>Mehedinți</t>
  </si>
  <si>
    <t>Mureș</t>
  </si>
  <si>
    <t>Neamț</t>
  </si>
  <si>
    <t>Sălaj</t>
  </si>
  <si>
    <t>Timiș</t>
  </si>
  <si>
    <t>Vâlcea</t>
  </si>
  <si>
    <t>&lt;p&gt;De 25 ani, Altex este liderul pieței de electro-IT din România. &lt;br&gt;Am construit o echipă dinamică și profesionistă pentru a oferi clienților noștri cele mai bune oferte și o experiență de cumpărare de calitate. &lt;br&gt;Căutăm colegi noi - pasionați de tehnologie, care își doresc să lucreze într-un mediu dinamic, alături de o echipă optimistă.&lt;br&gt; Așa că dacă ești pregătit să faci următorul pas în cariera ta, vii exact unde trebuie ! &lt;br&gt;Nu mai aștepta, alătură-te unei echipe în continuă creștere, unde îți poți dezvolta aptitudinile !&lt;/p&gt;</t>
  </si>
  <si>
    <t>button.accordion div {</t>
  </si>
  <si>
    <t xml:space="preserve">    padding-left: 10px;</t>
  </si>
  <si>
    <t xml:space="preserve">    display: inline;</t>
  </si>
  <si>
    <t xml:space="preserve">    padding: 15px;</t>
  </si>
  <si>
    <t xml:space="preserve">    padding: 0 15px 5px 15px;</t>
  </si>
  <si>
    <t>COD GENERAT MAGENTO</t>
  </si>
  <si>
    <t>Operator Probe &amp; Garantii</t>
  </si>
  <si>
    <t>click aici pentru a aplica.</t>
  </si>
  <si>
    <t>recrutare@altex.ro</t>
  </si>
  <si>
    <t>Text link:</t>
  </si>
  <si>
    <t>Text mesaj:</t>
  </si>
  <si>
    <t>Adresa e-mail:</t>
  </si>
  <si>
    <t xml:space="preserve">Trimite-ne CV-ul tau: </t>
  </si>
  <si>
    <t>Nume functie: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</si>
</sst>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/>
  </cellStyleXfs>
  <cellXfs count="82">
    <xf numFmtId="0" fontId="0" fillId="0" borderId="0" xfId="0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17" fontId="22" fillId="0" borderId="10" xfId="0" applyNumberFormat="1" applyFont="1" applyFill="1" applyBorder="1"/>
    <xf numFmtId="0" fontId="22" fillId="0" borderId="10" xfId="0" applyFont="1" applyFill="1" applyBorder="1"/>
    <xf numFmtId="0" fontId="22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1" fillId="0" borderId="10" xfId="0" applyFont="1" applyFill="1" applyBorder="1"/>
    <xf numFmtId="0" fontId="21" fillId="0" borderId="10" xfId="0" applyFont="1" applyFill="1" applyBorder="1" applyAlignment="1">
      <alignment horizontal="left"/>
    </xf>
    <xf numFmtId="49" fontId="22" fillId="0" borderId="10" xfId="0" applyNumberFormat="1" applyFont="1" applyFill="1" applyBorder="1"/>
    <xf numFmtId="49" fontId="22" fillId="0" borderId="10" xfId="0" applyNumberFormat="1" applyFont="1" applyFill="1" applyBorder="1" applyAlignment="1">
      <alignment horizontal="left"/>
    </xf>
    <xf numFmtId="0" fontId="22" fillId="0" borderId="10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Font="1" applyFill="1" applyBorder="1"/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1" xfId="0" applyFill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21" xfId="0" applyFont="1" applyFill="1" applyBorder="1"/>
    <xf numFmtId="0" fontId="0" fillId="33" borderId="19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14" fillId="0" borderId="23" xfId="0" applyFont="1" applyBorder="1" applyAlignment="1">
      <alignment horizontal="right"/>
    </xf>
    <xf numFmtId="0" fontId="14" fillId="0" borderId="23" xfId="0" applyFont="1" applyBorder="1"/>
    <xf numFmtId="0" fontId="14" fillId="0" borderId="26" xfId="0" applyFont="1" applyBorder="1"/>
    <xf numFmtId="0" fontId="14" fillId="0" borderId="30" xfId="0" applyFont="1" applyBorder="1" applyAlignment="1">
      <alignment horizontal="right"/>
    </xf>
    <xf numFmtId="0" fontId="14" fillId="0" borderId="28" xfId="0" applyFont="1" applyBorder="1"/>
    <xf numFmtId="0" fontId="14" fillId="0" borderId="24" xfId="0" applyFont="1" applyBorder="1"/>
    <xf numFmtId="0" fontId="14" fillId="0" borderId="29" xfId="0" applyFont="1" applyBorder="1"/>
    <xf numFmtId="0" fontId="14" fillId="0" borderId="30" xfId="0" applyFont="1" applyBorder="1"/>
    <xf numFmtId="0" fontId="0" fillId="0" borderId="24" xfId="0" applyBorder="1" applyAlignment="1"/>
    <xf numFmtId="0" fontId="0" fillId="0" borderId="28" xfId="0" applyBorder="1" applyAlignment="1"/>
    <xf numFmtId="0" fontId="21" fillId="0" borderId="0" xfId="0" applyFont="1" applyAlignment="1">
      <alignment vertical="center"/>
    </xf>
    <xf numFmtId="0" fontId="0" fillId="0" borderId="0" xfId="0" applyBorder="1"/>
    <xf numFmtId="0" fontId="0" fillId="0" borderId="24" xfId="0" applyBorder="1"/>
    <xf numFmtId="0" fontId="0" fillId="0" borderId="28" xfId="0" applyBorder="1"/>
    <xf numFmtId="0" fontId="0" fillId="0" borderId="0" xfId="0" applyBorder="1" applyAlignment="1"/>
    <xf numFmtId="0" fontId="14" fillId="0" borderId="0" xfId="0" applyFont="1" applyBorder="1"/>
    <xf numFmtId="0" fontId="14" fillId="0" borderId="27" xfId="0" applyFont="1" applyBorder="1"/>
    <xf numFmtId="0" fontId="14" fillId="0" borderId="25" xfId="0" applyFont="1" applyBorder="1"/>
    <xf numFmtId="0" fontId="0" fillId="0" borderId="27" xfId="0" applyBorder="1"/>
    <xf numFmtId="0" fontId="0" fillId="0" borderId="27" xfId="0" applyBorder="1" applyAlignment="1"/>
    <xf numFmtId="0" fontId="14" fillId="0" borderId="32" xfId="0" applyFont="1" applyBorder="1"/>
    <xf numFmtId="0" fontId="14" fillId="0" borderId="31" xfId="0" applyFont="1" applyBorder="1"/>
    <xf numFmtId="0" fontId="14" fillId="0" borderId="11" xfId="0" applyFont="1" applyBorder="1"/>
    <xf numFmtId="0" fontId="14" fillId="0" borderId="32" xfId="0" applyFont="1" applyBorder="1" applyAlignment="1"/>
    <xf numFmtId="0" fontId="14" fillId="0" borderId="31" xfId="0" applyFont="1" applyBorder="1" applyAlignment="1"/>
    <xf numFmtId="0" fontId="14" fillId="0" borderId="11" xfId="0" applyFont="1" applyBorder="1" applyAlignment="1"/>
    <xf numFmtId="0" fontId="0" fillId="0" borderId="0" xfId="0" applyBorder="1" applyAlignment="1"/>
    <xf numFmtId="0" fontId="21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1" fillId="35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6" fillId="34" borderId="12" xfId="0" applyFont="1" applyFill="1" applyBorder="1" applyAlignment="1">
      <alignment horizontal="center"/>
    </xf>
    <xf numFmtId="0" fontId="14" fillId="0" borderId="0" xfId="0" applyFont="1" applyBorder="1" applyAlignment="1"/>
    <xf numFmtId="0" fontId="0" fillId="0" borderId="0" xfId="0" applyBorder="1" applyAlignment="1"/>
    <xf numFmtId="0" fontId="14" fillId="0" borderId="27" xfId="0" applyFont="1" applyBorder="1" applyAlignment="1"/>
    <xf numFmtId="0" fontId="0" fillId="0" borderId="27" xfId="0" applyBorder="1" applyAlignment="1"/>
    <xf numFmtId="0" fontId="16" fillId="34" borderId="38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i val="0"/>
      </font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/>
        <i val="0"/>
      </font>
      <fill>
        <patternFill>
          <bgColor rgb="FFFFFF0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</font>
      <fill>
        <patternFill>
          <bgColor rgb="FFFFFF0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PivotTable Style 1" table="0" count="6">
      <tableStyleElement type="wholeTable" dxfId="11"/>
      <tableStyleElement type="headerRow" dxfId="10"/>
      <tableStyleElement type="totalRow" dxfId="9"/>
      <tableStyleElement type="firstRowSubheading" dxfId="8"/>
      <tableStyleElement type="secondRowSubheading" dxfId="7"/>
      <tableStyleElement type="pageFieldLabels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ucian Ion" refreshedDate="43004.468650347226" createdVersion="6" refreshedVersion="6" minRefreshableVersion="3" recordCount="106">
  <cacheSource type="worksheet">
    <worksheetSource ref="A1:X136" sheet="Magazine"/>
  </cacheSource>
  <cacheFields count="24">
    <cacheField name="Tip" numFmtId="0">
      <sharedItems containsBlank="1" count="47">
        <s v="Altex"/>
        <m/>
        <s v="Grand Total" u="1"/>
        <s v="Constanta" u="1"/>
        <s v="Vaslui" u="1"/>
        <s v="Cluj" u="1"/>
        <s v="Depozit" u="1"/>
        <s v="Bacau" u="1"/>
        <s v="Bistrita-Nasaud" u="1"/>
        <s v="Dambovita" u="1"/>
        <s v="Buzau" u="1"/>
        <s v="Neamt" u="1"/>
        <s v="Gorj" u="1"/>
        <s v="Ialomita" u="1"/>
        <s v="Salaj" u="1"/>
        <s v="Mediagalaxy" u="1"/>
        <s v="Braila" u="1"/>
        <s v="Giurgiu" u="1"/>
        <s v="Calarasi" u="1"/>
        <s v="Arad" u="1"/>
        <s v="Olt" u="1"/>
        <s v="Hunedoara" u="1"/>
        <s v="Maramures" u="1"/>
        <s v="Prahova" u="1"/>
        <s v="Tulcea" u="1"/>
        <s v="Satu Mare" u="1"/>
        <s v="Teleorman" u="1"/>
        <s v="Vrancea" u="1"/>
        <s v="Bucuresti" u="1"/>
        <s v="Bihor" u="1"/>
        <s v="Mures" u="1"/>
        <s v="Harghita" u="1"/>
        <s v="Alba" u="1"/>
        <s v="Arges" u="1"/>
        <s v="Mehedinti" u="1"/>
        <s v="Botosani" u="1"/>
        <s v="Sibiu" u="1"/>
        <s v="Covasna" u="1"/>
        <s v="Timis" u="1"/>
        <s v="Judet" u="1"/>
        <s v="Brasov" u="1"/>
        <s v="Galati" u="1"/>
        <s v="Suceava" u="1"/>
        <s v="Dolj" u="1"/>
        <s v="Row Labels" u="1"/>
        <s v="Valcea" u="1"/>
        <s v="Iasi" u="1"/>
      </sharedItems>
    </cacheField>
    <cacheField name="Nume Magazin" numFmtId="0">
      <sharedItems containsBlank="1" containsMixedTypes="1" containsNumber="1" containsInteger="1" minValue="0" maxValue="72" count="99">
        <s v="Altex Alba Iulia Mall"/>
        <s v="Altex Alba Iulia Retail Park"/>
        <s v="Altex Arad Terra"/>
        <s v="Altex Pitesti Retail Park"/>
        <s v="Altex Campulung Muscel"/>
        <s v="Altex Pitesti Auchan"/>
        <s v="Altex Pitesti Mall"/>
        <s v="Altex Bacau Arena City Center"/>
        <s v="Altex Bacau Cora"/>
        <s v="Altex Bacau Hello Shopping Park Real"/>
        <s v="Altex Onesti Victoria Shopping Center"/>
        <s v="Altex Oradea Era Shopping Park"/>
        <s v="Altex Bistrita Winmarkt"/>
        <s v="Altex Botosani Elvila"/>
        <s v="Altex Botosani Family Center"/>
        <s v="Altex Braila Winmarkt"/>
        <s v="Altex Braila Promenada Mall"/>
        <s v="Altex Brasov"/>
        <s v="Altex Fagaras Prima Shops"/>
        <s v="Altex Bucuresti Militari"/>
        <s v="Altex Bucuresti Colosseum"/>
        <s v="Altex Bucuresti Promenada"/>
        <s v="Altex Bucuresti Bucur Obor"/>
        <s v="Altex Bucuresti Colentina"/>
        <s v="Altex Bucuresti Auchan Vitan"/>
        <s v="Altex Bucuresti Unirea Shopping Center"/>
        <s v="Altex Bucuresti Grand Arena Mall"/>
        <s v="Altex Bucuresti Cora Alexandriei"/>
        <s v="Altex Bucuresti Liberty Center Mall"/>
        <s v="Altex Bucuresti Vulcan"/>
        <s v="Altex Bucuresti AFI Cotroceni"/>
        <s v="Altex Bucuresti Militari Shopping Center"/>
        <s v="Altex Bucuresti Plaza Romania"/>
        <s v="Altex Buzau Aurora Shopping Mall"/>
        <s v="Altex Ramnicu Sarat"/>
        <s v="Altex Calarasi"/>
        <s v="Altex Cluj Centrul Comercial Polus"/>
        <s v="Altex Cluj Iulius Mall"/>
        <s v="Altex Cluj Real"/>
        <s v="Altex Dej"/>
        <s v="Altex Turda"/>
        <s v="Altex Cernavoda"/>
        <s v="Altex Constanta City Park"/>
        <s v="Altex Constanta Corall"/>
        <s v="Altex Constanta Maritimo"/>
        <s v="Altex Mangalia Lidl"/>
        <s v="Altex Medgidia"/>
        <s v="Altex Navodari"/>
        <s v="Altex Sfantu Gheorghe Kaufland"/>
        <s v="Altex Targoviste"/>
        <s v="Altex Targoviste Kaufland"/>
        <s v="Altex Craiova Billa"/>
        <s v="Altex Craiova Centrul Comercial Electroputere Parc"/>
        <s v="Altex Galati Billa"/>
        <s v="Altex Galati Shopping City"/>
        <s v="Altex Tecuci"/>
        <s v="Altex Giurgiu Family"/>
        <s v="Altex Targu Jiu Romarta"/>
        <s v="Altex Targu Jiu Shopping City Mall"/>
        <s v="Altex Miercurea Ciuc"/>
        <s v="Altex Odorheiu Secuiesc"/>
        <s v="Altex Deva Shopping City Center"/>
        <s v="Altex Hunedoara"/>
        <s v="Altex Petrosani Retail Park"/>
        <s v="Altex Slobozia"/>
        <s v="Altex Iasi Era Shopping Park"/>
        <s v="Altex Iasi Iulius Mall"/>
        <s v="Altex Pascani"/>
        <s v="Altex Sighetu Marmatiei Kaufland"/>
        <s v="Altex Severin European Retail Parc"/>
        <s v="Altex Reghin"/>
        <s v="Altex Sighisoara Strip Mall"/>
        <s v="Altex Piatra Neamt Eva"/>
        <s v="Altex Roman"/>
        <s v="Altex Slatina Winmarkt"/>
        <s v="Altex Ploiesti Billa"/>
        <s v="Altex Ploiesti Shopping City Mall"/>
        <s v="Altex Zalau Silvania"/>
        <s v="Altex Satu Mare Auchan"/>
        <s v="Altex Satu Mare Somesul"/>
        <s v="Altex Medias Transilvania"/>
        <s v="Altex Sibiu Shopping City Mall"/>
        <s v="Altex Falticeni Nada Florilor"/>
        <s v="Altex Suceava Bucovina"/>
        <s v="Altex Alexandria"/>
        <s v="Altex Timisoara Auchan"/>
        <s v="Altex Timisoara Greenfield"/>
        <s v="Altex Tulcea Portico"/>
        <s v="Altex Tulcea Winmarkt"/>
        <s v="Altex Ramnicu Valcea Family Center Kaufland"/>
        <s v="Altex Ramnicu Valcea River Plaza Mall"/>
        <s v="Altex Barlad Paloda"/>
        <s v="Altex Vaslui Kaufland"/>
        <s v="Altex Focsani Promenada Mall"/>
        <m/>
        <n v="0" u="1"/>
        <n v="64" u="1"/>
        <n v="72" u="1"/>
        <n v="8" u="1"/>
      </sharedItems>
    </cacheField>
    <cacheField name="Oras" numFmtId="0">
      <sharedItems containsBlank="1" count="72">
        <s v="Alba Iulia"/>
        <s v="Arad"/>
        <s v="Bradu"/>
        <s v="Campulung Muscel"/>
        <s v="Pitesti"/>
        <s v="Bacau"/>
        <s v="Onesti"/>
        <s v="Oradea"/>
        <s v="Bistrita"/>
        <s v="Botosani"/>
        <s v="Braila"/>
        <s v="Chiscani"/>
        <s v="Brasov"/>
        <s v="Fagaras"/>
        <s v="Chiajna"/>
        <s v="Sector 1"/>
        <s v="Sector 2"/>
        <s v="Sector 3"/>
        <s v="Sector 4"/>
        <s v="Sector 5"/>
        <s v="Sector 6"/>
        <s v="Buzau"/>
        <s v="Ramnicu Sarat"/>
        <s v="Calarasi"/>
        <s v="Cluj-Napoca"/>
        <s v="Dej"/>
        <s v="Turda"/>
        <s v="Cernavoda"/>
        <s v="Constanta"/>
        <s v="Mangalia"/>
        <s v="Medgidia"/>
        <s v="Navodari"/>
        <s v="Sfantu Gheorghe"/>
        <s v="Targoviste"/>
        <s v="Craiova"/>
        <s v="Galati"/>
        <s v="Tecuci"/>
        <s v="Giurgiu"/>
        <s v="Targu Jiu"/>
        <s v="Miercurea Ciuc"/>
        <s v="Odorheiu Secuiesc"/>
        <s v="Deva"/>
        <s v="Hunedoara"/>
        <s v="Petrosani"/>
        <s v="Slobozia"/>
        <s v="Iasi"/>
        <s v="Pascani"/>
        <s v="Sighetu Marmatiei"/>
        <s v="Severin"/>
        <s v="Reghin"/>
        <s v="Sighisoara"/>
        <s v="Piatra Neamt"/>
        <s v="Roman"/>
        <s v="Slatina"/>
        <s v="Ploiesti"/>
        <s v="Zalau"/>
        <s v="Satu Mare"/>
        <s v="Medias"/>
        <s v="Sibiu"/>
        <s v="Falticeni"/>
        <s v="Suceava"/>
        <s v="Alexandria"/>
        <s v="Timisoara"/>
        <s v="Tulcea"/>
        <s v="Ramnicu Valcea"/>
        <s v="Barlad"/>
        <s v="Vaslui"/>
        <s v="Focsani"/>
        <m/>
        <s v="Baia Mare" u="1"/>
        <s v="Bucuresti" u="1"/>
        <s v="Targu Mures" u="1"/>
      </sharedItems>
    </cacheField>
    <cacheField name="Judet" numFmtId="0">
      <sharedItems containsBlank="1" count="45">
        <s v="Alba"/>
        <s v="Arad"/>
        <s v="Arges"/>
        <s v="Bacau"/>
        <s v="Bihor"/>
        <s v="Bistrita-Nasaud"/>
        <s v="Botosani"/>
        <s v="Braila"/>
        <s v="Brasov"/>
        <s v="Bucuresti"/>
        <s v="Buzau"/>
        <s v="Calarasi"/>
        <s v="Cluj"/>
        <s v="Constanta"/>
        <s v="Covasna"/>
        <s v="Dambovita"/>
        <s v="Dolj"/>
        <s v="Galati"/>
        <s v="Giurgiu"/>
        <s v="Gorj"/>
        <s v="Harghita"/>
        <s v="Hunedoara"/>
        <s v="Ialomita"/>
        <s v="Iasi"/>
        <s v="Maramures"/>
        <s v="Mehedinti"/>
        <s v="Mures"/>
        <s v="Neamt"/>
        <s v="Olt"/>
        <s v="Prahova"/>
        <s v="Salaj"/>
        <s v="Satu Mare"/>
        <s v="Sibiu"/>
        <s v="Suceava"/>
        <s v="Teleorman"/>
        <s v="Timis"/>
        <s v="Tulcea"/>
        <s v="Valcea"/>
        <s v="Vaslui"/>
        <s v="Vrancea"/>
        <m/>
        <s v="Braia" u="1"/>
        <s v="Ilfov" u="1"/>
        <s v="Sector 3" u="1"/>
        <s v="Targoviste" u="1"/>
      </sharedItems>
    </cacheField>
    <cacheField name="Adresa Magazin" numFmtId="0">
      <sharedItems containsBlank="1"/>
    </cacheField>
    <cacheField name="Luni-Vineri" numFmtId="0">
      <sharedItems containsBlank="1" count="15">
        <s v="10:00 - 22:00"/>
        <s v="09:00 - 21:00"/>
        <s v="09:00 - 19:00"/>
        <s v="10:00 - 21:00"/>
        <s v="10:00 - 20:00"/>
        <s v="09:00 - 20:00"/>
        <s v="09:00 - 21:30"/>
        <s v="09:00 - 22:00"/>
        <s v="08:30 - 19:30"/>
        <s v="09:30 - 21.00"/>
        <s v="10:00 - 19:00"/>
        <s v="08:00 - 20:00"/>
        <m/>
        <s v="09:30 - 21:30" u="1"/>
        <s v="10.00 - 22.00" u="1"/>
      </sharedItems>
    </cacheField>
    <cacheField name="Sambata" numFmtId="0">
      <sharedItems containsBlank="1" count="22">
        <s v="10:00 - 22:00"/>
        <s v="09:00 - 21:00"/>
        <s v="09:00 - 14:00"/>
        <s v="10:00 - 20:00"/>
        <s v="09:00 - 16:00"/>
        <s v="09:00 - 17:00"/>
        <s v="09:00 - 20:00"/>
        <s v="09:00 - 21:30"/>
        <s v="10:00 - 23:30"/>
        <s v="08:30 - 14:00"/>
        <s v="09:00 - 18:00"/>
        <s v="10:00 - 18:00"/>
        <s v="09:00 - 22:00"/>
        <s v="09:00 - 19:00"/>
        <s v="09:00 - 21.00"/>
        <s v="09:00 - 15:00"/>
        <s v="09:30 - 21.00"/>
        <s v="09.00 - 14:00"/>
        <s v="10:00 - 14:00"/>
        <m/>
        <s v="09:30 - 21:30" u="1"/>
        <s v="10.00 - 22.00" u="1"/>
      </sharedItems>
    </cacheField>
    <cacheField name="Duminica" numFmtId="0">
      <sharedItems containsBlank="1" count="27">
        <s v="10:00 - 22:00"/>
        <s v="09:00 - 21:00"/>
        <s v="09:00 - 20:00"/>
        <s v="Inchis"/>
        <s v="10:00 - 14:00"/>
        <s v="10:00 - 20:00"/>
        <s v="09:00 - 14:00"/>
        <s v="10:00 - 18:00"/>
        <s v="09.00 - 18:00"/>
        <s v="09:00 - 21:30"/>
        <s v="09:00 - 17:00"/>
        <s v="08:30 - 14:00"/>
        <s v="09:00 - 18:00"/>
        <s v="09:00 - 22:00"/>
        <s v="09:00 - 15:00"/>
        <s v="09.00 - 19.00"/>
        <s v="09.00 - 15.00"/>
        <s v="09:00 - 19:00"/>
        <s v="09:30 - 20:00"/>
        <s v="10:00 - 16:00"/>
        <s v="09:00 - 16:00"/>
        <s v="10:00 - 15:00"/>
        <m/>
        <s v="09:30 - 21:30" u="1"/>
        <s v="10:00 - 21:00" u="1"/>
        <s v="10.00 - 22.00" u="1"/>
        <s v="09.00-19.00" u="1"/>
      </sharedItems>
    </cacheField>
    <cacheField name="Telefon magazin" numFmtId="0">
      <sharedItems containsBlank="1"/>
    </cacheField>
    <cacheField name="DM 0" numFmtId="0">
      <sharedItems containsBlank="1"/>
    </cacheField>
    <cacheField name="Telefon DM 0" numFmtId="0">
      <sharedItems containsBlank="1"/>
    </cacheField>
    <cacheField name="DM 1" numFmtId="0">
      <sharedItems containsBlank="1"/>
    </cacheField>
    <cacheField name="Telefon DM 02" numFmtId="0">
      <sharedItems containsBlank="1"/>
    </cacheField>
    <cacheField name="E-mail Director Magazin" numFmtId="0">
      <sharedItems containsBlank="1"/>
    </cacheField>
    <cacheField name="BK 0" numFmtId="0">
      <sharedItems containsBlank="1"/>
    </cacheField>
    <cacheField name="Telefon BK 0" numFmtId="0">
      <sharedItems containsBlank="1" containsMixedTypes="1" containsNumber="1" containsInteger="1" minValue="756073485" maxValue="756073485"/>
    </cacheField>
    <cacheField name="BK 1" numFmtId="0">
      <sharedItems containsBlank="1"/>
    </cacheField>
    <cacheField name="Telefon BK 1" numFmtId="0">
      <sharedItems containsBlank="1"/>
    </cacheField>
    <cacheField name="BK 2" numFmtId="0">
      <sharedItems containsBlank="1"/>
    </cacheField>
    <cacheField name="Telefon BK 2" numFmtId="0">
      <sharedItems containsBlank="1"/>
    </cacheField>
    <cacheField name="E-mail Bookeper" numFmtId="0">
      <sharedItems containsBlank="1"/>
    </cacheField>
    <cacheField name="ID Site" numFmtId="0">
      <sharedItems containsString="0" containsBlank="1" containsNumber="1" containsInteger="1" minValue="1" maxValue="188"/>
    </cacheField>
    <cacheField name="ID ERP" numFmtId="0">
      <sharedItems containsString="0" containsBlank="1" containsNumber="1" containsInteger="1" minValue="16" maxValue="251"/>
    </cacheField>
    <cacheField name="ID Depozit" numFmtId="0">
      <sharedItems containsString="0" containsBlank="1" containsNumber="1" containsInteger="1" minValue="16" maxValue="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x v="0"/>
    <x v="0"/>
    <x v="0"/>
    <s v="Str. Tudor Vladimirescu, Nr. 50 A, Alba Iulia Mall, Alba Iulia, Jud. Alba"/>
    <x v="0"/>
    <x v="0"/>
    <x v="0"/>
    <s v="0258.812.403"/>
    <s v="Colhon Mihai"/>
    <s v="0756.073.461"/>
    <s v="-"/>
    <s v="-"/>
    <s v="Alba-Iulia-Mall-DM@altex.ro"/>
    <s v="Broscatan Felicia-Maria"/>
    <s v="0756.073.460"/>
    <s v="-"/>
    <s v="-"/>
    <s v="-"/>
    <s v="-"/>
    <s v="Alba-Iulia-Mall-BK@altex.ro"/>
    <n v="19"/>
    <n v="221"/>
    <n v="221"/>
  </r>
  <r>
    <x v="0"/>
    <x v="1"/>
    <x v="0"/>
    <x v="0"/>
    <s v="Str. Motilor, Nr. 118, Complex Comercial Retail Park, Alba Iulia, Jud. Alba"/>
    <x v="1"/>
    <x v="1"/>
    <x v="1"/>
    <s v="0258.833.330"/>
    <s v="Lazar Emil-Nicolae"/>
    <s v="0756.073.465"/>
    <s v="-"/>
    <s v="-"/>
    <s v="Alba-Iulia-RetailPark-DM@altex.ro"/>
    <s v="Gata Ancuta"/>
    <s v="0756.073.467"/>
    <s v="Brad Ioan"/>
    <s v="0756.074.832"/>
    <s v="-"/>
    <s v="-"/>
    <s v="Alba-Iulia-RetailPark-BK@altex.ro"/>
    <n v="95"/>
    <n v="120"/>
    <n v="120"/>
  </r>
  <r>
    <x v="0"/>
    <x v="2"/>
    <x v="1"/>
    <x v="1"/>
    <s v="Str. Banu Maracine, Nr. 6, langa Complex Comercial Kaufland, Arad, Jud. Arad"/>
    <x v="1"/>
    <x v="1"/>
    <x v="2"/>
    <s v="0257.338.543"/>
    <s v="Bildea Vasile"/>
    <s v="0756.073.484"/>
    <s v="-"/>
    <s v="-"/>
    <s v="Arad-Terra-DM@altex.ro"/>
    <s v="Mihoc Maria"/>
    <n v="756073485"/>
    <s v="Ilea Silviu"/>
    <s v="0756.073.486"/>
    <s v="-"/>
    <s v="-"/>
    <s v="Arad-Terra-BK@altex.ro"/>
    <n v="20"/>
    <n v="117"/>
    <n v="117"/>
  </r>
  <r>
    <x v="0"/>
    <x v="3"/>
    <x v="2"/>
    <x v="2"/>
    <s v="DN 65 B, F 4, Sat Geamana, Com. Bradu, Jud. Arges"/>
    <x v="1"/>
    <x v="1"/>
    <x v="1"/>
    <m/>
    <s v="Ivan Adrian"/>
    <s v="0756.073.443"/>
    <s v="-"/>
    <s v="-"/>
    <s v="Pitesti-Auchan-DM@altex.ro"/>
    <s v="Ovidiu Isbasoiu"/>
    <s v="0756.074.746"/>
    <s v="Popescu Cristian"/>
    <s v="0754.039.936"/>
    <s v="-"/>
    <s v="-"/>
    <s v="Pitesti-Auchan-BK@altex.ro"/>
    <n v="124"/>
    <n v="128"/>
    <n v="128"/>
  </r>
  <r>
    <x v="0"/>
    <x v="4"/>
    <x v="3"/>
    <x v="2"/>
    <s v="Str. Negru-Voda, Nr. 101, Campulung Muscel, Jud. Arges"/>
    <x v="2"/>
    <x v="2"/>
    <x v="3"/>
    <m/>
    <s v="Vladescu Camelia"/>
    <s v="0753.093.902"/>
    <m/>
    <m/>
    <s v="Campulung-Muscel-DM@altex.ro"/>
    <s v="Irimia Marina"/>
    <s v="0753.180.228"/>
    <m/>
    <m/>
    <m/>
    <m/>
    <s v="Campulung-Muscel-BK@altex.ro"/>
    <n v="138"/>
    <m/>
    <m/>
  </r>
  <r>
    <x v="0"/>
    <x v="5"/>
    <x v="4"/>
    <x v="2"/>
    <s v="Str. Constantin Dobrogeanu Gherea, Nr.1, Complex Comercial Auchan, Pitesti, Jud. Arges"/>
    <x v="1"/>
    <x v="1"/>
    <x v="1"/>
    <s v="0248.280.614"/>
    <s v="Ortacu Alin"/>
    <s v="0756.074.450"/>
    <s v="-"/>
    <s v="-"/>
    <s v="Pitesti-DM@altex.ro"/>
    <s v="Corcodel Alin-Gabriel"/>
    <s v="0756.074.446"/>
    <s v="-"/>
    <s v="-"/>
    <s v="-"/>
    <s v="-"/>
    <s v="Pitesti-BK@altex.ro"/>
    <n v="35"/>
    <n v="176"/>
    <n v="176"/>
  </r>
  <r>
    <x v="0"/>
    <x v="6"/>
    <x v="4"/>
    <x v="2"/>
    <s v="Calea Bucuresti, Nr. 36, Centrul Comercial Pitesti Mall, Pitesti, Jud. Arges"/>
    <x v="0"/>
    <x v="0"/>
    <x v="0"/>
    <m/>
    <s v="Alin Corcodel "/>
    <s v="0756.074.446"/>
    <m/>
    <m/>
    <s v="Pitesti-Euromall-DM@altex.ro"/>
    <s v="Mandreata Marius-Ionut"/>
    <s v="0756.074.617"/>
    <m/>
    <m/>
    <m/>
    <m/>
    <m/>
    <n v="157"/>
    <m/>
    <m/>
  </r>
  <r>
    <x v="0"/>
    <x v="7"/>
    <x v="5"/>
    <x v="3"/>
    <s v="Str. Stefan cel Mare, Nr.28, Et. 1, Arena City Center, Bacau, Jud. Bacau"/>
    <x v="3"/>
    <x v="0"/>
    <x v="0"/>
    <s v="0234.577.002 / 0234.577.052"/>
    <s v="Tache Mihai"/>
    <s v="0748.166.787"/>
    <s v="-"/>
    <s v="-"/>
    <s v="Bacau-Arena-DM@altex.ro"/>
    <s v="Mic Maria"/>
    <s v="0756.073.491"/>
    <s v="Vanghelie Georgian"/>
    <s v="0756.073.497"/>
    <s v="-"/>
    <s v="-"/>
    <s v="Bacau-Arena-BK@altex.ro"/>
    <n v="66"/>
    <n v="179"/>
    <n v="179"/>
  </r>
  <r>
    <x v="0"/>
    <x v="8"/>
    <x v="5"/>
    <x v="3"/>
    <s v="Str. Milcov, Nr. 2A, Bacau, Jud. Bacau"/>
    <x v="1"/>
    <x v="1"/>
    <x v="1"/>
    <m/>
    <s v="Savatin Gheorghe"/>
    <s v="0756.073.832"/>
    <m/>
    <m/>
    <s v="Bacau-Cora-DM@altex.ro"/>
    <m/>
    <m/>
    <m/>
    <m/>
    <m/>
    <m/>
    <s v="Bacau-Cora-BK@altex.ro"/>
    <n v="145"/>
    <m/>
    <m/>
  </r>
  <r>
    <x v="0"/>
    <x v="9"/>
    <x v="5"/>
    <x v="3"/>
    <s v="Calea Republicii, Nr. 181, Hello Shopping Park, Bacau, Jud. Bacau"/>
    <x v="1"/>
    <x v="1"/>
    <x v="1"/>
    <s v="0234.585.851"/>
    <s v="Lazar Silviu"/>
    <s v="0756.073.493"/>
    <s v="-"/>
    <s v="-"/>
    <s v="Bacau-Real-DM@altex.ro"/>
    <s v="Stoica Otilia"/>
    <s v="0756.073.509"/>
    <s v="Turcu Ionut"/>
    <s v="0756.073.508"/>
    <s v="-"/>
    <s v="-"/>
    <s v="Bacau-Real-BK@altex.ro"/>
    <n v="27"/>
    <n v="234"/>
    <n v="234"/>
  </r>
  <r>
    <x v="0"/>
    <x v="10"/>
    <x v="6"/>
    <x v="3"/>
    <s v="Bdul. Oituz, Nr. 19, Complex Victoria Shopping Center, Onesti, Jud. Bacau"/>
    <x v="4"/>
    <x v="3"/>
    <x v="4"/>
    <s v="0234.310.110"/>
    <s v="Butnaru Marius"/>
    <s v="0756.073.796"/>
    <s v="-"/>
    <s v="-"/>
    <s v="Onesti-DM@altex.ro"/>
    <s v="Bulai Iuliana "/>
    <s v="0756.073.797"/>
    <s v="-"/>
    <s v="-"/>
    <s v="-"/>
    <s v="-"/>
    <s v="Onesti-BK@altex.ro"/>
    <n v="58"/>
    <n v="154"/>
    <n v="154"/>
  </r>
  <r>
    <x v="0"/>
    <x v="11"/>
    <x v="7"/>
    <x v="4"/>
    <s v="Calea Aradului, Nr. 62, DN 79, Complex Comercial Era Shopping Park, Oradea, Jud. Bihor"/>
    <x v="0"/>
    <x v="0"/>
    <x v="0"/>
    <s v="0259.454.572"/>
    <s v="Paina Radu"/>
    <s v="0756.074.739"/>
    <s v="-"/>
    <s v="-"/>
    <s v="Oradea-Era-DM@altex.ro"/>
    <s v="Maier Claudiu"/>
    <s v="0756.073.805"/>
    <s v="Giurgiu Radu"/>
    <s v="0756.073.803"/>
    <s v="-"/>
    <s v="-"/>
    <s v="Oradea-Era-BK@altex.ro"/>
    <n v="10"/>
    <n v="245"/>
    <n v="245"/>
  </r>
  <r>
    <x v="0"/>
    <x v="12"/>
    <x v="8"/>
    <x v="5"/>
    <s v="Str. Garii, Nr. 17, Complex Comercial Winmarkt, Et. 2, Bistrita, Jud. Bistrita-Nasaud"/>
    <x v="1"/>
    <x v="1"/>
    <x v="5"/>
    <s v="0263.701.941"/>
    <s v="Roata Catalin Mihai"/>
    <s v="0756.074.815"/>
    <m/>
    <m/>
    <s v="Bistrita-Winmarkt-DM@altex.ro"/>
    <s v="Fechete Cristina Elena"/>
    <s v="0748.166.785"/>
    <m/>
    <m/>
    <m/>
    <m/>
    <s v="Bistrita-Winmarkt-BK@altex.ro"/>
    <n v="160"/>
    <m/>
    <m/>
  </r>
  <r>
    <x v="0"/>
    <x v="13"/>
    <x v="9"/>
    <x v="6"/>
    <s v="Str. 1 Decembrie, Nr. 20, Complex Comercial Elvila, Parter, Botosani, Jud. Botosani"/>
    <x v="2"/>
    <x v="4"/>
    <x v="6"/>
    <s v="0231.529.635"/>
    <s v="Tololoi Florin"/>
    <s v="0756.073.537"/>
    <m/>
    <m/>
    <s v="Botosani-Elvila-DM@altex.ro"/>
    <s v="Cezar Nitu"/>
    <s v="0756.073.536"/>
    <m/>
    <m/>
    <m/>
    <m/>
    <s v="Botosani-Elvila-BK@altex.ro"/>
    <n v="105"/>
    <n v="185"/>
    <n v="185"/>
  </r>
  <r>
    <x v="0"/>
    <x v="14"/>
    <x v="9"/>
    <x v="6"/>
    <s v="Bdul. Mihai Eminescu, Nr. 4, Complex Comercial Family Center, langa Complex Comercial Kaufland, Botosani, Jud. Botosani"/>
    <x v="4"/>
    <x v="3"/>
    <x v="7"/>
    <s v="0231.538.161"/>
    <s v="Damian Ciprian"/>
    <s v="0756.073.540"/>
    <s v="-"/>
    <s v="-"/>
    <s v="Botosani-Family-DM@altex.ro"/>
    <s v="Romica Zaharia"/>
    <s v="0756.073.544"/>
    <s v="-"/>
    <s v="-"/>
    <s v="-"/>
    <s v="-"/>
    <s v="Botosani-Family-BK@altex.ro"/>
    <n v="50"/>
    <n v="129"/>
    <n v="129"/>
  </r>
  <r>
    <x v="0"/>
    <x v="15"/>
    <x v="10"/>
    <x v="7"/>
    <s v="Str. Mihai Eminescu, Nr. 90, Complex Comercial Winmarkt, Et. 3, Braila, Jud. Braila"/>
    <x v="5"/>
    <x v="5"/>
    <x v="6"/>
    <s v="0239.702.498"/>
    <s v="Ionescu Aurel "/>
    <s v="0756.073.548"/>
    <m/>
    <m/>
    <s v="Braila-Winmarkt-DM@altex.ro"/>
    <s v="Constantin Ana Maria"/>
    <m/>
    <m/>
    <m/>
    <m/>
    <m/>
    <s v="Braila-Winmarkt-BK@altex.ro"/>
    <n v="146"/>
    <m/>
    <m/>
  </r>
  <r>
    <x v="0"/>
    <x v="16"/>
    <x v="11"/>
    <x v="7"/>
    <s v="DN 21, Promenada Mall, Sat Varsatura, Com. Chiscani, Jud. Braila"/>
    <x v="0"/>
    <x v="0"/>
    <x v="0"/>
    <s v="0239.652.971"/>
    <s v="Stefan Marius"/>
    <s v="0756.073.729"/>
    <s v="-"/>
    <s v="-"/>
    <s v="Braila-Promenada-DM@altex.ro"/>
    <s v="Danaila Florentina"/>
    <s v="0756.073.481"/>
    <s v="Ionescu Aurel"/>
    <s v="0756.073.548"/>
    <s v="-"/>
    <s v="-"/>
    <s v="Braila-Promenada-BK@altex.ro"/>
    <n v="18"/>
    <n v="217"/>
    <n v="217"/>
  </r>
  <r>
    <x v="0"/>
    <x v="17"/>
    <x v="12"/>
    <x v="8"/>
    <s v="Str. Caramidariei, Nr. 1, langa Complex Comercial Auchan, Brasov, Jud. Brasov"/>
    <x v="5"/>
    <x v="6"/>
    <x v="8"/>
    <s v="0268.549.076"/>
    <s v="Coleasa Sorin"/>
    <s v="0756.074.636"/>
    <s v="-"/>
    <s v="-"/>
    <s v="Brasov-Cometex-DM@altex.ro"/>
    <s v="Nepotu Aurelia"/>
    <s v="0756.073.559"/>
    <s v="Oltean Mihaita"/>
    <s v="0756.073.564"/>
    <s v="-"/>
    <s v="-"/>
    <s v="Brasov-Cometex-BK@altex.ro"/>
    <n v="5"/>
    <n v="237"/>
    <n v="237"/>
  </r>
  <r>
    <x v="0"/>
    <x v="18"/>
    <x v="13"/>
    <x v="8"/>
    <s v="Str. Tudor Vladimirescu, Nr. 80, Complex Prima Shops, Fagaras, Jud. Brasov"/>
    <x v="2"/>
    <x v="4"/>
    <x v="3"/>
    <s v="0268.210.120"/>
    <s v="Rusu Cosmin"/>
    <s v="0756.073.698"/>
    <s v="-"/>
    <s v="-"/>
    <s v="Fagaras-DM@altex.ro"/>
    <s v="Filipescu Angela"/>
    <s v="0756.073.696"/>
    <s v="-"/>
    <s v="-"/>
    <s v="-"/>
    <s v="-"/>
    <s v="Fagaras-BK@altex.ro"/>
    <n v="64"/>
    <n v="251"/>
    <n v="251"/>
  </r>
  <r>
    <x v="0"/>
    <x v="19"/>
    <x v="14"/>
    <x v="9"/>
    <s v="Autostrada Bucuresti-Pitesti, Km. 11.4, Complex Comercial Carrefour Militari, Chiajna, Jud. Ilfov"/>
    <x v="6"/>
    <x v="7"/>
    <x v="9"/>
    <s v="021.367.24.11"/>
    <s v="Brenciu Ionut"/>
    <s v="0756.073.570"/>
    <s v="-"/>
    <s v="-"/>
    <s v="Bucuresti-Militari-DM@altex.ro"/>
    <s v="Marin Valentin"/>
    <s v="0756.073.574"/>
    <s v="-"/>
    <s v="-"/>
    <s v="-"/>
    <s v="-"/>
    <s v="Bucuresti-Militari-BK@altex.ro"/>
    <n v="15"/>
    <n v="85"/>
    <n v="85"/>
  </r>
  <r>
    <x v="0"/>
    <x v="20"/>
    <x v="15"/>
    <x v="9"/>
    <s v="Sos. Chitilei, Nr. 284, Complex Comercial Colosseum, Sector 1, Bucuresti"/>
    <x v="1"/>
    <x v="1"/>
    <x v="1"/>
    <s v="-"/>
    <s v="Surugiu Gabriel"/>
    <s v="0756.073.614"/>
    <s v="-"/>
    <s v="-"/>
    <s v="Bucuresti-Colosseum-DM@altex.ro"/>
    <s v="-"/>
    <s v="-"/>
    <s v="-"/>
    <s v="-"/>
    <s v="-"/>
    <s v="-"/>
    <s v="Bucuresti-Colosseum-BK@altex.ro"/>
    <n v="104"/>
    <n v="125"/>
    <n v="125"/>
  </r>
  <r>
    <x v="0"/>
    <x v="21"/>
    <x v="15"/>
    <x v="9"/>
    <s v="Calea Floreasca, Nr. 246B, Promenada Mall, Sector 1, Bucuresti"/>
    <x v="0"/>
    <x v="0"/>
    <x v="0"/>
    <m/>
    <s v="Falcenco Gabriel"/>
    <s v="0756.074.681"/>
    <s v="-"/>
    <s v="-"/>
    <s v="Bucuresti-Promenada-DM@altex.ro"/>
    <s v="Banateanu Cristina"/>
    <s v="0756.074.718"/>
    <s v="-"/>
    <s v="-"/>
    <s v="-"/>
    <s v="-"/>
    <s v="Bucuresti-Promenada-BK@altex.ro"/>
    <n v="108"/>
    <n v="195"/>
    <n v="195"/>
  </r>
  <r>
    <x v="0"/>
    <x v="22"/>
    <x v="16"/>
    <x v="9"/>
    <s v="Sos. Colentina, Nr. 2, Bl. ALMO, Complex Comercial Bucur Obor, Parter, Sector 2, Bucuresti"/>
    <x v="1"/>
    <x v="6"/>
    <x v="10"/>
    <s v="0756.073.419"/>
    <s v="Caraman Gabriel"/>
    <s v="0756.073.419"/>
    <s v="-"/>
    <s v="-"/>
    <s v="Bucuresti-Obor-DM@altex.ro"/>
    <s v="Voicu Lorena"/>
    <s v="0756.072.508"/>
    <s v="Adam Ionel"/>
    <s v="0756.073.585"/>
    <s v="Ionescu Vlad"/>
    <s v="0756.073.591"/>
    <s v="Bucuresti-Obor-BK@altex.ro"/>
    <n v="2"/>
    <n v="174"/>
    <n v="174"/>
  </r>
  <r>
    <x v="0"/>
    <x v="23"/>
    <x v="16"/>
    <x v="9"/>
    <s v="Sos. Colentina, Nr. 426, Complex Carrefour Colentina, Sector 2, Bucuresti"/>
    <x v="1"/>
    <x v="1"/>
    <x v="1"/>
    <m/>
    <m/>
    <m/>
    <s v="-"/>
    <s v="-"/>
    <s v="Bucuresti-Colentina-DM@altex.ro"/>
    <s v="Miu Mihaela"/>
    <s v="0758.042.048"/>
    <s v="-"/>
    <s v="-"/>
    <s v="-"/>
    <s v="-"/>
    <s v="Bucuresti-Colentina-BK@altex.ro"/>
    <n v="119"/>
    <n v="235"/>
    <n v="235"/>
  </r>
  <r>
    <x v="0"/>
    <x v="24"/>
    <x v="17"/>
    <x v="9"/>
    <s v="Calea Vitan, Nr. 236, Complex Comercial Auchan, Sector 3, Bucuresti"/>
    <x v="7"/>
    <x v="1"/>
    <x v="1"/>
    <m/>
    <s v="Icleanu Emil"/>
    <s v="0756.074.882"/>
    <s v="-"/>
    <s v="-"/>
    <s v="Bucuresti-AuchanVitan-DM@altex.ro"/>
    <s v="Feraru Tania"/>
    <s v="0745.998.645"/>
    <s v="-"/>
    <s v="-"/>
    <s v="-"/>
    <s v="-"/>
    <s v="Bucuresti-AuchanVitan-BK@altex.ro"/>
    <n v="98"/>
    <n v="219"/>
    <n v="219"/>
  </r>
  <r>
    <x v="0"/>
    <x v="25"/>
    <x v="17"/>
    <x v="9"/>
    <s v="Piata Unirii, Nr. 1, Complex Comercial Unirea Shopping Center, Corp Splai, Et. 3, Sector 3, Bucuresti"/>
    <x v="0"/>
    <x v="0"/>
    <x v="0"/>
    <s v="021.303.04.02"/>
    <s v="Bucur Florian"/>
    <s v="0756.073.616"/>
    <s v="-"/>
    <s v="-"/>
    <s v="Bucuresti-Unirea-DM@altex.ro"/>
    <s v="Lazaroiu Veronica"/>
    <s v="0756.073.619"/>
    <s v="-"/>
    <s v="-"/>
    <s v="-"/>
    <s v="-"/>
    <s v="Bucuresti-Unirea-BK@altex.ro"/>
    <n v="8"/>
    <n v="172"/>
    <n v="172"/>
  </r>
  <r>
    <x v="0"/>
    <x v="26"/>
    <x v="18"/>
    <x v="9"/>
    <s v="Bdul. Metalurgiei, Nr. 12-18, Complex Grand Arena, Parter, Sector 4, Bucuresti"/>
    <x v="0"/>
    <x v="0"/>
    <x v="0"/>
    <s v="021.380.79.08"/>
    <s v="Vasiliu Cristian"/>
    <s v="0756.073.748"/>
    <s v="-"/>
    <s v="-"/>
    <s v="Bucuresti-GrandArena-DM@altex.ro"/>
    <s v="Iorga Oana"/>
    <s v="0756.073.744"/>
    <s v="-"/>
    <s v="-"/>
    <s v="-"/>
    <s v="-"/>
    <s v="Bucuresti-GrandArena-BK@altex.ro"/>
    <n v="60"/>
    <n v="247"/>
    <n v="247"/>
  </r>
  <r>
    <x v="0"/>
    <x v="27"/>
    <x v="19"/>
    <x v="9"/>
    <s v="Sos. Alexandriei, Nr. 152, Complex Comercial Cora Alexandriei, Sector 5, Bucuresti"/>
    <x v="1"/>
    <x v="1"/>
    <x v="1"/>
    <s v="021.776.90.94"/>
    <s v="Deliu Nicolae"/>
    <s v="0756.074.716"/>
    <s v="-"/>
    <s v="-"/>
    <s v="Bucuresti-Alexandriei-DM@altex.ro"/>
    <s v="Anghel Stefanica "/>
    <s v="0756.072.509"/>
    <s v="-"/>
    <s v="-"/>
    <s v="-"/>
    <s v="-"/>
    <s v="Bucuresti-Alexandriei-BK@altex.ro"/>
    <n v="100"/>
    <n v="229"/>
    <n v="229"/>
  </r>
  <r>
    <x v="0"/>
    <x v="28"/>
    <x v="19"/>
    <x v="9"/>
    <s v="Sos. Progresului, Nr. 151-171, Liberty Center Mall, Et. 1, Sector 5, Bucuresti"/>
    <x v="0"/>
    <x v="0"/>
    <x v="0"/>
    <s v="021.369.97.01"/>
    <s v="Apostol Daniel-Dumitru"/>
    <s v="0756.073.598"/>
    <s v="-"/>
    <s v="-"/>
    <s v="Bucuresti-Liberty-DM@altex.ro"/>
    <s v="Axinte Lavinia"/>
    <s v="0756.192.778"/>
    <s v="Moldoveanu Andrei"/>
    <s v="0756.073.602"/>
    <s v="-"/>
    <s v="-"/>
    <s v="Bucuresti-Liberty-BK@altex.ro"/>
    <n v="21"/>
    <n v="238"/>
    <n v="238"/>
  </r>
  <r>
    <x v="0"/>
    <x v="29"/>
    <x v="19"/>
    <x v="9"/>
    <s v="Str. Mihail Sebastian, Nr. 88, Unitatea 10, Vulcan Value Center, Sector 5, Bucuresti"/>
    <x v="0"/>
    <x v="0"/>
    <x v="0"/>
    <s v="021.796.51.05 / 021.796.51.06 / 021.796.51.07"/>
    <m/>
    <s v="0756.073.598"/>
    <m/>
    <m/>
    <s v="Bucuresti-Vulcan-DM@altex.ro"/>
    <m/>
    <s v="0756.192.778"/>
    <m/>
    <m/>
    <m/>
    <m/>
    <s v="Bucuresti-Vulcan-BK@altex.ro"/>
    <n v="139"/>
    <m/>
    <m/>
  </r>
  <r>
    <x v="0"/>
    <x v="30"/>
    <x v="20"/>
    <x v="9"/>
    <s v="Bdul. Vasile Milea, Nr. 4, Sector 6, Bucuresti"/>
    <x v="0"/>
    <x v="8"/>
    <x v="0"/>
    <m/>
    <s v="Bujenita Cosmin"/>
    <s v="0756.073.722"/>
    <s v="-"/>
    <s v="-"/>
    <s v="Bucuresti-AFICotroceni-DM@altex.ro"/>
    <m/>
    <m/>
    <s v="-"/>
    <s v="-"/>
    <s v="-"/>
    <s v="-"/>
    <s v="Bucuresti-AFICotroceni-BK@altex.ro"/>
    <n v="128"/>
    <n v="199"/>
    <n v="199"/>
  </r>
  <r>
    <x v="0"/>
    <x v="31"/>
    <x v="20"/>
    <x v="9"/>
    <s v="Bdul. Iuliu Maniu, Nr. 546-560, Militari Shopping Center, Sector 6, Bucuresti"/>
    <x v="0"/>
    <x v="0"/>
    <x v="0"/>
    <s v="021.380.87.31"/>
    <s v="Burciu Andrei"/>
    <s v="0756.074.710"/>
    <s v="-"/>
    <m/>
    <s v="b-militari@mediagalaxy.ro"/>
    <s v="Cainiceanu Simona"/>
    <s v="0756.074.901"/>
    <s v="-"/>
    <s v="-"/>
    <s v="-"/>
    <s v="-"/>
    <m/>
    <n v="140"/>
    <m/>
    <m/>
  </r>
  <r>
    <x v="0"/>
    <x v="32"/>
    <x v="20"/>
    <x v="9"/>
    <s v="Bdul. Timisoara, Nr 26, Plaza Romania, Etaj -1, Sector 6, Bucuresti"/>
    <x v="0"/>
    <x v="0"/>
    <x v="0"/>
    <s v="021.319.99.52"/>
    <s v="Catalin Matusescu"/>
    <s v="0756.073.618"/>
    <s v="-"/>
    <s v="-"/>
    <s v="Bucuresti-Plaza-DM@altex.ro"/>
    <s v="Drachici Bogdan"/>
    <s v="0756.074.457"/>
    <s v="Mustarica Victor"/>
    <s v="0756.074.461"/>
    <s v="-"/>
    <s v="-"/>
    <s v="Bucuresti-Plaza-BK@altex.ro"/>
    <n v="115"/>
    <n v="233"/>
    <n v="233"/>
  </r>
  <r>
    <x v="0"/>
    <x v="33"/>
    <x v="21"/>
    <x v="10"/>
    <s v="Bdul. Unirii, Nr. 232, Aurora Shopping Mall, Buzau, Jud. Buzau"/>
    <x v="0"/>
    <x v="0"/>
    <x v="0"/>
    <s v="0238.439.091"/>
    <s v="Tanasescu Silviu"/>
    <s v="0756.073.417"/>
    <s v="-"/>
    <s v="-"/>
    <s v="Buzau-Cometex-DM@altex.ro"/>
    <s v="Zaheu Ionut"/>
    <s v="0756.073.634"/>
    <s v="Rotaru Adrian"/>
    <s v="0756.073.630"/>
    <s v="-"/>
    <s v="-"/>
    <s v="Buzau-Cometex-BK@altex.ro"/>
    <n v="9"/>
    <n v="239"/>
    <n v="239"/>
  </r>
  <r>
    <x v="0"/>
    <x v="34"/>
    <x v="22"/>
    <x v="10"/>
    <s v="Str Victoriei, Nr. 2, Complex Comercial Victoria, Ramnicu Sarat, Jud Buzau"/>
    <x v="8"/>
    <x v="9"/>
    <x v="11"/>
    <s v="0238.563.975"/>
    <s v="Marius Dascalu"/>
    <s v="0756.073.706"/>
    <s v="-"/>
    <s v="-"/>
    <s v="Ramnicu-Sarat-DM@altex.ro"/>
    <s v="Eni Alexandrina"/>
    <s v="0755.103.460"/>
    <s v="-"/>
    <s v="-"/>
    <s v="-"/>
    <s v="-"/>
    <s v="Ramnicu-Sarat-BK@altex.ro"/>
    <n v="131"/>
    <n v="144"/>
    <n v="144"/>
  </r>
  <r>
    <x v="0"/>
    <x v="35"/>
    <x v="23"/>
    <x v="11"/>
    <s v="Str. Prelungirea Bucuresti, Nr. 22, Complex Big-Orizont, Calarasi, Jud. Calarasi"/>
    <x v="2"/>
    <x v="10"/>
    <x v="6"/>
    <s v="0756.073.636"/>
    <s v="Enache Florian"/>
    <s v="0756.073.636"/>
    <s v="-"/>
    <s v="-"/>
    <s v="Calarasi-DM@altex.ro"/>
    <s v="Bucur Ioana"/>
    <s v="0756.073.637"/>
    <s v="-"/>
    <s v="-"/>
    <s v="-"/>
    <s v="-"/>
    <s v="Calarasi-BK@altex.ro"/>
    <n v="6"/>
    <n v="182"/>
    <n v="182"/>
  </r>
  <r>
    <x v="0"/>
    <x v="36"/>
    <x v="24"/>
    <x v="12"/>
    <s v="Str. Avram Iancu, Nr. 492-500, DN1, E60, Complex Comercial Polus, Cluj-Napoca, Jud. Cluj"/>
    <x v="0"/>
    <x v="0"/>
    <x v="0"/>
    <s v="0264.704.312"/>
    <s v="Daniel Mirlea"/>
    <s v="0756.074.668"/>
    <s v="-"/>
    <s v="-"/>
    <s v="Cluj-Polus-DM@altex.ro"/>
    <s v="Ciubuca Mihai"/>
    <s v="0751.088.153"/>
    <s v="-"/>
    <s v="-"/>
    <s v="-"/>
    <s v="-"/>
    <s v="Cluj-Polus-BK@altex.ro"/>
    <n v="126"/>
    <n v="212"/>
    <n v="212"/>
  </r>
  <r>
    <x v="0"/>
    <x v="37"/>
    <x v="24"/>
    <x v="12"/>
    <s v="Str. Alexandru Vaida Voievod, Nr. 53-55, Cartier Gheorgheni, Iulius Mall, Cluj-Napoca, Jud. Cluj"/>
    <x v="0"/>
    <x v="0"/>
    <x v="0"/>
    <s v="0264.551.195 / 0264.551.192"/>
    <s v="Berchesan Petru"/>
    <s v="0756.073.641"/>
    <s v="-"/>
    <s v="-"/>
    <s v="Cluj-Iulius-DM@altex.ro"/>
    <s v="Covaliuc Neluta"/>
    <s v="0756.073.644"/>
    <s v="Zoltan Nagy"/>
    <s v="0756.073.643"/>
    <s v="-"/>
    <s v="-"/>
    <s v="Cluj-Iulius-BK@altex.ro"/>
    <n v="78"/>
    <n v="225"/>
    <n v="225"/>
  </r>
  <r>
    <x v="0"/>
    <x v="38"/>
    <x v="24"/>
    <x v="12"/>
    <s v="Bdul. Muncii, Nr. 1-15, Hypermarket Arcade, Cluj-Napoca, Jud. Cluj"/>
    <x v="4"/>
    <x v="11"/>
    <x v="7"/>
    <s v="0264.533.440"/>
    <s v="Terec Gelu"/>
    <s v="0756.073.650"/>
    <s v="-"/>
    <s v="-"/>
    <s v="Cluj-Real-DM@altex.ro"/>
    <s v="Faragau Madalina"/>
    <s v="0756.073.648"/>
    <s v="-"/>
    <s v="-"/>
    <s v="-"/>
    <s v="-"/>
    <s v="Cluj-Real-BK@altex.ro"/>
    <n v="69"/>
    <n v="230"/>
    <n v="230"/>
  </r>
  <r>
    <x v="0"/>
    <x v="39"/>
    <x v="25"/>
    <x v="12"/>
    <s v="Piata 16 Februarie, Nr. 3, Dej, Jud Cluj"/>
    <x v="2"/>
    <x v="2"/>
    <x v="3"/>
    <s v="-"/>
    <s v="Oltean Emilian"/>
    <s v="0756.073.689"/>
    <s v="-"/>
    <s v="-"/>
    <s v="Dej-Metex-DM@altex.ro"/>
    <s v="Kerekes Marinela"/>
    <s v="0756.073.686"/>
    <s v="-"/>
    <s v="-"/>
    <s v="-"/>
    <s v="-"/>
    <s v="Dej-Metex-BK@altex.ro"/>
    <n v="32"/>
    <n v="193"/>
    <n v="193"/>
  </r>
  <r>
    <x v="0"/>
    <x v="40"/>
    <x v="26"/>
    <x v="12"/>
    <s v="Str. Univers, Nr. 10, langa Complex Comercial Kaufland, Turda, Jud. Cluj"/>
    <x v="1"/>
    <x v="1"/>
    <x v="12"/>
    <s v="0264.700.896"/>
    <s v="Cristea Paul-Emilian"/>
    <s v="0756.074.620"/>
    <s v="-"/>
    <s v="-"/>
    <s v="Turda-Greenfield-DM@altex.ro"/>
    <s v="Clapa Monica"/>
    <s v="0756.074.619"/>
    <s v="-"/>
    <s v="-"/>
    <s v="-"/>
    <s v="-"/>
    <s v="Turda-Greenfield-BK@altex.ro"/>
    <n v="73"/>
    <n v="107"/>
    <n v="107"/>
  </r>
  <r>
    <x v="0"/>
    <x v="41"/>
    <x v="27"/>
    <x v="13"/>
    <s v="Str. Anghel Saligny, Nr. 22, intrare din Nicolae Titulescu, Cernavoda, Jud. Constanta"/>
    <x v="2"/>
    <x v="2"/>
    <x v="6"/>
    <s v="0241.235.039 "/>
    <s v="Postolea Alexandru"/>
    <s v="0756.073.660"/>
    <s v="-"/>
    <s v="-"/>
    <s v="Cernavoda-DM@altex.ro"/>
    <s v="Giuglea Georgeta"/>
    <s v="0753.130.303"/>
    <s v="-"/>
    <s v="-"/>
    <s v="-"/>
    <s v="-"/>
    <s v="Cernavoda-BK@altex.ro"/>
    <n v="122"/>
    <n v="206"/>
    <n v="206"/>
  </r>
  <r>
    <x v="0"/>
    <x v="42"/>
    <x v="28"/>
    <x v="13"/>
    <s v="B-dul Alexandru Lapusneanu, Nr. 116C, Constanta, Jud. Constanta"/>
    <x v="0"/>
    <x v="0"/>
    <x v="0"/>
    <m/>
    <s v="Postolea Alexandru"/>
    <s v="0756.073.660"/>
    <m/>
    <m/>
    <m/>
    <m/>
    <m/>
    <m/>
    <m/>
    <m/>
    <m/>
    <m/>
    <n v="188"/>
    <m/>
    <m/>
  </r>
  <r>
    <x v="0"/>
    <x v="43"/>
    <x v="28"/>
    <x v="13"/>
    <s v="Sos. Cumpenei, Nr. 2, Complex Comercial Cora, Constanta, Jud. Constanta"/>
    <x v="7"/>
    <x v="12"/>
    <x v="13"/>
    <m/>
    <s v="Raducanu Marius"/>
    <s v="0756.074.825"/>
    <m/>
    <m/>
    <s v="Constanta-Corall-DM@altex.ro"/>
    <s v="Tudosie Gabriela"/>
    <s v="0756.073.664"/>
    <m/>
    <m/>
    <m/>
    <m/>
    <s v="Constanta-Corall-BK@altex.ro"/>
    <n v="106"/>
    <n v="169"/>
    <n v="169"/>
  </r>
  <r>
    <x v="0"/>
    <x v="44"/>
    <x v="28"/>
    <x v="13"/>
    <s v="Bdul. Aurel Vlaicu, Nr. 220, Complex Comercial Maritimo Shopping Center, Constanta, Jud. Constanta"/>
    <x v="0"/>
    <x v="0"/>
    <x v="0"/>
    <s v="0241.837.206"/>
    <s v="Secui Florin"/>
    <s v="0756.074.788"/>
    <s v="-"/>
    <s v="-"/>
    <s v="Constanta-Maritimo-DM@altex.ro"/>
    <s v="Parvan Catalin"/>
    <s v="0756.073.661"/>
    <s v="Cheles Cristina"/>
    <s v="0756.074.828"/>
    <s v="-"/>
    <s v="-"/>
    <s v="Constanta-Maritimo-BK@altex.ro"/>
    <n v="129"/>
    <n v="101"/>
    <n v="101"/>
  </r>
  <r>
    <x v="0"/>
    <x v="45"/>
    <x v="29"/>
    <x v="13"/>
    <s v="Sos. Constantei, Nr. 57D, Mangalia, Jud. Constanta"/>
    <x v="2"/>
    <x v="4"/>
    <x v="6"/>
    <s v="0241.740.131"/>
    <s v="Belu Gabriel"/>
    <s v="0756.073.773"/>
    <m/>
    <m/>
    <s v="Mangalia-Lidl-DM@altex.ro"/>
    <s v="Ciocoiu Florina "/>
    <s v="0756.074.920"/>
    <m/>
    <m/>
    <m/>
    <m/>
    <s v="Mangalia-Lidl-BK@altex.ro"/>
    <n v="24"/>
    <n v="131"/>
    <n v="131"/>
  </r>
  <r>
    <x v="0"/>
    <x v="46"/>
    <x v="30"/>
    <x v="13"/>
    <s v="Piateta Decebal, Nr. 1 , Bl. P1, Parter, Medgidia, Jud. Constanta"/>
    <x v="2"/>
    <x v="2"/>
    <x v="3"/>
    <s v="0241.812.008"/>
    <s v="Steflea Andrei"/>
    <s v="0756.073.777"/>
    <s v="-"/>
    <s v="-"/>
    <s v="Medgidia-DM@altex.ro"/>
    <s v="Cocota Elena-Madalina "/>
    <s v="0723.649.061"/>
    <s v="-"/>
    <s v="-"/>
    <s v="-"/>
    <s v="-"/>
    <s v="Medgidia-BK@altex.ro"/>
    <n v="65"/>
    <n v="103"/>
    <n v="103"/>
  </r>
  <r>
    <x v="0"/>
    <x v="47"/>
    <x v="31"/>
    <x v="13"/>
    <s v="Str. Nuferilor, Nr. 1, Bl. A Tasaul, Parter, Navodari, Jud. Constanta"/>
    <x v="2"/>
    <x v="2"/>
    <x v="3"/>
    <s v="0241.837.924"/>
    <s v="Baciu Marian"/>
    <s v="0747.155.557"/>
    <m/>
    <m/>
    <s v="Navodari-DM@altex.ro"/>
    <s v="Zaim Ionela Gabriela"/>
    <s v="0765.865.919"/>
    <m/>
    <m/>
    <m/>
    <m/>
    <s v="Navodari-BK@altex.ro"/>
    <n v="152"/>
    <m/>
    <m/>
  </r>
  <r>
    <x v="0"/>
    <x v="48"/>
    <x v="32"/>
    <x v="14"/>
    <s v="Str. Lunca Oltului, Nr. 4-6, Complex Comercial Kaufland, Sfantu Gheorghe, Jud. Covasna"/>
    <x v="5"/>
    <x v="13"/>
    <x v="12"/>
    <s v="0267.317.177"/>
    <s v="Marcu Ciprian"/>
    <s v="0756.074.522"/>
    <s v="-"/>
    <s v="-"/>
    <s v="Sfantu-Gheorghe-Kaufland-DM@altex.ro"/>
    <s v="Nour Andreea"/>
    <s v="0756.074.523"/>
    <s v="-"/>
    <s v="-"/>
    <s v="-"/>
    <s v="-"/>
    <s v="Sfantu-Gheorghe-Kaufland-BK@altex.ro"/>
    <n v="110"/>
    <n v="210"/>
    <n v="210"/>
  </r>
  <r>
    <x v="0"/>
    <x v="49"/>
    <x v="33"/>
    <x v="15"/>
    <s v="Bdul. Independentei, Nr. 5, Bl. 6PP, Targoviste, Jud. Dambovita"/>
    <x v="2"/>
    <x v="2"/>
    <x v="6"/>
    <s v="0245.221.112"/>
    <s v="Sima Andrei Paul"/>
    <s v="0756.074.581"/>
    <s v="-"/>
    <s v="-"/>
    <s v="Targoviste-DM@altex.ro"/>
    <s v="Guta Alina-Elena "/>
    <s v="0756.074.578"/>
    <s v="-"/>
    <s v="-"/>
    <s v="-"/>
    <s v="-"/>
    <s v="Targoviste-BK@altex.ro"/>
    <n v="22"/>
    <n v="181"/>
    <n v="181"/>
  </r>
  <r>
    <x v="0"/>
    <x v="50"/>
    <x v="33"/>
    <x v="15"/>
    <s v="Str. Locotenent Stancu Ion, Nr. 2D, Targoviste, Jud. Dambovita"/>
    <x v="1"/>
    <x v="6"/>
    <x v="12"/>
    <m/>
    <s v="Catalin Dita"/>
    <s v="0756.074.576"/>
    <s v="-"/>
    <s v="-"/>
    <s v="Targoviste-Kaufland-DM@altex.ro"/>
    <s v="Tutulescu Sanda"/>
    <s v="0749.201.357"/>
    <s v="Toma Adrian-Gabriel"/>
    <s v="0749.201.351"/>
    <s v="-"/>
    <s v="-"/>
    <s v="Targoviste-Kaufland-BK@altex.ro"/>
    <n v="127"/>
    <n v="141"/>
    <n v="141"/>
  </r>
  <r>
    <x v="0"/>
    <x v="51"/>
    <x v="34"/>
    <x v="16"/>
    <s v="Str. Calea Severinului, Nr. 3, Complex Comercial Billa, Iesirea spre Drobeta - Turnu Severin, Craiova, Jud. Dolj"/>
    <x v="5"/>
    <x v="10"/>
    <x v="14"/>
    <s v="0251.590.200"/>
    <s v="Gavrila Florin"/>
    <s v="0756.073.668"/>
    <s v="-"/>
    <s v="-"/>
    <s v="Craiova-Billa-DM@altex.ro"/>
    <s v="Iacob Jean"/>
    <s v="0756.073.677"/>
    <s v="-"/>
    <s v="-"/>
    <s v="-"/>
    <s v="-"/>
    <s v="Craiova-Billa-BK@altex.ro"/>
    <n v="37"/>
    <n v="241"/>
    <n v="241"/>
  </r>
  <r>
    <x v="0"/>
    <x v="52"/>
    <x v="34"/>
    <x v="16"/>
    <s v="Calea Bucuresti, Nr. 80, Complex Comercial Electroputere Parc Craiova, Craiova, Jud. Dolj"/>
    <x v="0"/>
    <x v="0"/>
    <x v="0"/>
    <s v="0251.708.492"/>
    <s v="Danciu Liviu"/>
    <s v="0756.073.675"/>
    <s v="-"/>
    <s v="-"/>
    <s v="Craiova-Mall-DM@altex.ro"/>
    <s v="Mirica Cosmin"/>
    <s v="0756.073.681"/>
    <s v="-"/>
    <s v="-"/>
    <s v="-"/>
    <s v="-"/>
    <s v="Craiova-Mall-BK@altex.ro"/>
    <n v="125"/>
    <n v="126"/>
    <n v="126"/>
  </r>
  <r>
    <x v="0"/>
    <x v="53"/>
    <x v="35"/>
    <x v="17"/>
    <s v="Str. Otelarilor, Nr. 13, Cartier Dunarea, Micro 21, Galati, Jud. Galati"/>
    <x v="1"/>
    <x v="1"/>
    <x v="12"/>
    <s v="0236.499.021"/>
    <s v="Catana Marius"/>
    <s v="0756.073.720"/>
    <s v="-"/>
    <s v="-"/>
    <s v="Galati-Billa-DM@altex.ro"/>
    <s v="Lazar Adrian"/>
    <s v="0756.073.549"/>
    <s v="-"/>
    <s v="-"/>
    <s v="-"/>
    <s v="-"/>
    <s v="Galati-Billa-BK@altex.ro"/>
    <n v="1"/>
    <n v="208"/>
    <n v="208"/>
  </r>
  <r>
    <x v="0"/>
    <x v="54"/>
    <x v="35"/>
    <x v="17"/>
    <s v="Str. Cosbuc, Nr. 251, Galati Shopping City, Galati, Jud. Galati"/>
    <x v="0"/>
    <x v="0"/>
    <x v="0"/>
    <s v="0236.423.964"/>
    <s v="Oanea Danut"/>
    <s v="0756.073.723"/>
    <s v="-"/>
    <s v="-"/>
    <s v="Galati-ShoppingCity-DM@altex.ro"/>
    <s v="Valentin Preda "/>
    <s v="0756.073.727"/>
    <s v="Catalin Salomia"/>
    <s v="0756.073.728"/>
    <s v="-"/>
    <s v="-"/>
    <s v="Galati-ShoppingCity-BK@altex.ro"/>
    <n v="111"/>
    <n v="220"/>
    <n v="220"/>
  </r>
  <r>
    <x v="0"/>
    <x v="55"/>
    <x v="36"/>
    <x v="17"/>
    <s v="Str. 1 Decembrie 1918, Nr. 109, Tecuci, Jud. Galati"/>
    <x v="5"/>
    <x v="4"/>
    <x v="6"/>
    <s v="0236.817.923"/>
    <s v="Ilie Daniel-Ciprian"/>
    <s v="0756.073.711"/>
    <s v="-"/>
    <s v="-"/>
    <s v="Tecuci-DM@altex.ro"/>
    <s v="Alexa Elena"/>
    <s v="0756.074.596"/>
    <s v="-"/>
    <s v="-"/>
    <s v="-"/>
    <s v="-"/>
    <s v="Tecuci-BK@altex.ro"/>
    <n v="49"/>
    <n v="184"/>
    <n v="184"/>
  </r>
  <r>
    <x v="0"/>
    <x v="56"/>
    <x v="37"/>
    <x v="18"/>
    <s v="Soseaua Bucuresti, Nr. 156, Complex Comercial Family Center, Giurgiu, Jud. Giurgiu"/>
    <x v="1"/>
    <x v="14"/>
    <x v="15"/>
    <s v="0246.210.808"/>
    <s v="Turcanu Constantin"/>
    <s v="0756.073.742"/>
    <s v="Niculescu Mihai"/>
    <s v="0756.073.733"/>
    <s v="Giurgiu-Kaufland-DM@altex.ro"/>
    <s v="Ciulacu Madalina"/>
    <s v="0756.073.737"/>
    <s v="-"/>
    <s v="-"/>
    <s v="-"/>
    <s v="-"/>
    <s v="Giurgiu-Kaufland-BK@altex.ro"/>
    <n v="70"/>
    <n v="147"/>
    <n v="147"/>
  </r>
  <r>
    <x v="0"/>
    <x v="57"/>
    <x v="38"/>
    <x v="19"/>
    <s v="Str. Victoria, Nr. 789, Bl. 7-8-9, Complex Romarta, Targu Jiu, Jud. Gorj"/>
    <x v="2"/>
    <x v="4"/>
    <x v="6"/>
    <s v="0253.223.017"/>
    <s v="Cambrea Silviu"/>
    <s v="0756.074.582"/>
    <s v="-"/>
    <s v="-"/>
    <s v="Targu-Jiu-DM@altex.ro"/>
    <s v="Craioveanu Andreea "/>
    <s v="0751.058.385"/>
    <s v="-"/>
    <s v="-"/>
    <s v="-"/>
    <s v="-"/>
    <s v="Targu-Jiu-BK@altex.ro"/>
    <n v="46"/>
    <n v="180"/>
    <n v="180"/>
  </r>
  <r>
    <x v="0"/>
    <x v="58"/>
    <x v="38"/>
    <x v="19"/>
    <s v="Str. Termocentralei, Nr. 10, Complex Comercial Targu Jiu Shopping City, Targu Jiu, Jud. Gorj"/>
    <x v="0"/>
    <x v="0"/>
    <x v="0"/>
    <m/>
    <s v="Sprinceana Ionut"/>
    <s v="0751.058.378"/>
    <s v="-"/>
    <s v="-"/>
    <s v="Targu-Jiu-ShoppingCity-DM@altex.ro"/>
    <s v="Balanescu Cezar-Seleniu "/>
    <s v="0756.074.587"/>
    <s v="-"/>
    <s v="-"/>
    <s v="-"/>
    <s v="-"/>
    <s v="Targu-Jiu-ShoppingCity-BK@altex.ro"/>
    <n v="116"/>
    <n v="211"/>
    <n v="211"/>
  </r>
  <r>
    <x v="0"/>
    <x v="59"/>
    <x v="39"/>
    <x v="20"/>
    <s v="Piata Majlath G. Karoly, Nr. 4 , Miercurea Ciuc, Jud. Harghita"/>
    <x v="5"/>
    <x v="15"/>
    <x v="16"/>
    <s v="0366.401.224"/>
    <s v="Florin Baranoschi"/>
    <s v="0759.021.530"/>
    <s v="-"/>
    <s v="-"/>
    <s v="Miercurea-Ciuc-DM@altex.ro"/>
    <s v="Miklos Emoke"/>
    <s v="0759.021.532"/>
    <s v="-"/>
    <s v="-"/>
    <s v="-"/>
    <s v="-"/>
    <s v="Miercurea-Ciuc-BK@altex.ro"/>
    <n v="132"/>
    <n v="118"/>
    <n v="118"/>
  </r>
  <r>
    <x v="0"/>
    <x v="60"/>
    <x v="40"/>
    <x v="20"/>
    <s v="Str. Bethlen Gabor, Nr. 108, Odorheiul Secuiesc, Jud. Harghita"/>
    <x v="2"/>
    <x v="4"/>
    <x v="6"/>
    <s v="0266.216.047"/>
    <s v="Radu Marian Paul"/>
    <s v="0756.073.793"/>
    <m/>
    <m/>
    <s v="Odorheiu-Secuiesc-DM@altex.ro"/>
    <s v="Dosa Margit "/>
    <s v="0756.073.792"/>
    <m/>
    <m/>
    <m/>
    <m/>
    <s v="Odorheiu-Secuiesc-BK@altex.ro"/>
    <n v="40"/>
    <n v="106"/>
    <n v="106"/>
  </r>
  <r>
    <x v="0"/>
    <x v="61"/>
    <x v="41"/>
    <x v="21"/>
    <s v="Calea Zarandului, Nr. 87, Deva Shopping City Center, Deva, Jud. Hunedoara"/>
    <x v="7"/>
    <x v="12"/>
    <x v="13"/>
    <s v="0758.088.852"/>
    <s v="Morar Liviu"/>
    <s v="0748.225.115"/>
    <s v="-"/>
    <s v="-"/>
    <s v="Deva-Auchan-DM@altex.ro"/>
    <s v="Mot Laura"/>
    <s v="0758.088.853"/>
    <s v="-"/>
    <s v="-"/>
    <s v="-"/>
    <s v="-"/>
    <s v="Deva-Auchan-BK@altex.ro"/>
    <n v="123"/>
    <n v="124"/>
    <n v="124"/>
  </r>
  <r>
    <x v="0"/>
    <x v="62"/>
    <x v="42"/>
    <x v="21"/>
    <s v="Bdul. Dacia, Nr. 11, Hunedoara, Jud. Hunedoara"/>
    <x v="2"/>
    <x v="4"/>
    <x v="6"/>
    <s v="0254.711.113"/>
    <s v="Clej Andrei"/>
    <s v="0756.073.751"/>
    <s v="-"/>
    <s v="-"/>
    <s v="Hunedoara-DM@altex.ro"/>
    <s v="Nitulescu Cristina"/>
    <s v="0756.073.690"/>
    <s v="-"/>
    <s v="-"/>
    <s v="-"/>
    <s v="-"/>
    <s v="Hunedoara-BK@altex.ro"/>
    <n v="54"/>
    <n v="26"/>
    <n v="26"/>
  </r>
  <r>
    <x v="0"/>
    <x v="63"/>
    <x v="43"/>
    <x v="21"/>
    <s v="Str. Livezeni, Nr. 12C, Petrosani Retail Park, Petrosani, Jud. Hunedoara"/>
    <x v="1"/>
    <x v="1"/>
    <x v="17"/>
    <s v="0254.541.911"/>
    <s v="Covase Armand"/>
    <s v="0756.073.815"/>
    <s v="-"/>
    <s v="-"/>
    <s v="Petrosani-Kaufland-DM@altex.ro"/>
    <s v="Jurj Carmen"/>
    <s v="0756.073.816"/>
    <s v="-"/>
    <s v="-"/>
    <s v="-"/>
    <s v="-"/>
    <s v="Petrosani-Kaufland-BK@altex.ro"/>
    <n v="47"/>
    <n v="198"/>
    <n v="198"/>
  </r>
  <r>
    <x v="0"/>
    <x v="64"/>
    <x v="44"/>
    <x v="22"/>
    <s v="Bdul. Matei Basarab, Nr. 50, Bl. 35, Parter, Slobozia, Jud. Ialomita"/>
    <x v="2"/>
    <x v="2"/>
    <x v="6"/>
    <s v="0243.230.949"/>
    <s v="Doncea Marian"/>
    <s v="0756.074.553"/>
    <m/>
    <m/>
    <s v="Slobozia-DM@altex.ro"/>
    <s v="Ghencea Gabriela"/>
    <s v="0756.074.555"/>
    <m/>
    <m/>
    <m/>
    <m/>
    <s v="Slobozia-BK@altex.ro"/>
    <n v="14"/>
    <n v="47"/>
    <n v="47"/>
  </r>
  <r>
    <x v="0"/>
    <x v="65"/>
    <x v="45"/>
    <x v="23"/>
    <s v="Sos. Pacurari, Nr. 121, DN 28, Km. 67.1, Complex Era Shopping Park, Iasi, Jud. Iasi"/>
    <x v="9"/>
    <x v="16"/>
    <x v="18"/>
    <s v="0232.227.056"/>
    <s v="Tugulia Iulian"/>
    <s v="0756.073.760"/>
    <s v="-"/>
    <s v="-"/>
    <s v="Iasi-Era-DM@altex.ro"/>
    <s v="Vasile Ciobanu"/>
    <s v="0756.073.756"/>
    <s v="-"/>
    <s v="-"/>
    <s v="-"/>
    <s v="-"/>
    <s v="Iasi-Era-BK@altex.ro"/>
    <n v="13"/>
    <n v="232"/>
    <n v="232"/>
  </r>
  <r>
    <x v="0"/>
    <x v="66"/>
    <x v="45"/>
    <x v="23"/>
    <s v="Bdul. Tudor Vladimirescu, Iulius Mall, Parter, Iasi, Jud. Iasi"/>
    <x v="0"/>
    <x v="0"/>
    <x v="0"/>
    <s v="0232.274.612"/>
    <s v="Asiminicesei Claudiu"/>
    <s v="0756.073.764"/>
    <s v="-"/>
    <s v="-"/>
    <s v="Iasi-Iulius-DM@altex.ro"/>
    <s v="Puscasu Florin"/>
    <s v="0756.073.770"/>
    <s v="-"/>
    <s v="-"/>
    <s v="-"/>
    <s v="-"/>
    <s v="Iasi-Iulius-BK@altex.ro"/>
    <n v="41"/>
    <n v="236"/>
    <n v="236"/>
  </r>
  <r>
    <x v="0"/>
    <x v="67"/>
    <x v="46"/>
    <x v="23"/>
    <s v="Str. Cuza Voda, Nr. 8, Bl. D8, zona Esplanada, Pascani, Jud. Iasi"/>
    <x v="2"/>
    <x v="17"/>
    <x v="3"/>
    <s v="0232.749.945"/>
    <s v="Tautu Marius"/>
    <s v="0756.073.814"/>
    <s v="-"/>
    <s v="-"/>
    <s v="Pascani-DM@altex.ro"/>
    <s v="Cotovanu Marcela "/>
    <s v="0756.073.812"/>
    <s v="-"/>
    <s v="-"/>
    <s v="-"/>
    <s v="-"/>
    <s v="Pascani-BK@altex.ro"/>
    <n v="39"/>
    <n v="187"/>
    <n v="187"/>
  </r>
  <r>
    <x v="0"/>
    <x v="68"/>
    <x v="47"/>
    <x v="24"/>
    <s v="Str. Bogdan Voda, Nr. 164 -167, langa Complex Comercial Kaufland, Sighetu Marmatiei, Jud. Maramures"/>
    <x v="2"/>
    <x v="4"/>
    <x v="6"/>
    <s v="0262.312.135"/>
    <s v="Bogdan Ciprian"/>
    <s v="0756.073.515"/>
    <s v="-"/>
    <s v="-"/>
    <s v="Sighet-DM@altex.ro"/>
    <s v="Covaci Lavinia"/>
    <s v="0756.074.544"/>
    <s v="-"/>
    <s v="-"/>
    <s v="-"/>
    <s v="-"/>
    <s v="Sighet-BK@altex.ro"/>
    <n v="59"/>
    <n v="159"/>
    <n v="159"/>
  </r>
  <r>
    <x v="0"/>
    <x v="69"/>
    <x v="48"/>
    <x v="25"/>
    <s v="Str. Mihai Viteazul, Nr. 78, European Retail Parc, Drobeta Turnu Severin, Jud. Mehedinti"/>
    <x v="0"/>
    <x v="0"/>
    <x v="0"/>
    <s v="0252.330.201"/>
    <s v="Vaduva Ramona"/>
    <s v="0756.074.570"/>
    <s v="-"/>
    <s v="-"/>
    <s v="Severin-Promenada-DM@altex.ro"/>
    <s v="Dunarintu Ionut"/>
    <s v="0756.074.573"/>
    <s v="-"/>
    <s v="-"/>
    <s v="-"/>
    <s v="-"/>
    <s v="Severin-Promenada-BK@altex.ro"/>
    <n v="62"/>
    <n v="155"/>
    <n v="155"/>
  </r>
  <r>
    <x v="0"/>
    <x v="70"/>
    <x v="49"/>
    <x v="26"/>
    <s v="Str. Garii, Nr. 23-25, Reghin, Jud. Mures"/>
    <x v="1"/>
    <x v="1"/>
    <x v="12"/>
    <m/>
    <s v="Oltean Laura"/>
    <s v="0755.103.800"/>
    <s v="-"/>
    <s v="-"/>
    <s v="Reghin-DM@altex.ro"/>
    <s v="-"/>
    <s v="-"/>
    <s v="-"/>
    <s v="-"/>
    <s v="-"/>
    <s v="-"/>
    <s v="Reghin-BK@altex.ro"/>
    <n v="133"/>
    <n v="191"/>
    <n v="191"/>
  </r>
  <r>
    <x v="0"/>
    <x v="71"/>
    <x v="50"/>
    <x v="26"/>
    <s v="Str. Stadionului, Nr. 1, Sighisoara Strip Mall, Sighisoara, Jud. Mures"/>
    <x v="4"/>
    <x v="11"/>
    <x v="19"/>
    <s v="0265.776.076"/>
    <s v="David Ovidiu"/>
    <s v="0756.074.599"/>
    <s v="-"/>
    <s v="-"/>
    <s v="Sighisoara-DM@altex.ro"/>
    <s v="Solomon Bianca"/>
    <s v="0756.074.603"/>
    <s v="Pintilie Gina"/>
    <s v="0756.074.603"/>
    <s v="-"/>
    <s v="-"/>
    <s v="Sighisoara-BK@altex.ro"/>
    <n v="109"/>
    <n v="215"/>
    <n v="215"/>
  </r>
  <r>
    <x v="0"/>
    <x v="72"/>
    <x v="51"/>
    <x v="27"/>
    <s v="Piata Stefan Cel Mare, Nr. 18 L, Piatra Neamt, Jud. Neamt"/>
    <x v="5"/>
    <x v="10"/>
    <x v="20"/>
    <s v="0233.224.576"/>
    <s v="Barsan Gabriel"/>
    <s v="0756.073.818"/>
    <s v="-"/>
    <s v="-"/>
    <s v="Piatra-Neamt-Eva-DM@altex.ro"/>
    <s v="Tulbure Alina"/>
    <s v="0756.073.826"/>
    <s v="-"/>
    <s v="-"/>
    <s v="-"/>
    <s v="-"/>
    <s v="Piatra-Neamt-Eva-BK@altex.ro"/>
    <n v="4"/>
    <n v="222"/>
    <n v="222"/>
  </r>
  <r>
    <x v="0"/>
    <x v="73"/>
    <x v="52"/>
    <x v="27"/>
    <s v="Bdul. Roman Musat, Nr. 33, Roman, Jud. Neamt"/>
    <x v="2"/>
    <x v="2"/>
    <x v="6"/>
    <s v="0233.742.115"/>
    <s v="Buzenchi Andrei"/>
    <s v="0756.074.500"/>
    <s v="-"/>
    <s v="-"/>
    <s v="Roman-DM@altex.ro"/>
    <s v="Hudici Sergiu"/>
    <s v="0756.074.501"/>
    <s v="-"/>
    <s v="-"/>
    <s v="-"/>
    <s v="-"/>
    <s v="Roman-BK@altex.ro"/>
    <n v="51"/>
    <n v="192"/>
    <n v="192"/>
  </r>
  <r>
    <x v="0"/>
    <x v="74"/>
    <x v="53"/>
    <x v="28"/>
    <s v="Bdul. Alexandru Ioan Cuza, Nr. 20, Complex Comercial Winmarkt, Et. 2, Slatina, Jud. Olt"/>
    <x v="10"/>
    <x v="18"/>
    <x v="4"/>
    <s v="0249.415.533"/>
    <s v="Negru Bogdan"/>
    <s v="0756.074.552"/>
    <s v="-"/>
    <s v="-"/>
    <s v="Slatina-DM@altex.ro"/>
    <s v="Lisca Cristina"/>
    <s v="0756.074.549"/>
    <s v="-"/>
    <s v="-"/>
    <s v="-"/>
    <s v="-"/>
    <s v="Slatina-BK@altex.ro"/>
    <n v="45"/>
    <n v="102"/>
    <n v="102"/>
  </r>
  <r>
    <x v="0"/>
    <x v="75"/>
    <x v="54"/>
    <x v="29"/>
    <s v="Str. Libertatii, Nr. 4, Complex Comercial Billa, Ploiesti, Jud. Prahova"/>
    <x v="1"/>
    <x v="1"/>
    <x v="2"/>
    <s v="0244.553.083"/>
    <s v="Iulius Costin-Daniel"/>
    <s v="0756.074.481"/>
    <s v="-"/>
    <s v="-"/>
    <s v="Ploiesti-Billa-DM@altex.ro"/>
    <s v="Ion Liliana-Ioana"/>
    <s v="0756.074.470"/>
    <s v="-"/>
    <s v="-"/>
    <s v="-"/>
    <s v="-"/>
    <s v="Ploiesti-Billa-BK@altex.ro"/>
    <n v="16"/>
    <n v="216"/>
    <n v="216"/>
  </r>
  <r>
    <x v="0"/>
    <x v="76"/>
    <x v="54"/>
    <x v="29"/>
    <s v="DN 1B, Km. 6, Comuna Blejoi, Ploiesti Shooping City Mall, Ploiesti, Jud. Prahova"/>
    <x v="0"/>
    <x v="0"/>
    <x v="0"/>
    <m/>
    <s v="Ciossu Augustin"/>
    <s v="0756.074.468"/>
    <m/>
    <m/>
    <s v="Ploiesti-Mall-DM@altex.ro"/>
    <s v="Ionita Tania"/>
    <s v="0756.074.477"/>
    <m/>
    <m/>
    <m/>
    <m/>
    <s v="Ploiesti-Mall-BK@altex.ro"/>
    <n v="99"/>
    <n v="224"/>
    <n v="224"/>
  </r>
  <r>
    <x v="0"/>
    <x v="77"/>
    <x v="55"/>
    <x v="30"/>
    <s v="Piata Iuliu Maniu, Nr. 25, Complex Comercial Silvania, Et. 3, Zalau, Jud. Salaj"/>
    <x v="2"/>
    <x v="4"/>
    <x v="3"/>
    <s v="0260.612.822"/>
    <s v="Ilies Florin"/>
    <s v="0756.074.629"/>
    <s v="-"/>
    <s v="-"/>
    <s v="Zalau-Silvania-DM@altex.ro"/>
    <s v="Lucaciu Claudia "/>
    <s v="0756.074.634"/>
    <s v="-"/>
    <s v="-"/>
    <s v="-"/>
    <s v="-"/>
    <s v="Zalau-Silvania-BK@altex.ro"/>
    <n v="68"/>
    <n v="183"/>
    <n v="183"/>
  </r>
  <r>
    <x v="0"/>
    <x v="78"/>
    <x v="56"/>
    <x v="31"/>
    <s v="Str. Drumul Careiului, Nr. 77-79, Complex Comercial Auchan, Satu Mare, Jud. Satu Mare"/>
    <x v="1"/>
    <x v="1"/>
    <x v="1"/>
    <s v="0261.722.662"/>
    <s v="Orha Daniel"/>
    <s v="0756.074.517"/>
    <s v="-"/>
    <s v="-"/>
    <s v="Satu-Mare-DM@altex.ro"/>
    <s v="Csontos Adina-Ioana"/>
    <s v="0756.074.509"/>
    <s v="Hudak Zsolt"/>
    <s v="0756.074.514"/>
    <s v="-"/>
    <s v="-"/>
    <s v="Satu-Mare-BK@altex.ro"/>
    <n v="28"/>
    <n v="246"/>
    <n v="246"/>
  </r>
  <r>
    <x v="0"/>
    <x v="79"/>
    <x v="56"/>
    <x v="31"/>
    <s v="Str. Corneliu Coposu, Nr. 6, Complex Comercial Somesul, Et. 3, Satu Mare, Jud. Satu Mare"/>
    <x v="5"/>
    <x v="10"/>
    <x v="3"/>
    <s v="0261.713.815"/>
    <s v="Tudorache Catalin"/>
    <s v="0756.074.510"/>
    <s v="-"/>
    <s v="-"/>
    <s v="Satu-Mare-Somesul-DM@altex.ro"/>
    <s v="Stan Adriana"/>
    <s v="0756.074.518"/>
    <s v="-"/>
    <s v="-"/>
    <s v="-"/>
    <s v="-"/>
    <s v="Satu-Mare-Somesul-BK@altex.ro"/>
    <n v="55"/>
    <n v="231"/>
    <n v="231"/>
  </r>
  <r>
    <x v="0"/>
    <x v="80"/>
    <x v="57"/>
    <x v="32"/>
    <s v="Str. M.Eminescu, Nr. 4, etaj 1, Complex Comercial Transilvania, Medias, Jud. Sibiu"/>
    <x v="1"/>
    <x v="10"/>
    <x v="20"/>
    <s v="0269.843.463"/>
    <s v="Dirlosan Viorel-Gabriel"/>
    <s v="0756.073.779"/>
    <s v="-"/>
    <s v="-"/>
    <s v="Medias-Transilvania-DM@altex.ro"/>
    <s v="Matei Adriana "/>
    <s v="0756.073.782"/>
    <s v="-"/>
    <s v="-"/>
    <s v="-"/>
    <s v="-"/>
    <s v="Medias-Transilvania-BK@altex.ro"/>
    <n v="53"/>
    <n v="201"/>
    <n v="201"/>
  </r>
  <r>
    <x v="0"/>
    <x v="81"/>
    <x v="58"/>
    <x v="32"/>
    <s v="DN1, Km. 306, Selimbar, Shopping City Mall, Sibiu, Jud. Sibiu"/>
    <x v="0"/>
    <x v="0"/>
    <x v="0"/>
    <s v="0269.248.801"/>
    <s v="Stefanescu Petrut"/>
    <s v="0756.074.535"/>
    <s v="Bogdan Grigorescu"/>
    <s v="0756.074.494"/>
    <s v="Sibiu-DM@altex.ro"/>
    <s v="Hagiescu Ramona"/>
    <s v="0756.074.526"/>
    <m/>
    <m/>
    <m/>
    <m/>
    <s v="Sibiu-BK@altex.ro"/>
    <n v="3"/>
    <n v="132"/>
    <n v="132"/>
  </r>
  <r>
    <x v="0"/>
    <x v="82"/>
    <x v="59"/>
    <x v="33"/>
    <s v="Bdul. Revolutiei, Nr. 1, Complex Comercial Nada Florilor, Et. 2, Falticeni, Jud. Suceava"/>
    <x v="5"/>
    <x v="10"/>
    <x v="21"/>
    <m/>
    <s v="Egyed Robert-Alexandru"/>
    <s v="0756.073.702"/>
    <s v="-"/>
    <s v="-"/>
    <s v="Falticeni-NadaFlorilor-DM@altex.ro"/>
    <s v="Dumitrache Mihaela-Alina"/>
    <s v="0756.073.701"/>
    <s v="-"/>
    <s v="-"/>
    <s v="-"/>
    <s v="-"/>
    <s v="Falticeni-NadaFlorilor-BK@altex.ro"/>
    <n v="17"/>
    <n v="16"/>
    <n v="16"/>
  </r>
  <r>
    <x v="0"/>
    <x v="83"/>
    <x v="60"/>
    <x v="33"/>
    <s v="Str. Stefan Cel Mare, Nr. 56, Complex Comercial Bucovina, Et. 3, Suceava, Jud. Suceava"/>
    <x v="11"/>
    <x v="10"/>
    <x v="6"/>
    <s v="0230.523.651"/>
    <s v="Polit Manuel"/>
    <s v="0756.074.564"/>
    <s v="-"/>
    <s v="-"/>
    <s v="Suceava-Bucovina-DM@altex.ro"/>
    <s v="Giurca Simona"/>
    <s v="0756.074.560"/>
    <s v="-"/>
    <s v="-"/>
    <s v="-"/>
    <s v="-"/>
    <s v="Suceava-Bucovina-BK@altex.ro"/>
    <n v="42"/>
    <n v="186"/>
    <n v="186"/>
  </r>
  <r>
    <x v="0"/>
    <x v="84"/>
    <x v="61"/>
    <x v="34"/>
    <s v="Str. Bucuresti, Nr. 166, langa Complex Comercial Kaufland, Alexandria, Jud. Teleorman"/>
    <x v="5"/>
    <x v="10"/>
    <x v="6"/>
    <s v="0247.421.016"/>
    <s v="Zlate Liviu-Cristian"/>
    <s v="0756.073.475"/>
    <s v="-"/>
    <s v="-"/>
    <s v="Alexandria-DM@altex.ro"/>
    <s v="Putineanu Petruta"/>
    <s v="0756.073.469"/>
    <s v="-"/>
    <s v="-"/>
    <s v="-"/>
    <s v="-"/>
    <s v="Alexandria-BK@altex.ro"/>
    <n v="34"/>
    <n v="250"/>
    <n v="250"/>
  </r>
  <r>
    <x v="0"/>
    <x v="85"/>
    <x v="62"/>
    <x v="35"/>
    <s v="Str. Calea Sagului, Nr. 223, Complex Comercial Auchan, Timisoara, Jud. Timis"/>
    <x v="1"/>
    <x v="1"/>
    <x v="1"/>
    <s v="0256.249.536"/>
    <s v="Mazilu Marius"/>
    <s v="0756.074.607"/>
    <s v="-"/>
    <s v="-"/>
    <s v="Timisoara-AuchanSud-DM@altex.ro"/>
    <s v="Tutunaru Gabriela"/>
    <s v="0756.074.610"/>
    <s v="-"/>
    <s v="-"/>
    <s v="-"/>
    <s v="-"/>
    <s v="Timisoara-AuchanSud-BK@altex.ro"/>
    <n v="31"/>
    <n v="227"/>
    <n v="227"/>
  </r>
  <r>
    <x v="0"/>
    <x v="86"/>
    <x v="62"/>
    <x v="35"/>
    <s v="Calea Aradului, Nr. 58A, Timioara, Jud. Timis"/>
    <x v="1"/>
    <x v="1"/>
    <x v="1"/>
    <m/>
    <s v="Andras Cristian"/>
    <s v="0756.074.779"/>
    <s v="-"/>
    <s v="-"/>
    <s v="Timisoara-Greenfield-DM@altex.ro"/>
    <s v="Andras Cristian"/>
    <s v="0756.074.779"/>
    <s v="Alina Dekany"/>
    <s v="0745.661.228"/>
    <s v="-"/>
    <s v="-"/>
    <s v="Timisoara-Greenfield-BK@altex.ro"/>
    <n v="121"/>
    <n v="121"/>
    <n v="121"/>
  </r>
  <r>
    <x v="0"/>
    <x v="87"/>
    <x v="63"/>
    <x v="36"/>
    <s v="Str. Babadag, Nr.183, DN 22, Tulcea, Jud. Tulcea"/>
    <x v="1"/>
    <x v="1"/>
    <x v="12"/>
    <m/>
    <s v="Elfian Cosmin"/>
    <s v="0741.235.830"/>
    <m/>
    <m/>
    <m/>
    <m/>
    <m/>
    <m/>
    <m/>
    <m/>
    <m/>
    <m/>
    <n v="188"/>
    <m/>
    <m/>
  </r>
  <r>
    <x v="0"/>
    <x v="88"/>
    <x v="63"/>
    <x v="36"/>
    <s v="Str. Babadag, Nr. 1, Complex Winmarkt Diana, Et. 2, Tulcea, Jud. Tulcea"/>
    <x v="1"/>
    <x v="1"/>
    <x v="1"/>
    <s v="0240.516.975"/>
    <s v="Tipau Andrei"/>
    <s v="0756.074.879"/>
    <m/>
    <m/>
    <s v="Tulcea-Winmarkt-DM@altex.ro"/>
    <s v="Daniela Secui "/>
    <s v="0756.074.877"/>
    <m/>
    <m/>
    <m/>
    <m/>
    <s v="Tulcea-Winmarkt-BK@altex.ro"/>
    <n v="97"/>
    <n v="214"/>
    <n v="214"/>
  </r>
  <r>
    <x v="0"/>
    <x v="89"/>
    <x v="64"/>
    <x v="37"/>
    <s v="Bdul. Tineretului, Nr. 1C, Complex Comercial Family Center, Ramnicu Valcea, Jud. Valcea"/>
    <x v="1"/>
    <x v="10"/>
    <x v="10"/>
    <s v="0250.730.252"/>
    <s v="Patru George-Marian"/>
    <s v="0756.074.495"/>
    <s v="-"/>
    <s v="-"/>
    <s v="Ramnicu-Valcea-Kaufland-DM@altex.ro"/>
    <s v="Croitoru Otilia"/>
    <s v="0756.074.484"/>
    <s v="-"/>
    <s v="-"/>
    <s v="-"/>
    <s v="-"/>
    <s v="Ramnicu-Valcea-Kaufland-BK@altex.ro"/>
    <n v="67"/>
    <n v="130"/>
    <n v="130"/>
  </r>
  <r>
    <x v="0"/>
    <x v="90"/>
    <x v="64"/>
    <x v="37"/>
    <s v="Str. Calea lui Traian, Nr. 125, River Plaza Mall, Et. 2, Ramnicu Valcea, Jud. Valcea"/>
    <x v="0"/>
    <x v="0"/>
    <x v="0"/>
    <s v="0250.730.006"/>
    <s v="Puicu Bogdan"/>
    <s v="0756.073.596"/>
    <s v="-"/>
    <s v="-"/>
    <s v="Ramnicu-Valcea-Plaza-DM@altex.ro"/>
    <s v="Sandru Gabriela"/>
    <s v="0756.074.496"/>
    <s v="-"/>
    <s v="-"/>
    <s v="-"/>
    <s v="-"/>
    <s v="Ramnicu-Valcea-Plaza-BK@altex.ro"/>
    <n v="43"/>
    <n v="203"/>
    <n v="203"/>
  </r>
  <r>
    <x v="0"/>
    <x v="91"/>
    <x v="65"/>
    <x v="38"/>
    <s v="Str. Republicii, Nr. 200, Magazin Universal Paloda, Et. 1, Barlad, Jud. Vaslui"/>
    <x v="5"/>
    <x v="4"/>
    <x v="6"/>
    <s v="0235.415.515"/>
    <s v="Ignat Maricel"/>
    <s v="0756.073.525"/>
    <s v="-"/>
    <s v="-"/>
    <s v="Barlad-Paloda-DM@altex.ro"/>
    <s v="Taranu Alina-Mihaela"/>
    <s v="0756.073.529"/>
    <s v="-"/>
    <s v="-"/>
    <s v="-"/>
    <s v="-"/>
    <s v="Barlad-Paloda-BK@altex.ro"/>
    <n v="30"/>
    <n v="178"/>
    <n v="178"/>
  </r>
  <r>
    <x v="0"/>
    <x v="92"/>
    <x v="66"/>
    <x v="38"/>
    <s v="Str. Decebal, Complex Comercial Kaufland, Vaslui, Jud. Vaslui"/>
    <x v="1"/>
    <x v="1"/>
    <x v="12"/>
    <s v="0235.311.099"/>
    <s v="-"/>
    <s v="0756.074.627"/>
    <s v="-"/>
    <s v="-"/>
    <s v="Vaslui-Kaufland-DM@altex.ro"/>
    <s v="Ionela Fintinaru "/>
    <s v="0756.074.625"/>
    <s v="-"/>
    <s v="-"/>
    <s v="-"/>
    <s v="-"/>
    <s v="Vaslui-Kaufland-BK@altex.ro"/>
    <n v="113"/>
    <n v="156"/>
    <n v="156"/>
  </r>
  <r>
    <x v="0"/>
    <x v="93"/>
    <x v="67"/>
    <x v="39"/>
    <s v="Calea Moldovei DN 2 /E 85 T 49, European Retail Park, Focsani, Jud. Vrancea"/>
    <x v="0"/>
    <x v="12"/>
    <x v="13"/>
    <s v="0237.226.608"/>
    <s v="Benghea Cosmin"/>
    <s v="0756.073.437"/>
    <s v="-"/>
    <s v="-"/>
    <s v="Focsani-Promenada-DM@altex.ro"/>
    <s v="Zisu Catalina"/>
    <s v="0756.073.713"/>
    <s v="-"/>
    <s v="-"/>
    <s v="-"/>
    <s v="-"/>
    <s v="Focsani-Promenada-BK@altex.ro"/>
    <n v="7"/>
    <n v="171"/>
    <n v="171"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  <r>
    <x v="1"/>
    <x v="94"/>
    <x v="68"/>
    <x v="40"/>
    <m/>
    <x v="12"/>
    <x v="19"/>
    <x v="22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Program Sambata">
  <location ref="I3:J24" firstHeaderRow="1" firstDataRow="1" firstDataCol="1" rowPageCount="1" colPageCount="1"/>
  <pivotFields count="24">
    <pivotField name="Tip Magazin" axis="axisPage" showAll="0">
      <items count="48">
        <item x="0"/>
        <item m="1" x="6"/>
        <item m="1" x="15"/>
        <item x="1"/>
        <item m="1" x="44"/>
        <item m="1" x="32"/>
        <item m="1" x="19"/>
        <item m="1" x="33"/>
        <item m="1" x="7"/>
        <item m="1" x="29"/>
        <item m="1" x="8"/>
        <item m="1" x="35"/>
        <item m="1" x="16"/>
        <item m="1" x="40"/>
        <item m="1" x="28"/>
        <item m="1" x="10"/>
        <item m="1" x="18"/>
        <item m="1" x="5"/>
        <item m="1" x="3"/>
        <item m="1" x="37"/>
        <item m="1" x="9"/>
        <item m="1" x="43"/>
        <item m="1" x="41"/>
        <item m="1" x="17"/>
        <item m="1" x="12"/>
        <item m="1" x="31"/>
        <item m="1" x="21"/>
        <item m="1" x="13"/>
        <item m="1" x="46"/>
        <item m="1" x="22"/>
        <item m="1" x="34"/>
        <item m="1" x="30"/>
        <item m="1" x="11"/>
        <item m="1" x="20"/>
        <item m="1" x="23"/>
        <item m="1" x="14"/>
        <item m="1" x="25"/>
        <item m="1" x="36"/>
        <item m="1" x="42"/>
        <item m="1" x="26"/>
        <item m="1" x="38"/>
        <item m="1" x="24"/>
        <item m="1" x="45"/>
        <item m="1" x="4"/>
        <item m="1" x="27"/>
        <item m="1" x="2"/>
        <item m="1" x="39"/>
        <item t="default"/>
      </items>
    </pivotField>
    <pivotField showAll="0"/>
    <pivotField axis="axisRow" showAll="0">
      <items count="73">
        <item x="0"/>
        <item x="61"/>
        <item x="1"/>
        <item x="5"/>
        <item m="1" x="69"/>
        <item x="65"/>
        <item x="9"/>
        <item x="2"/>
        <item x="12"/>
        <item x="21"/>
        <item x="23"/>
        <item x="3"/>
        <item x="27"/>
        <item x="14"/>
        <item x="11"/>
        <item x="24"/>
        <item x="28"/>
        <item x="34"/>
        <item x="25"/>
        <item x="41"/>
        <item x="13"/>
        <item x="59"/>
        <item x="67"/>
        <item x="35"/>
        <item x="37"/>
        <item x="42"/>
        <item x="45"/>
        <item x="29"/>
        <item x="30"/>
        <item x="57"/>
        <item x="39"/>
        <item x="40"/>
        <item x="6"/>
        <item x="7"/>
        <item x="46"/>
        <item x="43"/>
        <item x="51"/>
        <item x="4"/>
        <item x="54"/>
        <item x="22"/>
        <item x="64"/>
        <item x="49"/>
        <item x="52"/>
        <item x="56"/>
        <item x="15"/>
        <item x="16"/>
        <item x="17"/>
        <item x="18"/>
        <item x="19"/>
        <item x="20"/>
        <item x="48"/>
        <item x="32"/>
        <item x="58"/>
        <item x="47"/>
        <item x="50"/>
        <item x="53"/>
        <item x="44"/>
        <item x="60"/>
        <item x="33"/>
        <item x="38"/>
        <item m="1" x="71"/>
        <item x="36"/>
        <item x="62"/>
        <item x="63"/>
        <item x="26"/>
        <item x="66"/>
        <item x="55"/>
        <item x="31"/>
        <item x="68"/>
        <item x="10"/>
        <item x="8"/>
        <item m="1" x="70"/>
        <item t="default"/>
      </items>
    </pivotField>
    <pivotField showAll="0"/>
    <pivotField showAll="0"/>
    <pivotField showAll="0"/>
    <pivotField axis="axisRow" dataField="1" showAll="0" sortType="ascending">
      <items count="23">
        <item sd="0" x="9"/>
        <item sd="0" x="17"/>
        <item sd="0" x="2"/>
        <item sd="0" x="15"/>
        <item sd="0" x="4"/>
        <item sd="0" x="5"/>
        <item sd="0" x="10"/>
        <item sd="0" x="13"/>
        <item sd="0" x="6"/>
        <item sd="0" x="14"/>
        <item sd="0" x="1"/>
        <item sd="0" x="7"/>
        <item sd="0" x="12"/>
        <item sd="0" x="16"/>
        <item sd="0" m="1" x="20"/>
        <item sd="0" m="1" x="21"/>
        <item sd="0" x="18"/>
        <item sd="0" x="11"/>
        <item sd="0" x="3"/>
        <item sd="0" x="0"/>
        <item sd="0" x="8"/>
        <item x="19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7"/>
    </i>
    <i>
      <x v="18"/>
    </i>
    <i>
      <x v="19"/>
    </i>
    <i>
      <x v="20"/>
    </i>
    <i>
      <x v="21"/>
    </i>
    <i r="1">
      <x v="68"/>
    </i>
  </rowItems>
  <colItems count="1">
    <i/>
  </colItems>
  <pageFields count="1">
    <pageField fld="0" hier="-1"/>
  </pageFields>
  <dataFields count="1">
    <dataField name="Magazine" fld="6" subtotal="count" baseField="0" baseItem="0"/>
  </dataFields>
  <formats count="1">
    <format dxfId="3">
      <pivotArea outline="0" collapsedLevelsAreSubtotals="1" fieldPosition="0"/>
    </format>
  </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rowHeaderCaption="Program Luni - Vineri">
  <location ref="F3:G28" firstHeaderRow="1" firstDataRow="1" firstDataCol="1" rowPageCount="1" colPageCount="1"/>
  <pivotFields count="24">
    <pivotField name="Tip Magazin" axis="axisPage" showAll="0">
      <items count="48">
        <item x="0"/>
        <item m="1" x="6"/>
        <item m="1" x="15"/>
        <item x="1"/>
        <item m="1" x="44"/>
        <item m="1" x="32"/>
        <item m="1" x="19"/>
        <item m="1" x="33"/>
        <item m="1" x="7"/>
        <item m="1" x="29"/>
        <item m="1" x="8"/>
        <item m="1" x="35"/>
        <item m="1" x="16"/>
        <item m="1" x="40"/>
        <item m="1" x="28"/>
        <item m="1" x="10"/>
        <item m="1" x="18"/>
        <item m="1" x="5"/>
        <item m="1" x="3"/>
        <item m="1" x="37"/>
        <item m="1" x="9"/>
        <item m="1" x="43"/>
        <item m="1" x="41"/>
        <item m="1" x="17"/>
        <item m="1" x="12"/>
        <item m="1" x="31"/>
        <item m="1" x="21"/>
        <item m="1" x="13"/>
        <item m="1" x="46"/>
        <item m="1" x="22"/>
        <item m="1" x="34"/>
        <item m="1" x="30"/>
        <item m="1" x="11"/>
        <item m="1" x="20"/>
        <item m="1" x="23"/>
        <item m="1" x="14"/>
        <item m="1" x="25"/>
        <item m="1" x="36"/>
        <item m="1" x="42"/>
        <item m="1" x="26"/>
        <item m="1" x="38"/>
        <item m="1" x="24"/>
        <item m="1" x="45"/>
        <item m="1" x="4"/>
        <item m="1" x="27"/>
        <item m="1" x="2"/>
        <item m="1" x="39"/>
        <item t="default"/>
      </items>
    </pivotField>
    <pivotField showAll="0"/>
    <pivotField axis="axisRow" showAll="0">
      <items count="73">
        <item x="0"/>
        <item x="61"/>
        <item x="1"/>
        <item x="5"/>
        <item m="1" x="69"/>
        <item x="65"/>
        <item x="9"/>
        <item x="2"/>
        <item x="12"/>
        <item x="21"/>
        <item x="23"/>
        <item x="3"/>
        <item x="27"/>
        <item x="14"/>
        <item x="11"/>
        <item x="24"/>
        <item x="28"/>
        <item x="34"/>
        <item x="25"/>
        <item x="41"/>
        <item x="13"/>
        <item x="59"/>
        <item x="67"/>
        <item x="35"/>
        <item x="37"/>
        <item x="42"/>
        <item x="45"/>
        <item x="29"/>
        <item x="30"/>
        <item x="57"/>
        <item x="39"/>
        <item x="40"/>
        <item x="6"/>
        <item x="7"/>
        <item x="46"/>
        <item x="43"/>
        <item x="51"/>
        <item x="4"/>
        <item x="54"/>
        <item x="22"/>
        <item x="64"/>
        <item x="49"/>
        <item x="52"/>
        <item x="56"/>
        <item x="15"/>
        <item x="16"/>
        <item x="17"/>
        <item x="18"/>
        <item x="19"/>
        <item x="20"/>
        <item x="48"/>
        <item x="32"/>
        <item x="58"/>
        <item x="47"/>
        <item x="50"/>
        <item x="53"/>
        <item x="44"/>
        <item x="60"/>
        <item x="33"/>
        <item x="38"/>
        <item m="1" x="71"/>
        <item x="36"/>
        <item x="62"/>
        <item x="63"/>
        <item x="26"/>
        <item x="66"/>
        <item x="55"/>
        <item x="31"/>
        <item x="68"/>
        <item x="10"/>
        <item x="8"/>
        <item m="1" x="70"/>
        <item t="default"/>
      </items>
    </pivotField>
    <pivotField showAll="0"/>
    <pivotField showAll="0"/>
    <pivotField axis="axisRow" dataField="1" showAll="0" sortType="ascending">
      <items count="16">
        <item sd="0" x="11"/>
        <item sd="0" x="8"/>
        <item sd="0" x="2"/>
        <item x="5"/>
        <item sd="0" x="1"/>
        <item sd="0" x="6"/>
        <item sd="0" x="7"/>
        <item sd="0" x="9"/>
        <item m="1" x="13"/>
        <item m="1" x="14"/>
        <item sd="0" x="10"/>
        <item sd="0" x="4"/>
        <item sd="0" x="3"/>
        <item sd="0" x="0"/>
        <item x="1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2"/>
  </rowFields>
  <rowItems count="25">
    <i>
      <x/>
    </i>
    <i>
      <x v="1"/>
    </i>
    <i>
      <x v="2"/>
    </i>
    <i>
      <x v="3"/>
    </i>
    <i r="1">
      <x v="1"/>
    </i>
    <i r="1">
      <x v="5"/>
    </i>
    <i r="1">
      <x v="8"/>
    </i>
    <i r="1">
      <x v="17"/>
    </i>
    <i r="1">
      <x v="21"/>
    </i>
    <i r="1">
      <x v="30"/>
    </i>
    <i r="1">
      <x v="36"/>
    </i>
    <i r="1">
      <x v="43"/>
    </i>
    <i r="1">
      <x v="51"/>
    </i>
    <i r="1">
      <x v="61"/>
    </i>
    <i r="1">
      <x v="69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 r="1">
      <x v="68"/>
    </i>
  </rowItems>
  <colItems count="1">
    <i/>
  </colItems>
  <pageFields count="1">
    <pageField fld="0" hier="-1"/>
  </pageFields>
  <dataFields count="1">
    <dataField name="Magazine" fld="5" subtotal="count" baseField="0" baseItem="0"/>
  </dataFields>
  <formats count="1">
    <format dxfId="4">
      <pivotArea outline="0" collapsedLevelsAreSubtotals="1" fieldPosition="0"/>
    </format>
  </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udet">
  <location ref="A3:D59" firstHeaderRow="1" firstDataRow="1" firstDataCol="3" rowPageCount="1" colPageCount="1"/>
  <pivotFields count="24">
    <pivotField name="Tip Magazin" axis="axisPage" multipleItemSelectionAllowed="1" showAll="0">
      <items count="48">
        <item x="0"/>
        <item m="1" x="6"/>
        <item m="1" x="15"/>
        <item x="1"/>
        <item m="1" x="44"/>
        <item m="1" x="32"/>
        <item m="1" x="19"/>
        <item m="1" x="33"/>
        <item m="1" x="7"/>
        <item m="1" x="29"/>
        <item m="1" x="8"/>
        <item m="1" x="35"/>
        <item m="1" x="16"/>
        <item m="1" x="40"/>
        <item m="1" x="28"/>
        <item m="1" x="10"/>
        <item m="1" x="18"/>
        <item m="1" x="5"/>
        <item m="1" x="3"/>
        <item m="1" x="37"/>
        <item m="1" x="9"/>
        <item m="1" x="43"/>
        <item m="1" x="41"/>
        <item m="1" x="17"/>
        <item m="1" x="12"/>
        <item m="1" x="31"/>
        <item m="1" x="21"/>
        <item m="1" x="13"/>
        <item m="1" x="46"/>
        <item m="1" x="22"/>
        <item m="1" x="34"/>
        <item m="1" x="30"/>
        <item m="1" x="11"/>
        <item m="1" x="20"/>
        <item m="1" x="23"/>
        <item m="1" x="14"/>
        <item m="1" x="25"/>
        <item m="1" x="36"/>
        <item m="1" x="42"/>
        <item m="1" x="26"/>
        <item m="1" x="38"/>
        <item m="1" x="24"/>
        <item m="1" x="45"/>
        <item m="1" x="4"/>
        <item m="1" x="27"/>
        <item m="1" x="2"/>
        <item m="1" x="39"/>
        <item t="default"/>
      </items>
    </pivotField>
    <pivotField axis="axisRow" dataField="1" showAll="0">
      <items count="100">
        <item x="0"/>
        <item x="1"/>
        <item x="84"/>
        <item x="2"/>
        <item x="7"/>
        <item x="9"/>
        <item x="91"/>
        <item x="13"/>
        <item x="14"/>
        <item x="16"/>
        <item x="17"/>
        <item x="30"/>
        <item x="24"/>
        <item x="22"/>
        <item x="23"/>
        <item x="20"/>
        <item x="27"/>
        <item x="26"/>
        <item x="28"/>
        <item x="19"/>
        <item x="32"/>
        <item x="21"/>
        <item x="25"/>
        <item x="33"/>
        <item x="35"/>
        <item x="4"/>
        <item x="41"/>
        <item x="36"/>
        <item x="37"/>
        <item x="38"/>
        <item x="43"/>
        <item x="44"/>
        <item x="51"/>
        <item x="52"/>
        <item x="39"/>
        <item x="61"/>
        <item x="18"/>
        <item x="82"/>
        <item x="93"/>
        <item x="53"/>
        <item x="54"/>
        <item x="56"/>
        <item x="62"/>
        <item x="65"/>
        <item x="66"/>
        <item x="45"/>
        <item x="46"/>
        <item x="80"/>
        <item x="59"/>
        <item x="60"/>
        <item x="10"/>
        <item x="11"/>
        <item x="67"/>
        <item x="63"/>
        <item x="72"/>
        <item x="5"/>
        <item x="3"/>
        <item x="75"/>
        <item x="76"/>
        <item x="34"/>
        <item x="89"/>
        <item x="90"/>
        <item x="70"/>
        <item x="73"/>
        <item x="78"/>
        <item x="79"/>
        <item x="69"/>
        <item x="48"/>
        <item x="81"/>
        <item x="68"/>
        <item x="71"/>
        <item x="74"/>
        <item x="64"/>
        <item x="83"/>
        <item x="49"/>
        <item x="50"/>
        <item x="57"/>
        <item x="58"/>
        <item x="55"/>
        <item x="85"/>
        <item x="86"/>
        <item x="88"/>
        <item x="40"/>
        <item x="92"/>
        <item x="77"/>
        <item x="29"/>
        <item x="47"/>
        <item x="94"/>
        <item x="31"/>
        <item x="8"/>
        <item x="6"/>
        <item x="87"/>
        <item x="42"/>
        <item x="15"/>
        <item x="12"/>
        <item m="1" x="98"/>
        <item m="1" x="95"/>
        <item m="1" x="96"/>
        <item m="1" x="97"/>
        <item t="default"/>
      </items>
    </pivotField>
    <pivotField axis="axisRow" outline="0" showAll="0" defaultSubtotal="0">
      <items count="72">
        <item sd="0" x="0"/>
        <item sd="0" x="61"/>
        <item sd="0" x="1"/>
        <item sd="0" x="5"/>
        <item m="1" x="69"/>
        <item sd="0" x="65"/>
        <item sd="0" x="9"/>
        <item sd="0" x="2"/>
        <item sd="0" x="12"/>
        <item sd="0" x="21"/>
        <item sd="0" x="23"/>
        <item sd="0" x="3"/>
        <item sd="0" x="27"/>
        <item sd="0" x="14"/>
        <item x="11"/>
        <item sd="0" x="24"/>
        <item sd="0" x="28"/>
        <item sd="0" x="34"/>
        <item sd="0" x="25"/>
        <item sd="0" x="41"/>
        <item sd="0" x="13"/>
        <item sd="0" x="59"/>
        <item sd="0" x="67"/>
        <item sd="0" x="35"/>
        <item sd="0" x="37"/>
        <item sd="0" x="42"/>
        <item sd="0" x="45"/>
        <item sd="0" x="29"/>
        <item sd="0" x="30"/>
        <item sd="0" x="57"/>
        <item sd="0" x="39"/>
        <item sd="0" x="40"/>
        <item sd="0" x="6"/>
        <item sd="0" x="7"/>
        <item sd="0" x="46"/>
        <item sd="0" x="43"/>
        <item sd="0" x="51"/>
        <item sd="0" x="4"/>
        <item sd="0" x="54"/>
        <item sd="0" x="22"/>
        <item sd="0" x="64"/>
        <item sd="0" x="49"/>
        <item sd="0" x="52"/>
        <item sd="0" x="56"/>
        <item x="15"/>
        <item x="16"/>
        <item x="17"/>
        <item sd="0" x="18"/>
        <item sd="0" x="19"/>
        <item x="20"/>
        <item sd="0" x="48"/>
        <item sd="0" x="32"/>
        <item sd="0" x="58"/>
        <item sd="0" x="47"/>
        <item x="50"/>
        <item sd="0" x="53"/>
        <item sd="0" x="44"/>
        <item sd="0" x="60"/>
        <item sd="0" x="33"/>
        <item sd="0" x="38"/>
        <item m="1" x="71"/>
        <item sd="0" x="36"/>
        <item x="62"/>
        <item sd="0" x="63"/>
        <item sd="0" x="26"/>
        <item sd="0" x="66"/>
        <item sd="0" x="55"/>
        <item sd="0" x="31"/>
        <item x="68"/>
        <item x="10"/>
        <item sd="0" x="8"/>
        <item m="1" x="70"/>
      </items>
    </pivotField>
    <pivotField axis="axisRow" outline="0" showAll="0" defaultSubtotal="0">
      <items count="45">
        <item sd="0" x="0"/>
        <item sd="0" x="1"/>
        <item sd="0" x="2"/>
        <item sd="0" x="3"/>
        <item sd="0" x="4"/>
        <item sd="0" x="6"/>
        <item sd="0" x="7"/>
        <item sd="0" x="8"/>
        <item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m="1" x="42"/>
        <item x="24"/>
        <item sd="0" x="25"/>
        <item x="26"/>
        <item sd="0" x="27"/>
        <item sd="0" x="28"/>
        <item sd="0" x="29"/>
        <item sd="0" x="30"/>
        <item sd="0" x="31"/>
        <item sd="0" x="32"/>
        <item x="33"/>
        <item sd="0" m="1" x="44"/>
        <item sd="0" x="34"/>
        <item x="35"/>
        <item sd="0" x="36"/>
        <item sd="0" x="37"/>
        <item sd="0" x="38"/>
        <item sd="0" x="39"/>
        <item x="40"/>
        <item m="1" x="41"/>
        <item sd="0" x="5"/>
        <item m="1" x="43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"/>
    <field x="2"/>
    <field x="1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  <x v="13"/>
    </i>
    <i r="1">
      <x v="44"/>
      <x v="15"/>
    </i>
    <i r="2">
      <x v="21"/>
    </i>
    <i r="1">
      <x v="45"/>
      <x v="13"/>
    </i>
    <i r="2">
      <x v="14"/>
    </i>
    <i r="1">
      <x v="46"/>
      <x v="12"/>
    </i>
    <i r="2">
      <x v="22"/>
    </i>
    <i r="1">
      <x v="47"/>
    </i>
    <i r="1">
      <x v="48"/>
    </i>
    <i r="1">
      <x v="49"/>
      <x v="11"/>
    </i>
    <i r="2">
      <x v="20"/>
    </i>
    <i r="2">
      <x v="8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  <x v="53"/>
    </i>
    <i>
      <x v="25"/>
    </i>
    <i>
      <x v="26"/>
      <x v="41"/>
    </i>
    <i r="1">
      <x v="54"/>
      <x v="70"/>
    </i>
    <i>
      <x v="27"/>
    </i>
    <i>
      <x v="28"/>
    </i>
    <i>
      <x v="29"/>
    </i>
    <i>
      <x v="30"/>
    </i>
    <i>
      <x v="31"/>
    </i>
    <i>
      <x v="32"/>
    </i>
    <i>
      <x v="33"/>
      <x v="21"/>
    </i>
    <i r="1">
      <x v="57"/>
    </i>
    <i>
      <x v="35"/>
    </i>
    <i>
      <x v="36"/>
      <x v="62"/>
      <x v="79"/>
    </i>
    <i r="2">
      <x v="80"/>
    </i>
    <i>
      <x v="37"/>
    </i>
    <i>
      <x v="38"/>
    </i>
    <i>
      <x v="39"/>
    </i>
    <i>
      <x v="40"/>
    </i>
    <i>
      <x v="41"/>
      <x v="68"/>
      <x v="87"/>
    </i>
    <i>
      <x v="43"/>
    </i>
    <i t="grand">
      <x/>
    </i>
  </rowItems>
  <colItems count="1">
    <i/>
  </colItems>
  <pageFields count="1">
    <pageField fld="0" hier="-1"/>
  </pageFields>
  <dataFields count="1">
    <dataField name="Total" fld="1" subtotal="count" baseField="3" baseItem="0"/>
  </dataField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rowHeaderCaption="Program Duminica">
  <location ref="L3:M29" firstHeaderRow="1" firstDataRow="1" firstDataCol="1" rowPageCount="1" colPageCount="1"/>
  <pivotFields count="24">
    <pivotField name="Tip Magazin" axis="axisPage" showAll="0">
      <items count="48">
        <item x="0"/>
        <item m="1" x="6"/>
        <item m="1" x="15"/>
        <item x="1"/>
        <item m="1" x="44"/>
        <item m="1" x="32"/>
        <item m="1" x="19"/>
        <item m="1" x="33"/>
        <item m="1" x="7"/>
        <item m="1" x="29"/>
        <item m="1" x="8"/>
        <item m="1" x="35"/>
        <item m="1" x="16"/>
        <item m="1" x="40"/>
        <item m="1" x="28"/>
        <item m="1" x="10"/>
        <item m="1" x="18"/>
        <item m="1" x="5"/>
        <item m="1" x="3"/>
        <item m="1" x="37"/>
        <item m="1" x="9"/>
        <item m="1" x="43"/>
        <item m="1" x="41"/>
        <item m="1" x="17"/>
        <item m="1" x="12"/>
        <item m="1" x="31"/>
        <item m="1" x="21"/>
        <item m="1" x="13"/>
        <item m="1" x="46"/>
        <item m="1" x="22"/>
        <item m="1" x="34"/>
        <item m="1" x="30"/>
        <item m="1" x="11"/>
        <item m="1" x="20"/>
        <item m="1" x="23"/>
        <item m="1" x="14"/>
        <item m="1" x="25"/>
        <item m="1" x="36"/>
        <item m="1" x="42"/>
        <item m="1" x="26"/>
        <item m="1" x="38"/>
        <item m="1" x="24"/>
        <item m="1" x="45"/>
        <item m="1" x="4"/>
        <item m="1" x="27"/>
        <item m="1" x="2"/>
        <item m="1" x="39"/>
        <item t="default"/>
      </items>
    </pivotField>
    <pivotField showAll="0"/>
    <pivotField axis="axisRow" showAll="0">
      <items count="73">
        <item x="0"/>
        <item x="61"/>
        <item x="1"/>
        <item x="5"/>
        <item m="1" x="69"/>
        <item x="65"/>
        <item x="9"/>
        <item x="2"/>
        <item x="12"/>
        <item x="21"/>
        <item x="23"/>
        <item x="3"/>
        <item x="27"/>
        <item x="14"/>
        <item x="11"/>
        <item x="24"/>
        <item x="28"/>
        <item x="34"/>
        <item x="25"/>
        <item x="41"/>
        <item x="13"/>
        <item x="59"/>
        <item x="67"/>
        <item x="35"/>
        <item x="37"/>
        <item x="42"/>
        <item x="45"/>
        <item x="29"/>
        <item x="30"/>
        <item x="57"/>
        <item x="39"/>
        <item x="40"/>
        <item x="6"/>
        <item x="7"/>
        <item x="46"/>
        <item x="43"/>
        <item x="51"/>
        <item x="4"/>
        <item x="54"/>
        <item x="22"/>
        <item x="64"/>
        <item x="49"/>
        <item x="52"/>
        <item x="56"/>
        <item x="15"/>
        <item x="16"/>
        <item x="17"/>
        <item x="18"/>
        <item x="19"/>
        <item x="20"/>
        <item x="48"/>
        <item x="32"/>
        <item x="58"/>
        <item x="47"/>
        <item x="50"/>
        <item x="53"/>
        <item x="44"/>
        <item x="60"/>
        <item x="33"/>
        <item x="38"/>
        <item m="1" x="71"/>
        <item x="36"/>
        <item x="62"/>
        <item x="63"/>
        <item x="26"/>
        <item x="66"/>
        <item x="55"/>
        <item x="31"/>
        <item x="68"/>
        <item x="10"/>
        <item x="8"/>
        <item m="1" x="70"/>
        <item t="default"/>
      </items>
    </pivotField>
    <pivotField showAll="0"/>
    <pivotField showAll="0"/>
    <pivotField showAll="0"/>
    <pivotField showAll="0"/>
    <pivotField axis="axisRow" dataField="1" showAll="0" sortType="ascending">
      <items count="28">
        <item sd="0" x="11"/>
        <item sd="0" x="16"/>
        <item sd="0" x="8"/>
        <item x="15"/>
        <item sd="0" m="1" x="26"/>
        <item sd="0" x="6"/>
        <item sd="0" x="14"/>
        <item sd="0" x="20"/>
        <item sd="0" x="10"/>
        <item sd="0" x="12"/>
        <item sd="0" x="17"/>
        <item sd="0" x="2"/>
        <item sd="0" x="1"/>
        <item sd="0" x="9"/>
        <item sd="0" x="13"/>
        <item sd="0" x="18"/>
        <item sd="0" m="1" x="23"/>
        <item sd="0" m="1" x="25"/>
        <item sd="0" x="4"/>
        <item sd="0" x="21"/>
        <item sd="0" x="19"/>
        <item sd="0" x="7"/>
        <item x="5"/>
        <item sd="0" m="1" x="24"/>
        <item sd="0" x="0"/>
        <item sd="0" x="3"/>
        <item x="2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2"/>
  </rowFields>
  <rowItems count="26">
    <i>
      <x/>
    </i>
    <i>
      <x v="1"/>
    </i>
    <i>
      <x v="2"/>
    </i>
    <i>
      <x v="3"/>
    </i>
    <i r="1">
      <x v="2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8"/>
    </i>
    <i>
      <x v="19"/>
    </i>
    <i>
      <x v="20"/>
    </i>
    <i>
      <x v="21"/>
    </i>
    <i>
      <x v="22"/>
    </i>
    <i r="1">
      <x v="70"/>
    </i>
    <i>
      <x v="24"/>
    </i>
    <i>
      <x v="25"/>
    </i>
    <i>
      <x v="26"/>
    </i>
    <i r="1">
      <x v="68"/>
    </i>
  </rowItems>
  <colItems count="1">
    <i/>
  </colItems>
  <pageFields count="1">
    <pageField fld="0" hier="-1"/>
  </pageFields>
  <dataFields count="1">
    <dataField name="Magazine" fld="7" subtotal="count" baseField="0" baseItem="0"/>
  </dataFields>
  <formats count="1">
    <format dxfId="5">
      <pivotArea outline="0" collapsedLevelsAreSubtotals="1" fieldPosition="0"/>
    </format>
  </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fieldListSortAscending="1">
  <location ref="O3:O98" firstHeaderRow="1" firstDataRow="1" firstDataCol="1" rowPageCount="1" colPageCount="1"/>
  <pivotFields count="24">
    <pivotField name="Tip Magazin" axis="axisPage" showAll="0" defaultSubtotal="0">
      <items count="47">
        <item x="0"/>
        <item m="1" x="6"/>
        <item m="1" x="15"/>
        <item x="1"/>
        <item m="1" x="44"/>
        <item m="1" x="32"/>
        <item m="1" x="19"/>
        <item m="1" x="33"/>
        <item m="1" x="7"/>
        <item m="1" x="29"/>
        <item m="1" x="8"/>
        <item m="1" x="35"/>
        <item m="1" x="16"/>
        <item m="1" x="40"/>
        <item m="1" x="28"/>
        <item m="1" x="10"/>
        <item m="1" x="18"/>
        <item m="1" x="5"/>
        <item m="1" x="3"/>
        <item m="1" x="37"/>
        <item m="1" x="9"/>
        <item m="1" x="43"/>
        <item m="1" x="41"/>
        <item m="1" x="17"/>
        <item m="1" x="12"/>
        <item m="1" x="31"/>
        <item m="1" x="21"/>
        <item m="1" x="13"/>
        <item m="1" x="46"/>
        <item m="1" x="22"/>
        <item m="1" x="34"/>
        <item m="1" x="30"/>
        <item m="1" x="11"/>
        <item m="1" x="20"/>
        <item m="1" x="23"/>
        <item m="1" x="14"/>
        <item m="1" x="25"/>
        <item m="1" x="36"/>
        <item m="1" x="42"/>
        <item m="1" x="26"/>
        <item m="1" x="38"/>
        <item m="1" x="24"/>
        <item m="1" x="45"/>
        <item m="1" x="4"/>
        <item m="1" x="27"/>
        <item m="1" x="2"/>
        <item m="1" x="39"/>
      </items>
    </pivotField>
    <pivotField axis="axisRow" outline="0" showAll="0" sortType="ascending" defaultSubtotal="0">
      <items count="99">
        <item m="1" x="95"/>
        <item m="1" x="98"/>
        <item m="1" x="96"/>
        <item m="1" x="97"/>
        <item x="0"/>
        <item x="1"/>
        <item x="84"/>
        <item x="2"/>
        <item x="7"/>
        <item x="8"/>
        <item x="9"/>
        <item x="91"/>
        <item x="12"/>
        <item x="13"/>
        <item x="14"/>
        <item x="16"/>
        <item x="15"/>
        <item x="17"/>
        <item x="30"/>
        <item x="24"/>
        <item x="22"/>
        <item x="23"/>
        <item x="20"/>
        <item x="27"/>
        <item x="26"/>
        <item x="28"/>
        <item x="19"/>
        <item x="31"/>
        <item x="32"/>
        <item x="21"/>
        <item x="25"/>
        <item x="29"/>
        <item x="33"/>
        <item x="35"/>
        <item x="4"/>
        <item x="41"/>
        <item x="36"/>
        <item x="37"/>
        <item x="38"/>
        <item x="42"/>
        <item x="43"/>
        <item x="44"/>
        <item x="51"/>
        <item x="52"/>
        <item x="39"/>
        <item x="61"/>
        <item x="18"/>
        <item x="82"/>
        <item x="93"/>
        <item x="53"/>
        <item x="54"/>
        <item x="56"/>
        <item x="62"/>
        <item x="65"/>
        <item x="66"/>
        <item x="45"/>
        <item x="46"/>
        <item x="80"/>
        <item x="59"/>
        <item x="47"/>
        <item x="60"/>
        <item x="10"/>
        <item x="11"/>
        <item x="67"/>
        <item x="63"/>
        <item x="72"/>
        <item x="5"/>
        <item x="6"/>
        <item x="3"/>
        <item x="75"/>
        <item x="76"/>
        <item x="34"/>
        <item x="89"/>
        <item x="90"/>
        <item x="70"/>
        <item x="73"/>
        <item x="78"/>
        <item x="79"/>
        <item x="69"/>
        <item x="48"/>
        <item x="81"/>
        <item x="68"/>
        <item x="71"/>
        <item x="74"/>
        <item x="64"/>
        <item x="83"/>
        <item x="49"/>
        <item x="50"/>
        <item x="57"/>
        <item x="58"/>
        <item x="55"/>
        <item x="85"/>
        <item x="86"/>
        <item x="87"/>
        <item x="88"/>
        <item x="40"/>
        <item x="92"/>
        <item x="77"/>
        <item x="94"/>
      </items>
    </pivotField>
    <pivotField showAll="0"/>
    <pivotField showAll="0"/>
    <pivotField showAll="0"/>
    <pivotField showAll="0"/>
    <pivotField showAll="0"/>
    <pivotField showAll="0"/>
    <pivotField showAll="0"/>
    <pivotField outline="0"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5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</rowItems>
  <colItems count="1">
    <i/>
  </colItems>
  <pageFields count="1">
    <pageField fld="0" hier="-1"/>
  </pageField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S106"/>
  <sheetViews>
    <sheetView topLeftCell="AD1" zoomScaleNormal="100" workbookViewId="0">
      <pane ySplit="1" topLeftCell="A11" activePane="bottomLeft" state="frozen"/>
      <selection pane="bottomLeft" activeCell="AR44" sqref="AR44"/>
    </sheetView>
  </sheetViews>
  <sheetFormatPr defaultRowHeight="14.4" x14ac:dyDescent="0.3"/>
  <cols>
    <col min="1" max="1" width="14.6640625" customWidth="1"/>
    <col min="2" max="2" width="47" bestFit="1" customWidth="1"/>
    <col min="3" max="3" width="18" bestFit="1" customWidth="1"/>
    <col min="4" max="4" width="14.6640625" bestFit="1" customWidth="1"/>
    <col min="5" max="5" width="112.33203125" bestFit="1" customWidth="1"/>
    <col min="6" max="7" width="14" customWidth="1"/>
    <col min="8" max="8" width="11.6640625" customWidth="1"/>
    <col min="9" max="9" width="24.88671875" customWidth="1"/>
    <col min="10" max="10" width="22.6640625" customWidth="1"/>
    <col min="11" max="11" width="15.109375" customWidth="1"/>
    <col min="12" max="12" width="16" customWidth="1"/>
    <col min="13" max="13" width="15.109375" customWidth="1"/>
    <col min="14" max="14" width="43.44140625" customWidth="1"/>
    <col min="15" max="15" width="26.6640625" customWidth="1"/>
    <col min="16" max="16" width="14.33203125" customWidth="1"/>
    <col min="17" max="17" width="19.5546875" customWidth="1"/>
    <col min="18" max="18" width="14.33203125" customWidth="1"/>
    <col min="19" max="19" width="15.33203125" customWidth="1"/>
    <col min="20" max="20" width="14.33203125" customWidth="1"/>
    <col min="21" max="21" width="42.6640625" customWidth="1"/>
    <col min="22" max="22" width="9" customWidth="1"/>
    <col min="23" max="23" width="8.88671875" customWidth="1"/>
    <col min="24" max="26" width="13" customWidth="1"/>
    <col min="27" max="40" width="17.6640625" customWidth="1"/>
    <col min="43" max="43" width="14.6640625" bestFit="1" customWidth="1"/>
    <col min="44" max="44" width="4" customWidth="1"/>
    <col min="45" max="45" width="14.6640625" bestFit="1" customWidth="1"/>
  </cols>
  <sheetData>
    <row r="1" spans="1:45" ht="30" customHeight="1" thickBot="1" x14ac:dyDescent="0.35">
      <c r="A1" s="29" t="s">
        <v>130</v>
      </c>
      <c r="B1" s="30" t="s">
        <v>0</v>
      </c>
      <c r="C1" s="30" t="s">
        <v>789</v>
      </c>
      <c r="D1" s="30" t="s">
        <v>790</v>
      </c>
      <c r="E1" s="30" t="s">
        <v>1</v>
      </c>
      <c r="F1" s="30" t="s">
        <v>2</v>
      </c>
      <c r="G1" s="30" t="s">
        <v>3</v>
      </c>
      <c r="H1" s="30" t="s">
        <v>4</v>
      </c>
      <c r="I1" s="30" t="s">
        <v>608</v>
      </c>
      <c r="J1" s="30" t="s">
        <v>499</v>
      </c>
      <c r="K1" s="30" t="s">
        <v>500</v>
      </c>
      <c r="L1" s="30" t="s">
        <v>607</v>
      </c>
      <c r="M1" s="30" t="s">
        <v>500</v>
      </c>
      <c r="N1" s="30" t="s">
        <v>343</v>
      </c>
      <c r="O1" s="30" t="s">
        <v>501</v>
      </c>
      <c r="P1" s="30" t="s">
        <v>502</v>
      </c>
      <c r="Q1" s="30" t="s">
        <v>609</v>
      </c>
      <c r="R1" s="30" t="s">
        <v>615</v>
      </c>
      <c r="S1" s="30" t="s">
        <v>616</v>
      </c>
      <c r="T1" s="30" t="s">
        <v>617</v>
      </c>
      <c r="U1" s="30" t="s">
        <v>344</v>
      </c>
      <c r="V1" s="30" t="s">
        <v>709</v>
      </c>
      <c r="W1" s="30" t="s">
        <v>707</v>
      </c>
      <c r="X1" s="30" t="s">
        <v>708</v>
      </c>
      <c r="Y1" s="30" t="s">
        <v>967</v>
      </c>
      <c r="Z1" s="31" t="s">
        <v>968</v>
      </c>
      <c r="AA1" s="32" t="s">
        <v>1150</v>
      </c>
      <c r="AB1" s="33" t="s">
        <v>994</v>
      </c>
      <c r="AC1" s="33" t="s">
        <v>995</v>
      </c>
      <c r="AD1" s="33" t="s">
        <v>998</v>
      </c>
      <c r="AE1" s="33" t="s">
        <v>1000</v>
      </c>
      <c r="AF1" s="33" t="s">
        <v>1001</v>
      </c>
      <c r="AG1" s="33" t="s">
        <v>996</v>
      </c>
      <c r="AH1" s="33" t="s">
        <v>997</v>
      </c>
      <c r="AI1" s="33" t="s">
        <v>999</v>
      </c>
      <c r="AJ1" s="33" t="s">
        <v>1170</v>
      </c>
      <c r="AK1" s="33" t="s">
        <v>1171</v>
      </c>
      <c r="AL1" s="33" t="s">
        <v>1172</v>
      </c>
      <c r="AM1" s="33" t="s">
        <v>1173</v>
      </c>
      <c r="AN1" s="34" t="s">
        <v>1232</v>
      </c>
      <c r="AO1" s="35" t="s">
        <v>883</v>
      </c>
    </row>
    <row r="2" spans="1:45" x14ac:dyDescent="0.3">
      <c r="A2" s="25" t="s">
        <v>131</v>
      </c>
      <c r="B2" s="25" t="s">
        <v>40</v>
      </c>
      <c r="C2" s="25" t="s">
        <v>805</v>
      </c>
      <c r="D2" s="25" t="s">
        <v>854</v>
      </c>
      <c r="E2" s="25" t="s">
        <v>690</v>
      </c>
      <c r="F2" s="25" t="s">
        <v>12</v>
      </c>
      <c r="G2" s="25" t="s">
        <v>12</v>
      </c>
      <c r="H2" s="25" t="s">
        <v>12</v>
      </c>
      <c r="I2" s="25" t="s">
        <v>143</v>
      </c>
      <c r="J2" s="25" t="s">
        <v>41</v>
      </c>
      <c r="K2" s="25" t="s">
        <v>262</v>
      </c>
      <c r="L2" s="25" t="s">
        <v>620</v>
      </c>
      <c r="M2" s="25" t="s">
        <v>620</v>
      </c>
      <c r="N2" s="25" t="s">
        <v>323</v>
      </c>
      <c r="O2" s="25" t="s">
        <v>576</v>
      </c>
      <c r="P2" s="26" t="s">
        <v>517</v>
      </c>
      <c r="Q2" s="25" t="s">
        <v>620</v>
      </c>
      <c r="R2" s="26" t="s">
        <v>620</v>
      </c>
      <c r="S2" s="25" t="s">
        <v>620</v>
      </c>
      <c r="T2" s="26" t="s">
        <v>620</v>
      </c>
      <c r="U2" s="25" t="s">
        <v>324</v>
      </c>
      <c r="V2" s="27">
        <v>19</v>
      </c>
      <c r="W2" s="27">
        <v>221</v>
      </c>
      <c r="X2" s="27">
        <v>221</v>
      </c>
      <c r="Y2" s="27">
        <v>46.080399</v>
      </c>
      <c r="Z2" s="28">
        <v>23.584074000000001</v>
      </c>
      <c r="AA2" s="69"/>
      <c r="AB2" s="27">
        <v>1</v>
      </c>
      <c r="AC2" s="27">
        <v>1</v>
      </c>
      <c r="AD2" s="27"/>
      <c r="AE2" s="27"/>
      <c r="AF2" s="27"/>
      <c r="AG2" s="27">
        <v>2</v>
      </c>
      <c r="AH2" s="27"/>
      <c r="AI2" s="27"/>
      <c r="AJ2" s="27"/>
      <c r="AK2" s="27"/>
      <c r="AL2" s="27"/>
      <c r="AM2" s="27"/>
      <c r="AN2" s="70"/>
      <c r="AO2" s="71">
        <f>SUM(AA2:AN2)</f>
        <v>4</v>
      </c>
      <c r="AQ2" t="str">
        <f t="array" ref="AQ2">IFERROR(INDEX(Magazine!$D$2:$D$158, MATCH(0,IF(ISBLANK(Magazine!$D$2:$D$158),1,COUNTIF(Magazine!$AQ$1:AQ1, Magazine!$D$2:$D$158)), 0)),"")</f>
        <v>Alba</v>
      </c>
      <c r="AR2">
        <f>SUMIF(Magazine!$D$2:$D$95,Magazine!AQ2,Magazine!$AO$2:$AO$95)</f>
        <v>6</v>
      </c>
      <c r="AS2" t="s">
        <v>854</v>
      </c>
    </row>
    <row r="3" spans="1:45" x14ac:dyDescent="0.3">
      <c r="A3" s="10" t="s">
        <v>131</v>
      </c>
      <c r="B3" s="10" t="s">
        <v>98</v>
      </c>
      <c r="C3" s="10" t="s">
        <v>805</v>
      </c>
      <c r="D3" s="10" t="s">
        <v>854</v>
      </c>
      <c r="E3" s="10" t="s">
        <v>701</v>
      </c>
      <c r="F3" s="10" t="s">
        <v>5</v>
      </c>
      <c r="G3" s="10" t="s">
        <v>5</v>
      </c>
      <c r="H3" s="10" t="s">
        <v>5</v>
      </c>
      <c r="I3" s="10" t="s">
        <v>173</v>
      </c>
      <c r="J3" s="14" t="s">
        <v>887</v>
      </c>
      <c r="K3" s="10" t="s">
        <v>293</v>
      </c>
      <c r="L3" s="10" t="s">
        <v>620</v>
      </c>
      <c r="M3" s="10" t="s">
        <v>620</v>
      </c>
      <c r="N3" s="10" t="s">
        <v>326</v>
      </c>
      <c r="O3" s="10" t="s">
        <v>312</v>
      </c>
      <c r="P3" s="11" t="s">
        <v>552</v>
      </c>
      <c r="Q3" s="14" t="s">
        <v>888</v>
      </c>
      <c r="R3" s="15" t="s">
        <v>889</v>
      </c>
      <c r="S3" s="10" t="s">
        <v>620</v>
      </c>
      <c r="T3" s="11" t="s">
        <v>620</v>
      </c>
      <c r="U3" s="10" t="s">
        <v>325</v>
      </c>
      <c r="V3" s="12">
        <v>95</v>
      </c>
      <c r="W3" s="12">
        <v>120</v>
      </c>
      <c r="X3" s="12">
        <v>120</v>
      </c>
      <c r="Y3" s="12">
        <v>46.080593</v>
      </c>
      <c r="Z3" s="13">
        <v>23.563074</v>
      </c>
      <c r="AA3" s="69"/>
      <c r="AB3" s="12">
        <v>1</v>
      </c>
      <c r="AC3" s="12">
        <v>1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9"/>
      <c r="AO3" s="72">
        <f t="shared" ref="AO3:AO66" si="0">SUM(AA3:AN3)</f>
        <v>2</v>
      </c>
      <c r="AQ3" t="str">
        <f t="array" ref="AQ3">IFERROR(INDEX(Magazine!$D$2:$D$158, MATCH(0,IF(ISBLANK(Magazine!$D$2:$D$158),1,COUNTIF(Magazine!$AQ$1:AQ2, Magazine!$D$2:$D$158)), 0)),"")</f>
        <v>Arad</v>
      </c>
      <c r="AR3">
        <f>SUMIF(Magazine!$D$2:$D$95,Magazine!AQ3,Magazine!$AO$2:$AO$95)</f>
        <v>1</v>
      </c>
      <c r="AS3" t="s">
        <v>806</v>
      </c>
    </row>
    <row r="4" spans="1:45" x14ac:dyDescent="0.3">
      <c r="A4" s="10" t="s">
        <v>131</v>
      </c>
      <c r="B4" s="10" t="s">
        <v>42</v>
      </c>
      <c r="C4" s="10" t="s">
        <v>806</v>
      </c>
      <c r="D4" s="10" t="s">
        <v>806</v>
      </c>
      <c r="E4" s="10" t="s">
        <v>768</v>
      </c>
      <c r="F4" s="10" t="s">
        <v>5</v>
      </c>
      <c r="G4" s="10" t="s">
        <v>5</v>
      </c>
      <c r="H4" s="10" t="s">
        <v>9</v>
      </c>
      <c r="I4" s="10" t="s">
        <v>144</v>
      </c>
      <c r="J4" s="10" t="s">
        <v>43</v>
      </c>
      <c r="K4" s="10" t="s">
        <v>263</v>
      </c>
      <c r="L4" s="10" t="s">
        <v>620</v>
      </c>
      <c r="M4" s="10" t="s">
        <v>620</v>
      </c>
      <c r="N4" s="10" t="s">
        <v>329</v>
      </c>
      <c r="O4" s="10" t="s">
        <v>742</v>
      </c>
      <c r="P4" s="11">
        <v>756073485</v>
      </c>
      <c r="Q4" s="10" t="s">
        <v>743</v>
      </c>
      <c r="R4" s="11" t="s">
        <v>744</v>
      </c>
      <c r="S4" s="10" t="s">
        <v>620</v>
      </c>
      <c r="T4" s="11" t="s">
        <v>620</v>
      </c>
      <c r="U4" s="10" t="s">
        <v>330</v>
      </c>
      <c r="V4" s="12">
        <v>20</v>
      </c>
      <c r="W4" s="12">
        <v>117</v>
      </c>
      <c r="X4" s="12">
        <v>117</v>
      </c>
      <c r="Y4" s="12">
        <v>46.157004999999998</v>
      </c>
      <c r="Z4" s="13">
        <v>21.302489999999999</v>
      </c>
      <c r="AA4" s="69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>
        <v>1</v>
      </c>
      <c r="AM4" s="12"/>
      <c r="AN4" s="19"/>
      <c r="AO4" s="72">
        <f t="shared" si="0"/>
        <v>1</v>
      </c>
      <c r="AQ4" t="str">
        <f t="array" ref="AQ4">IFERROR(INDEX(Magazine!$D$2:$D$158, MATCH(0,IF(ISBLANK(Magazine!$D$2:$D$158),1,COUNTIF(Magazine!$AQ$1:AQ3, Magazine!$D$2:$D$158)), 0)),"")</f>
        <v>Arges</v>
      </c>
      <c r="AR4">
        <f>SUMIF(Magazine!$D$2:$D$95,Magazine!AQ4,Magazine!$AO$2:$AO$95)</f>
        <v>3</v>
      </c>
      <c r="AS4" t="s">
        <v>1203</v>
      </c>
    </row>
    <row r="5" spans="1:45" x14ac:dyDescent="0.3">
      <c r="A5" s="10" t="s">
        <v>131</v>
      </c>
      <c r="B5" s="10" t="s">
        <v>120</v>
      </c>
      <c r="C5" s="10" t="s">
        <v>879</v>
      </c>
      <c r="D5" s="10" t="s">
        <v>860</v>
      </c>
      <c r="E5" s="10" t="s">
        <v>671</v>
      </c>
      <c r="F5" s="10" t="s">
        <v>5</v>
      </c>
      <c r="G5" s="10" t="s">
        <v>5</v>
      </c>
      <c r="H5" s="10" t="s">
        <v>5</v>
      </c>
      <c r="I5" s="10"/>
      <c r="J5" s="10" t="s">
        <v>121</v>
      </c>
      <c r="K5" s="10" t="s">
        <v>185</v>
      </c>
      <c r="L5" s="10" t="s">
        <v>620</v>
      </c>
      <c r="M5" s="10" t="s">
        <v>620</v>
      </c>
      <c r="N5" s="10" t="s">
        <v>420</v>
      </c>
      <c r="O5" s="10" t="s">
        <v>322</v>
      </c>
      <c r="P5" s="11" t="s">
        <v>497</v>
      </c>
      <c r="Q5" s="10" t="s">
        <v>640</v>
      </c>
      <c r="R5" s="11" t="s">
        <v>641</v>
      </c>
      <c r="S5" s="10" t="s">
        <v>620</v>
      </c>
      <c r="T5" s="11" t="s">
        <v>620</v>
      </c>
      <c r="U5" s="10" t="s">
        <v>449</v>
      </c>
      <c r="V5" s="12">
        <v>124</v>
      </c>
      <c r="W5" s="12">
        <v>128</v>
      </c>
      <c r="X5" s="12">
        <v>128</v>
      </c>
      <c r="Y5" s="12">
        <v>44.823376000000003</v>
      </c>
      <c r="Z5" s="13">
        <v>24.909513</v>
      </c>
      <c r="AA5" s="69"/>
      <c r="AB5" s="12">
        <v>1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/>
      <c r="AO5" s="72">
        <f t="shared" si="0"/>
        <v>1</v>
      </c>
      <c r="AQ5" t="str">
        <f t="array" ref="AQ5">IFERROR(INDEX(Magazine!$D$2:$D$158, MATCH(0,IF(ISBLANK(Magazine!$D$2:$D$158),1,COUNTIF(Magazine!$AQ$1:AQ4, Magazine!$D$2:$D$158)), 0)),"")</f>
        <v>Bacau</v>
      </c>
      <c r="AR5">
        <f>SUMIF(Magazine!$D$2:$D$95,Magazine!AQ5,Magazine!$AO$2:$AO$95)</f>
        <v>5</v>
      </c>
      <c r="AS5" t="s">
        <v>1204</v>
      </c>
    </row>
    <row r="6" spans="1:45" x14ac:dyDescent="0.3">
      <c r="A6" s="10" t="s">
        <v>131</v>
      </c>
      <c r="B6" s="10" t="s">
        <v>772</v>
      </c>
      <c r="C6" s="10" t="s">
        <v>872</v>
      </c>
      <c r="D6" s="10" t="s">
        <v>860</v>
      </c>
      <c r="E6" s="8" t="s">
        <v>773</v>
      </c>
      <c r="F6" s="8" t="s">
        <v>32</v>
      </c>
      <c r="G6" s="8" t="s">
        <v>21</v>
      </c>
      <c r="H6" s="8" t="s">
        <v>52</v>
      </c>
      <c r="I6" s="8"/>
      <c r="J6" s="8" t="s">
        <v>926</v>
      </c>
      <c r="K6" s="16" t="s">
        <v>929</v>
      </c>
      <c r="L6" s="8"/>
      <c r="M6" s="8"/>
      <c r="N6" s="8" t="s">
        <v>920</v>
      </c>
      <c r="O6" s="8" t="s">
        <v>927</v>
      </c>
      <c r="P6" s="17" t="s">
        <v>930</v>
      </c>
      <c r="Q6" s="8"/>
      <c r="R6" s="9"/>
      <c r="S6" s="8"/>
      <c r="T6" s="9"/>
      <c r="U6" s="10" t="s">
        <v>928</v>
      </c>
      <c r="V6" s="18">
        <v>138</v>
      </c>
      <c r="W6" s="12"/>
      <c r="X6" s="12"/>
      <c r="Y6" s="12">
        <v>45.266196999999998</v>
      </c>
      <c r="Z6" s="13">
        <v>25.042355000000001</v>
      </c>
      <c r="AA6" s="69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9"/>
      <c r="AO6" s="72">
        <f t="shared" si="0"/>
        <v>0</v>
      </c>
      <c r="AQ6" t="str">
        <f t="array" ref="AQ6">IFERROR(INDEX(Magazine!$D$2:$D$158, MATCH(0,IF(ISBLANK(Magazine!$D$2:$D$158),1,COUNTIF(Magazine!$AQ$1:AQ5, Magazine!$D$2:$D$158)), 0)),"")</f>
        <v>Bihor</v>
      </c>
      <c r="AR6">
        <f>SUMIF(Magazine!$D$2:$D$95,Magazine!AQ6,Magazine!$AO$2:$AO$95)</f>
        <v>1</v>
      </c>
      <c r="AS6" t="s">
        <v>850</v>
      </c>
    </row>
    <row r="7" spans="1:45" x14ac:dyDescent="0.3">
      <c r="A7" s="10" t="s">
        <v>131</v>
      </c>
      <c r="B7" s="10" t="s">
        <v>242</v>
      </c>
      <c r="C7" s="10" t="s">
        <v>815</v>
      </c>
      <c r="D7" s="10" t="s">
        <v>860</v>
      </c>
      <c r="E7" s="10" t="s">
        <v>720</v>
      </c>
      <c r="F7" s="10" t="s">
        <v>5</v>
      </c>
      <c r="G7" s="10" t="s">
        <v>5</v>
      </c>
      <c r="H7" s="10" t="s">
        <v>5</v>
      </c>
      <c r="I7" s="10" t="s">
        <v>152</v>
      </c>
      <c r="J7" s="10" t="s">
        <v>54</v>
      </c>
      <c r="K7" s="10" t="s">
        <v>270</v>
      </c>
      <c r="L7" s="10" t="s">
        <v>620</v>
      </c>
      <c r="M7" s="10" t="s">
        <v>620</v>
      </c>
      <c r="N7" s="10" t="s">
        <v>642</v>
      </c>
      <c r="O7" s="14" t="s">
        <v>784</v>
      </c>
      <c r="P7" s="15" t="s">
        <v>783</v>
      </c>
      <c r="Q7" s="10" t="s">
        <v>620</v>
      </c>
      <c r="R7" s="11" t="s">
        <v>620</v>
      </c>
      <c r="S7" s="10" t="s">
        <v>620</v>
      </c>
      <c r="T7" s="11" t="s">
        <v>620</v>
      </c>
      <c r="U7" s="10" t="s">
        <v>643</v>
      </c>
      <c r="V7" s="12">
        <v>35</v>
      </c>
      <c r="W7" s="12">
        <v>176</v>
      </c>
      <c r="X7" s="12">
        <v>176</v>
      </c>
      <c r="Y7" s="12">
        <v>44.885826000000002</v>
      </c>
      <c r="Z7" s="13">
        <v>24.830131999999999</v>
      </c>
      <c r="AA7" s="69"/>
      <c r="AB7" s="12"/>
      <c r="AC7" s="12"/>
      <c r="AD7" s="12"/>
      <c r="AE7" s="12"/>
      <c r="AF7" s="12"/>
      <c r="AG7" s="12">
        <v>1</v>
      </c>
      <c r="AH7" s="12"/>
      <c r="AI7" s="12"/>
      <c r="AJ7" s="12"/>
      <c r="AK7" s="12"/>
      <c r="AL7" s="12"/>
      <c r="AM7" s="12"/>
      <c r="AN7" s="19"/>
      <c r="AO7" s="72">
        <f t="shared" si="0"/>
        <v>1</v>
      </c>
      <c r="AQ7" t="str">
        <f t="array" ref="AQ7">IFERROR(INDEX(Magazine!$D$2:$D$158, MATCH(0,IF(ISBLANK(Magazine!$D$2:$D$158),1,COUNTIF(Magazine!$AQ$1:AQ6, Magazine!$D$2:$D$158)), 0)),"")</f>
        <v>Bistrita-Nasaud</v>
      </c>
      <c r="AR7">
        <f>SUMIF(Magazine!$D$2:$D$95,Magazine!AQ7,Magazine!$AO$2:$AO$95)</f>
        <v>0</v>
      </c>
      <c r="AS7" t="s">
        <v>1205</v>
      </c>
    </row>
    <row r="8" spans="1:45" x14ac:dyDescent="0.3">
      <c r="A8" s="10" t="s">
        <v>131</v>
      </c>
      <c r="B8" s="10" t="s">
        <v>972</v>
      </c>
      <c r="C8" s="10" t="s">
        <v>815</v>
      </c>
      <c r="D8" s="10" t="s">
        <v>860</v>
      </c>
      <c r="E8" s="10" t="s">
        <v>966</v>
      </c>
      <c r="F8" s="10" t="s">
        <v>12</v>
      </c>
      <c r="G8" s="10" t="s">
        <v>12</v>
      </c>
      <c r="H8" s="10" t="s">
        <v>12</v>
      </c>
      <c r="I8" s="10"/>
      <c r="J8" s="10" t="s">
        <v>975</v>
      </c>
      <c r="K8" s="10" t="s">
        <v>783</v>
      </c>
      <c r="L8" s="10"/>
      <c r="M8" s="10"/>
      <c r="N8" s="10" t="s">
        <v>976</v>
      </c>
      <c r="O8" s="10" t="s">
        <v>977</v>
      </c>
      <c r="P8" s="11" t="s">
        <v>978</v>
      </c>
      <c r="Q8" s="10"/>
      <c r="R8" s="11"/>
      <c r="S8" s="10"/>
      <c r="T8" s="11"/>
      <c r="U8" s="10"/>
      <c r="V8" s="12">
        <v>157</v>
      </c>
      <c r="W8" s="12"/>
      <c r="X8" s="12"/>
      <c r="Y8" s="12">
        <v>44.866546999999997</v>
      </c>
      <c r="Z8" s="13">
        <v>24.882877000000001</v>
      </c>
      <c r="AA8" s="69"/>
      <c r="AB8" s="12"/>
      <c r="AC8" s="12"/>
      <c r="AD8" s="12">
        <v>1</v>
      </c>
      <c r="AE8" s="12"/>
      <c r="AF8" s="12"/>
      <c r="AG8" s="12"/>
      <c r="AH8" s="12"/>
      <c r="AI8" s="12"/>
      <c r="AJ8" s="12"/>
      <c r="AK8" s="12"/>
      <c r="AL8" s="12"/>
      <c r="AM8" s="12"/>
      <c r="AN8" s="19"/>
      <c r="AO8" s="72">
        <f t="shared" si="0"/>
        <v>1</v>
      </c>
      <c r="AQ8" t="str">
        <f t="array" ref="AQ8">IFERROR(INDEX(Magazine!$D$2:$D$158, MATCH(0,IF(ISBLANK(Magazine!$D$2:$D$158),1,COUNTIF(Magazine!$AQ$1:AQ7, Magazine!$D$2:$D$158)), 0)),"")</f>
        <v>Botosani</v>
      </c>
      <c r="AR8">
        <f>SUMIF(Magazine!$D$2:$D$95,Magazine!AQ8,Magazine!$AO$2:$AO$95)</f>
        <v>1</v>
      </c>
      <c r="AS8" t="s">
        <v>1206</v>
      </c>
    </row>
    <row r="9" spans="1:45" x14ac:dyDescent="0.3">
      <c r="A9" s="10" t="s">
        <v>131</v>
      </c>
      <c r="B9" s="10" t="s">
        <v>230</v>
      </c>
      <c r="C9" s="10" t="s">
        <v>809</v>
      </c>
      <c r="D9" s="10" t="s">
        <v>809</v>
      </c>
      <c r="E9" s="10" t="s">
        <v>698</v>
      </c>
      <c r="F9" s="10" t="s">
        <v>90</v>
      </c>
      <c r="G9" s="10" t="s">
        <v>12</v>
      </c>
      <c r="H9" s="10" t="s">
        <v>12</v>
      </c>
      <c r="I9" s="10" t="s">
        <v>190</v>
      </c>
      <c r="J9" s="10" t="s">
        <v>983</v>
      </c>
      <c r="K9" s="10" t="s">
        <v>984</v>
      </c>
      <c r="L9" s="10" t="s">
        <v>620</v>
      </c>
      <c r="M9" s="10" t="s">
        <v>620</v>
      </c>
      <c r="N9" s="10" t="s">
        <v>331</v>
      </c>
      <c r="O9" s="10" t="s">
        <v>310</v>
      </c>
      <c r="P9" s="11" t="s">
        <v>546</v>
      </c>
      <c r="Q9" s="10" t="s">
        <v>635</v>
      </c>
      <c r="R9" s="11" t="s">
        <v>636</v>
      </c>
      <c r="S9" s="10" t="s">
        <v>620</v>
      </c>
      <c r="T9" s="11" t="s">
        <v>620</v>
      </c>
      <c r="U9" s="10" t="s">
        <v>332</v>
      </c>
      <c r="V9" s="12">
        <v>66</v>
      </c>
      <c r="W9" s="12">
        <v>179</v>
      </c>
      <c r="X9" s="12">
        <v>179</v>
      </c>
      <c r="Y9" s="12">
        <v>46.580280000000002</v>
      </c>
      <c r="Z9" s="13">
        <v>26.915344000000001</v>
      </c>
      <c r="AA9" s="69"/>
      <c r="AB9" s="12">
        <v>1</v>
      </c>
      <c r="AC9" s="12"/>
      <c r="AD9" s="12"/>
      <c r="AE9" s="12"/>
      <c r="AF9" s="12"/>
      <c r="AG9" s="12"/>
      <c r="AH9" s="12">
        <v>1</v>
      </c>
      <c r="AI9" s="12"/>
      <c r="AJ9" s="12"/>
      <c r="AK9" s="12"/>
      <c r="AL9" s="12"/>
      <c r="AM9" s="12"/>
      <c r="AN9" s="19"/>
      <c r="AO9" s="72">
        <f t="shared" si="0"/>
        <v>2</v>
      </c>
      <c r="AQ9" t="str">
        <f t="array" ref="AQ9">IFERROR(INDEX(Magazine!$D$2:$D$158, MATCH(0,IF(ISBLANK(Magazine!$D$2:$D$158),1,COUNTIF(Magazine!$AQ$1:AQ8, Magazine!$D$2:$D$158)), 0)),"")</f>
        <v>Braila</v>
      </c>
      <c r="AR9">
        <f>SUMIF(Magazine!$D$2:$D$95,Magazine!AQ9,Magazine!$AO$2:$AO$95)</f>
        <v>0</v>
      </c>
      <c r="AS9" t="s">
        <v>1207</v>
      </c>
    </row>
    <row r="10" spans="1:45" x14ac:dyDescent="0.3">
      <c r="A10" s="10" t="s">
        <v>131</v>
      </c>
      <c r="B10" s="10" t="s">
        <v>960</v>
      </c>
      <c r="C10" s="10" t="s">
        <v>809</v>
      </c>
      <c r="D10" s="10" t="s">
        <v>809</v>
      </c>
      <c r="E10" s="10" t="s">
        <v>990</v>
      </c>
      <c r="F10" s="10" t="s">
        <v>5</v>
      </c>
      <c r="G10" s="10" t="s">
        <v>5</v>
      </c>
      <c r="H10" s="10" t="s">
        <v>5</v>
      </c>
      <c r="I10" s="10"/>
      <c r="J10" s="10" t="s">
        <v>91</v>
      </c>
      <c r="K10" s="10" t="s">
        <v>287</v>
      </c>
      <c r="L10" s="10"/>
      <c r="M10" s="10"/>
      <c r="N10" s="10" t="s">
        <v>961</v>
      </c>
      <c r="O10" s="10"/>
      <c r="P10" s="10"/>
      <c r="Q10" s="10"/>
      <c r="R10" s="10"/>
      <c r="S10" s="10"/>
      <c r="T10" s="10"/>
      <c r="U10" s="10" t="s">
        <v>962</v>
      </c>
      <c r="V10" s="12">
        <v>145</v>
      </c>
      <c r="W10" s="10"/>
      <c r="X10" s="10"/>
      <c r="Y10" s="12">
        <v>46.560744999999997</v>
      </c>
      <c r="Z10" s="13">
        <v>26.923601000000001</v>
      </c>
      <c r="AA10" s="69"/>
      <c r="AB10" s="12"/>
      <c r="AC10" s="12"/>
      <c r="AD10" s="12"/>
      <c r="AE10" s="12"/>
      <c r="AF10" s="12">
        <v>1</v>
      </c>
      <c r="AG10" s="12"/>
      <c r="AH10" s="12"/>
      <c r="AI10" s="12"/>
      <c r="AJ10" s="12"/>
      <c r="AK10" s="12"/>
      <c r="AL10" s="12"/>
      <c r="AM10" s="12"/>
      <c r="AN10" s="19"/>
      <c r="AO10" s="72">
        <f t="shared" si="0"/>
        <v>1</v>
      </c>
      <c r="AQ10" t="str">
        <f t="array" ref="AQ10">IFERROR(INDEX(Magazine!$D$2:$D$158, MATCH(0,IF(ISBLANK(Magazine!$D$2:$D$158),1,COUNTIF(Magazine!$AQ$1:AQ9, Magazine!$D$2:$D$158)), 0)),"")</f>
        <v>Brasov</v>
      </c>
      <c r="AR10">
        <f>SUMIF(Magazine!$D$2:$D$95,Magazine!AQ10,Magazine!$AO$2:$AO$95)</f>
        <v>0</v>
      </c>
      <c r="AS10" t="s">
        <v>1208</v>
      </c>
    </row>
    <row r="11" spans="1:45" x14ac:dyDescent="0.3">
      <c r="A11" s="10" t="s">
        <v>131</v>
      </c>
      <c r="B11" s="10" t="s">
        <v>223</v>
      </c>
      <c r="C11" s="10" t="s">
        <v>809</v>
      </c>
      <c r="D11" s="10" t="s">
        <v>809</v>
      </c>
      <c r="E11" s="10" t="s">
        <v>693</v>
      </c>
      <c r="F11" s="10" t="s">
        <v>5</v>
      </c>
      <c r="G11" s="10" t="s">
        <v>5</v>
      </c>
      <c r="H11" s="10" t="s">
        <v>5</v>
      </c>
      <c r="I11" s="10" t="s">
        <v>739</v>
      </c>
      <c r="J11" s="10" t="s">
        <v>244</v>
      </c>
      <c r="K11" s="10" t="s">
        <v>245</v>
      </c>
      <c r="L11" s="10" t="s">
        <v>620</v>
      </c>
      <c r="M11" s="10" t="s">
        <v>620</v>
      </c>
      <c r="N11" s="10" t="s">
        <v>333</v>
      </c>
      <c r="O11" s="10" t="s">
        <v>305</v>
      </c>
      <c r="P11" s="11" t="s">
        <v>520</v>
      </c>
      <c r="Q11" s="10" t="s">
        <v>740</v>
      </c>
      <c r="R11" s="11" t="s">
        <v>741</v>
      </c>
      <c r="S11" s="10" t="s">
        <v>620</v>
      </c>
      <c r="T11" s="11" t="s">
        <v>620</v>
      </c>
      <c r="U11" s="10" t="s">
        <v>345</v>
      </c>
      <c r="V11" s="12">
        <v>27</v>
      </c>
      <c r="W11" s="12">
        <v>234</v>
      </c>
      <c r="X11" s="12">
        <v>234</v>
      </c>
      <c r="Y11" s="12">
        <v>46.510917999999997</v>
      </c>
      <c r="Z11" s="13">
        <v>26.926416</v>
      </c>
      <c r="AA11" s="69"/>
      <c r="AB11" s="12"/>
      <c r="AC11" s="12"/>
      <c r="AD11" s="12"/>
      <c r="AE11" s="12"/>
      <c r="AF11" s="12"/>
      <c r="AG11" s="12"/>
      <c r="AH11" s="12">
        <v>1</v>
      </c>
      <c r="AI11" s="12">
        <v>1</v>
      </c>
      <c r="AJ11" s="12"/>
      <c r="AK11" s="12"/>
      <c r="AL11" s="12"/>
      <c r="AM11" s="12"/>
      <c r="AN11" s="19"/>
      <c r="AO11" s="72">
        <f t="shared" si="0"/>
        <v>2</v>
      </c>
      <c r="AQ11" t="str">
        <f t="array" ref="AQ11">IFERROR(INDEX(Magazine!$D$2:$D$158, MATCH(0,IF(ISBLANK(Magazine!$D$2:$D$158),1,COUNTIF(Magazine!$AQ$1:AQ10, Magazine!$D$2:$D$158)), 0)),"")</f>
        <v>Bucuresti</v>
      </c>
      <c r="AR11">
        <f>SUMIF(Magazine!$D$2:$D$95,Magazine!AQ11,Magazine!$AO$2:$AO$95)</f>
        <v>24</v>
      </c>
      <c r="AS11" t="s">
        <v>792</v>
      </c>
    </row>
    <row r="12" spans="1:45" x14ac:dyDescent="0.3">
      <c r="A12" s="10" t="s">
        <v>131</v>
      </c>
      <c r="B12" s="10" t="s">
        <v>240</v>
      </c>
      <c r="C12" s="10" t="s">
        <v>829</v>
      </c>
      <c r="D12" s="10" t="s">
        <v>809</v>
      </c>
      <c r="E12" s="10" t="s">
        <v>696</v>
      </c>
      <c r="F12" s="10" t="s">
        <v>74</v>
      </c>
      <c r="G12" s="10" t="s">
        <v>74</v>
      </c>
      <c r="H12" s="10" t="s">
        <v>69</v>
      </c>
      <c r="I12" s="10" t="s">
        <v>735</v>
      </c>
      <c r="J12" s="10" t="s">
        <v>83</v>
      </c>
      <c r="K12" s="10" t="s">
        <v>282</v>
      </c>
      <c r="L12" s="10" t="s">
        <v>620</v>
      </c>
      <c r="M12" s="10" t="s">
        <v>620</v>
      </c>
      <c r="N12" s="10" t="s">
        <v>389</v>
      </c>
      <c r="O12" s="10" t="s">
        <v>593</v>
      </c>
      <c r="P12" s="11" t="s">
        <v>540</v>
      </c>
      <c r="Q12" s="10" t="s">
        <v>620</v>
      </c>
      <c r="R12" s="11" t="s">
        <v>620</v>
      </c>
      <c r="S12" s="10" t="s">
        <v>620</v>
      </c>
      <c r="T12" s="11" t="s">
        <v>620</v>
      </c>
      <c r="U12" s="10" t="s">
        <v>464</v>
      </c>
      <c r="V12" s="12">
        <v>58</v>
      </c>
      <c r="W12" s="12">
        <v>154</v>
      </c>
      <c r="X12" s="12">
        <v>154</v>
      </c>
      <c r="Y12" s="12">
        <v>46.249912000000002</v>
      </c>
      <c r="Z12" s="13">
        <v>26.761493999999999</v>
      </c>
      <c r="AA12" s="69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9"/>
      <c r="AO12" s="72">
        <f t="shared" si="0"/>
        <v>0</v>
      </c>
      <c r="AQ12" t="str">
        <f t="array" ref="AQ12">IFERROR(INDEX(Magazine!$D$2:$D$158, MATCH(0,IF(ISBLANK(Magazine!$D$2:$D$158),1,COUNTIF(Magazine!$AQ$1:AQ11, Magazine!$D$2:$D$158)), 0)),"")</f>
        <v>Buzau</v>
      </c>
      <c r="AR12">
        <f>SUMIF(Magazine!$D$2:$D$95,Magazine!AQ12,Magazine!$AO$2:$AO$95)</f>
        <v>1</v>
      </c>
      <c r="AS12" t="s">
        <v>1209</v>
      </c>
    </row>
    <row r="13" spans="1:45" x14ac:dyDescent="0.3">
      <c r="A13" s="10" t="s">
        <v>131</v>
      </c>
      <c r="B13" s="10" t="s">
        <v>28</v>
      </c>
      <c r="C13" s="10" t="s">
        <v>799</v>
      </c>
      <c r="D13" s="10" t="s">
        <v>850</v>
      </c>
      <c r="E13" s="10" t="s">
        <v>891</v>
      </c>
      <c r="F13" s="10" t="s">
        <v>12</v>
      </c>
      <c r="G13" s="10" t="s">
        <v>12</v>
      </c>
      <c r="H13" s="10" t="s">
        <v>12</v>
      </c>
      <c r="I13" s="10" t="s">
        <v>139</v>
      </c>
      <c r="J13" s="10" t="s">
        <v>29</v>
      </c>
      <c r="K13" s="10" t="s">
        <v>256</v>
      </c>
      <c r="L13" s="10" t="s">
        <v>620</v>
      </c>
      <c r="M13" s="10" t="s">
        <v>620</v>
      </c>
      <c r="N13" s="10" t="s">
        <v>365</v>
      </c>
      <c r="O13" s="10" t="s">
        <v>574</v>
      </c>
      <c r="P13" s="11" t="s">
        <v>512</v>
      </c>
      <c r="Q13" s="10" t="s">
        <v>625</v>
      </c>
      <c r="R13" s="11" t="s">
        <v>626</v>
      </c>
      <c r="S13" s="10" t="s">
        <v>620</v>
      </c>
      <c r="T13" s="11" t="s">
        <v>620</v>
      </c>
      <c r="U13" s="10" t="s">
        <v>436</v>
      </c>
      <c r="V13" s="12">
        <v>10</v>
      </c>
      <c r="W13" s="12">
        <v>245</v>
      </c>
      <c r="X13" s="12">
        <v>245</v>
      </c>
      <c r="Y13" s="12">
        <v>47.044479000000003</v>
      </c>
      <c r="Z13" s="13">
        <v>21.903991999999999</v>
      </c>
      <c r="AA13" s="69"/>
      <c r="AB13" s="12"/>
      <c r="AC13" s="12">
        <v>1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9"/>
      <c r="AO13" s="72">
        <f t="shared" si="0"/>
        <v>1</v>
      </c>
      <c r="AQ13" t="str">
        <f t="array" ref="AQ13">IFERROR(INDEX(Magazine!$D$2:$D$158, MATCH(0,IF(ISBLANK(Magazine!$D$2:$D$158),1,COUNTIF(Magazine!$AQ$1:AQ12, Magazine!$D$2:$D$158)), 0)),"")</f>
        <v>Calarasi</v>
      </c>
      <c r="AR13">
        <f>SUMIF(Magazine!$D$2:$D$95,Magazine!AQ13,Magazine!$AO$2:$AO$95)</f>
        <v>2</v>
      </c>
      <c r="AS13" t="s">
        <v>1210</v>
      </c>
    </row>
    <row r="14" spans="1:45" x14ac:dyDescent="0.3">
      <c r="A14" s="10" t="s">
        <v>131</v>
      </c>
      <c r="B14" s="10" t="s">
        <v>988</v>
      </c>
      <c r="C14" s="10" t="s">
        <v>938</v>
      </c>
      <c r="D14" s="10" t="s">
        <v>939</v>
      </c>
      <c r="E14" s="10" t="s">
        <v>947</v>
      </c>
      <c r="F14" s="10" t="s">
        <v>5</v>
      </c>
      <c r="G14" s="10" t="s">
        <v>5</v>
      </c>
      <c r="H14" s="10" t="s">
        <v>74</v>
      </c>
      <c r="I14" s="10" t="s">
        <v>953</v>
      </c>
      <c r="J14" s="10" t="s">
        <v>954</v>
      </c>
      <c r="K14" s="10" t="s">
        <v>955</v>
      </c>
      <c r="L14" s="10"/>
      <c r="M14" s="10"/>
      <c r="N14" s="10" t="s">
        <v>943</v>
      </c>
      <c r="O14" s="10" t="s">
        <v>957</v>
      </c>
      <c r="P14" s="11" t="s">
        <v>956</v>
      </c>
      <c r="Q14" s="10"/>
      <c r="R14" s="11"/>
      <c r="S14" s="10"/>
      <c r="T14" s="11"/>
      <c r="U14" s="10" t="s">
        <v>946</v>
      </c>
      <c r="V14" s="12">
        <v>160</v>
      </c>
      <c r="W14" s="12"/>
      <c r="X14" s="12"/>
      <c r="Y14" s="12">
        <v>47.132446000000002</v>
      </c>
      <c r="Z14" s="13">
        <v>24.487051000000001</v>
      </c>
      <c r="AA14" s="69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9"/>
      <c r="AO14" s="72">
        <f t="shared" si="0"/>
        <v>0</v>
      </c>
      <c r="AQ14" t="str">
        <f t="array" ref="AQ14">IFERROR(INDEX(Magazine!$D$2:$D$158, MATCH(0,IF(ISBLANK(Magazine!$D$2:$D$158),1,COUNTIF(Magazine!$AQ$1:AQ13, Magazine!$D$2:$D$158)), 0)),"")</f>
        <v>Cluj</v>
      </c>
      <c r="AR14">
        <f>SUMIF(Magazine!$D$2:$D$95,Magazine!AQ14,Magazine!$AO$2:$AO$95)</f>
        <v>8</v>
      </c>
      <c r="AS14" t="s">
        <v>1211</v>
      </c>
    </row>
    <row r="15" spans="1:45" x14ac:dyDescent="0.3">
      <c r="A15" s="10" t="s">
        <v>131</v>
      </c>
      <c r="B15" s="10" t="s">
        <v>105</v>
      </c>
      <c r="C15" s="10" t="s">
        <v>825</v>
      </c>
      <c r="D15" s="10" t="s">
        <v>825</v>
      </c>
      <c r="E15" s="10" t="s">
        <v>703</v>
      </c>
      <c r="F15" s="10" t="s">
        <v>32</v>
      </c>
      <c r="G15" s="10" t="s">
        <v>15</v>
      </c>
      <c r="H15" s="10" t="s">
        <v>21</v>
      </c>
      <c r="I15" s="10" t="s">
        <v>177</v>
      </c>
      <c r="J15" s="10" t="s">
        <v>106</v>
      </c>
      <c r="K15" s="10" t="s">
        <v>296</v>
      </c>
      <c r="L15" s="10"/>
      <c r="M15" s="10"/>
      <c r="N15" s="10" t="s">
        <v>335</v>
      </c>
      <c r="O15" s="10" t="s">
        <v>314</v>
      </c>
      <c r="P15" s="11" t="s">
        <v>557</v>
      </c>
      <c r="Q15" s="10"/>
      <c r="R15" s="11"/>
      <c r="S15" s="10"/>
      <c r="T15" s="11"/>
      <c r="U15" s="10" t="s">
        <v>336</v>
      </c>
      <c r="V15" s="12">
        <v>105</v>
      </c>
      <c r="W15" s="12">
        <v>185</v>
      </c>
      <c r="X15" s="12">
        <v>185</v>
      </c>
      <c r="Y15" s="12">
        <v>47.745967999999998</v>
      </c>
      <c r="Z15" s="13">
        <v>26.666094000000001</v>
      </c>
      <c r="AA15" s="69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9"/>
      <c r="AO15" s="72">
        <f t="shared" si="0"/>
        <v>0</v>
      </c>
      <c r="AQ15" t="str">
        <f t="array" ref="AQ15">IFERROR(INDEX(Magazine!$D$2:$D$158, MATCH(0,IF(ISBLANK(Magazine!$D$2:$D$158),1,COUNTIF(Magazine!$AQ$1:AQ14, Magazine!$D$2:$D$158)), 0)),"")</f>
        <v>Constanta</v>
      </c>
      <c r="AR15">
        <f>SUMIF(Magazine!$D$2:$D$95,Magazine!AQ15,Magazine!$AO$2:$AO$95)</f>
        <v>7</v>
      </c>
      <c r="AS15" t="s">
        <v>835</v>
      </c>
    </row>
    <row r="16" spans="1:45" x14ac:dyDescent="0.3">
      <c r="A16" s="10" t="s">
        <v>131</v>
      </c>
      <c r="B16" s="10" t="s">
        <v>73</v>
      </c>
      <c r="C16" s="10" t="s">
        <v>825</v>
      </c>
      <c r="D16" s="10" t="s">
        <v>825</v>
      </c>
      <c r="E16" s="10" t="s">
        <v>894</v>
      </c>
      <c r="F16" s="10" t="s">
        <v>74</v>
      </c>
      <c r="G16" s="10" t="s">
        <v>74</v>
      </c>
      <c r="H16" s="10" t="s">
        <v>75</v>
      </c>
      <c r="I16" s="10" t="s">
        <v>160</v>
      </c>
      <c r="J16" s="10" t="s">
        <v>76</v>
      </c>
      <c r="K16" s="10" t="s">
        <v>278</v>
      </c>
      <c r="L16" s="10" t="s">
        <v>620</v>
      </c>
      <c r="M16" s="10" t="s">
        <v>620</v>
      </c>
      <c r="N16" s="10" t="s">
        <v>346</v>
      </c>
      <c r="O16" s="10" t="s">
        <v>591</v>
      </c>
      <c r="P16" s="11" t="s">
        <v>536</v>
      </c>
      <c r="Q16" s="10" t="s">
        <v>620</v>
      </c>
      <c r="R16" s="11" t="s">
        <v>620</v>
      </c>
      <c r="S16" s="10" t="s">
        <v>620</v>
      </c>
      <c r="T16" s="11" t="s">
        <v>620</v>
      </c>
      <c r="U16" s="10" t="s">
        <v>347</v>
      </c>
      <c r="V16" s="12">
        <v>50</v>
      </c>
      <c r="W16" s="12">
        <v>129</v>
      </c>
      <c r="X16" s="12">
        <v>129</v>
      </c>
      <c r="Y16" s="12">
        <v>47.748412999999999</v>
      </c>
      <c r="Z16" s="13">
        <v>26.648026000000002</v>
      </c>
      <c r="AA16" s="69"/>
      <c r="AB16" s="12">
        <v>1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9"/>
      <c r="AO16" s="72">
        <f t="shared" si="0"/>
        <v>1</v>
      </c>
      <c r="AQ16" t="str">
        <f t="array" ref="AQ16">IFERROR(INDEX(Magazine!$D$2:$D$158, MATCH(0,IF(ISBLANK(Magazine!$D$2:$D$158),1,COUNTIF(Magazine!$AQ$1:AQ15, Magazine!$D$2:$D$158)), 0)),"")</f>
        <v>Covasna</v>
      </c>
      <c r="AR16">
        <f>SUMIF(Magazine!$D$2:$D$95,Magazine!AQ16,Magazine!$AO$2:$AO$95)</f>
        <v>0</v>
      </c>
      <c r="AS16" t="s">
        <v>1212</v>
      </c>
    </row>
    <row r="17" spans="1:45" x14ac:dyDescent="0.3">
      <c r="A17" s="10" t="s">
        <v>131</v>
      </c>
      <c r="B17" s="10" t="s">
        <v>989</v>
      </c>
      <c r="C17" s="10" t="s">
        <v>804</v>
      </c>
      <c r="D17" s="10" t="s">
        <v>804</v>
      </c>
      <c r="E17" s="10" t="s">
        <v>940</v>
      </c>
      <c r="F17" s="10" t="s">
        <v>9</v>
      </c>
      <c r="G17" s="10" t="s">
        <v>10</v>
      </c>
      <c r="H17" s="10" t="s">
        <v>21</v>
      </c>
      <c r="I17" s="10" t="s">
        <v>965</v>
      </c>
      <c r="J17" s="10" t="s">
        <v>942</v>
      </c>
      <c r="K17" s="10" t="s">
        <v>732</v>
      </c>
      <c r="L17" s="10"/>
      <c r="M17" s="10"/>
      <c r="N17" s="10" t="s">
        <v>944</v>
      </c>
      <c r="O17" s="10" t="s">
        <v>941</v>
      </c>
      <c r="P17" s="10"/>
      <c r="Q17" s="10"/>
      <c r="R17" s="10"/>
      <c r="S17" s="10"/>
      <c r="T17" s="10"/>
      <c r="U17" s="10" t="s">
        <v>945</v>
      </c>
      <c r="V17" s="12">
        <v>146</v>
      </c>
      <c r="W17" s="10"/>
      <c r="X17" s="10"/>
      <c r="Y17" s="12">
        <v>45.271858000000002</v>
      </c>
      <c r="Z17" s="13">
        <v>27.967478</v>
      </c>
      <c r="AA17" s="69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9"/>
      <c r="AO17" s="72">
        <f t="shared" si="0"/>
        <v>0</v>
      </c>
      <c r="AQ17" t="str">
        <f t="array" ref="AQ17">IFERROR(INDEX(Magazine!$D$2:$D$158, MATCH(0,IF(ISBLANK(Magazine!$D$2:$D$158),1,COUNTIF(Magazine!$AQ$1:AQ16, Magazine!$D$2:$D$158)), 0)),"")</f>
        <v>Dambovita</v>
      </c>
      <c r="AR17">
        <f>SUMIF(Magazine!$D$2:$D$95,Magazine!AQ17,Magazine!$AO$2:$AO$95)</f>
        <v>1</v>
      </c>
      <c r="AS17" t="s">
        <v>875</v>
      </c>
    </row>
    <row r="18" spans="1:45" x14ac:dyDescent="0.3">
      <c r="A18" s="10" t="s">
        <v>131</v>
      </c>
      <c r="B18" s="10" t="s">
        <v>221</v>
      </c>
      <c r="C18" s="10" t="s">
        <v>856</v>
      </c>
      <c r="D18" s="10" t="s">
        <v>804</v>
      </c>
      <c r="E18" s="10" t="s">
        <v>689</v>
      </c>
      <c r="F18" s="10" t="s">
        <v>12</v>
      </c>
      <c r="G18" s="10" t="s">
        <v>12</v>
      </c>
      <c r="H18" s="10" t="s">
        <v>12</v>
      </c>
      <c r="I18" s="10" t="s">
        <v>964</v>
      </c>
      <c r="J18" s="10" t="s">
        <v>39</v>
      </c>
      <c r="K18" s="10" t="s">
        <v>261</v>
      </c>
      <c r="L18" s="10" t="s">
        <v>620</v>
      </c>
      <c r="M18" s="10" t="s">
        <v>620</v>
      </c>
      <c r="N18" s="10" t="s">
        <v>348</v>
      </c>
      <c r="O18" s="10" t="s">
        <v>605</v>
      </c>
      <c r="P18" s="11" t="s">
        <v>516</v>
      </c>
      <c r="Q18" s="10" t="s">
        <v>731</v>
      </c>
      <c r="R18" s="11" t="s">
        <v>732</v>
      </c>
      <c r="S18" s="10" t="s">
        <v>620</v>
      </c>
      <c r="T18" s="11" t="s">
        <v>620</v>
      </c>
      <c r="U18" s="10" t="s">
        <v>349</v>
      </c>
      <c r="V18" s="12">
        <v>18</v>
      </c>
      <c r="W18" s="12">
        <v>217</v>
      </c>
      <c r="X18" s="12">
        <v>217</v>
      </c>
      <c r="Y18" s="12">
        <v>45.228389999999997</v>
      </c>
      <c r="Z18" s="13">
        <v>27.937415999999999</v>
      </c>
      <c r="AA18" s="69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9"/>
      <c r="AO18" s="72">
        <f t="shared" si="0"/>
        <v>0</v>
      </c>
      <c r="AQ18" t="str">
        <f t="array" ref="AQ18">IFERROR(INDEX(Magazine!$D$2:$D$158, MATCH(0,IF(ISBLANK(Magazine!$D$2:$D$158),1,COUNTIF(Magazine!$AQ$1:AQ17, Magazine!$D$2:$D$158)), 0)),"")</f>
        <v>Dolj</v>
      </c>
      <c r="AR18">
        <f>SUMIF(Magazine!$D$2:$D$95,Magazine!AQ18,Magazine!$AO$2:$AO$95)</f>
        <v>0</v>
      </c>
      <c r="AS18" t="s">
        <v>1213</v>
      </c>
    </row>
    <row r="19" spans="1:45" x14ac:dyDescent="0.3">
      <c r="A19" s="10" t="s">
        <v>131</v>
      </c>
      <c r="B19" s="10" t="s">
        <v>17</v>
      </c>
      <c r="C19" s="10" t="s">
        <v>795</v>
      </c>
      <c r="D19" s="10" t="s">
        <v>795</v>
      </c>
      <c r="E19" s="10" t="s">
        <v>734</v>
      </c>
      <c r="F19" s="10" t="s">
        <v>9</v>
      </c>
      <c r="G19" s="10" t="s">
        <v>9</v>
      </c>
      <c r="H19" s="10" t="s">
        <v>18</v>
      </c>
      <c r="I19" s="10" t="s">
        <v>136</v>
      </c>
      <c r="J19" s="10" t="s">
        <v>19</v>
      </c>
      <c r="K19" s="10" t="s">
        <v>252</v>
      </c>
      <c r="L19" s="10" t="s">
        <v>620</v>
      </c>
      <c r="M19" s="10" t="s">
        <v>620</v>
      </c>
      <c r="N19" s="10" t="s">
        <v>350</v>
      </c>
      <c r="O19" s="10" t="s">
        <v>302</v>
      </c>
      <c r="P19" s="11" t="s">
        <v>507</v>
      </c>
      <c r="Q19" s="10" t="s">
        <v>621</v>
      </c>
      <c r="R19" s="11" t="s">
        <v>622</v>
      </c>
      <c r="S19" s="10" t="s">
        <v>620</v>
      </c>
      <c r="T19" s="11" t="s">
        <v>620</v>
      </c>
      <c r="U19" s="10" t="s">
        <v>351</v>
      </c>
      <c r="V19" s="12">
        <v>5</v>
      </c>
      <c r="W19" s="12">
        <v>237</v>
      </c>
      <c r="X19" s="12">
        <v>237</v>
      </c>
      <c r="Y19" s="12">
        <v>45.657725999999997</v>
      </c>
      <c r="Z19" s="13">
        <v>25.563599</v>
      </c>
      <c r="AA19" s="69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9"/>
      <c r="AO19" s="72">
        <f t="shared" si="0"/>
        <v>0</v>
      </c>
      <c r="AQ19" t="str">
        <f t="array" ref="AQ19">IFERROR(INDEX(Magazine!$D$2:$D$158, MATCH(0,IF(ISBLANK(Magazine!$D$2:$D$158),1,COUNTIF(Magazine!$AQ$1:AQ18, Magazine!$D$2:$D$158)), 0)),"")</f>
        <v>Galati</v>
      </c>
      <c r="AR19">
        <f>SUMIF(Magazine!$D$2:$D$95,Magazine!AQ19,Magazine!$AO$2:$AO$95)</f>
        <v>1</v>
      </c>
      <c r="AS19" t="s">
        <v>861</v>
      </c>
    </row>
    <row r="20" spans="1:45" x14ac:dyDescent="0.3">
      <c r="A20" s="10" t="s">
        <v>131</v>
      </c>
      <c r="B20" s="10" t="s">
        <v>239</v>
      </c>
      <c r="C20" s="10" t="s">
        <v>832</v>
      </c>
      <c r="D20" s="10" t="s">
        <v>795</v>
      </c>
      <c r="E20" s="10" t="s">
        <v>86</v>
      </c>
      <c r="F20" s="10" t="s">
        <v>32</v>
      </c>
      <c r="G20" s="10" t="s">
        <v>15</v>
      </c>
      <c r="H20" s="10" t="s">
        <v>52</v>
      </c>
      <c r="I20" s="10" t="s">
        <v>167</v>
      </c>
      <c r="J20" s="10" t="s">
        <v>87</v>
      </c>
      <c r="K20" s="10" t="s">
        <v>285</v>
      </c>
      <c r="L20" s="10" t="s">
        <v>620</v>
      </c>
      <c r="M20" s="10" t="s">
        <v>620</v>
      </c>
      <c r="N20" s="10" t="s">
        <v>393</v>
      </c>
      <c r="O20" s="10" t="s">
        <v>594</v>
      </c>
      <c r="P20" s="11" t="s">
        <v>544</v>
      </c>
      <c r="Q20" s="10" t="s">
        <v>620</v>
      </c>
      <c r="R20" s="11" t="s">
        <v>620</v>
      </c>
      <c r="S20" s="10" t="s">
        <v>620</v>
      </c>
      <c r="T20" s="11" t="s">
        <v>620</v>
      </c>
      <c r="U20" s="10" t="s">
        <v>468</v>
      </c>
      <c r="V20" s="12">
        <v>64</v>
      </c>
      <c r="W20" s="12">
        <v>251</v>
      </c>
      <c r="X20" s="12">
        <v>251</v>
      </c>
      <c r="Y20" s="12">
        <v>45.839534999999998</v>
      </c>
      <c r="Z20" s="13">
        <v>24.985731000000001</v>
      </c>
      <c r="AA20" s="69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9"/>
      <c r="AO20" s="72">
        <f t="shared" si="0"/>
        <v>0</v>
      </c>
      <c r="AQ20" t="str">
        <f t="array" ref="AQ20">IFERROR(INDEX(Magazine!$D$2:$D$158, MATCH(0,IF(ISBLANK(Magazine!$D$2:$D$158),1,COUNTIF(Magazine!$AQ$1:AQ19, Magazine!$D$2:$D$158)), 0)),"")</f>
        <v>Giurgiu</v>
      </c>
      <c r="AR20">
        <f>SUMIF(Magazine!$D$2:$D$95,Magazine!AQ20,Magazine!$AO$2:$AO$95)</f>
        <v>0</v>
      </c>
      <c r="AS20" t="s">
        <v>1214</v>
      </c>
    </row>
    <row r="21" spans="1:45" x14ac:dyDescent="0.3">
      <c r="A21" s="10" t="s">
        <v>131</v>
      </c>
      <c r="B21" s="10" t="s">
        <v>34</v>
      </c>
      <c r="C21" s="10" t="s">
        <v>852</v>
      </c>
      <c r="D21" s="10" t="s">
        <v>792</v>
      </c>
      <c r="E21" s="10" t="s">
        <v>900</v>
      </c>
      <c r="F21" s="10" t="s">
        <v>35</v>
      </c>
      <c r="G21" s="10" t="s">
        <v>35</v>
      </c>
      <c r="H21" s="10" t="s">
        <v>35</v>
      </c>
      <c r="I21" s="10" t="s">
        <v>142</v>
      </c>
      <c r="J21" s="10" t="s">
        <v>36</v>
      </c>
      <c r="K21" s="10" t="s">
        <v>259</v>
      </c>
      <c r="L21" s="10" t="s">
        <v>620</v>
      </c>
      <c r="M21" s="10" t="s">
        <v>620</v>
      </c>
      <c r="N21" s="10" t="s">
        <v>419</v>
      </c>
      <c r="O21" s="10" t="s">
        <v>629</v>
      </c>
      <c r="P21" s="11" t="s">
        <v>630</v>
      </c>
      <c r="Q21" s="10" t="s">
        <v>620</v>
      </c>
      <c r="R21" s="11" t="s">
        <v>620</v>
      </c>
      <c r="S21" s="10" t="s">
        <v>620</v>
      </c>
      <c r="T21" s="11" t="s">
        <v>620</v>
      </c>
      <c r="U21" s="10" t="s">
        <v>439</v>
      </c>
      <c r="V21" s="12">
        <v>15</v>
      </c>
      <c r="W21" s="12">
        <v>85</v>
      </c>
      <c r="X21" s="12">
        <v>85</v>
      </c>
      <c r="Y21" s="12">
        <v>44.439113999999996</v>
      </c>
      <c r="Z21" s="13">
        <v>25.956961</v>
      </c>
      <c r="AA21" s="69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9"/>
      <c r="AO21" s="72">
        <f t="shared" si="0"/>
        <v>0</v>
      </c>
      <c r="AQ21" t="str">
        <f t="array" ref="AQ21">IFERROR(INDEX(Magazine!$D$2:$D$158, MATCH(0,IF(ISBLANK(Magazine!$D$2:$D$158),1,COUNTIF(Magazine!$AQ$1:AQ20, Magazine!$D$2:$D$158)), 0)),"")</f>
        <v>Gorj</v>
      </c>
      <c r="AR21">
        <f>SUMIF(Magazine!$D$2:$D$95,Magazine!AQ21,Magazine!$AO$2:$AO$95)</f>
        <v>1</v>
      </c>
      <c r="AS21" t="s">
        <v>836</v>
      </c>
    </row>
    <row r="22" spans="1:45" x14ac:dyDescent="0.3">
      <c r="A22" s="10" t="s">
        <v>131</v>
      </c>
      <c r="B22" s="10" t="s">
        <v>104</v>
      </c>
      <c r="C22" s="10" t="s">
        <v>873</v>
      </c>
      <c r="D22" s="10" t="s">
        <v>792</v>
      </c>
      <c r="E22" s="10" t="s">
        <v>903</v>
      </c>
      <c r="F22" s="10" t="s">
        <v>5</v>
      </c>
      <c r="G22" s="10" t="s">
        <v>5</v>
      </c>
      <c r="H22" s="10" t="s">
        <v>5</v>
      </c>
      <c r="I22" s="10" t="s">
        <v>620</v>
      </c>
      <c r="J22" s="10" t="s">
        <v>103</v>
      </c>
      <c r="K22" s="10" t="s">
        <v>295</v>
      </c>
      <c r="L22" s="10" t="s">
        <v>620</v>
      </c>
      <c r="M22" s="10" t="s">
        <v>620</v>
      </c>
      <c r="N22" s="10" t="s">
        <v>402</v>
      </c>
      <c r="O22" s="10" t="s">
        <v>620</v>
      </c>
      <c r="P22" s="11" t="s">
        <v>620</v>
      </c>
      <c r="Q22" s="10" t="s">
        <v>620</v>
      </c>
      <c r="R22" s="11" t="s">
        <v>620</v>
      </c>
      <c r="S22" s="10" t="s">
        <v>620</v>
      </c>
      <c r="T22" s="11" t="s">
        <v>620</v>
      </c>
      <c r="U22" s="10" t="s">
        <v>479</v>
      </c>
      <c r="V22" s="12">
        <v>104</v>
      </c>
      <c r="W22" s="12">
        <v>125</v>
      </c>
      <c r="X22" s="12">
        <v>125</v>
      </c>
      <c r="Y22" s="12">
        <v>44.492125999999999</v>
      </c>
      <c r="Z22" s="13">
        <v>26.011436</v>
      </c>
      <c r="AA22" s="69"/>
      <c r="AB22" s="12">
        <v>1</v>
      </c>
      <c r="AC22" s="12"/>
      <c r="AD22" s="12"/>
      <c r="AE22" s="12"/>
      <c r="AF22" s="12"/>
      <c r="AG22" s="12">
        <v>1</v>
      </c>
      <c r="AH22" s="12">
        <v>1</v>
      </c>
      <c r="AI22" s="12"/>
      <c r="AJ22" s="12"/>
      <c r="AK22" s="12"/>
      <c r="AL22" s="12"/>
      <c r="AM22" s="12"/>
      <c r="AN22" s="19"/>
      <c r="AO22" s="72">
        <f t="shared" si="0"/>
        <v>3</v>
      </c>
      <c r="AQ22" t="str">
        <f t="array" ref="AQ22">IFERROR(INDEX(Magazine!$D$2:$D$158, MATCH(0,IF(ISBLANK(Magazine!$D$2:$D$158),1,COUNTIF(Magazine!$AQ$1:AQ21, Magazine!$D$2:$D$158)), 0)),"")</f>
        <v>Harghita</v>
      </c>
      <c r="AR22">
        <f>SUMIF(Magazine!$D$2:$D$95,Magazine!AQ22,Magazine!$AO$2:$AO$95)</f>
        <v>1</v>
      </c>
      <c r="AS22" t="s">
        <v>865</v>
      </c>
    </row>
    <row r="23" spans="1:45" x14ac:dyDescent="0.3">
      <c r="A23" s="10" t="s">
        <v>131</v>
      </c>
      <c r="B23" s="10" t="s">
        <v>108</v>
      </c>
      <c r="C23" s="10" t="s">
        <v>873</v>
      </c>
      <c r="D23" s="10" t="s">
        <v>792</v>
      </c>
      <c r="E23" s="10" t="s">
        <v>910</v>
      </c>
      <c r="F23" s="10" t="s">
        <v>12</v>
      </c>
      <c r="G23" s="10" t="s">
        <v>12</v>
      </c>
      <c r="H23" s="10" t="s">
        <v>12</v>
      </c>
      <c r="I23" s="10"/>
      <c r="J23" s="10" t="s">
        <v>109</v>
      </c>
      <c r="K23" s="10" t="s">
        <v>178</v>
      </c>
      <c r="L23" s="10" t="s">
        <v>620</v>
      </c>
      <c r="M23" s="10" t="s">
        <v>620</v>
      </c>
      <c r="N23" s="10" t="s">
        <v>403</v>
      </c>
      <c r="O23" s="10" t="s">
        <v>316</v>
      </c>
      <c r="P23" s="11" t="s">
        <v>559</v>
      </c>
      <c r="Q23" s="10" t="s">
        <v>620</v>
      </c>
      <c r="R23" s="11" t="s">
        <v>620</v>
      </c>
      <c r="S23" s="10" t="s">
        <v>620</v>
      </c>
      <c r="T23" s="11" t="s">
        <v>620</v>
      </c>
      <c r="U23" s="10" t="s">
        <v>338</v>
      </c>
      <c r="V23" s="12">
        <v>108</v>
      </c>
      <c r="W23" s="12">
        <v>195</v>
      </c>
      <c r="X23" s="12">
        <v>195</v>
      </c>
      <c r="Y23" s="12">
        <v>44.478366999999999</v>
      </c>
      <c r="Z23" s="13">
        <v>26.103854999999999</v>
      </c>
      <c r="AA23" s="69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9"/>
      <c r="AO23" s="72">
        <f t="shared" si="0"/>
        <v>0</v>
      </c>
      <c r="AQ23" t="str">
        <f t="array" ref="AQ23">IFERROR(INDEX(Magazine!$D$2:$D$158, MATCH(0,IF(ISBLANK(Magazine!$D$2:$D$158),1,COUNTIF(Magazine!$AQ$1:AQ22, Magazine!$D$2:$D$158)), 0)),"")</f>
        <v>Hunedoara</v>
      </c>
      <c r="AR23">
        <f>SUMIF(Magazine!$D$2:$D$95,Magazine!AQ23,Magazine!$AO$2:$AO$95)</f>
        <v>3</v>
      </c>
      <c r="AS23" t="s">
        <v>862</v>
      </c>
    </row>
    <row r="24" spans="1:45" x14ac:dyDescent="0.3">
      <c r="A24" s="10" t="s">
        <v>131</v>
      </c>
      <c r="B24" s="10" t="s">
        <v>8</v>
      </c>
      <c r="C24" s="10" t="s">
        <v>878</v>
      </c>
      <c r="D24" s="10" t="s">
        <v>792</v>
      </c>
      <c r="E24" s="10" t="s">
        <v>892</v>
      </c>
      <c r="F24" s="10" t="s">
        <v>5</v>
      </c>
      <c r="G24" s="10" t="s">
        <v>9</v>
      </c>
      <c r="H24" s="10" t="s">
        <v>10</v>
      </c>
      <c r="I24" s="10" t="s">
        <v>133</v>
      </c>
      <c r="J24" s="10" t="s">
        <v>11</v>
      </c>
      <c r="K24" s="10" t="s">
        <v>133</v>
      </c>
      <c r="L24" s="10" t="s">
        <v>620</v>
      </c>
      <c r="M24" s="10" t="s">
        <v>620</v>
      </c>
      <c r="N24" s="10" t="s">
        <v>359</v>
      </c>
      <c r="O24" s="10" t="s">
        <v>301</v>
      </c>
      <c r="P24" s="11" t="s">
        <v>504</v>
      </c>
      <c r="Q24" s="10" t="s">
        <v>613</v>
      </c>
      <c r="R24" s="11" t="s">
        <v>614</v>
      </c>
      <c r="S24" s="10" t="s">
        <v>618</v>
      </c>
      <c r="T24" s="11" t="s">
        <v>619</v>
      </c>
      <c r="U24" s="10" t="s">
        <v>429</v>
      </c>
      <c r="V24" s="12">
        <v>2</v>
      </c>
      <c r="W24" s="12">
        <v>174</v>
      </c>
      <c r="X24" s="12">
        <v>174</v>
      </c>
      <c r="Y24" s="12">
        <v>44.449837000000002</v>
      </c>
      <c r="Z24" s="13">
        <v>26.127119</v>
      </c>
      <c r="AA24" s="69"/>
      <c r="AB24" s="12"/>
      <c r="AC24" s="12">
        <v>1</v>
      </c>
      <c r="AD24" s="12"/>
      <c r="AE24" s="12"/>
      <c r="AF24" s="12">
        <v>1</v>
      </c>
      <c r="AG24" s="12">
        <v>1</v>
      </c>
      <c r="AH24" s="12"/>
      <c r="AI24" s="12"/>
      <c r="AJ24" s="12"/>
      <c r="AK24" s="12"/>
      <c r="AL24" s="12"/>
      <c r="AM24" s="12"/>
      <c r="AN24" s="19"/>
      <c r="AO24" s="72">
        <f t="shared" si="0"/>
        <v>3</v>
      </c>
      <c r="AQ24" t="str">
        <f t="array" ref="AQ24">IFERROR(INDEX(Magazine!$D$2:$D$158, MATCH(0,IF(ISBLANK(Magazine!$D$2:$D$158),1,COUNTIF(Magazine!$AQ$1:AQ23, Magazine!$D$2:$D$158)), 0)),"")</f>
        <v>Ialomita</v>
      </c>
      <c r="AR24">
        <f>SUMIF(Magazine!$D$2:$D$95,Magazine!AQ24,Magazine!$AO$2:$AO$95)</f>
        <v>1</v>
      </c>
      <c r="AS24" t="s">
        <v>828</v>
      </c>
    </row>
    <row r="25" spans="1:45" x14ac:dyDescent="0.3">
      <c r="A25" s="10" t="s">
        <v>131</v>
      </c>
      <c r="B25" s="10" t="s">
        <v>116</v>
      </c>
      <c r="C25" s="10" t="s">
        <v>878</v>
      </c>
      <c r="D25" s="10" t="s">
        <v>792</v>
      </c>
      <c r="E25" s="10" t="s">
        <v>898</v>
      </c>
      <c r="F25" s="10" t="s">
        <v>5</v>
      </c>
      <c r="G25" s="10" t="s">
        <v>5</v>
      </c>
      <c r="H25" s="10" t="s">
        <v>5</v>
      </c>
      <c r="I25" s="10"/>
      <c r="J25" s="10"/>
      <c r="K25" s="10"/>
      <c r="L25" s="10" t="s">
        <v>620</v>
      </c>
      <c r="M25" s="10" t="s">
        <v>620</v>
      </c>
      <c r="N25" s="10" t="s">
        <v>408</v>
      </c>
      <c r="O25" s="10" t="s">
        <v>320</v>
      </c>
      <c r="P25" s="11" t="s">
        <v>565</v>
      </c>
      <c r="Q25" s="10" t="s">
        <v>620</v>
      </c>
      <c r="R25" s="11" t="s">
        <v>620</v>
      </c>
      <c r="S25" s="10" t="s">
        <v>620</v>
      </c>
      <c r="T25" s="11" t="s">
        <v>620</v>
      </c>
      <c r="U25" s="10" t="s">
        <v>340</v>
      </c>
      <c r="V25" s="12">
        <v>119</v>
      </c>
      <c r="W25" s="12">
        <v>235</v>
      </c>
      <c r="X25" s="12">
        <v>235</v>
      </c>
      <c r="Y25" s="12">
        <v>44.475822000000001</v>
      </c>
      <c r="Z25" s="13">
        <v>26.161179000000001</v>
      </c>
      <c r="AA25" s="69"/>
      <c r="AB25" s="12">
        <v>1</v>
      </c>
      <c r="AC25" s="12"/>
      <c r="AD25" s="12"/>
      <c r="AE25" s="12"/>
      <c r="AF25" s="12">
        <v>1</v>
      </c>
      <c r="AG25" s="12"/>
      <c r="AH25" s="12">
        <v>1</v>
      </c>
      <c r="AI25" s="12">
        <v>1</v>
      </c>
      <c r="AJ25" s="12">
        <v>1</v>
      </c>
      <c r="AK25" s="12"/>
      <c r="AL25" s="12"/>
      <c r="AM25" s="12"/>
      <c r="AN25" s="19"/>
      <c r="AO25" s="72">
        <f t="shared" si="0"/>
        <v>5</v>
      </c>
      <c r="AQ25" t="str">
        <f t="array" ref="AQ25">IFERROR(INDEX(Magazine!$D$2:$D$158, MATCH(0,IF(ISBLANK(Magazine!$D$2:$D$158),1,COUNTIF(Magazine!$AQ$1:AQ24, Magazine!$D$2:$D$158)), 0)),"")</f>
        <v>Iasi</v>
      </c>
      <c r="AR25">
        <f>SUMIF(Magazine!$D$2:$D$95,Magazine!AQ25,Magazine!$AO$2:$AO$95)</f>
        <v>3</v>
      </c>
      <c r="AS25" t="s">
        <v>1215</v>
      </c>
    </row>
    <row r="26" spans="1:45" x14ac:dyDescent="0.3">
      <c r="A26" s="10" t="s">
        <v>131</v>
      </c>
      <c r="B26" s="10" t="s">
        <v>100</v>
      </c>
      <c r="C26" s="10" t="s">
        <v>871</v>
      </c>
      <c r="D26" s="10" t="s">
        <v>792</v>
      </c>
      <c r="E26" s="10" t="s">
        <v>908</v>
      </c>
      <c r="F26" s="10" t="s">
        <v>23</v>
      </c>
      <c r="G26" s="10" t="s">
        <v>5</v>
      </c>
      <c r="H26" s="10" t="s">
        <v>5</v>
      </c>
      <c r="I26" s="10"/>
      <c r="J26" s="10" t="s">
        <v>101</v>
      </c>
      <c r="K26" s="10" t="s">
        <v>175</v>
      </c>
      <c r="L26" s="10" t="s">
        <v>620</v>
      </c>
      <c r="M26" s="10" t="s">
        <v>620</v>
      </c>
      <c r="N26" s="10" t="s">
        <v>423</v>
      </c>
      <c r="O26" s="10" t="s">
        <v>652</v>
      </c>
      <c r="P26" s="11" t="s">
        <v>554</v>
      </c>
      <c r="Q26" s="10" t="s">
        <v>620</v>
      </c>
      <c r="R26" s="11" t="s">
        <v>620</v>
      </c>
      <c r="S26" s="10" t="s">
        <v>620</v>
      </c>
      <c r="T26" s="11" t="s">
        <v>620</v>
      </c>
      <c r="U26" s="10" t="s">
        <v>477</v>
      </c>
      <c r="V26" s="12">
        <v>98</v>
      </c>
      <c r="W26" s="12">
        <v>219</v>
      </c>
      <c r="X26" s="12">
        <v>219</v>
      </c>
      <c r="Y26" s="12">
        <v>44</v>
      </c>
      <c r="Z26" s="13">
        <v>26</v>
      </c>
      <c r="AA26" s="69"/>
      <c r="AB26" s="12">
        <v>1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9"/>
      <c r="AO26" s="72">
        <f t="shared" si="0"/>
        <v>1</v>
      </c>
      <c r="AQ26" t="str">
        <f t="array" ref="AQ26">IFERROR(INDEX(Magazine!$D$2:$D$158, MATCH(0,IF(ISBLANK(Magazine!$D$2:$D$158),1,COUNTIF(Magazine!$AQ$1:AQ25, Magazine!$D$2:$D$158)), 0)),"")</f>
        <v>Maramures</v>
      </c>
      <c r="AR26">
        <f>SUMIF(Magazine!$D$2:$D$95,Magazine!AQ26,Magazine!$AO$2:$AO$95)</f>
        <v>1</v>
      </c>
      <c r="AS26" t="s">
        <v>1216</v>
      </c>
    </row>
    <row r="27" spans="1:45" x14ac:dyDescent="0.3">
      <c r="A27" s="10" t="s">
        <v>131</v>
      </c>
      <c r="B27" s="10" t="s">
        <v>25</v>
      </c>
      <c r="C27" s="10" t="s">
        <v>871</v>
      </c>
      <c r="D27" s="10" t="s">
        <v>792</v>
      </c>
      <c r="E27" s="10" t="s">
        <v>893</v>
      </c>
      <c r="F27" s="10" t="s">
        <v>12</v>
      </c>
      <c r="G27" s="10" t="s">
        <v>12</v>
      </c>
      <c r="H27" s="10" t="s">
        <v>12</v>
      </c>
      <c r="I27" s="10" t="s">
        <v>137</v>
      </c>
      <c r="J27" s="10" t="s">
        <v>26</v>
      </c>
      <c r="K27" s="10" t="s">
        <v>254</v>
      </c>
      <c r="L27" s="10" t="s">
        <v>620</v>
      </c>
      <c r="M27" s="10" t="s">
        <v>620</v>
      </c>
      <c r="N27" s="10" t="s">
        <v>364</v>
      </c>
      <c r="O27" s="10" t="s">
        <v>303</v>
      </c>
      <c r="P27" s="11" t="s">
        <v>510</v>
      </c>
      <c r="Q27" s="10" t="s">
        <v>620</v>
      </c>
      <c r="R27" s="11" t="s">
        <v>620</v>
      </c>
      <c r="S27" s="10" t="s">
        <v>620</v>
      </c>
      <c r="T27" s="11" t="s">
        <v>620</v>
      </c>
      <c r="U27" s="10" t="s">
        <v>434</v>
      </c>
      <c r="V27" s="12">
        <v>8</v>
      </c>
      <c r="W27" s="12">
        <v>172</v>
      </c>
      <c r="X27" s="12">
        <v>172</v>
      </c>
      <c r="Y27" s="12">
        <v>44.428387000000001</v>
      </c>
      <c r="Z27" s="13">
        <v>26.105404</v>
      </c>
      <c r="AA27" s="69"/>
      <c r="AB27" s="12">
        <v>1</v>
      </c>
      <c r="AC27" s="12"/>
      <c r="AD27" s="12">
        <v>1</v>
      </c>
      <c r="AE27" s="12"/>
      <c r="AF27" s="12">
        <v>1</v>
      </c>
      <c r="AG27" s="12"/>
      <c r="AH27" s="12">
        <v>1</v>
      </c>
      <c r="AI27" s="12">
        <v>1</v>
      </c>
      <c r="AJ27" s="12"/>
      <c r="AK27" s="12"/>
      <c r="AL27" s="12"/>
      <c r="AM27" s="12"/>
      <c r="AN27" s="19"/>
      <c r="AO27" s="72">
        <f t="shared" si="0"/>
        <v>5</v>
      </c>
      <c r="AQ27" t="str">
        <f t="array" ref="AQ27">IFERROR(INDEX(Magazine!$D$2:$D$158, MATCH(0,IF(ISBLANK(Magazine!$D$2:$D$158),1,COUNTIF(Magazine!$AQ$1:AQ26, Magazine!$D$2:$D$158)), 0)),"")</f>
        <v>Mehedinti</v>
      </c>
      <c r="AR27">
        <f>SUMIF(Magazine!$D$2:$D$95,Magazine!AQ27,Magazine!$AO$2:$AO$95)</f>
        <v>1</v>
      </c>
      <c r="AS27" t="s">
        <v>1217</v>
      </c>
    </row>
    <row r="28" spans="1:45" x14ac:dyDescent="0.3">
      <c r="A28" s="10" t="s">
        <v>131</v>
      </c>
      <c r="B28" s="10" t="s">
        <v>84</v>
      </c>
      <c r="C28" s="10" t="s">
        <v>867</v>
      </c>
      <c r="D28" s="10" t="s">
        <v>792</v>
      </c>
      <c r="E28" s="10" t="s">
        <v>716</v>
      </c>
      <c r="F28" s="10" t="s">
        <v>12</v>
      </c>
      <c r="G28" s="10" t="s">
        <v>12</v>
      </c>
      <c r="H28" s="10" t="s">
        <v>12</v>
      </c>
      <c r="I28" s="10" t="s">
        <v>165</v>
      </c>
      <c r="J28" s="10" t="s">
        <v>85</v>
      </c>
      <c r="K28" s="10" t="s">
        <v>283</v>
      </c>
      <c r="L28" s="10" t="s">
        <v>620</v>
      </c>
      <c r="M28" s="10" t="s">
        <v>620</v>
      </c>
      <c r="N28" s="10" t="s">
        <v>391</v>
      </c>
      <c r="O28" s="10" t="s">
        <v>309</v>
      </c>
      <c r="P28" s="11" t="s">
        <v>542</v>
      </c>
      <c r="Q28" s="10" t="s">
        <v>620</v>
      </c>
      <c r="R28" s="11" t="s">
        <v>620</v>
      </c>
      <c r="S28" s="10" t="s">
        <v>620</v>
      </c>
      <c r="T28" s="11" t="s">
        <v>620</v>
      </c>
      <c r="U28" s="10" t="s">
        <v>466</v>
      </c>
      <c r="V28" s="12">
        <v>60</v>
      </c>
      <c r="W28" s="12">
        <v>247</v>
      </c>
      <c r="X28" s="12">
        <v>247</v>
      </c>
      <c r="Y28" s="12">
        <v>44.374423999999998</v>
      </c>
      <c r="Z28" s="13">
        <v>26.119479999999999</v>
      </c>
      <c r="AA28" s="69"/>
      <c r="AB28" s="12"/>
      <c r="AC28" s="12"/>
      <c r="AD28" s="12"/>
      <c r="AE28" s="12"/>
      <c r="AF28" s="12"/>
      <c r="AG28" s="12">
        <v>2</v>
      </c>
      <c r="AH28" s="12"/>
      <c r="AI28" s="12">
        <v>1</v>
      </c>
      <c r="AJ28" s="12"/>
      <c r="AK28" s="12"/>
      <c r="AL28" s="12"/>
      <c r="AM28" s="12"/>
      <c r="AN28" s="19"/>
      <c r="AO28" s="72">
        <f t="shared" si="0"/>
        <v>3</v>
      </c>
      <c r="AQ28" t="str">
        <f t="array" ref="AQ28">IFERROR(INDEX(Magazine!$D$2:$D$158, MATCH(0,IF(ISBLANK(Magazine!$D$2:$D$158),1,COUNTIF(Magazine!$AQ$1:AQ27, Magazine!$D$2:$D$158)), 0)),"")</f>
        <v>Mures</v>
      </c>
      <c r="AR28">
        <f>SUMIF(Magazine!$D$2:$D$95,Magazine!AQ28,Magazine!$AO$2:$AO$95)</f>
        <v>1</v>
      </c>
      <c r="AS28" t="s">
        <v>1218</v>
      </c>
    </row>
    <row r="29" spans="1:45" x14ac:dyDescent="0.3">
      <c r="A29" s="10" t="s">
        <v>131</v>
      </c>
      <c r="B29" s="10" t="s">
        <v>102</v>
      </c>
      <c r="C29" s="10" t="s">
        <v>857</v>
      </c>
      <c r="D29" s="10" t="s">
        <v>792</v>
      </c>
      <c r="E29" s="10" t="s">
        <v>760</v>
      </c>
      <c r="F29" s="10" t="s">
        <v>5</v>
      </c>
      <c r="G29" s="10" t="s">
        <v>5</v>
      </c>
      <c r="H29" s="10" t="s">
        <v>5</v>
      </c>
      <c r="I29" s="10" t="s">
        <v>176</v>
      </c>
      <c r="J29" s="10" t="s">
        <v>980</v>
      </c>
      <c r="K29" s="10" t="s">
        <v>981</v>
      </c>
      <c r="L29" s="10" t="s">
        <v>620</v>
      </c>
      <c r="M29" s="10" t="s">
        <v>620</v>
      </c>
      <c r="N29" s="10" t="s">
        <v>354</v>
      </c>
      <c r="O29" s="10" t="s">
        <v>654</v>
      </c>
      <c r="P29" s="11" t="s">
        <v>556</v>
      </c>
      <c r="Q29" s="10" t="s">
        <v>620</v>
      </c>
      <c r="R29" s="11" t="s">
        <v>620</v>
      </c>
      <c r="S29" s="10" t="s">
        <v>620</v>
      </c>
      <c r="T29" s="11" t="s">
        <v>620</v>
      </c>
      <c r="U29" s="10" t="s">
        <v>355</v>
      </c>
      <c r="V29" s="12">
        <v>100</v>
      </c>
      <c r="W29" s="12">
        <v>229</v>
      </c>
      <c r="X29" s="12">
        <v>229</v>
      </c>
      <c r="Y29" s="12">
        <v>44.399296</v>
      </c>
      <c r="Z29" s="13">
        <v>26.047203</v>
      </c>
      <c r="AA29" s="69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9"/>
      <c r="AO29" s="72">
        <f t="shared" si="0"/>
        <v>0</v>
      </c>
      <c r="AQ29" t="str">
        <f t="array" ref="AQ29">IFERROR(INDEX(Magazine!$D$2:$D$158, MATCH(0,IF(ISBLANK(Magazine!$D$2:$D$158),1,COUNTIF(Magazine!$AQ$1:AQ28, Magazine!$D$2:$D$158)), 0)),"")</f>
        <v>Neamt</v>
      </c>
      <c r="AR29">
        <f>SUMIF(Magazine!$D$2:$D$95,Magazine!AQ29,Magazine!$AO$2:$AO$95)</f>
        <v>0</v>
      </c>
      <c r="AS29" t="s">
        <v>1219</v>
      </c>
    </row>
    <row r="30" spans="1:45" x14ac:dyDescent="0.3">
      <c r="A30" s="10" t="s">
        <v>131</v>
      </c>
      <c r="B30" s="10" t="s">
        <v>234</v>
      </c>
      <c r="C30" s="10" t="s">
        <v>857</v>
      </c>
      <c r="D30" s="10" t="s">
        <v>792</v>
      </c>
      <c r="E30" s="10" t="s">
        <v>670</v>
      </c>
      <c r="F30" s="10" t="s">
        <v>12</v>
      </c>
      <c r="G30" s="10" t="s">
        <v>12</v>
      </c>
      <c r="H30" s="10" t="s">
        <v>12</v>
      </c>
      <c r="I30" s="10" t="s">
        <v>145</v>
      </c>
      <c r="J30" s="10" t="s">
        <v>567</v>
      </c>
      <c r="K30" s="10" t="s">
        <v>264</v>
      </c>
      <c r="L30" s="10" t="s">
        <v>620</v>
      </c>
      <c r="M30" s="10" t="s">
        <v>620</v>
      </c>
      <c r="N30" s="10" t="s">
        <v>370</v>
      </c>
      <c r="O30" s="10" t="s">
        <v>304</v>
      </c>
      <c r="P30" s="11" t="s">
        <v>518</v>
      </c>
      <c r="Q30" s="10" t="s">
        <v>631</v>
      </c>
      <c r="R30" s="11" t="s">
        <v>632</v>
      </c>
      <c r="S30" s="10" t="s">
        <v>620</v>
      </c>
      <c r="T30" s="11" t="s">
        <v>620</v>
      </c>
      <c r="U30" s="10" t="s">
        <v>442</v>
      </c>
      <c r="V30" s="12">
        <v>21</v>
      </c>
      <c r="W30" s="12">
        <v>238</v>
      </c>
      <c r="X30" s="12">
        <v>238</v>
      </c>
      <c r="Y30" s="12">
        <v>44.415390000000002</v>
      </c>
      <c r="Z30" s="13">
        <v>26.079483</v>
      </c>
      <c r="AA30" s="69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9"/>
      <c r="AO30" s="72">
        <f t="shared" si="0"/>
        <v>0</v>
      </c>
      <c r="AQ30" t="str">
        <f t="array" ref="AQ30">IFERROR(INDEX(Magazine!$D$2:$D$158, MATCH(0,IF(ISBLANK(Magazine!$D$2:$D$158),1,COUNTIF(Magazine!$AQ$1:AQ29, Magazine!$D$2:$D$158)), 0)),"")</f>
        <v>Olt</v>
      </c>
      <c r="AR30">
        <f>SUMIF(Magazine!$D$2:$D$95,Magazine!AQ30,Magazine!$AO$2:$AO$95)</f>
        <v>3</v>
      </c>
      <c r="AS30" t="s">
        <v>1220</v>
      </c>
    </row>
    <row r="31" spans="1:45" x14ac:dyDescent="0.3">
      <c r="A31" s="10" t="s">
        <v>131</v>
      </c>
      <c r="B31" s="10" t="s">
        <v>915</v>
      </c>
      <c r="C31" s="10" t="s">
        <v>857</v>
      </c>
      <c r="D31" s="10" t="s">
        <v>792</v>
      </c>
      <c r="E31" s="10" t="s">
        <v>921</v>
      </c>
      <c r="F31" s="7" t="s">
        <v>12</v>
      </c>
      <c r="G31" s="7" t="s">
        <v>12</v>
      </c>
      <c r="H31" s="7" t="s">
        <v>12</v>
      </c>
      <c r="I31" s="8" t="s">
        <v>931</v>
      </c>
      <c r="J31" s="10"/>
      <c r="K31" s="8" t="s">
        <v>264</v>
      </c>
      <c r="L31" s="8"/>
      <c r="M31" s="8"/>
      <c r="N31" s="10" t="s">
        <v>932</v>
      </c>
      <c r="O31" s="10"/>
      <c r="P31" s="8" t="s">
        <v>518</v>
      </c>
      <c r="Q31" s="8"/>
      <c r="R31" s="9"/>
      <c r="S31" s="8"/>
      <c r="T31" s="9"/>
      <c r="U31" s="10" t="s">
        <v>933</v>
      </c>
      <c r="V31" s="12">
        <v>139</v>
      </c>
      <c r="W31" s="12"/>
      <c r="X31" s="12"/>
      <c r="Y31" s="12">
        <v>44.417682999999997</v>
      </c>
      <c r="Z31" s="13">
        <v>26.073706000000001</v>
      </c>
      <c r="AA31" s="69"/>
      <c r="AB31" s="12"/>
      <c r="AC31" s="12"/>
      <c r="AD31" s="12"/>
      <c r="AE31" s="12"/>
      <c r="AF31" s="12">
        <v>1</v>
      </c>
      <c r="AG31" s="12">
        <v>1</v>
      </c>
      <c r="AH31" s="12"/>
      <c r="AI31" s="12"/>
      <c r="AJ31" s="12"/>
      <c r="AK31" s="12"/>
      <c r="AL31" s="12"/>
      <c r="AM31" s="12"/>
      <c r="AN31" s="19"/>
      <c r="AO31" s="72">
        <f t="shared" si="0"/>
        <v>2</v>
      </c>
      <c r="AQ31" t="str">
        <f t="array" ref="AQ31">IFERROR(INDEX(Magazine!$D$2:$D$158, MATCH(0,IF(ISBLANK(Magazine!$D$2:$D$158),1,COUNTIF(Magazine!$AQ$1:AQ30, Magazine!$D$2:$D$158)), 0)),"")</f>
        <v>Prahova</v>
      </c>
      <c r="AR31">
        <f>SUMIF(Magazine!$D$2:$D$95,Magazine!AQ31,Magazine!$AO$2:$AO$95)</f>
        <v>5</v>
      </c>
      <c r="AS31" t="s">
        <v>1221</v>
      </c>
    </row>
    <row r="32" spans="1:45" x14ac:dyDescent="0.3">
      <c r="A32" s="10" t="s">
        <v>131</v>
      </c>
      <c r="B32" s="10" t="s">
        <v>214</v>
      </c>
      <c r="C32" s="10" t="s">
        <v>876</v>
      </c>
      <c r="D32" s="10" t="s">
        <v>792</v>
      </c>
      <c r="E32" s="10" t="s">
        <v>880</v>
      </c>
      <c r="F32" s="10" t="s">
        <v>12</v>
      </c>
      <c r="G32" s="10" t="s">
        <v>737</v>
      </c>
      <c r="H32" s="10" t="s">
        <v>12</v>
      </c>
      <c r="I32" s="10"/>
      <c r="J32" s="10" t="s">
        <v>218</v>
      </c>
      <c r="K32" s="10" t="s">
        <v>187</v>
      </c>
      <c r="L32" s="10" t="s">
        <v>620</v>
      </c>
      <c r="M32" s="10" t="s">
        <v>620</v>
      </c>
      <c r="N32" s="10" t="s">
        <v>352</v>
      </c>
      <c r="O32" s="10"/>
      <c r="P32" s="11"/>
      <c r="Q32" s="10" t="s">
        <v>620</v>
      </c>
      <c r="R32" s="11" t="s">
        <v>620</v>
      </c>
      <c r="S32" s="10" t="s">
        <v>620</v>
      </c>
      <c r="T32" s="11" t="s">
        <v>620</v>
      </c>
      <c r="U32" s="10" t="s">
        <v>353</v>
      </c>
      <c r="V32" s="12">
        <v>128</v>
      </c>
      <c r="W32" s="12">
        <v>199</v>
      </c>
      <c r="X32" s="12">
        <v>199</v>
      </c>
      <c r="Y32" s="12">
        <v>44.431457999999999</v>
      </c>
      <c r="Z32" s="13">
        <v>26.051905000000001</v>
      </c>
      <c r="AA32" s="69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9"/>
      <c r="AO32" s="72">
        <f t="shared" si="0"/>
        <v>0</v>
      </c>
      <c r="AQ32" t="str">
        <f t="array" ref="AQ32">IFERROR(INDEX(Magazine!$D$2:$D$158, MATCH(0,IF(ISBLANK(Magazine!$D$2:$D$158),1,COUNTIF(Magazine!$AQ$1:AQ31, Magazine!$D$2:$D$158)), 0)),"")</f>
        <v>Salaj</v>
      </c>
      <c r="AR32">
        <f>SUMIF(Magazine!$D$2:$D$95,Magazine!AQ32,Magazine!$AO$2:$AO$95)</f>
        <v>3</v>
      </c>
      <c r="AS32" t="s">
        <v>864</v>
      </c>
    </row>
    <row r="33" spans="1:45" x14ac:dyDescent="0.3">
      <c r="A33" s="10" t="s">
        <v>131</v>
      </c>
      <c r="B33" s="10" t="s">
        <v>958</v>
      </c>
      <c r="C33" s="10" t="s">
        <v>876</v>
      </c>
      <c r="D33" s="10" t="s">
        <v>792</v>
      </c>
      <c r="E33" s="10" t="s">
        <v>969</v>
      </c>
      <c r="F33" s="10" t="s">
        <v>12</v>
      </c>
      <c r="G33" s="10" t="s">
        <v>12</v>
      </c>
      <c r="H33" s="10" t="s">
        <v>12</v>
      </c>
      <c r="I33" s="10" t="s">
        <v>664</v>
      </c>
      <c r="J33" s="10" t="s">
        <v>665</v>
      </c>
      <c r="K33" s="10" t="s">
        <v>666</v>
      </c>
      <c r="L33" s="10" t="s">
        <v>620</v>
      </c>
      <c r="M33" s="10"/>
      <c r="N33" s="10" t="s">
        <v>663</v>
      </c>
      <c r="O33" s="10" t="s">
        <v>714</v>
      </c>
      <c r="P33" s="11" t="s">
        <v>667</v>
      </c>
      <c r="Q33" s="10" t="s">
        <v>620</v>
      </c>
      <c r="R33" s="11" t="s">
        <v>620</v>
      </c>
      <c r="S33" s="10" t="s">
        <v>620</v>
      </c>
      <c r="T33" s="11" t="s">
        <v>620</v>
      </c>
      <c r="U33" s="10"/>
      <c r="V33" s="12">
        <v>140</v>
      </c>
      <c r="W33" s="12"/>
      <c r="X33" s="12"/>
      <c r="Y33" s="12">
        <v>44.440677999999998</v>
      </c>
      <c r="Z33" s="13">
        <v>25.982697999999999</v>
      </c>
      <c r="AA33" s="69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9"/>
      <c r="AO33" s="72">
        <f t="shared" si="0"/>
        <v>0</v>
      </c>
      <c r="AQ33" t="str">
        <f t="array" ref="AQ33">IFERROR(INDEX(Magazine!$D$2:$D$158, MATCH(0,IF(ISBLANK(Magazine!$D$2:$D$158),1,COUNTIF(Magazine!$AQ$1:AQ32, Magazine!$D$2:$D$158)), 0)),"")</f>
        <v>Satu Mare</v>
      </c>
      <c r="AR33">
        <f>SUMIF(Magazine!$D$2:$D$95,Magazine!AQ33,Magazine!$AO$2:$AO$95)</f>
        <v>3</v>
      </c>
      <c r="AS33" t="s">
        <v>853</v>
      </c>
    </row>
    <row r="34" spans="1:45" x14ac:dyDescent="0.3">
      <c r="A34" s="10" t="s">
        <v>131</v>
      </c>
      <c r="B34" s="10" t="s">
        <v>114</v>
      </c>
      <c r="C34" s="10" t="s">
        <v>876</v>
      </c>
      <c r="D34" s="10" t="s">
        <v>792</v>
      </c>
      <c r="E34" s="10" t="s">
        <v>710</v>
      </c>
      <c r="F34" s="10" t="s">
        <v>12</v>
      </c>
      <c r="G34" s="10" t="s">
        <v>12</v>
      </c>
      <c r="H34" s="10" t="s">
        <v>12</v>
      </c>
      <c r="I34" s="10" t="s">
        <v>182</v>
      </c>
      <c r="J34" s="10" t="s">
        <v>992</v>
      </c>
      <c r="K34" s="10" t="s">
        <v>993</v>
      </c>
      <c r="L34" s="10" t="s">
        <v>620</v>
      </c>
      <c r="M34" s="10" t="s">
        <v>620</v>
      </c>
      <c r="N34" s="10" t="s">
        <v>406</v>
      </c>
      <c r="O34" s="10" t="s">
        <v>319</v>
      </c>
      <c r="P34" s="11" t="s">
        <v>563</v>
      </c>
      <c r="Q34" s="10" t="s">
        <v>657</v>
      </c>
      <c r="R34" s="11" t="s">
        <v>658</v>
      </c>
      <c r="S34" s="10" t="s">
        <v>620</v>
      </c>
      <c r="T34" s="11" t="s">
        <v>620</v>
      </c>
      <c r="U34" s="10" t="s">
        <v>483</v>
      </c>
      <c r="V34" s="12">
        <v>115</v>
      </c>
      <c r="W34" s="12">
        <v>233</v>
      </c>
      <c r="X34" s="12">
        <v>233</v>
      </c>
      <c r="Y34" s="12">
        <v>44.428753</v>
      </c>
      <c r="Z34" s="13">
        <v>26.036396</v>
      </c>
      <c r="AA34" s="69"/>
      <c r="AB34" s="12"/>
      <c r="AC34" s="12">
        <v>1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9">
        <v>1</v>
      </c>
      <c r="AO34" s="72">
        <f t="shared" si="0"/>
        <v>2</v>
      </c>
      <c r="AQ34" t="str">
        <f t="array" ref="AQ34">IFERROR(INDEX(Magazine!$D$2:$D$158, MATCH(0,IF(ISBLANK(Magazine!$D$2:$D$158),1,COUNTIF(Magazine!$AQ$1:AQ33, Magazine!$D$2:$D$158)), 0)),"")</f>
        <v>Sibiu</v>
      </c>
      <c r="AR34">
        <f>SUMIF(Magazine!$D$2:$D$95,Magazine!AQ34,Magazine!$AO$2:$AO$95)</f>
        <v>1</v>
      </c>
      <c r="AS34" t="s">
        <v>810</v>
      </c>
    </row>
    <row r="35" spans="1:45" x14ac:dyDescent="0.3">
      <c r="A35" s="10" t="s">
        <v>131</v>
      </c>
      <c r="B35" s="10" t="s">
        <v>356</v>
      </c>
      <c r="C35" s="10" t="s">
        <v>798</v>
      </c>
      <c r="D35" s="10" t="s">
        <v>798</v>
      </c>
      <c r="E35" s="10" t="s">
        <v>687</v>
      </c>
      <c r="F35" s="10" t="s">
        <v>12</v>
      </c>
      <c r="G35" s="10" t="s">
        <v>12</v>
      </c>
      <c r="H35" s="10" t="s">
        <v>12</v>
      </c>
      <c r="I35" s="10" t="s">
        <v>138</v>
      </c>
      <c r="J35" s="10" t="s">
        <v>27</v>
      </c>
      <c r="K35" s="10" t="s">
        <v>255</v>
      </c>
      <c r="L35" s="10" t="s">
        <v>620</v>
      </c>
      <c r="M35" s="10" t="s">
        <v>620</v>
      </c>
      <c r="N35" s="10" t="s">
        <v>418</v>
      </c>
      <c r="O35" s="10" t="s">
        <v>603</v>
      </c>
      <c r="P35" s="11" t="s">
        <v>511</v>
      </c>
      <c r="Q35" s="10" t="s">
        <v>623</v>
      </c>
      <c r="R35" s="11" t="s">
        <v>624</v>
      </c>
      <c r="S35" s="10" t="s">
        <v>620</v>
      </c>
      <c r="T35" s="11" t="s">
        <v>620</v>
      </c>
      <c r="U35" s="10" t="s">
        <v>435</v>
      </c>
      <c r="V35" s="12">
        <v>9</v>
      </c>
      <c r="W35" s="12">
        <v>239</v>
      </c>
      <c r="X35" s="12">
        <v>239</v>
      </c>
      <c r="Y35" s="12">
        <v>45.127803999999998</v>
      </c>
      <c r="Z35" s="13">
        <v>26.828613000000001</v>
      </c>
      <c r="AA35" s="69"/>
      <c r="AB35" s="12">
        <v>1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9"/>
      <c r="AO35" s="72">
        <f t="shared" si="0"/>
        <v>1</v>
      </c>
      <c r="AQ35" t="str">
        <f t="array" ref="AQ35">IFERROR(INDEX(Magazine!$D$2:$D$158, MATCH(0,IF(ISBLANK(Magazine!$D$2:$D$158),1,COUNTIF(Magazine!$AQ$1:AQ34, Magazine!$D$2:$D$158)), 0)),"")</f>
        <v>Suceava</v>
      </c>
      <c r="AR35">
        <f>SUMIF(Magazine!$D$2:$D$95,Magazine!AQ35,Magazine!$AO$2:$AO$95)</f>
        <v>1</v>
      </c>
      <c r="AS35" t="s">
        <v>1222</v>
      </c>
    </row>
    <row r="36" spans="1:45" x14ac:dyDescent="0.3">
      <c r="A36" s="10" t="s">
        <v>131</v>
      </c>
      <c r="B36" s="10" t="s">
        <v>125</v>
      </c>
      <c r="C36" s="10" t="s">
        <v>845</v>
      </c>
      <c r="D36" s="10" t="s">
        <v>798</v>
      </c>
      <c r="E36" s="10" t="s">
        <v>680</v>
      </c>
      <c r="F36" s="10" t="s">
        <v>126</v>
      </c>
      <c r="G36" s="10" t="s">
        <v>754</v>
      </c>
      <c r="H36" s="10" t="s">
        <v>754</v>
      </c>
      <c r="I36" s="10" t="s">
        <v>757</v>
      </c>
      <c r="J36" s="10" t="s">
        <v>127</v>
      </c>
      <c r="K36" s="10" t="s">
        <v>201</v>
      </c>
      <c r="L36" s="10" t="s">
        <v>620</v>
      </c>
      <c r="M36" s="10" t="s">
        <v>620</v>
      </c>
      <c r="N36" s="10" t="s">
        <v>415</v>
      </c>
      <c r="O36" s="10" t="s">
        <v>755</v>
      </c>
      <c r="P36" s="11" t="s">
        <v>756</v>
      </c>
      <c r="Q36" s="10" t="s">
        <v>620</v>
      </c>
      <c r="R36" s="11" t="s">
        <v>620</v>
      </c>
      <c r="S36" s="10" t="s">
        <v>620</v>
      </c>
      <c r="T36" s="11" t="s">
        <v>620</v>
      </c>
      <c r="U36" s="10" t="s">
        <v>490</v>
      </c>
      <c r="V36" s="12">
        <v>131</v>
      </c>
      <c r="W36" s="12">
        <v>144</v>
      </c>
      <c r="X36" s="12">
        <v>144</v>
      </c>
      <c r="Y36" s="12">
        <v>45.381790000000002</v>
      </c>
      <c r="Z36" s="13">
        <v>27.042719000000002</v>
      </c>
      <c r="AA36" s="69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9"/>
      <c r="AO36" s="72">
        <f t="shared" si="0"/>
        <v>0</v>
      </c>
      <c r="AQ36" t="str">
        <f t="array" ref="AQ36">IFERROR(INDEX(Magazine!$D$2:$D$158, MATCH(0,IF(ISBLANK(Magazine!$D$2:$D$158),1,COUNTIF(Magazine!$AQ$1:AQ35, Magazine!$D$2:$D$158)), 0)),"")</f>
        <v>Teleorman</v>
      </c>
      <c r="AR36">
        <f>SUMIF(Magazine!$D$2:$D$95,Magazine!AQ36,Magazine!$AO$2:$AO$95)</f>
        <v>1</v>
      </c>
      <c r="AS36" t="s">
        <v>793</v>
      </c>
    </row>
    <row r="37" spans="1:45" x14ac:dyDescent="0.3">
      <c r="A37" s="10" t="s">
        <v>131</v>
      </c>
      <c r="B37" s="10" t="s">
        <v>20</v>
      </c>
      <c r="C37" s="10" t="s">
        <v>796</v>
      </c>
      <c r="D37" s="10" t="s">
        <v>796</v>
      </c>
      <c r="E37" s="10" t="s">
        <v>711</v>
      </c>
      <c r="F37" s="10" t="s">
        <v>32</v>
      </c>
      <c r="G37" s="10" t="s">
        <v>6</v>
      </c>
      <c r="H37" s="10" t="s">
        <v>21</v>
      </c>
      <c r="I37" s="10" t="s">
        <v>188</v>
      </c>
      <c r="J37" s="10" t="s">
        <v>206</v>
      </c>
      <c r="K37" s="10" t="s">
        <v>188</v>
      </c>
      <c r="L37" s="10" t="s">
        <v>620</v>
      </c>
      <c r="M37" s="10" t="s">
        <v>620</v>
      </c>
      <c r="N37" s="10" t="s">
        <v>362</v>
      </c>
      <c r="O37" s="10" t="s">
        <v>601</v>
      </c>
      <c r="P37" s="11" t="s">
        <v>508</v>
      </c>
      <c r="Q37" s="10" t="s">
        <v>620</v>
      </c>
      <c r="R37" s="11" t="s">
        <v>620</v>
      </c>
      <c r="S37" s="10" t="s">
        <v>620</v>
      </c>
      <c r="T37" s="11" t="s">
        <v>620</v>
      </c>
      <c r="U37" s="10" t="s">
        <v>432</v>
      </c>
      <c r="V37" s="12">
        <v>6</v>
      </c>
      <c r="W37" s="12">
        <v>182</v>
      </c>
      <c r="X37" s="12">
        <v>182</v>
      </c>
      <c r="Y37" s="12">
        <v>44.204242999999998</v>
      </c>
      <c r="Z37" s="13">
        <v>27.314211</v>
      </c>
      <c r="AA37" s="69"/>
      <c r="AB37" s="12">
        <v>1</v>
      </c>
      <c r="AC37" s="12"/>
      <c r="AD37" s="12"/>
      <c r="AE37" s="12"/>
      <c r="AF37" s="12">
        <v>1</v>
      </c>
      <c r="AG37" s="12"/>
      <c r="AH37" s="12"/>
      <c r="AI37" s="12"/>
      <c r="AJ37" s="12"/>
      <c r="AK37" s="12"/>
      <c r="AL37" s="12"/>
      <c r="AM37" s="12"/>
      <c r="AN37" s="19"/>
      <c r="AO37" s="72">
        <f t="shared" si="0"/>
        <v>2</v>
      </c>
      <c r="AQ37" t="str">
        <f t="array" ref="AQ37">IFERROR(INDEX(Magazine!$D$2:$D$158, MATCH(0,IF(ISBLANK(Magazine!$D$2:$D$158),1,COUNTIF(Magazine!$AQ$1:AQ36, Magazine!$D$2:$D$158)), 0)),"")</f>
        <v>Timis</v>
      </c>
      <c r="AR37">
        <f>SUMIF(Magazine!$D$2:$D$95,Magazine!AQ37,Magazine!$AO$2:$AO$95)</f>
        <v>7</v>
      </c>
      <c r="AS37" t="s">
        <v>819</v>
      </c>
    </row>
    <row r="38" spans="1:45" x14ac:dyDescent="0.3">
      <c r="A38" s="10" t="s">
        <v>131</v>
      </c>
      <c r="B38" s="10" t="s">
        <v>236</v>
      </c>
      <c r="C38" s="10" t="s">
        <v>870</v>
      </c>
      <c r="D38" s="10" t="s">
        <v>835</v>
      </c>
      <c r="E38" s="10" t="s">
        <v>896</v>
      </c>
      <c r="F38" s="10" t="s">
        <v>12</v>
      </c>
      <c r="G38" s="10" t="s">
        <v>12</v>
      </c>
      <c r="H38" s="10" t="s">
        <v>12</v>
      </c>
      <c r="I38" s="10" t="s">
        <v>199</v>
      </c>
      <c r="J38" s="10" t="s">
        <v>982</v>
      </c>
      <c r="K38" s="10" t="s">
        <v>771</v>
      </c>
      <c r="L38" s="10" t="s">
        <v>620</v>
      </c>
      <c r="M38" s="10" t="s">
        <v>620</v>
      </c>
      <c r="N38" s="10" t="s">
        <v>413</v>
      </c>
      <c r="O38" s="10" t="s">
        <v>758</v>
      </c>
      <c r="P38" s="11" t="s">
        <v>759</v>
      </c>
      <c r="Q38" s="10" t="s">
        <v>620</v>
      </c>
      <c r="R38" s="11" t="s">
        <v>620</v>
      </c>
      <c r="S38" s="10" t="s">
        <v>620</v>
      </c>
      <c r="T38" s="11" t="s">
        <v>620</v>
      </c>
      <c r="U38" s="10" t="s">
        <v>487</v>
      </c>
      <c r="V38" s="12">
        <v>126</v>
      </c>
      <c r="W38" s="12">
        <v>212</v>
      </c>
      <c r="X38" s="12">
        <v>212</v>
      </c>
      <c r="Y38" s="12">
        <v>46.750298000000001</v>
      </c>
      <c r="Z38" s="13">
        <v>23.531096999999999</v>
      </c>
      <c r="AA38" s="69"/>
      <c r="AB38" s="12">
        <v>1</v>
      </c>
      <c r="AC38" s="12"/>
      <c r="AD38" s="12"/>
      <c r="AE38" s="12"/>
      <c r="AF38" s="12">
        <v>1</v>
      </c>
      <c r="AG38" s="12"/>
      <c r="AH38" s="12">
        <v>1</v>
      </c>
      <c r="AI38" s="12"/>
      <c r="AJ38" s="12"/>
      <c r="AK38" s="12"/>
      <c r="AL38" s="12"/>
      <c r="AM38" s="12"/>
      <c r="AN38" s="19"/>
      <c r="AO38" s="72">
        <f t="shared" si="0"/>
        <v>3</v>
      </c>
      <c r="AQ38" t="str">
        <f t="array" ref="AQ38">IFERROR(INDEX(Magazine!$D$2:$D$158, MATCH(0,IF(ISBLANK(Magazine!$D$2:$D$158),1,COUNTIF(Magazine!$AQ$1:AQ37, Magazine!$D$2:$D$158)), 0)),"")</f>
        <v>Tulcea</v>
      </c>
      <c r="AR38">
        <f>SUMIF(Magazine!$D$2:$D$95,Magazine!AQ38,Magazine!$AO$2:$AO$95)</f>
        <v>1</v>
      </c>
      <c r="AS38" t="s">
        <v>859</v>
      </c>
    </row>
    <row r="39" spans="1:45" x14ac:dyDescent="0.3">
      <c r="A39" s="10" t="s">
        <v>131</v>
      </c>
      <c r="B39" s="10" t="s">
        <v>96</v>
      </c>
      <c r="C39" s="10" t="s">
        <v>870</v>
      </c>
      <c r="D39" s="10" t="s">
        <v>835</v>
      </c>
      <c r="E39" s="10" t="s">
        <v>677</v>
      </c>
      <c r="F39" s="10" t="s">
        <v>12</v>
      </c>
      <c r="G39" s="10" t="s">
        <v>12</v>
      </c>
      <c r="H39" s="10" t="s">
        <v>12</v>
      </c>
      <c r="I39" s="10" t="s">
        <v>191</v>
      </c>
      <c r="J39" s="10" t="s">
        <v>97</v>
      </c>
      <c r="K39" s="10" t="s">
        <v>292</v>
      </c>
      <c r="L39" s="10" t="s">
        <v>620</v>
      </c>
      <c r="M39" s="10" t="s">
        <v>620</v>
      </c>
      <c r="N39" s="10" t="s">
        <v>399</v>
      </c>
      <c r="O39" s="10" t="s">
        <v>599</v>
      </c>
      <c r="P39" s="11" t="s">
        <v>551</v>
      </c>
      <c r="Q39" s="10" t="s">
        <v>650</v>
      </c>
      <c r="R39" s="11" t="s">
        <v>651</v>
      </c>
      <c r="S39" s="10" t="s">
        <v>620</v>
      </c>
      <c r="T39" s="11" t="s">
        <v>620</v>
      </c>
      <c r="U39" s="10" t="s">
        <v>475</v>
      </c>
      <c r="V39" s="12">
        <v>78</v>
      </c>
      <c r="W39" s="12">
        <v>225</v>
      </c>
      <c r="X39" s="12">
        <v>225</v>
      </c>
      <c r="Y39" s="12">
        <v>46.766250999999997</v>
      </c>
      <c r="Z39" s="13">
        <v>23.592279000000001</v>
      </c>
      <c r="AA39" s="69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9"/>
      <c r="AO39" s="72">
        <f t="shared" si="0"/>
        <v>0</v>
      </c>
      <c r="AQ39" t="str">
        <f t="array" ref="AQ39">IFERROR(INDEX(Magazine!$D$2:$D$158, MATCH(0,IF(ISBLANK(Magazine!$D$2:$D$158),1,COUNTIF(Magazine!$AQ$1:AQ38, Magazine!$D$2:$D$158)), 0)),"")</f>
        <v>Valcea</v>
      </c>
      <c r="AR39">
        <f>SUMIF(Magazine!$D$2:$D$95,Magazine!AQ39,Magazine!$AO$2:$AO$95)</f>
        <v>1</v>
      </c>
      <c r="AS39" t="s">
        <v>1223</v>
      </c>
    </row>
    <row r="40" spans="1:45" x14ac:dyDescent="0.3">
      <c r="A40" s="10" t="s">
        <v>131</v>
      </c>
      <c r="B40" s="10" t="s">
        <v>93</v>
      </c>
      <c r="C40" s="10" t="s">
        <v>870</v>
      </c>
      <c r="D40" s="10" t="s">
        <v>835</v>
      </c>
      <c r="E40" s="10" t="s">
        <v>723</v>
      </c>
      <c r="F40" s="10" t="s">
        <v>74</v>
      </c>
      <c r="G40" s="10" t="s">
        <v>75</v>
      </c>
      <c r="H40" s="10" t="s">
        <v>75</v>
      </c>
      <c r="I40" s="10" t="s">
        <v>171</v>
      </c>
      <c r="J40" s="10" t="s">
        <v>94</v>
      </c>
      <c r="K40" s="10" t="s">
        <v>290</v>
      </c>
      <c r="L40" s="10" t="s">
        <v>620</v>
      </c>
      <c r="M40" s="10" t="s">
        <v>620</v>
      </c>
      <c r="N40" s="10" t="s">
        <v>397</v>
      </c>
      <c r="O40" s="10" t="s">
        <v>311</v>
      </c>
      <c r="P40" s="11" t="s">
        <v>548</v>
      </c>
      <c r="Q40" s="10" t="s">
        <v>620</v>
      </c>
      <c r="R40" s="11" t="s">
        <v>620</v>
      </c>
      <c r="S40" s="10" t="s">
        <v>620</v>
      </c>
      <c r="T40" s="11" t="s">
        <v>620</v>
      </c>
      <c r="U40" s="10" t="s">
        <v>472</v>
      </c>
      <c r="V40" s="12">
        <v>69</v>
      </c>
      <c r="W40" s="12">
        <v>230</v>
      </c>
      <c r="X40" s="12">
        <v>230</v>
      </c>
      <c r="Y40" s="12">
        <v>46.799103000000002</v>
      </c>
      <c r="Z40" s="13">
        <v>23.609639999999999</v>
      </c>
      <c r="AA40" s="69"/>
      <c r="AB40" s="12">
        <v>1</v>
      </c>
      <c r="AC40" s="12"/>
      <c r="AD40" s="12"/>
      <c r="AE40" s="12"/>
      <c r="AF40" s="12">
        <v>1</v>
      </c>
      <c r="AG40" s="12">
        <v>1</v>
      </c>
      <c r="AH40" s="12"/>
      <c r="AI40" s="12"/>
      <c r="AJ40" s="12"/>
      <c r="AK40" s="12"/>
      <c r="AL40" s="12"/>
      <c r="AM40" s="12"/>
      <c r="AN40" s="19"/>
      <c r="AO40" s="72">
        <f t="shared" si="0"/>
        <v>3</v>
      </c>
      <c r="AQ40" t="str">
        <f t="array" ref="AQ40">IFERROR(INDEX(Magazine!$D$2:$D$158, MATCH(0,IF(ISBLANK(Magazine!$D$2:$D$158),1,COUNTIF(Magazine!$AQ$1:AQ39, Magazine!$D$2:$D$158)), 0)),"")</f>
        <v>Vaslui</v>
      </c>
      <c r="AR40">
        <f>SUMIF(Magazine!$D$2:$D$95,Magazine!AQ40,Magazine!$AO$2:$AO$95)</f>
        <v>2</v>
      </c>
      <c r="AS40" t="s">
        <v>838</v>
      </c>
    </row>
    <row r="41" spans="1:45" x14ac:dyDescent="0.3">
      <c r="A41" s="10" t="s">
        <v>131</v>
      </c>
      <c r="B41" s="10" t="s">
        <v>51</v>
      </c>
      <c r="C41" s="10" t="s">
        <v>813</v>
      </c>
      <c r="D41" s="10" t="s">
        <v>835</v>
      </c>
      <c r="E41" s="10" t="s">
        <v>672</v>
      </c>
      <c r="F41" s="10" t="s">
        <v>32</v>
      </c>
      <c r="G41" s="10" t="s">
        <v>21</v>
      </c>
      <c r="H41" s="10" t="s">
        <v>52</v>
      </c>
      <c r="I41" s="10" t="s">
        <v>620</v>
      </c>
      <c r="J41" s="10" t="s">
        <v>215</v>
      </c>
      <c r="K41" s="10" t="s">
        <v>196</v>
      </c>
      <c r="L41" s="10" t="s">
        <v>620</v>
      </c>
      <c r="M41" s="10" t="s">
        <v>620</v>
      </c>
      <c r="N41" s="10" t="s">
        <v>375</v>
      </c>
      <c r="O41" s="10" t="s">
        <v>581</v>
      </c>
      <c r="P41" s="11" t="s">
        <v>524</v>
      </c>
      <c r="Q41" s="10" t="s">
        <v>620</v>
      </c>
      <c r="R41" s="11" t="s">
        <v>620</v>
      </c>
      <c r="S41" s="10" t="s">
        <v>620</v>
      </c>
      <c r="T41" s="11" t="s">
        <v>620</v>
      </c>
      <c r="U41" s="10" t="s">
        <v>448</v>
      </c>
      <c r="V41" s="12">
        <v>32</v>
      </c>
      <c r="W41" s="12">
        <v>193</v>
      </c>
      <c r="X41" s="12">
        <v>193</v>
      </c>
      <c r="Y41" s="12">
        <v>47.144356000000002</v>
      </c>
      <c r="Z41" s="13">
        <v>23.876446000000001</v>
      </c>
      <c r="AA41" s="69"/>
      <c r="AB41" s="12"/>
      <c r="AC41" s="12"/>
      <c r="AD41" s="12"/>
      <c r="AE41" s="12">
        <v>1</v>
      </c>
      <c r="AF41" s="12"/>
      <c r="AG41" s="12"/>
      <c r="AH41" s="12"/>
      <c r="AI41" s="12"/>
      <c r="AJ41" s="12"/>
      <c r="AK41" s="12"/>
      <c r="AL41" s="12"/>
      <c r="AM41" s="12"/>
      <c r="AN41" s="19"/>
      <c r="AO41" s="72">
        <f t="shared" si="0"/>
        <v>1</v>
      </c>
      <c r="AQ41" t="str">
        <f t="array" ref="AQ41">IFERROR(INDEX(Magazine!$D$2:$D$158, MATCH(0,IF(ISBLANK(Magazine!$D$2:$D$158),1,COUNTIF(Magazine!$AQ$1:AQ40, Magazine!$D$2:$D$158)), 0)),"")</f>
        <v>Vrancea</v>
      </c>
      <c r="AR41">
        <f>SUMIF(Magazine!$D$2:$D$95,Magazine!AQ41,Magazine!$AO$2:$AO$95)</f>
        <v>0</v>
      </c>
      <c r="AS41" t="s">
        <v>842</v>
      </c>
    </row>
    <row r="42" spans="1:45" x14ac:dyDescent="0.3">
      <c r="A42" s="10" t="s">
        <v>131</v>
      </c>
      <c r="B42" s="10" t="s">
        <v>95</v>
      </c>
      <c r="C42" s="10" t="s">
        <v>837</v>
      </c>
      <c r="D42" s="10" t="s">
        <v>835</v>
      </c>
      <c r="E42" s="10" t="s">
        <v>770</v>
      </c>
      <c r="F42" s="10" t="s">
        <v>5</v>
      </c>
      <c r="G42" s="10" t="s">
        <v>5</v>
      </c>
      <c r="H42" s="10" t="s">
        <v>6</v>
      </c>
      <c r="I42" s="10" t="s">
        <v>172</v>
      </c>
      <c r="J42" s="10" t="s">
        <v>571</v>
      </c>
      <c r="K42" s="10" t="s">
        <v>291</v>
      </c>
      <c r="L42" s="10" t="s">
        <v>620</v>
      </c>
      <c r="M42" s="10" t="s">
        <v>620</v>
      </c>
      <c r="N42" s="10" t="s">
        <v>422</v>
      </c>
      <c r="O42" s="10" t="s">
        <v>598</v>
      </c>
      <c r="P42" s="11" t="s">
        <v>550</v>
      </c>
      <c r="Q42" s="10" t="s">
        <v>620</v>
      </c>
      <c r="R42" s="11" t="s">
        <v>620</v>
      </c>
      <c r="S42" s="10" t="s">
        <v>620</v>
      </c>
      <c r="T42" s="11" t="s">
        <v>620</v>
      </c>
      <c r="U42" s="10" t="s">
        <v>474</v>
      </c>
      <c r="V42" s="12">
        <v>73</v>
      </c>
      <c r="W42" s="12">
        <v>107</v>
      </c>
      <c r="X42" s="12">
        <v>107</v>
      </c>
      <c r="Y42" s="12">
        <v>46.560519999999997</v>
      </c>
      <c r="Z42" s="13">
        <v>23.816742000000001</v>
      </c>
      <c r="AA42" s="69"/>
      <c r="AB42" s="12">
        <v>1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9"/>
      <c r="AO42" s="72">
        <f t="shared" si="0"/>
        <v>1</v>
      </c>
      <c r="AS42" t="s">
        <v>1224</v>
      </c>
    </row>
    <row r="43" spans="1:45" x14ac:dyDescent="0.3">
      <c r="A43" s="10" t="s">
        <v>131</v>
      </c>
      <c r="B43" s="10" t="s">
        <v>118</v>
      </c>
      <c r="C43" s="10" t="s">
        <v>843</v>
      </c>
      <c r="D43" s="10" t="s">
        <v>839</v>
      </c>
      <c r="E43" s="10" t="s">
        <v>706</v>
      </c>
      <c r="F43" s="10" t="s">
        <v>32</v>
      </c>
      <c r="G43" s="10" t="s">
        <v>21</v>
      </c>
      <c r="H43" s="10" t="s">
        <v>21</v>
      </c>
      <c r="I43" s="10" t="s">
        <v>738</v>
      </c>
      <c r="J43" s="10" t="s">
        <v>119</v>
      </c>
      <c r="K43" s="10" t="s">
        <v>184</v>
      </c>
      <c r="L43" s="10" t="s">
        <v>620</v>
      </c>
      <c r="M43" s="10" t="s">
        <v>620</v>
      </c>
      <c r="N43" s="10" t="s">
        <v>410</v>
      </c>
      <c r="O43" s="10" t="s">
        <v>659</v>
      </c>
      <c r="P43" s="11" t="s">
        <v>660</v>
      </c>
      <c r="Q43" s="10" t="s">
        <v>620</v>
      </c>
      <c r="R43" s="11" t="s">
        <v>620</v>
      </c>
      <c r="S43" s="10" t="s">
        <v>620</v>
      </c>
      <c r="T43" s="11" t="s">
        <v>620</v>
      </c>
      <c r="U43" s="10" t="s">
        <v>342</v>
      </c>
      <c r="V43" s="12">
        <v>122</v>
      </c>
      <c r="W43" s="12">
        <v>206</v>
      </c>
      <c r="X43" s="12">
        <v>206</v>
      </c>
      <c r="Y43" s="12">
        <v>44.341144999999997</v>
      </c>
      <c r="Z43" s="13">
        <v>28.03219</v>
      </c>
      <c r="AA43" s="69"/>
      <c r="AB43" s="12"/>
      <c r="AC43" s="12">
        <v>1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9"/>
      <c r="AO43" s="72">
        <f t="shared" si="0"/>
        <v>1</v>
      </c>
      <c r="AS43" t="s">
        <v>849</v>
      </c>
    </row>
    <row r="44" spans="1:45" x14ac:dyDescent="0.3">
      <c r="A44" s="10" t="s">
        <v>131</v>
      </c>
      <c r="B44" s="10" t="s">
        <v>979</v>
      </c>
      <c r="C44" s="10" t="s">
        <v>839</v>
      </c>
      <c r="D44" s="10" t="s">
        <v>839</v>
      </c>
      <c r="E44" s="10" t="s">
        <v>985</v>
      </c>
      <c r="F44" s="20" t="s">
        <v>12</v>
      </c>
      <c r="G44" s="20" t="s">
        <v>12</v>
      </c>
      <c r="H44" s="20" t="s">
        <v>12</v>
      </c>
      <c r="I44" s="10"/>
      <c r="J44" s="10" t="s">
        <v>119</v>
      </c>
      <c r="K44" s="10" t="s">
        <v>184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2">
        <v>188</v>
      </c>
      <c r="W44" s="10"/>
      <c r="X44" s="10"/>
      <c r="Y44" s="12">
        <v>45.164321999999999</v>
      </c>
      <c r="Z44" s="13">
        <v>28.791674</v>
      </c>
      <c r="AA44" s="69"/>
      <c r="AB44" s="12">
        <v>1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9"/>
      <c r="AO44" s="72">
        <f t="shared" si="0"/>
        <v>1</v>
      </c>
      <c r="AR44">
        <f>SUM(AR11:AR43)</f>
        <v>84</v>
      </c>
    </row>
    <row r="45" spans="1:45" x14ac:dyDescent="0.3">
      <c r="A45" s="10" t="s">
        <v>131</v>
      </c>
      <c r="B45" s="10" t="s">
        <v>107</v>
      </c>
      <c r="C45" s="10" t="s">
        <v>839</v>
      </c>
      <c r="D45" s="10" t="s">
        <v>839</v>
      </c>
      <c r="E45" s="10" t="s">
        <v>785</v>
      </c>
      <c r="F45" s="10" t="s">
        <v>23</v>
      </c>
      <c r="G45" s="10" t="s">
        <v>23</v>
      </c>
      <c r="H45" s="10" t="s">
        <v>23</v>
      </c>
      <c r="I45" s="10"/>
      <c r="J45" s="10" t="s">
        <v>212</v>
      </c>
      <c r="K45" s="10" t="s">
        <v>205</v>
      </c>
      <c r="L45" s="10"/>
      <c r="M45" s="10"/>
      <c r="N45" s="10" t="s">
        <v>424</v>
      </c>
      <c r="O45" s="10" t="s">
        <v>315</v>
      </c>
      <c r="P45" s="11" t="s">
        <v>558</v>
      </c>
      <c r="Q45" s="10"/>
      <c r="R45" s="11"/>
      <c r="S45" s="10"/>
      <c r="T45" s="11"/>
      <c r="U45" s="10" t="s">
        <v>337</v>
      </c>
      <c r="V45" s="12">
        <v>106</v>
      </c>
      <c r="W45" s="12">
        <v>169</v>
      </c>
      <c r="X45" s="12">
        <v>169</v>
      </c>
      <c r="Y45" s="12">
        <v>44.170616000000003</v>
      </c>
      <c r="Z45" s="13">
        <v>28.611934999999999</v>
      </c>
      <c r="AA45" s="69"/>
      <c r="AB45" s="12">
        <v>1</v>
      </c>
      <c r="AC45" s="12"/>
      <c r="AD45" s="12"/>
      <c r="AE45" s="12"/>
      <c r="AF45" s="12"/>
      <c r="AG45" s="12"/>
      <c r="AH45" s="12">
        <v>1</v>
      </c>
      <c r="AI45" s="12">
        <v>1</v>
      </c>
      <c r="AJ45" s="12"/>
      <c r="AK45" s="12"/>
      <c r="AL45" s="12"/>
      <c r="AM45" s="12"/>
      <c r="AN45" s="19"/>
      <c r="AO45" s="72">
        <f t="shared" si="0"/>
        <v>3</v>
      </c>
    </row>
    <row r="46" spans="1:45" x14ac:dyDescent="0.3">
      <c r="A46" s="10" t="s">
        <v>131</v>
      </c>
      <c r="B46" s="10" t="s">
        <v>123</v>
      </c>
      <c r="C46" s="10" t="s">
        <v>839</v>
      </c>
      <c r="D46" s="10" t="s">
        <v>839</v>
      </c>
      <c r="E46" s="10" t="s">
        <v>912</v>
      </c>
      <c r="F46" s="10" t="s">
        <v>12</v>
      </c>
      <c r="G46" s="10" t="s">
        <v>12</v>
      </c>
      <c r="H46" s="10" t="s">
        <v>12</v>
      </c>
      <c r="I46" s="10" t="s">
        <v>746</v>
      </c>
      <c r="J46" s="10" t="s">
        <v>124</v>
      </c>
      <c r="K46" s="10" t="s">
        <v>200</v>
      </c>
      <c r="L46" s="10" t="s">
        <v>620</v>
      </c>
      <c r="M46" s="10" t="s">
        <v>620</v>
      </c>
      <c r="N46" s="10" t="s">
        <v>414</v>
      </c>
      <c r="O46" s="10" t="s">
        <v>745</v>
      </c>
      <c r="P46" s="11" t="s">
        <v>747</v>
      </c>
      <c r="Q46" s="10" t="s">
        <v>713</v>
      </c>
      <c r="R46" s="11" t="s">
        <v>669</v>
      </c>
      <c r="S46" s="10" t="s">
        <v>620</v>
      </c>
      <c r="T46" s="11" t="s">
        <v>620</v>
      </c>
      <c r="U46" s="10" t="s">
        <v>489</v>
      </c>
      <c r="V46" s="12">
        <v>129</v>
      </c>
      <c r="W46" s="12">
        <v>101</v>
      </c>
      <c r="X46" s="12">
        <v>101</v>
      </c>
      <c r="Y46" s="12">
        <v>44.199325999999999</v>
      </c>
      <c r="Z46" s="13">
        <v>28.609363999999999</v>
      </c>
      <c r="AA46" s="69"/>
      <c r="AB46" s="12">
        <v>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9"/>
      <c r="AO46" s="72">
        <f t="shared" si="0"/>
        <v>1</v>
      </c>
    </row>
    <row r="47" spans="1:45" x14ac:dyDescent="0.3">
      <c r="A47" s="10" t="s">
        <v>131</v>
      </c>
      <c r="B47" s="10" t="s">
        <v>222</v>
      </c>
      <c r="C47" s="10" t="s">
        <v>808</v>
      </c>
      <c r="D47" s="10" t="s">
        <v>839</v>
      </c>
      <c r="E47" s="10" t="s">
        <v>692</v>
      </c>
      <c r="F47" s="10" t="s">
        <v>32</v>
      </c>
      <c r="G47" s="10" t="s">
        <v>15</v>
      </c>
      <c r="H47" s="10" t="s">
        <v>21</v>
      </c>
      <c r="I47" s="10" t="s">
        <v>147</v>
      </c>
      <c r="J47" s="10" t="s">
        <v>45</v>
      </c>
      <c r="K47" s="10" t="s">
        <v>265</v>
      </c>
      <c r="L47" s="10"/>
      <c r="M47" s="10"/>
      <c r="N47" s="10" t="s">
        <v>372</v>
      </c>
      <c r="O47" s="10" t="s">
        <v>578</v>
      </c>
      <c r="P47" s="11" t="s">
        <v>519</v>
      </c>
      <c r="Q47" s="10"/>
      <c r="R47" s="11"/>
      <c r="S47" s="10"/>
      <c r="T47" s="11"/>
      <c r="U47" s="10" t="s">
        <v>444</v>
      </c>
      <c r="V47" s="12">
        <v>24</v>
      </c>
      <c r="W47" s="12">
        <v>131</v>
      </c>
      <c r="X47" s="12">
        <v>131</v>
      </c>
      <c r="Y47" s="12">
        <v>43.811892999999998</v>
      </c>
      <c r="Z47" s="13">
        <v>28.583891000000001</v>
      </c>
      <c r="AA47" s="69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9"/>
      <c r="AO47" s="72">
        <f t="shared" si="0"/>
        <v>0</v>
      </c>
    </row>
    <row r="48" spans="1:45" x14ac:dyDescent="0.3">
      <c r="A48" s="10" t="s">
        <v>131</v>
      </c>
      <c r="B48" s="10" t="s">
        <v>88</v>
      </c>
      <c r="C48" s="10" t="s">
        <v>833</v>
      </c>
      <c r="D48" s="10" t="s">
        <v>839</v>
      </c>
      <c r="E48" s="10" t="s">
        <v>717</v>
      </c>
      <c r="F48" s="10" t="s">
        <v>32</v>
      </c>
      <c r="G48" s="10" t="s">
        <v>21</v>
      </c>
      <c r="H48" s="10" t="s">
        <v>52</v>
      </c>
      <c r="I48" s="10" t="s">
        <v>168</v>
      </c>
      <c r="J48" s="10" t="s">
        <v>89</v>
      </c>
      <c r="K48" s="10" t="s">
        <v>286</v>
      </c>
      <c r="L48" s="10" t="s">
        <v>620</v>
      </c>
      <c r="M48" s="10" t="s">
        <v>620</v>
      </c>
      <c r="N48" s="10" t="s">
        <v>394</v>
      </c>
      <c r="O48" s="10" t="s">
        <v>595</v>
      </c>
      <c r="P48" s="11" t="s">
        <v>545</v>
      </c>
      <c r="Q48" s="10" t="s">
        <v>620</v>
      </c>
      <c r="R48" s="11" t="s">
        <v>620</v>
      </c>
      <c r="S48" s="10" t="s">
        <v>620</v>
      </c>
      <c r="T48" s="11" t="s">
        <v>620</v>
      </c>
      <c r="U48" s="10" t="s">
        <v>469</v>
      </c>
      <c r="V48" s="12">
        <v>65</v>
      </c>
      <c r="W48" s="12">
        <v>103</v>
      </c>
      <c r="X48" s="12">
        <v>103</v>
      </c>
      <c r="Y48" s="12">
        <v>44.246288</v>
      </c>
      <c r="Z48" s="13">
        <v>28.270257999999998</v>
      </c>
      <c r="AA48" s="69"/>
      <c r="AB48" s="12"/>
      <c r="AC48" s="12">
        <v>1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9"/>
      <c r="AO48" s="72">
        <f t="shared" si="0"/>
        <v>1</v>
      </c>
    </row>
    <row r="49" spans="1:41" x14ac:dyDescent="0.3">
      <c r="A49" s="10" t="s">
        <v>131</v>
      </c>
      <c r="B49" s="10" t="s">
        <v>916</v>
      </c>
      <c r="C49" s="10" t="s">
        <v>919</v>
      </c>
      <c r="D49" s="10" t="s">
        <v>839</v>
      </c>
      <c r="E49" s="10" t="s">
        <v>948</v>
      </c>
      <c r="F49" s="10" t="s">
        <v>32</v>
      </c>
      <c r="G49" s="10" t="s">
        <v>21</v>
      </c>
      <c r="H49" s="10" t="s">
        <v>52</v>
      </c>
      <c r="I49" s="10" t="s">
        <v>922</v>
      </c>
      <c r="J49" s="10" t="s">
        <v>949</v>
      </c>
      <c r="K49" s="10" t="s">
        <v>950</v>
      </c>
      <c r="L49" s="10"/>
      <c r="M49" s="10"/>
      <c r="N49" s="10" t="s">
        <v>934</v>
      </c>
      <c r="O49" s="10" t="s">
        <v>951</v>
      </c>
      <c r="P49" s="11" t="s">
        <v>952</v>
      </c>
      <c r="Q49" s="10"/>
      <c r="R49" s="11"/>
      <c r="S49" s="10"/>
      <c r="T49" s="11"/>
      <c r="U49" s="10" t="s">
        <v>935</v>
      </c>
      <c r="V49" s="12">
        <v>152</v>
      </c>
      <c r="W49" s="12"/>
      <c r="X49" s="12"/>
      <c r="Y49" s="12">
        <v>44.325752000000001</v>
      </c>
      <c r="Z49" s="13">
        <v>28.610384</v>
      </c>
      <c r="AA49" s="69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9"/>
      <c r="AO49" s="72">
        <f t="shared" si="0"/>
        <v>0</v>
      </c>
    </row>
    <row r="50" spans="1:41" x14ac:dyDescent="0.3">
      <c r="A50" s="10" t="s">
        <v>131</v>
      </c>
      <c r="B50" s="10" t="s">
        <v>112</v>
      </c>
      <c r="C50" s="10" t="s">
        <v>841</v>
      </c>
      <c r="D50" s="10" t="s">
        <v>875</v>
      </c>
      <c r="E50" s="10" t="s">
        <v>705</v>
      </c>
      <c r="F50" s="10" t="s">
        <v>9</v>
      </c>
      <c r="G50" s="10" t="s">
        <v>32</v>
      </c>
      <c r="H50" s="10" t="s">
        <v>6</v>
      </c>
      <c r="I50" s="10" t="s">
        <v>180</v>
      </c>
      <c r="J50" s="10" t="s">
        <v>656</v>
      </c>
      <c r="K50" s="10" t="s">
        <v>202</v>
      </c>
      <c r="L50" s="10" t="s">
        <v>620</v>
      </c>
      <c r="M50" s="10" t="s">
        <v>620</v>
      </c>
      <c r="N50" s="10" t="s">
        <v>404</v>
      </c>
      <c r="O50" s="10" t="s">
        <v>655</v>
      </c>
      <c r="P50" s="11" t="s">
        <v>560</v>
      </c>
      <c r="Q50" s="10" t="s">
        <v>620</v>
      </c>
      <c r="R50" s="11" t="s">
        <v>620</v>
      </c>
      <c r="S50" s="10" t="s">
        <v>620</v>
      </c>
      <c r="T50" s="11" t="s">
        <v>620</v>
      </c>
      <c r="U50" s="10" t="s">
        <v>339</v>
      </c>
      <c r="V50" s="12">
        <v>110</v>
      </c>
      <c r="W50" s="12">
        <v>210</v>
      </c>
      <c r="X50" s="12">
        <v>210</v>
      </c>
      <c r="Y50" s="12">
        <v>45.876922999999998</v>
      </c>
      <c r="Z50" s="13">
        <v>25.801088</v>
      </c>
      <c r="AA50" s="69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9"/>
      <c r="AO50" s="72">
        <f t="shared" si="0"/>
        <v>0</v>
      </c>
    </row>
    <row r="51" spans="1:41" x14ac:dyDescent="0.3">
      <c r="A51" s="10" t="s">
        <v>131</v>
      </c>
      <c r="B51" s="10" t="s">
        <v>44</v>
      </c>
      <c r="C51" s="10" t="s">
        <v>807</v>
      </c>
      <c r="D51" s="10" t="s">
        <v>855</v>
      </c>
      <c r="E51" s="10" t="s">
        <v>691</v>
      </c>
      <c r="F51" s="10" t="s">
        <v>32</v>
      </c>
      <c r="G51" s="10" t="s">
        <v>21</v>
      </c>
      <c r="H51" s="10" t="s">
        <v>21</v>
      </c>
      <c r="I51" s="10" t="s">
        <v>146</v>
      </c>
      <c r="J51" s="10" t="s">
        <v>750</v>
      </c>
      <c r="K51" s="10" t="s">
        <v>751</v>
      </c>
      <c r="L51" s="10" t="s">
        <v>620</v>
      </c>
      <c r="M51" s="10" t="s">
        <v>620</v>
      </c>
      <c r="N51" s="10" t="s">
        <v>371</v>
      </c>
      <c r="O51" s="10" t="s">
        <v>577</v>
      </c>
      <c r="P51" s="11" t="s">
        <v>498</v>
      </c>
      <c r="Q51" s="10" t="s">
        <v>620</v>
      </c>
      <c r="R51" s="11" t="s">
        <v>620</v>
      </c>
      <c r="S51" s="10" t="s">
        <v>620</v>
      </c>
      <c r="T51" s="11" t="s">
        <v>620</v>
      </c>
      <c r="U51" s="10" t="s">
        <v>443</v>
      </c>
      <c r="V51" s="12">
        <v>22</v>
      </c>
      <c r="W51" s="12">
        <v>181</v>
      </c>
      <c r="X51" s="12">
        <v>181</v>
      </c>
      <c r="Y51" s="12">
        <v>44.926372999999998</v>
      </c>
      <c r="Z51" s="13">
        <v>25.463778000000001</v>
      </c>
      <c r="AA51" s="69"/>
      <c r="AB51" s="12">
        <v>1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9"/>
      <c r="AO51" s="72">
        <f t="shared" si="0"/>
        <v>1</v>
      </c>
    </row>
    <row r="52" spans="1:41" x14ac:dyDescent="0.3">
      <c r="A52" s="10" t="s">
        <v>131</v>
      </c>
      <c r="B52" s="10" t="s">
        <v>122</v>
      </c>
      <c r="C52" s="10" t="s">
        <v>807</v>
      </c>
      <c r="D52" s="10" t="s">
        <v>855</v>
      </c>
      <c r="E52" s="10" t="s">
        <v>712</v>
      </c>
      <c r="F52" s="10" t="s">
        <v>5</v>
      </c>
      <c r="G52" s="10" t="s">
        <v>9</v>
      </c>
      <c r="H52" s="10" t="s">
        <v>6</v>
      </c>
      <c r="I52" s="10"/>
      <c r="J52" s="10" t="s">
        <v>917</v>
      </c>
      <c r="K52" s="10" t="s">
        <v>918</v>
      </c>
      <c r="L52" s="10" t="s">
        <v>620</v>
      </c>
      <c r="M52" s="10" t="s">
        <v>620</v>
      </c>
      <c r="N52" s="10" t="s">
        <v>427</v>
      </c>
      <c r="O52" s="10" t="s">
        <v>752</v>
      </c>
      <c r="P52" s="11" t="s">
        <v>753</v>
      </c>
      <c r="Q52" s="10" t="s">
        <v>633</v>
      </c>
      <c r="R52" s="11" t="s">
        <v>634</v>
      </c>
      <c r="S52" s="10" t="s">
        <v>620</v>
      </c>
      <c r="T52" s="11" t="s">
        <v>620</v>
      </c>
      <c r="U52" s="10" t="s">
        <v>488</v>
      </c>
      <c r="V52" s="12">
        <v>127</v>
      </c>
      <c r="W52" s="12">
        <v>141</v>
      </c>
      <c r="X52" s="12">
        <v>141</v>
      </c>
      <c r="Y52" s="12">
        <v>44.923209999999997</v>
      </c>
      <c r="Z52" s="13">
        <v>25.463335000000001</v>
      </c>
      <c r="AA52" s="69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9"/>
      <c r="AO52" s="72">
        <f t="shared" si="0"/>
        <v>0</v>
      </c>
    </row>
    <row r="53" spans="1:41" x14ac:dyDescent="0.3">
      <c r="A53" s="10" t="s">
        <v>131</v>
      </c>
      <c r="B53" s="10" t="s">
        <v>55</v>
      </c>
      <c r="C53" s="10" t="s">
        <v>816</v>
      </c>
      <c r="D53" s="10" t="s">
        <v>861</v>
      </c>
      <c r="E53" s="10" t="s">
        <v>905</v>
      </c>
      <c r="F53" s="10" t="s">
        <v>9</v>
      </c>
      <c r="G53" s="10" t="s">
        <v>6</v>
      </c>
      <c r="H53" s="10" t="s">
        <v>56</v>
      </c>
      <c r="I53" s="10" t="s">
        <v>733</v>
      </c>
      <c r="J53" s="10" t="s">
        <v>987</v>
      </c>
      <c r="K53" s="10" t="s">
        <v>986</v>
      </c>
      <c r="L53" s="10" t="s">
        <v>620</v>
      </c>
      <c r="M53" s="10" t="s">
        <v>620</v>
      </c>
      <c r="N53" s="10" t="s">
        <v>376</v>
      </c>
      <c r="O53" s="10" t="s">
        <v>308</v>
      </c>
      <c r="P53" s="11" t="s">
        <v>526</v>
      </c>
      <c r="Q53" s="10" t="s">
        <v>620</v>
      </c>
      <c r="R53" s="11" t="s">
        <v>620</v>
      </c>
      <c r="S53" s="10" t="s">
        <v>620</v>
      </c>
      <c r="T53" s="11" t="s">
        <v>620</v>
      </c>
      <c r="U53" s="10" t="s">
        <v>450</v>
      </c>
      <c r="V53" s="12">
        <v>37</v>
      </c>
      <c r="W53" s="12">
        <v>241</v>
      </c>
      <c r="X53" s="12">
        <v>241</v>
      </c>
      <c r="Y53" s="12">
        <v>44.327595000000002</v>
      </c>
      <c r="Z53" s="13">
        <v>23.777193</v>
      </c>
      <c r="AA53" s="69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9"/>
      <c r="AO53" s="72">
        <f t="shared" si="0"/>
        <v>0</v>
      </c>
    </row>
    <row r="54" spans="1:41" x14ac:dyDescent="0.3">
      <c r="A54" s="10" t="s">
        <v>131</v>
      </c>
      <c r="B54" s="10" t="s">
        <v>235</v>
      </c>
      <c r="C54" s="10" t="s">
        <v>816</v>
      </c>
      <c r="D54" s="10" t="s">
        <v>861</v>
      </c>
      <c r="E54" s="10" t="s">
        <v>897</v>
      </c>
      <c r="F54" s="10" t="s">
        <v>12</v>
      </c>
      <c r="G54" s="10" t="s">
        <v>12</v>
      </c>
      <c r="H54" s="10" t="s">
        <v>12</v>
      </c>
      <c r="I54" s="10" t="s">
        <v>186</v>
      </c>
      <c r="J54" s="10" t="s">
        <v>248</v>
      </c>
      <c r="K54" s="10" t="s">
        <v>668</v>
      </c>
      <c r="L54" s="10" t="s">
        <v>620</v>
      </c>
      <c r="M54" s="10" t="s">
        <v>620</v>
      </c>
      <c r="N54" s="10" t="s">
        <v>412</v>
      </c>
      <c r="O54" s="10" t="s">
        <v>748</v>
      </c>
      <c r="P54" s="11" t="s">
        <v>749</v>
      </c>
      <c r="Q54" s="10" t="s">
        <v>620</v>
      </c>
      <c r="R54" s="11" t="s">
        <v>620</v>
      </c>
      <c r="S54" s="10" t="s">
        <v>620</v>
      </c>
      <c r="T54" s="11" t="s">
        <v>620</v>
      </c>
      <c r="U54" s="10" t="s">
        <v>486</v>
      </c>
      <c r="V54" s="12">
        <v>125</v>
      </c>
      <c r="W54" s="12">
        <v>126</v>
      </c>
      <c r="X54" s="12">
        <v>126</v>
      </c>
      <c r="Y54" s="12">
        <v>44.312897</v>
      </c>
      <c r="Z54" s="13">
        <v>23.832035000000001</v>
      </c>
      <c r="AA54" s="69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9"/>
      <c r="AO54" s="72">
        <f t="shared" si="0"/>
        <v>0</v>
      </c>
    </row>
    <row r="55" spans="1:41" x14ac:dyDescent="0.3">
      <c r="A55" s="10" t="s">
        <v>131</v>
      </c>
      <c r="B55" s="10" t="s">
        <v>219</v>
      </c>
      <c r="C55" s="10" t="s">
        <v>791</v>
      </c>
      <c r="D55" s="10" t="s">
        <v>791</v>
      </c>
      <c r="E55" s="10" t="s">
        <v>683</v>
      </c>
      <c r="F55" s="10" t="s">
        <v>5</v>
      </c>
      <c r="G55" s="10" t="s">
        <v>5</v>
      </c>
      <c r="H55" s="10" t="s">
        <v>6</v>
      </c>
      <c r="I55" s="10" t="s">
        <v>132</v>
      </c>
      <c r="J55" s="10" t="s">
        <v>7</v>
      </c>
      <c r="K55" s="10" t="s">
        <v>249</v>
      </c>
      <c r="L55" s="10" t="s">
        <v>620</v>
      </c>
      <c r="M55" s="10" t="s">
        <v>620</v>
      </c>
      <c r="N55" s="10" t="s">
        <v>358</v>
      </c>
      <c r="O55" s="10" t="s">
        <v>600</v>
      </c>
      <c r="P55" s="11" t="s">
        <v>503</v>
      </c>
      <c r="Q55" s="10" t="s">
        <v>620</v>
      </c>
      <c r="R55" s="11" t="s">
        <v>620</v>
      </c>
      <c r="S55" s="10" t="s">
        <v>620</v>
      </c>
      <c r="T55" s="11" t="s">
        <v>620</v>
      </c>
      <c r="U55" s="10" t="s">
        <v>428</v>
      </c>
      <c r="V55" s="12">
        <v>1</v>
      </c>
      <c r="W55" s="12">
        <v>208</v>
      </c>
      <c r="X55" s="12">
        <v>208</v>
      </c>
      <c r="Y55" s="12">
        <v>45.413155000000003</v>
      </c>
      <c r="Z55" s="13">
        <v>28.018537999999999</v>
      </c>
      <c r="AA55" s="69"/>
      <c r="AB55" s="12"/>
      <c r="AC55" s="12"/>
      <c r="AD55" s="12"/>
      <c r="AE55" s="12"/>
      <c r="AF55" s="12"/>
      <c r="AG55" s="12"/>
      <c r="AH55" s="12"/>
      <c r="AI55" s="12"/>
      <c r="AJ55" s="12">
        <v>1</v>
      </c>
      <c r="AK55" s="12"/>
      <c r="AL55" s="12"/>
      <c r="AM55" s="12"/>
      <c r="AN55" s="19"/>
      <c r="AO55" s="72">
        <f t="shared" si="0"/>
        <v>1</v>
      </c>
    </row>
    <row r="56" spans="1:41" x14ac:dyDescent="0.3">
      <c r="A56" s="10" t="s">
        <v>131</v>
      </c>
      <c r="B56" s="10" t="s">
        <v>113</v>
      </c>
      <c r="C56" s="10" t="s">
        <v>791</v>
      </c>
      <c r="D56" s="10" t="s">
        <v>791</v>
      </c>
      <c r="E56" s="10" t="s">
        <v>681</v>
      </c>
      <c r="F56" s="10" t="s">
        <v>12</v>
      </c>
      <c r="G56" s="10" t="s">
        <v>12</v>
      </c>
      <c r="H56" s="10" t="s">
        <v>12</v>
      </c>
      <c r="I56" s="10" t="s">
        <v>197</v>
      </c>
      <c r="J56" s="10" t="s">
        <v>246</v>
      </c>
      <c r="K56" s="10" t="s">
        <v>298</v>
      </c>
      <c r="L56" s="10" t="s">
        <v>620</v>
      </c>
      <c r="M56" s="10" t="s">
        <v>620</v>
      </c>
      <c r="N56" s="10" t="s">
        <v>405</v>
      </c>
      <c r="O56" s="10" t="s">
        <v>317</v>
      </c>
      <c r="P56" s="11" t="s">
        <v>561</v>
      </c>
      <c r="Q56" s="10" t="s">
        <v>729</v>
      </c>
      <c r="R56" s="11" t="s">
        <v>730</v>
      </c>
      <c r="S56" s="10" t="s">
        <v>620</v>
      </c>
      <c r="T56" s="11" t="s">
        <v>620</v>
      </c>
      <c r="U56" s="10" t="s">
        <v>481</v>
      </c>
      <c r="V56" s="12">
        <v>111</v>
      </c>
      <c r="W56" s="12">
        <v>220</v>
      </c>
      <c r="X56" s="12">
        <v>220</v>
      </c>
      <c r="Y56" s="12">
        <v>45.451687</v>
      </c>
      <c r="Z56" s="13">
        <v>28.031303000000001</v>
      </c>
      <c r="AA56" s="69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9"/>
      <c r="AO56" s="72">
        <f t="shared" si="0"/>
        <v>0</v>
      </c>
    </row>
    <row r="57" spans="1:41" x14ac:dyDescent="0.3">
      <c r="A57" s="10" t="s">
        <v>131</v>
      </c>
      <c r="B57" s="10" t="s">
        <v>72</v>
      </c>
      <c r="C57" s="10" t="s">
        <v>824</v>
      </c>
      <c r="D57" s="10" t="s">
        <v>791</v>
      </c>
      <c r="E57" s="10" t="s">
        <v>695</v>
      </c>
      <c r="F57" s="10" t="s">
        <v>9</v>
      </c>
      <c r="G57" s="10" t="s">
        <v>15</v>
      </c>
      <c r="H57" s="10" t="s">
        <v>21</v>
      </c>
      <c r="I57" s="10" t="s">
        <v>159</v>
      </c>
      <c r="J57" s="10" t="s">
        <v>647</v>
      </c>
      <c r="K57" s="10" t="s">
        <v>277</v>
      </c>
      <c r="L57" s="10" t="s">
        <v>620</v>
      </c>
      <c r="M57" s="10" t="s">
        <v>620</v>
      </c>
      <c r="N57" s="10" t="s">
        <v>384</v>
      </c>
      <c r="O57" s="10" t="s">
        <v>588</v>
      </c>
      <c r="P57" s="11" t="s">
        <v>535</v>
      </c>
      <c r="Q57" s="10" t="s">
        <v>620</v>
      </c>
      <c r="R57" s="11" t="s">
        <v>620</v>
      </c>
      <c r="S57" s="10" t="s">
        <v>620</v>
      </c>
      <c r="T57" s="11" t="s">
        <v>620</v>
      </c>
      <c r="U57" s="10" t="s">
        <v>459</v>
      </c>
      <c r="V57" s="12">
        <v>49</v>
      </c>
      <c r="W57" s="12">
        <v>184</v>
      </c>
      <c r="X57" s="12">
        <v>184</v>
      </c>
      <c r="Y57" s="12">
        <v>45.842987000000001</v>
      </c>
      <c r="Z57" s="13">
        <v>27.433592000000001</v>
      </c>
      <c r="AA57" s="69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9"/>
      <c r="AO57" s="72">
        <f t="shared" si="0"/>
        <v>0</v>
      </c>
    </row>
    <row r="58" spans="1:41" x14ac:dyDescent="0.3">
      <c r="A58" s="10" t="s">
        <v>131</v>
      </c>
      <c r="B58" s="10" t="s">
        <v>209</v>
      </c>
      <c r="C58" s="10" t="s">
        <v>836</v>
      </c>
      <c r="D58" s="10" t="s">
        <v>836</v>
      </c>
      <c r="E58" s="10" t="s">
        <v>700</v>
      </c>
      <c r="F58" s="10" t="s">
        <v>5</v>
      </c>
      <c r="G58" s="10" t="s">
        <v>726</v>
      </c>
      <c r="H58" s="10" t="s">
        <v>959</v>
      </c>
      <c r="I58" s="10" t="s">
        <v>727</v>
      </c>
      <c r="J58" s="10" t="s">
        <v>217</v>
      </c>
      <c r="K58" s="10" t="s">
        <v>192</v>
      </c>
      <c r="L58" s="10" t="s">
        <v>661</v>
      </c>
      <c r="M58" s="10" t="s">
        <v>662</v>
      </c>
      <c r="N58" s="10" t="s">
        <v>398</v>
      </c>
      <c r="O58" s="10" t="s">
        <v>597</v>
      </c>
      <c r="P58" s="11" t="s">
        <v>549</v>
      </c>
      <c r="Q58" s="10" t="s">
        <v>620</v>
      </c>
      <c r="R58" s="11" t="s">
        <v>620</v>
      </c>
      <c r="S58" s="10" t="s">
        <v>620</v>
      </c>
      <c r="T58" s="11" t="s">
        <v>620</v>
      </c>
      <c r="U58" s="10" t="s">
        <v>473</v>
      </c>
      <c r="V58" s="12">
        <v>70</v>
      </c>
      <c r="W58" s="12">
        <v>147</v>
      </c>
      <c r="X58" s="12">
        <v>147</v>
      </c>
      <c r="Y58" s="21">
        <v>43.915576999999999</v>
      </c>
      <c r="Z58" s="21">
        <v>25.971508</v>
      </c>
      <c r="AA58" s="69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9"/>
      <c r="AO58" s="72">
        <f t="shared" si="0"/>
        <v>0</v>
      </c>
    </row>
    <row r="59" spans="1:41" x14ac:dyDescent="0.3">
      <c r="A59" s="10" t="s">
        <v>131</v>
      </c>
      <c r="B59" s="10" t="s">
        <v>241</v>
      </c>
      <c r="C59" s="10" t="s">
        <v>822</v>
      </c>
      <c r="D59" s="10" t="s">
        <v>865</v>
      </c>
      <c r="E59" s="10" t="s">
        <v>877</v>
      </c>
      <c r="F59" s="10" t="s">
        <v>32</v>
      </c>
      <c r="G59" s="10" t="s">
        <v>15</v>
      </c>
      <c r="H59" s="10" t="s">
        <v>21</v>
      </c>
      <c r="I59" s="10" t="s">
        <v>157</v>
      </c>
      <c r="J59" s="10" t="s">
        <v>70</v>
      </c>
      <c r="K59" s="10" t="s">
        <v>275</v>
      </c>
      <c r="L59" s="10" t="s">
        <v>620</v>
      </c>
      <c r="M59" s="10" t="s">
        <v>620</v>
      </c>
      <c r="N59" s="10" t="s">
        <v>382</v>
      </c>
      <c r="O59" s="10" t="s">
        <v>787</v>
      </c>
      <c r="P59" s="11" t="s">
        <v>533</v>
      </c>
      <c r="Q59" s="10" t="s">
        <v>620</v>
      </c>
      <c r="R59" s="11" t="s">
        <v>620</v>
      </c>
      <c r="S59" s="10" t="s">
        <v>620</v>
      </c>
      <c r="T59" s="11" t="s">
        <v>620</v>
      </c>
      <c r="U59" s="10" t="s">
        <v>457</v>
      </c>
      <c r="V59" s="12">
        <v>46</v>
      </c>
      <c r="W59" s="12">
        <v>180</v>
      </c>
      <c r="X59" s="12">
        <v>180</v>
      </c>
      <c r="Y59" s="12">
        <v>45.037872</v>
      </c>
      <c r="Z59" s="13">
        <v>23.270306000000001</v>
      </c>
      <c r="AA59" s="69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9"/>
      <c r="AO59" s="72">
        <f t="shared" si="0"/>
        <v>0</v>
      </c>
    </row>
    <row r="60" spans="1:41" x14ac:dyDescent="0.3">
      <c r="A60" s="10" t="s">
        <v>131</v>
      </c>
      <c r="B60" s="10" t="s">
        <v>213</v>
      </c>
      <c r="C60" s="10" t="s">
        <v>822</v>
      </c>
      <c r="D60" s="10" t="s">
        <v>865</v>
      </c>
      <c r="E60" s="10" t="s">
        <v>911</v>
      </c>
      <c r="F60" s="10" t="s">
        <v>12</v>
      </c>
      <c r="G60" s="10" t="s">
        <v>12</v>
      </c>
      <c r="H60" s="10" t="s">
        <v>12</v>
      </c>
      <c r="I60" s="10"/>
      <c r="J60" s="10" t="s">
        <v>115</v>
      </c>
      <c r="K60" s="10" t="s">
        <v>183</v>
      </c>
      <c r="L60" s="10" t="s">
        <v>620</v>
      </c>
      <c r="M60" s="10" t="s">
        <v>620</v>
      </c>
      <c r="N60" s="10" t="s">
        <v>407</v>
      </c>
      <c r="O60" s="10" t="s">
        <v>788</v>
      </c>
      <c r="P60" s="11" t="s">
        <v>564</v>
      </c>
      <c r="Q60" s="10" t="s">
        <v>620</v>
      </c>
      <c r="R60" s="11" t="s">
        <v>620</v>
      </c>
      <c r="S60" s="10" t="s">
        <v>620</v>
      </c>
      <c r="T60" s="11" t="s">
        <v>620</v>
      </c>
      <c r="U60" s="10" t="s">
        <v>484</v>
      </c>
      <c r="V60" s="12">
        <v>116</v>
      </c>
      <c r="W60" s="12">
        <v>211</v>
      </c>
      <c r="X60" s="12">
        <v>211</v>
      </c>
      <c r="Y60" s="12">
        <v>45.024768999999999</v>
      </c>
      <c r="Z60" s="13">
        <v>23.265038000000001</v>
      </c>
      <c r="AA60" s="69"/>
      <c r="AB60" s="12">
        <v>1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9"/>
      <c r="AO60" s="72">
        <f t="shared" si="0"/>
        <v>1</v>
      </c>
    </row>
    <row r="61" spans="1:41" x14ac:dyDescent="0.3">
      <c r="A61" s="10" t="s">
        <v>131</v>
      </c>
      <c r="B61" s="10" t="s">
        <v>128</v>
      </c>
      <c r="C61" s="10" t="s">
        <v>846</v>
      </c>
      <c r="D61" s="10" t="s">
        <v>862</v>
      </c>
      <c r="E61" s="10" t="s">
        <v>913</v>
      </c>
      <c r="F61" s="10" t="s">
        <v>9</v>
      </c>
      <c r="G61" s="10" t="s">
        <v>56</v>
      </c>
      <c r="H61" s="10" t="s">
        <v>761</v>
      </c>
      <c r="I61" s="10" t="s">
        <v>762</v>
      </c>
      <c r="J61" s="10" t="s">
        <v>763</v>
      </c>
      <c r="K61" s="10" t="s">
        <v>764</v>
      </c>
      <c r="L61" s="10" t="s">
        <v>620</v>
      </c>
      <c r="M61" s="10" t="s">
        <v>620</v>
      </c>
      <c r="N61" s="10" t="s">
        <v>416</v>
      </c>
      <c r="O61" s="10" t="s">
        <v>765</v>
      </c>
      <c r="P61" s="11" t="s">
        <v>766</v>
      </c>
      <c r="Q61" s="10" t="s">
        <v>620</v>
      </c>
      <c r="R61" s="11" t="s">
        <v>620</v>
      </c>
      <c r="S61" s="10" t="s">
        <v>620</v>
      </c>
      <c r="T61" s="11" t="s">
        <v>620</v>
      </c>
      <c r="U61" s="10" t="s">
        <v>491</v>
      </c>
      <c r="V61" s="12">
        <v>132</v>
      </c>
      <c r="W61" s="12">
        <v>118</v>
      </c>
      <c r="X61" s="12">
        <v>118</v>
      </c>
      <c r="Y61" s="12">
        <v>46.360584000000003</v>
      </c>
      <c r="Z61" s="13">
        <v>25.804541</v>
      </c>
      <c r="AA61" s="69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9"/>
      <c r="AO61" s="72">
        <f t="shared" si="0"/>
        <v>0</v>
      </c>
    </row>
    <row r="62" spans="1:41" x14ac:dyDescent="0.3">
      <c r="A62" s="10" t="s">
        <v>131</v>
      </c>
      <c r="B62" s="10" t="s">
        <v>61</v>
      </c>
      <c r="C62" s="10" t="s">
        <v>818</v>
      </c>
      <c r="D62" s="10" t="s">
        <v>862</v>
      </c>
      <c r="E62" s="10" t="s">
        <v>906</v>
      </c>
      <c r="F62" s="10" t="s">
        <v>32</v>
      </c>
      <c r="G62" s="10" t="s">
        <v>15</v>
      </c>
      <c r="H62" s="10" t="s">
        <v>21</v>
      </c>
      <c r="I62" s="10" t="s">
        <v>154</v>
      </c>
      <c r="J62" s="10" t="s">
        <v>62</v>
      </c>
      <c r="K62" s="10" t="s">
        <v>272</v>
      </c>
      <c r="L62" s="10"/>
      <c r="M62" s="10"/>
      <c r="N62" s="10" t="s">
        <v>421</v>
      </c>
      <c r="O62" s="10" t="s">
        <v>606</v>
      </c>
      <c r="P62" s="11" t="s">
        <v>528</v>
      </c>
      <c r="Q62" s="10"/>
      <c r="R62" s="11"/>
      <c r="S62" s="10"/>
      <c r="T62" s="11"/>
      <c r="U62" s="10" t="s">
        <v>452</v>
      </c>
      <c r="V62" s="12">
        <v>40</v>
      </c>
      <c r="W62" s="12">
        <v>106</v>
      </c>
      <c r="X62" s="12">
        <v>106</v>
      </c>
      <c r="Y62" s="12">
        <v>46.305573000000003</v>
      </c>
      <c r="Z62" s="13">
        <v>25.298424000000001</v>
      </c>
      <c r="AA62" s="69"/>
      <c r="AB62" s="12"/>
      <c r="AC62" s="12">
        <v>1</v>
      </c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9"/>
      <c r="AO62" s="72">
        <f t="shared" si="0"/>
        <v>1</v>
      </c>
    </row>
    <row r="63" spans="1:41" x14ac:dyDescent="0.3">
      <c r="A63" s="10" t="s">
        <v>131</v>
      </c>
      <c r="B63" s="10" t="s">
        <v>233</v>
      </c>
      <c r="C63" s="10" t="s">
        <v>844</v>
      </c>
      <c r="D63" s="10" t="s">
        <v>828</v>
      </c>
      <c r="E63" s="10" t="s">
        <v>679</v>
      </c>
      <c r="F63" s="10" t="s">
        <v>23</v>
      </c>
      <c r="G63" s="10" t="s">
        <v>23</v>
      </c>
      <c r="H63" s="10" t="s">
        <v>23</v>
      </c>
      <c r="I63" s="10" t="s">
        <v>198</v>
      </c>
      <c r="J63" s="10" t="s">
        <v>247</v>
      </c>
      <c r="K63" s="10" t="s">
        <v>300</v>
      </c>
      <c r="L63" s="10" t="s">
        <v>620</v>
      </c>
      <c r="M63" s="10" t="s">
        <v>620</v>
      </c>
      <c r="N63" s="10" t="s">
        <v>411</v>
      </c>
      <c r="O63" s="10" t="s">
        <v>321</v>
      </c>
      <c r="P63" s="11" t="s">
        <v>496</v>
      </c>
      <c r="Q63" s="10" t="s">
        <v>620</v>
      </c>
      <c r="R63" s="11" t="s">
        <v>620</v>
      </c>
      <c r="S63" s="10" t="s">
        <v>620</v>
      </c>
      <c r="T63" s="11" t="s">
        <v>620</v>
      </c>
      <c r="U63" s="10" t="s">
        <v>485</v>
      </c>
      <c r="V63" s="12">
        <v>123</v>
      </c>
      <c r="W63" s="12">
        <v>124</v>
      </c>
      <c r="X63" s="12">
        <v>124</v>
      </c>
      <c r="Y63" s="12">
        <v>45.863605</v>
      </c>
      <c r="Z63" s="13">
        <v>22.930199000000002</v>
      </c>
      <c r="AA63" s="69"/>
      <c r="AB63" s="12">
        <v>1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9"/>
      <c r="AO63" s="72">
        <f t="shared" si="0"/>
        <v>1</v>
      </c>
    </row>
    <row r="64" spans="1:41" x14ac:dyDescent="0.3">
      <c r="A64" s="10" t="s">
        <v>131</v>
      </c>
      <c r="B64" s="10" t="s">
        <v>79</v>
      </c>
      <c r="C64" s="10" t="s">
        <v>828</v>
      </c>
      <c r="D64" s="10" t="s">
        <v>828</v>
      </c>
      <c r="E64" s="10" t="s">
        <v>678</v>
      </c>
      <c r="F64" s="10" t="s">
        <v>32</v>
      </c>
      <c r="G64" s="10" t="s">
        <v>15</v>
      </c>
      <c r="H64" s="10" t="s">
        <v>21</v>
      </c>
      <c r="I64" s="10" t="s">
        <v>162</v>
      </c>
      <c r="J64" s="10" t="s">
        <v>80</v>
      </c>
      <c r="K64" s="10" t="s">
        <v>280</v>
      </c>
      <c r="L64" s="10" t="s">
        <v>620</v>
      </c>
      <c r="M64" s="10" t="s">
        <v>620</v>
      </c>
      <c r="N64" s="10" t="s">
        <v>387</v>
      </c>
      <c r="O64" s="10" t="s">
        <v>648</v>
      </c>
      <c r="P64" s="11" t="s">
        <v>649</v>
      </c>
      <c r="Q64" s="10" t="s">
        <v>620</v>
      </c>
      <c r="R64" s="11" t="s">
        <v>620</v>
      </c>
      <c r="S64" s="10" t="s">
        <v>620</v>
      </c>
      <c r="T64" s="11" t="s">
        <v>620</v>
      </c>
      <c r="U64" s="10" t="s">
        <v>462</v>
      </c>
      <c r="V64" s="12">
        <v>54</v>
      </c>
      <c r="W64" s="12">
        <v>26</v>
      </c>
      <c r="X64" s="12">
        <v>26</v>
      </c>
      <c r="Y64" s="12">
        <v>45.758076000000003</v>
      </c>
      <c r="Z64" s="13">
        <v>22.908113</v>
      </c>
      <c r="AA64" s="69"/>
      <c r="AB64" s="12">
        <v>1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9"/>
      <c r="AO64" s="72">
        <f t="shared" si="0"/>
        <v>1</v>
      </c>
    </row>
    <row r="65" spans="1:41" x14ac:dyDescent="0.3">
      <c r="A65" s="10" t="s">
        <v>131</v>
      </c>
      <c r="B65" s="10" t="s">
        <v>227</v>
      </c>
      <c r="C65" s="10" t="s">
        <v>823</v>
      </c>
      <c r="D65" s="10" t="s">
        <v>828</v>
      </c>
      <c r="E65" s="10" t="s">
        <v>722</v>
      </c>
      <c r="F65" s="10" t="s">
        <v>5</v>
      </c>
      <c r="G65" s="10" t="s">
        <v>5</v>
      </c>
      <c r="H65" s="10" t="s">
        <v>32</v>
      </c>
      <c r="I65" s="10" t="s">
        <v>158</v>
      </c>
      <c r="J65" s="10" t="s">
        <v>71</v>
      </c>
      <c r="K65" s="10" t="s">
        <v>276</v>
      </c>
      <c r="L65" s="10" t="s">
        <v>620</v>
      </c>
      <c r="M65" s="10" t="s">
        <v>620</v>
      </c>
      <c r="N65" s="10" t="s">
        <v>383</v>
      </c>
      <c r="O65" s="10" t="s">
        <v>587</v>
      </c>
      <c r="P65" s="11" t="s">
        <v>534</v>
      </c>
      <c r="Q65" s="10" t="s">
        <v>620</v>
      </c>
      <c r="R65" s="11" t="s">
        <v>620</v>
      </c>
      <c r="S65" s="10" t="s">
        <v>620</v>
      </c>
      <c r="T65" s="11" t="s">
        <v>620</v>
      </c>
      <c r="U65" s="10" t="s">
        <v>458</v>
      </c>
      <c r="V65" s="12">
        <v>47</v>
      </c>
      <c r="W65" s="12">
        <v>198</v>
      </c>
      <c r="X65" s="12">
        <v>198</v>
      </c>
      <c r="Y65" s="12">
        <v>45.383690000000001</v>
      </c>
      <c r="Z65" s="13">
        <v>23.37163</v>
      </c>
      <c r="AA65" s="69"/>
      <c r="AB65" s="12">
        <v>1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9"/>
      <c r="AO65" s="72">
        <f t="shared" si="0"/>
        <v>1</v>
      </c>
    </row>
    <row r="66" spans="1:41" x14ac:dyDescent="0.3">
      <c r="A66" s="10" t="s">
        <v>131</v>
      </c>
      <c r="B66" s="10" t="s">
        <v>31</v>
      </c>
      <c r="C66" s="10" t="s">
        <v>801</v>
      </c>
      <c r="D66" s="10" t="s">
        <v>851</v>
      </c>
      <c r="E66" s="10" t="s">
        <v>715</v>
      </c>
      <c r="F66" s="10" t="s">
        <v>32</v>
      </c>
      <c r="G66" s="10" t="s">
        <v>21</v>
      </c>
      <c r="H66" s="10" t="s">
        <v>21</v>
      </c>
      <c r="I66" s="10" t="s">
        <v>141</v>
      </c>
      <c r="J66" s="10" t="s">
        <v>33</v>
      </c>
      <c r="K66" s="10" t="s">
        <v>258</v>
      </c>
      <c r="L66" s="10"/>
      <c r="M66" s="10"/>
      <c r="N66" s="10" t="s">
        <v>367</v>
      </c>
      <c r="O66" s="10" t="s">
        <v>604</v>
      </c>
      <c r="P66" s="11" t="s">
        <v>513</v>
      </c>
      <c r="Q66" s="10"/>
      <c r="R66" s="11"/>
      <c r="S66" s="10"/>
      <c r="T66" s="11"/>
      <c r="U66" s="10" t="s">
        <v>438</v>
      </c>
      <c r="V66" s="12">
        <v>14</v>
      </c>
      <c r="W66" s="12">
        <v>47</v>
      </c>
      <c r="X66" s="12">
        <v>47</v>
      </c>
      <c r="Y66" s="12">
        <v>44.561931999999999</v>
      </c>
      <c r="Z66" s="13">
        <v>27.368607000000001</v>
      </c>
      <c r="AA66" s="69"/>
      <c r="AB66" s="12"/>
      <c r="AC66" s="12"/>
      <c r="AD66" s="12"/>
      <c r="AE66" s="12">
        <v>1</v>
      </c>
      <c r="AF66" s="12"/>
      <c r="AG66" s="12"/>
      <c r="AH66" s="12"/>
      <c r="AI66" s="12"/>
      <c r="AJ66" s="12"/>
      <c r="AK66" s="12"/>
      <c r="AL66" s="12"/>
      <c r="AM66" s="12"/>
      <c r="AN66" s="19"/>
      <c r="AO66" s="72">
        <f t="shared" si="0"/>
        <v>1</v>
      </c>
    </row>
    <row r="67" spans="1:41" x14ac:dyDescent="0.3">
      <c r="A67" s="10" t="s">
        <v>131</v>
      </c>
      <c r="B67" s="10" t="s">
        <v>220</v>
      </c>
      <c r="C67" s="10" t="s">
        <v>800</v>
      </c>
      <c r="D67" s="10" t="s">
        <v>800</v>
      </c>
      <c r="E67" s="10" t="s">
        <v>901</v>
      </c>
      <c r="F67" s="10" t="s">
        <v>899</v>
      </c>
      <c r="G67" s="10" t="s">
        <v>899</v>
      </c>
      <c r="H67" s="10" t="s">
        <v>777</v>
      </c>
      <c r="I67" s="10" t="s">
        <v>140</v>
      </c>
      <c r="J67" s="10" t="s">
        <v>30</v>
      </c>
      <c r="K67" s="10" t="s">
        <v>257</v>
      </c>
      <c r="L67" s="10" t="s">
        <v>620</v>
      </c>
      <c r="M67" s="10" t="s">
        <v>620</v>
      </c>
      <c r="N67" s="10" t="s">
        <v>366</v>
      </c>
      <c r="O67" s="10" t="s">
        <v>627</v>
      </c>
      <c r="P67" s="11" t="s">
        <v>628</v>
      </c>
      <c r="Q67" s="10" t="s">
        <v>620</v>
      </c>
      <c r="R67" s="11" t="s">
        <v>620</v>
      </c>
      <c r="S67" s="10" t="s">
        <v>620</v>
      </c>
      <c r="T67" s="11" t="s">
        <v>620</v>
      </c>
      <c r="U67" s="10" t="s">
        <v>437</v>
      </c>
      <c r="V67" s="12">
        <v>13</v>
      </c>
      <c r="W67" s="12">
        <v>232</v>
      </c>
      <c r="X67" s="12">
        <v>232</v>
      </c>
      <c r="Y67" s="12">
        <v>47.166725</v>
      </c>
      <c r="Z67" s="13">
        <v>27.516224000000001</v>
      </c>
      <c r="AA67" s="69"/>
      <c r="AB67" s="12">
        <v>1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9"/>
      <c r="AO67" s="72">
        <f t="shared" ref="AO67:AO95" si="1">SUM(AA67:AN67)</f>
        <v>1</v>
      </c>
    </row>
    <row r="68" spans="1:41" x14ac:dyDescent="0.3">
      <c r="A68" s="10" t="s">
        <v>131</v>
      </c>
      <c r="B68" s="10" t="s">
        <v>63</v>
      </c>
      <c r="C68" s="10" t="s">
        <v>800</v>
      </c>
      <c r="D68" s="10" t="s">
        <v>800</v>
      </c>
      <c r="E68" s="10" t="s">
        <v>673</v>
      </c>
      <c r="F68" s="10" t="s">
        <v>12</v>
      </c>
      <c r="G68" s="10" t="s">
        <v>12</v>
      </c>
      <c r="H68" s="10" t="s">
        <v>12</v>
      </c>
      <c r="I68" s="10" t="s">
        <v>991</v>
      </c>
      <c r="J68" s="10" t="s">
        <v>216</v>
      </c>
      <c r="K68" s="10" t="s">
        <v>195</v>
      </c>
      <c r="L68" s="10" t="s">
        <v>620</v>
      </c>
      <c r="M68" s="10" t="s">
        <v>620</v>
      </c>
      <c r="N68" s="10" t="s">
        <v>378</v>
      </c>
      <c r="O68" s="10" t="s">
        <v>583</v>
      </c>
      <c r="P68" s="11" t="s">
        <v>529</v>
      </c>
      <c r="Q68" s="10" t="s">
        <v>620</v>
      </c>
      <c r="R68" s="11" t="s">
        <v>620</v>
      </c>
      <c r="S68" s="10" t="s">
        <v>620</v>
      </c>
      <c r="T68" s="11" t="s">
        <v>620</v>
      </c>
      <c r="U68" s="10" t="s">
        <v>453</v>
      </c>
      <c r="V68" s="12">
        <v>41</v>
      </c>
      <c r="W68" s="12">
        <v>236</v>
      </c>
      <c r="X68" s="12">
        <v>236</v>
      </c>
      <c r="Y68" s="12">
        <v>47.155132000000002</v>
      </c>
      <c r="Z68" s="13">
        <v>27.605381000000001</v>
      </c>
      <c r="AA68" s="69"/>
      <c r="AB68" s="12">
        <v>1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9"/>
      <c r="AO68" s="72">
        <f t="shared" si="1"/>
        <v>1</v>
      </c>
    </row>
    <row r="69" spans="1:41" x14ac:dyDescent="0.3">
      <c r="A69" s="10" t="s">
        <v>131</v>
      </c>
      <c r="B69" s="10" t="s">
        <v>57</v>
      </c>
      <c r="C69" s="10" t="s">
        <v>817</v>
      </c>
      <c r="D69" s="10" t="s">
        <v>800</v>
      </c>
      <c r="E69" s="10" t="s">
        <v>58</v>
      </c>
      <c r="F69" s="10" t="s">
        <v>32</v>
      </c>
      <c r="G69" s="10" t="s">
        <v>59</v>
      </c>
      <c r="H69" s="10" t="s">
        <v>52</v>
      </c>
      <c r="I69" s="10" t="s">
        <v>153</v>
      </c>
      <c r="J69" s="10" t="s">
        <v>60</v>
      </c>
      <c r="K69" s="10" t="s">
        <v>271</v>
      </c>
      <c r="L69" s="10" t="s">
        <v>620</v>
      </c>
      <c r="M69" s="10" t="s">
        <v>620</v>
      </c>
      <c r="N69" s="10" t="s">
        <v>377</v>
      </c>
      <c r="O69" s="10" t="s">
        <v>582</v>
      </c>
      <c r="P69" s="11" t="s">
        <v>527</v>
      </c>
      <c r="Q69" s="10" t="s">
        <v>620</v>
      </c>
      <c r="R69" s="11" t="s">
        <v>620</v>
      </c>
      <c r="S69" s="10" t="s">
        <v>620</v>
      </c>
      <c r="T69" s="11" t="s">
        <v>620</v>
      </c>
      <c r="U69" s="10" t="s">
        <v>451</v>
      </c>
      <c r="V69" s="12">
        <v>39</v>
      </c>
      <c r="W69" s="12">
        <v>187</v>
      </c>
      <c r="X69" s="12">
        <v>187</v>
      </c>
      <c r="Y69" s="12">
        <v>47.248626999999999</v>
      </c>
      <c r="Z69" s="13">
        <v>26.722602999999999</v>
      </c>
      <c r="AA69" s="69"/>
      <c r="AB69" s="12"/>
      <c r="AC69" s="12">
        <v>1</v>
      </c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9"/>
      <c r="AO69" s="72">
        <f t="shared" si="1"/>
        <v>1</v>
      </c>
    </row>
    <row r="70" spans="1:41" x14ac:dyDescent="0.3">
      <c r="A70" s="10" t="s">
        <v>131</v>
      </c>
      <c r="B70" s="10" t="s">
        <v>228</v>
      </c>
      <c r="C70" s="10" t="s">
        <v>830</v>
      </c>
      <c r="D70" s="10" t="s">
        <v>866</v>
      </c>
      <c r="E70" s="10" t="s">
        <v>769</v>
      </c>
      <c r="F70" s="10" t="s">
        <v>32</v>
      </c>
      <c r="G70" s="10" t="s">
        <v>15</v>
      </c>
      <c r="H70" s="10" t="s">
        <v>21</v>
      </c>
      <c r="I70" s="10" t="s">
        <v>164</v>
      </c>
      <c r="J70" s="10" t="s">
        <v>780</v>
      </c>
      <c r="K70" s="14" t="s">
        <v>778</v>
      </c>
      <c r="L70" s="10" t="s">
        <v>620</v>
      </c>
      <c r="M70" s="10" t="s">
        <v>620</v>
      </c>
      <c r="N70" s="10" t="s">
        <v>390</v>
      </c>
      <c r="O70" s="10" t="s">
        <v>779</v>
      </c>
      <c r="P70" s="11" t="s">
        <v>541</v>
      </c>
      <c r="Q70" s="10" t="s">
        <v>620</v>
      </c>
      <c r="R70" s="11" t="s">
        <v>620</v>
      </c>
      <c r="S70" s="10" t="s">
        <v>620</v>
      </c>
      <c r="T70" s="11" t="s">
        <v>620</v>
      </c>
      <c r="U70" s="10" t="s">
        <v>465</v>
      </c>
      <c r="V70" s="12">
        <v>59</v>
      </c>
      <c r="W70" s="12">
        <v>159</v>
      </c>
      <c r="X70" s="12">
        <v>159</v>
      </c>
      <c r="Y70" s="12">
        <v>47.923797999999998</v>
      </c>
      <c r="Z70" s="13">
        <v>23.907129000000001</v>
      </c>
      <c r="AA70" s="69"/>
      <c r="AB70" s="12"/>
      <c r="AC70" s="12">
        <v>1</v>
      </c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9"/>
      <c r="AO70" s="72">
        <f t="shared" si="1"/>
        <v>1</v>
      </c>
    </row>
    <row r="71" spans="1:41" x14ac:dyDescent="0.3">
      <c r="A71" s="10" t="s">
        <v>131</v>
      </c>
      <c r="B71" s="10" t="s">
        <v>229</v>
      </c>
      <c r="C71" s="10" t="s">
        <v>831</v>
      </c>
      <c r="D71" s="10" t="s">
        <v>868</v>
      </c>
      <c r="E71" s="10" t="s">
        <v>697</v>
      </c>
      <c r="F71" s="10" t="s">
        <v>12</v>
      </c>
      <c r="G71" s="10" t="s">
        <v>12</v>
      </c>
      <c r="H71" s="10" t="s">
        <v>12</v>
      </c>
      <c r="I71" s="10" t="s">
        <v>166</v>
      </c>
      <c r="J71" s="10" t="s">
        <v>775</v>
      </c>
      <c r="K71" s="10" t="s">
        <v>284</v>
      </c>
      <c r="L71" s="10" t="s">
        <v>620</v>
      </c>
      <c r="M71" s="10" t="s">
        <v>620</v>
      </c>
      <c r="N71" s="10" t="s">
        <v>392</v>
      </c>
      <c r="O71" s="10" t="s">
        <v>890</v>
      </c>
      <c r="P71" s="11" t="s">
        <v>543</v>
      </c>
      <c r="Q71" s="10" t="s">
        <v>620</v>
      </c>
      <c r="R71" s="11" t="s">
        <v>620</v>
      </c>
      <c r="S71" s="10" t="s">
        <v>620</v>
      </c>
      <c r="T71" s="11" t="s">
        <v>620</v>
      </c>
      <c r="U71" s="10" t="s">
        <v>467</v>
      </c>
      <c r="V71" s="12">
        <v>62</v>
      </c>
      <c r="W71" s="12">
        <v>155</v>
      </c>
      <c r="X71" s="12">
        <v>155</v>
      </c>
      <c r="Y71" s="12">
        <v>44.637619000000001</v>
      </c>
      <c r="Z71" s="13">
        <v>22.636385000000001</v>
      </c>
      <c r="AA71" s="69"/>
      <c r="AB71" s="12">
        <v>1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9"/>
      <c r="AO71" s="72">
        <f t="shared" si="1"/>
        <v>1</v>
      </c>
    </row>
    <row r="72" spans="1:41" x14ac:dyDescent="0.3">
      <c r="A72" s="10" t="s">
        <v>131</v>
      </c>
      <c r="B72" s="10" t="s">
        <v>129</v>
      </c>
      <c r="C72" s="10" t="s">
        <v>847</v>
      </c>
      <c r="D72" s="10" t="s">
        <v>874</v>
      </c>
      <c r="E72" s="10" t="s">
        <v>914</v>
      </c>
      <c r="F72" s="10" t="s">
        <v>5</v>
      </c>
      <c r="G72" s="10" t="s">
        <v>5</v>
      </c>
      <c r="H72" s="10" t="s">
        <v>6</v>
      </c>
      <c r="I72" s="10"/>
      <c r="J72" s="10" t="s">
        <v>774</v>
      </c>
      <c r="K72" s="10" t="s">
        <v>203</v>
      </c>
      <c r="L72" s="10" t="s">
        <v>620</v>
      </c>
      <c r="M72" s="10" t="s">
        <v>620</v>
      </c>
      <c r="N72" s="10" t="s">
        <v>417</v>
      </c>
      <c r="O72" s="10" t="s">
        <v>620</v>
      </c>
      <c r="P72" s="11" t="s">
        <v>620</v>
      </c>
      <c r="Q72" s="10" t="s">
        <v>620</v>
      </c>
      <c r="R72" s="11" t="s">
        <v>620</v>
      </c>
      <c r="S72" s="10" t="s">
        <v>620</v>
      </c>
      <c r="T72" s="11" t="s">
        <v>620</v>
      </c>
      <c r="U72" s="10" t="s">
        <v>492</v>
      </c>
      <c r="V72" s="12">
        <v>133</v>
      </c>
      <c r="W72" s="12">
        <v>191</v>
      </c>
      <c r="X72" s="12">
        <v>191</v>
      </c>
      <c r="Y72" s="12">
        <v>46.779738999999999</v>
      </c>
      <c r="Z72" s="13">
        <v>24.712665999999999</v>
      </c>
      <c r="AA72" s="69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9"/>
      <c r="AO72" s="72">
        <f t="shared" si="1"/>
        <v>0</v>
      </c>
    </row>
    <row r="73" spans="1:41" x14ac:dyDescent="0.3">
      <c r="A73" s="10" t="s">
        <v>131</v>
      </c>
      <c r="B73" s="10" t="s">
        <v>237</v>
      </c>
      <c r="C73" s="10" t="s">
        <v>840</v>
      </c>
      <c r="D73" s="10" t="s">
        <v>874</v>
      </c>
      <c r="E73" s="10" t="s">
        <v>704</v>
      </c>
      <c r="F73" s="10" t="s">
        <v>74</v>
      </c>
      <c r="G73" s="10" t="s">
        <v>75</v>
      </c>
      <c r="H73" s="10" t="s">
        <v>110</v>
      </c>
      <c r="I73" s="10" t="s">
        <v>179</v>
      </c>
      <c r="J73" s="10" t="s">
        <v>493</v>
      </c>
      <c r="K73" s="10" t="s">
        <v>494</v>
      </c>
      <c r="L73" s="10" t="s">
        <v>620</v>
      </c>
      <c r="M73" s="10" t="s">
        <v>620</v>
      </c>
      <c r="N73" s="10" t="s">
        <v>425</v>
      </c>
      <c r="O73" s="10" t="s">
        <v>111</v>
      </c>
      <c r="P73" s="11" t="s">
        <v>297</v>
      </c>
      <c r="Q73" s="10" t="s">
        <v>736</v>
      </c>
      <c r="R73" s="11" t="s">
        <v>297</v>
      </c>
      <c r="S73" s="10" t="s">
        <v>620</v>
      </c>
      <c r="T73" s="11" t="s">
        <v>620</v>
      </c>
      <c r="U73" s="10" t="s">
        <v>480</v>
      </c>
      <c r="V73" s="12">
        <v>109</v>
      </c>
      <c r="W73" s="12">
        <v>215</v>
      </c>
      <c r="X73" s="12">
        <v>215</v>
      </c>
      <c r="Y73" s="12">
        <v>46.228076999999999</v>
      </c>
      <c r="Z73" s="13">
        <v>24.81024</v>
      </c>
      <c r="AA73" s="69"/>
      <c r="AB73" s="12"/>
      <c r="AC73" s="12">
        <v>1</v>
      </c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9"/>
      <c r="AO73" s="72">
        <f t="shared" si="1"/>
        <v>1</v>
      </c>
    </row>
    <row r="74" spans="1:41" x14ac:dyDescent="0.3">
      <c r="A74" s="10" t="s">
        <v>131</v>
      </c>
      <c r="B74" s="10" t="s">
        <v>14</v>
      </c>
      <c r="C74" s="10" t="s">
        <v>794</v>
      </c>
      <c r="D74" s="10" t="s">
        <v>848</v>
      </c>
      <c r="E74" s="10" t="s">
        <v>685</v>
      </c>
      <c r="F74" s="10" t="s">
        <v>9</v>
      </c>
      <c r="G74" s="10" t="s">
        <v>6</v>
      </c>
      <c r="H74" s="10" t="s">
        <v>15</v>
      </c>
      <c r="I74" s="10" t="s">
        <v>135</v>
      </c>
      <c r="J74" s="10" t="s">
        <v>16</v>
      </c>
      <c r="K74" s="10" t="s">
        <v>251</v>
      </c>
      <c r="L74" s="10" t="s">
        <v>620</v>
      </c>
      <c r="M74" s="10" t="s">
        <v>620</v>
      </c>
      <c r="N74" s="10" t="s">
        <v>361</v>
      </c>
      <c r="O74" s="10" t="s">
        <v>495</v>
      </c>
      <c r="P74" s="11" t="s">
        <v>506</v>
      </c>
      <c r="Q74" s="10" t="s">
        <v>620</v>
      </c>
      <c r="R74" s="11" t="s">
        <v>620</v>
      </c>
      <c r="S74" s="10" t="s">
        <v>620</v>
      </c>
      <c r="T74" s="11" t="s">
        <v>620</v>
      </c>
      <c r="U74" s="10" t="s">
        <v>431</v>
      </c>
      <c r="V74" s="12">
        <v>4</v>
      </c>
      <c r="W74" s="12">
        <v>222</v>
      </c>
      <c r="X74" s="12">
        <v>222</v>
      </c>
      <c r="Y74" s="12">
        <v>46.931567999999999</v>
      </c>
      <c r="Z74" s="13">
        <v>26.369845999999999</v>
      </c>
      <c r="AA74" s="69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9"/>
      <c r="AO74" s="72">
        <f t="shared" si="1"/>
        <v>0</v>
      </c>
    </row>
    <row r="75" spans="1:41" x14ac:dyDescent="0.3">
      <c r="A75" s="10" t="s">
        <v>131</v>
      </c>
      <c r="B75" s="10" t="s">
        <v>77</v>
      </c>
      <c r="C75" s="10" t="s">
        <v>826</v>
      </c>
      <c r="D75" s="10" t="s">
        <v>848</v>
      </c>
      <c r="E75" s="10" t="s">
        <v>721</v>
      </c>
      <c r="F75" s="10" t="s">
        <v>32</v>
      </c>
      <c r="G75" s="10" t="s">
        <v>21</v>
      </c>
      <c r="H75" s="10" t="s">
        <v>21</v>
      </c>
      <c r="I75" s="10" t="s">
        <v>161</v>
      </c>
      <c r="J75" s="10" t="s">
        <v>78</v>
      </c>
      <c r="K75" s="10" t="s">
        <v>279</v>
      </c>
      <c r="L75" s="10" t="s">
        <v>620</v>
      </c>
      <c r="M75" s="10" t="s">
        <v>620</v>
      </c>
      <c r="N75" s="10" t="s">
        <v>385</v>
      </c>
      <c r="O75" s="10" t="s">
        <v>589</v>
      </c>
      <c r="P75" s="11" t="s">
        <v>537</v>
      </c>
      <c r="Q75" s="10" t="s">
        <v>620</v>
      </c>
      <c r="R75" s="11" t="s">
        <v>620</v>
      </c>
      <c r="S75" s="10" t="s">
        <v>620</v>
      </c>
      <c r="T75" s="11" t="s">
        <v>620</v>
      </c>
      <c r="U75" s="10" t="s">
        <v>460</v>
      </c>
      <c r="V75" s="12">
        <v>51</v>
      </c>
      <c r="W75" s="12">
        <v>192</v>
      </c>
      <c r="X75" s="12">
        <v>192</v>
      </c>
      <c r="Y75" s="12">
        <v>46.925800000000002</v>
      </c>
      <c r="Z75" s="13">
        <v>26.928822</v>
      </c>
      <c r="AA75" s="69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9"/>
      <c r="AO75" s="72">
        <f t="shared" si="1"/>
        <v>0</v>
      </c>
    </row>
    <row r="76" spans="1:41" x14ac:dyDescent="0.3">
      <c r="A76" s="10" t="s">
        <v>131</v>
      </c>
      <c r="B76" s="10" t="s">
        <v>226</v>
      </c>
      <c r="C76" s="10" t="s">
        <v>821</v>
      </c>
      <c r="D76" s="10" t="s">
        <v>864</v>
      </c>
      <c r="E76" s="10" t="s">
        <v>963</v>
      </c>
      <c r="F76" s="10" t="s">
        <v>68</v>
      </c>
      <c r="G76" s="10" t="s">
        <v>69</v>
      </c>
      <c r="H76" s="10" t="s">
        <v>69</v>
      </c>
      <c r="I76" s="10" t="s">
        <v>725</v>
      </c>
      <c r="J76" s="10" t="s">
        <v>646</v>
      </c>
      <c r="K76" s="10" t="s">
        <v>194</v>
      </c>
      <c r="L76" s="10" t="s">
        <v>620</v>
      </c>
      <c r="M76" s="10" t="s">
        <v>620</v>
      </c>
      <c r="N76" s="10" t="s">
        <v>381</v>
      </c>
      <c r="O76" s="10" t="s">
        <v>586</v>
      </c>
      <c r="P76" s="11" t="s">
        <v>532</v>
      </c>
      <c r="Q76" s="10" t="s">
        <v>620</v>
      </c>
      <c r="R76" s="11" t="s">
        <v>620</v>
      </c>
      <c r="S76" s="10" t="s">
        <v>620</v>
      </c>
      <c r="T76" s="11" t="s">
        <v>620</v>
      </c>
      <c r="U76" s="10" t="s">
        <v>456</v>
      </c>
      <c r="V76" s="12">
        <v>45</v>
      </c>
      <c r="W76" s="12">
        <v>102</v>
      </c>
      <c r="X76" s="12">
        <v>102</v>
      </c>
      <c r="Y76" s="12">
        <v>44.429028000000002</v>
      </c>
      <c r="Z76" s="13">
        <v>24.362756999999998</v>
      </c>
      <c r="AA76" s="69"/>
      <c r="AB76" s="12">
        <v>1</v>
      </c>
      <c r="AC76" s="12"/>
      <c r="AD76" s="12"/>
      <c r="AE76" s="12"/>
      <c r="AF76" s="12"/>
      <c r="AG76" s="12">
        <v>2</v>
      </c>
      <c r="AH76" s="12"/>
      <c r="AI76" s="12"/>
      <c r="AJ76" s="12"/>
      <c r="AK76" s="12"/>
      <c r="AL76" s="12"/>
      <c r="AM76" s="12"/>
      <c r="AN76" s="19"/>
      <c r="AO76" s="72">
        <f t="shared" si="1"/>
        <v>3</v>
      </c>
    </row>
    <row r="77" spans="1:41" x14ac:dyDescent="0.3">
      <c r="A77" s="10" t="s">
        <v>131</v>
      </c>
      <c r="B77" s="10" t="s">
        <v>37</v>
      </c>
      <c r="C77" s="10" t="s">
        <v>802</v>
      </c>
      <c r="D77" s="10" t="s">
        <v>853</v>
      </c>
      <c r="E77" s="10" t="s">
        <v>688</v>
      </c>
      <c r="F77" s="10" t="s">
        <v>5</v>
      </c>
      <c r="G77" s="10" t="s">
        <v>5</v>
      </c>
      <c r="H77" s="10" t="s">
        <v>9</v>
      </c>
      <c r="I77" s="10" t="s">
        <v>728</v>
      </c>
      <c r="J77" s="10" t="s">
        <v>566</v>
      </c>
      <c r="K77" s="10" t="s">
        <v>260</v>
      </c>
      <c r="L77" s="10" t="s">
        <v>620</v>
      </c>
      <c r="M77" s="10" t="s">
        <v>620</v>
      </c>
      <c r="N77" s="10" t="s">
        <v>368</v>
      </c>
      <c r="O77" s="10" t="s">
        <v>572</v>
      </c>
      <c r="P77" s="11" t="s">
        <v>514</v>
      </c>
      <c r="Q77" s="10" t="s">
        <v>620</v>
      </c>
      <c r="R77" s="11" t="s">
        <v>620</v>
      </c>
      <c r="S77" s="10" t="s">
        <v>620</v>
      </c>
      <c r="T77" s="11" t="s">
        <v>620</v>
      </c>
      <c r="U77" s="10" t="s">
        <v>440</v>
      </c>
      <c r="V77" s="12">
        <v>16</v>
      </c>
      <c r="W77" s="12">
        <v>216</v>
      </c>
      <c r="X77" s="12">
        <v>216</v>
      </c>
      <c r="Y77" s="12">
        <v>46.012222000000001</v>
      </c>
      <c r="Z77" s="13">
        <v>24.367675999999999</v>
      </c>
      <c r="AA77" s="69"/>
      <c r="AB77" s="12"/>
      <c r="AC77" s="12">
        <v>1</v>
      </c>
      <c r="AD77" s="12"/>
      <c r="AE77" s="12">
        <v>1</v>
      </c>
      <c r="AF77" s="12">
        <v>1</v>
      </c>
      <c r="AG77" s="12"/>
      <c r="AH77" s="12">
        <v>1</v>
      </c>
      <c r="AI77" s="12"/>
      <c r="AJ77" s="12">
        <v>1</v>
      </c>
      <c r="AK77" s="12"/>
      <c r="AL77" s="12"/>
      <c r="AM77" s="12"/>
      <c r="AN77" s="19"/>
      <c r="AO77" s="72">
        <f t="shared" si="1"/>
        <v>5</v>
      </c>
    </row>
    <row r="78" spans="1:41" x14ac:dyDescent="0.3">
      <c r="A78" s="10" t="s">
        <v>131</v>
      </c>
      <c r="B78" s="10" t="s">
        <v>210</v>
      </c>
      <c r="C78" s="10" t="s">
        <v>802</v>
      </c>
      <c r="D78" s="10" t="s">
        <v>853</v>
      </c>
      <c r="E78" s="10" t="s">
        <v>902</v>
      </c>
      <c r="F78" s="10" t="s">
        <v>12</v>
      </c>
      <c r="G78" s="10" t="s">
        <v>12</v>
      </c>
      <c r="H78" s="10" t="s">
        <v>12</v>
      </c>
      <c r="I78" s="10"/>
      <c r="J78" s="10" t="s">
        <v>211</v>
      </c>
      <c r="K78" s="10" t="s">
        <v>204</v>
      </c>
      <c r="L78" s="10"/>
      <c r="M78" s="10"/>
      <c r="N78" s="10" t="s">
        <v>401</v>
      </c>
      <c r="O78" s="10" t="s">
        <v>653</v>
      </c>
      <c r="P78" s="11" t="s">
        <v>555</v>
      </c>
      <c r="Q78" s="10"/>
      <c r="R78" s="11"/>
      <c r="S78" s="10"/>
      <c r="T78" s="11"/>
      <c r="U78" s="10" t="s">
        <v>478</v>
      </c>
      <c r="V78" s="12">
        <v>99</v>
      </c>
      <c r="W78" s="12">
        <v>224</v>
      </c>
      <c r="X78" s="12">
        <v>224</v>
      </c>
      <c r="Y78" s="12">
        <v>44.969292000000003</v>
      </c>
      <c r="Z78" s="13">
        <v>25.970963999999999</v>
      </c>
      <c r="AA78" s="69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9"/>
      <c r="AO78" s="72">
        <f t="shared" si="1"/>
        <v>0</v>
      </c>
    </row>
    <row r="79" spans="1:41" x14ac:dyDescent="0.3">
      <c r="A79" s="10" t="s">
        <v>131</v>
      </c>
      <c r="B79" s="10" t="s">
        <v>232</v>
      </c>
      <c r="C79" s="10" t="s">
        <v>834</v>
      </c>
      <c r="D79" s="10" t="s">
        <v>869</v>
      </c>
      <c r="E79" s="10" t="s">
        <v>699</v>
      </c>
      <c r="F79" s="10" t="s">
        <v>32</v>
      </c>
      <c r="G79" s="10" t="s">
        <v>15</v>
      </c>
      <c r="H79" s="10" t="s">
        <v>52</v>
      </c>
      <c r="I79" s="10" t="s">
        <v>170</v>
      </c>
      <c r="J79" s="10" t="s">
        <v>92</v>
      </c>
      <c r="K79" s="10" t="s">
        <v>289</v>
      </c>
      <c r="L79" s="10" t="s">
        <v>620</v>
      </c>
      <c r="M79" s="10" t="s">
        <v>620</v>
      </c>
      <c r="N79" s="10" t="s">
        <v>396</v>
      </c>
      <c r="O79" s="10" t="s">
        <v>596</v>
      </c>
      <c r="P79" s="11" t="s">
        <v>547</v>
      </c>
      <c r="Q79" s="10" t="s">
        <v>620</v>
      </c>
      <c r="R79" s="11" t="s">
        <v>620</v>
      </c>
      <c r="S79" s="10" t="s">
        <v>620</v>
      </c>
      <c r="T79" s="11" t="s">
        <v>620</v>
      </c>
      <c r="U79" s="10" t="s">
        <v>471</v>
      </c>
      <c r="V79" s="12">
        <v>68</v>
      </c>
      <c r="W79" s="12">
        <v>183</v>
      </c>
      <c r="X79" s="12">
        <v>183</v>
      </c>
      <c r="Y79" s="12">
        <v>47.179073000000002</v>
      </c>
      <c r="Z79" s="13">
        <v>23.055098999999998</v>
      </c>
      <c r="AA79" s="69"/>
      <c r="AB79" s="12">
        <v>1</v>
      </c>
      <c r="AC79" s="12">
        <v>1</v>
      </c>
      <c r="AD79" s="12"/>
      <c r="AE79" s="12">
        <v>1</v>
      </c>
      <c r="AF79" s="12"/>
      <c r="AG79" s="12"/>
      <c r="AH79" s="12"/>
      <c r="AI79" s="12"/>
      <c r="AJ79" s="12"/>
      <c r="AK79" s="12"/>
      <c r="AL79" s="12"/>
      <c r="AM79" s="12"/>
      <c r="AN79" s="19"/>
      <c r="AO79" s="72">
        <f t="shared" si="1"/>
        <v>3</v>
      </c>
    </row>
    <row r="80" spans="1:41" x14ac:dyDescent="0.3">
      <c r="A80" s="10" t="s">
        <v>131</v>
      </c>
      <c r="B80" s="10" t="s">
        <v>46</v>
      </c>
      <c r="C80" s="10" t="s">
        <v>810</v>
      </c>
      <c r="D80" s="10" t="s">
        <v>810</v>
      </c>
      <c r="E80" s="10" t="s">
        <v>718</v>
      </c>
      <c r="F80" s="10" t="s">
        <v>5</v>
      </c>
      <c r="G80" s="10" t="s">
        <v>5</v>
      </c>
      <c r="H80" s="10" t="s">
        <v>5</v>
      </c>
      <c r="I80" s="10" t="s">
        <v>148</v>
      </c>
      <c r="J80" s="10" t="s">
        <v>47</v>
      </c>
      <c r="K80" s="10" t="s">
        <v>266</v>
      </c>
      <c r="L80" s="10" t="s">
        <v>620</v>
      </c>
      <c r="M80" s="10" t="s">
        <v>620</v>
      </c>
      <c r="N80" s="10" t="s">
        <v>373</v>
      </c>
      <c r="O80" s="10" t="s">
        <v>579</v>
      </c>
      <c r="P80" s="11" t="s">
        <v>521</v>
      </c>
      <c r="Q80" s="10" t="s">
        <v>637</v>
      </c>
      <c r="R80" s="11" t="s">
        <v>638</v>
      </c>
      <c r="S80" s="10" t="s">
        <v>620</v>
      </c>
      <c r="T80" s="11" t="s">
        <v>620</v>
      </c>
      <c r="U80" s="10" t="s">
        <v>445</v>
      </c>
      <c r="V80" s="12">
        <v>28</v>
      </c>
      <c r="W80" s="12">
        <v>246</v>
      </c>
      <c r="X80" s="12">
        <v>246</v>
      </c>
      <c r="Y80" s="12">
        <v>47.784657000000003</v>
      </c>
      <c r="Z80" s="13">
        <v>22.84553</v>
      </c>
      <c r="AA80" s="69"/>
      <c r="AB80" s="12"/>
      <c r="AC80" s="12"/>
      <c r="AD80" s="12"/>
      <c r="AE80" s="12"/>
      <c r="AF80" s="12"/>
      <c r="AG80" s="12">
        <v>1</v>
      </c>
      <c r="AH80" s="12"/>
      <c r="AI80" s="12">
        <v>1</v>
      </c>
      <c r="AJ80" s="12"/>
      <c r="AK80" s="12"/>
      <c r="AL80" s="12"/>
      <c r="AM80" s="12"/>
      <c r="AN80" s="19"/>
      <c r="AO80" s="72">
        <f t="shared" si="1"/>
        <v>2</v>
      </c>
    </row>
    <row r="81" spans="1:41" x14ac:dyDescent="0.3">
      <c r="A81" s="10" t="s">
        <v>131</v>
      </c>
      <c r="B81" s="10" t="s">
        <v>81</v>
      </c>
      <c r="C81" s="10" t="s">
        <v>810</v>
      </c>
      <c r="D81" s="10" t="s">
        <v>810</v>
      </c>
      <c r="E81" s="10" t="s">
        <v>895</v>
      </c>
      <c r="F81" s="10" t="s">
        <v>9</v>
      </c>
      <c r="G81" s="10" t="s">
        <v>6</v>
      </c>
      <c r="H81" s="10" t="s">
        <v>52</v>
      </c>
      <c r="I81" s="10" t="s">
        <v>163</v>
      </c>
      <c r="J81" s="10" t="s">
        <v>82</v>
      </c>
      <c r="K81" s="10" t="s">
        <v>281</v>
      </c>
      <c r="L81" s="10" t="s">
        <v>620</v>
      </c>
      <c r="M81" s="10" t="s">
        <v>620</v>
      </c>
      <c r="N81" s="10" t="s">
        <v>388</v>
      </c>
      <c r="O81" s="10" t="s">
        <v>590</v>
      </c>
      <c r="P81" s="11" t="s">
        <v>539</v>
      </c>
      <c r="Q81" s="10" t="s">
        <v>620</v>
      </c>
      <c r="R81" s="11" t="s">
        <v>620</v>
      </c>
      <c r="S81" s="10" t="s">
        <v>620</v>
      </c>
      <c r="T81" s="11" t="s">
        <v>620</v>
      </c>
      <c r="U81" s="10" t="s">
        <v>463</v>
      </c>
      <c r="V81" s="12">
        <v>55</v>
      </c>
      <c r="W81" s="12">
        <v>231</v>
      </c>
      <c r="X81" s="12">
        <v>231</v>
      </c>
      <c r="Y81" s="12">
        <v>47.790035000000003</v>
      </c>
      <c r="Z81" s="13">
        <v>22.873857000000001</v>
      </c>
      <c r="AA81" s="69"/>
      <c r="AB81" s="12"/>
      <c r="AC81" s="12">
        <v>1</v>
      </c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9"/>
      <c r="AO81" s="72">
        <f t="shared" si="1"/>
        <v>1</v>
      </c>
    </row>
    <row r="82" spans="1:41" x14ac:dyDescent="0.3">
      <c r="A82" s="10" t="s">
        <v>131</v>
      </c>
      <c r="B82" s="10" t="s">
        <v>208</v>
      </c>
      <c r="C82" s="10" t="s">
        <v>827</v>
      </c>
      <c r="D82" s="10" t="s">
        <v>793</v>
      </c>
      <c r="E82" s="10" t="s">
        <v>675</v>
      </c>
      <c r="F82" s="10" t="s">
        <v>5</v>
      </c>
      <c r="G82" s="10" t="s">
        <v>6</v>
      </c>
      <c r="H82" s="10" t="s">
        <v>15</v>
      </c>
      <c r="I82" s="10" t="s">
        <v>724</v>
      </c>
      <c r="J82" s="10" t="s">
        <v>569</v>
      </c>
      <c r="K82" s="10" t="s">
        <v>193</v>
      </c>
      <c r="L82" s="10" t="s">
        <v>620</v>
      </c>
      <c r="M82" s="10" t="s">
        <v>620</v>
      </c>
      <c r="N82" s="10" t="s">
        <v>386</v>
      </c>
      <c r="O82" s="10" t="s">
        <v>592</v>
      </c>
      <c r="P82" s="11" t="s">
        <v>538</v>
      </c>
      <c r="Q82" s="10" t="s">
        <v>620</v>
      </c>
      <c r="R82" s="11" t="s">
        <v>620</v>
      </c>
      <c r="S82" s="10" t="s">
        <v>620</v>
      </c>
      <c r="T82" s="11" t="s">
        <v>620</v>
      </c>
      <c r="U82" s="10" t="s">
        <v>461</v>
      </c>
      <c r="V82" s="12">
        <v>53</v>
      </c>
      <c r="W82" s="12">
        <v>201</v>
      </c>
      <c r="X82" s="12">
        <v>201</v>
      </c>
      <c r="Y82" s="12">
        <v>46.164287999999999</v>
      </c>
      <c r="Z82" s="13">
        <v>24.347559</v>
      </c>
      <c r="AA82" s="69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9"/>
      <c r="AO82" s="72">
        <f t="shared" si="1"/>
        <v>0</v>
      </c>
    </row>
    <row r="83" spans="1:41" x14ac:dyDescent="0.3">
      <c r="A83" s="10" t="s">
        <v>131</v>
      </c>
      <c r="B83" s="10" t="s">
        <v>243</v>
      </c>
      <c r="C83" s="10" t="s">
        <v>793</v>
      </c>
      <c r="D83" s="10" t="s">
        <v>793</v>
      </c>
      <c r="E83" s="10" t="s">
        <v>684</v>
      </c>
      <c r="F83" s="10" t="s">
        <v>12</v>
      </c>
      <c r="G83" s="10" t="s">
        <v>12</v>
      </c>
      <c r="H83" s="10" t="s">
        <v>12</v>
      </c>
      <c r="I83" s="10" t="s">
        <v>134</v>
      </c>
      <c r="J83" s="10" t="s">
        <v>13</v>
      </c>
      <c r="K83" s="10" t="s">
        <v>250</v>
      </c>
      <c r="L83" s="14" t="s">
        <v>781</v>
      </c>
      <c r="M83" s="14" t="s">
        <v>782</v>
      </c>
      <c r="N83" s="10" t="s">
        <v>360</v>
      </c>
      <c r="O83" s="10" t="s">
        <v>573</v>
      </c>
      <c r="P83" s="11" t="s">
        <v>505</v>
      </c>
      <c r="Q83" s="10"/>
      <c r="R83" s="11"/>
      <c r="S83" s="10"/>
      <c r="T83" s="11"/>
      <c r="U83" s="10" t="s">
        <v>430</v>
      </c>
      <c r="V83" s="12">
        <v>3</v>
      </c>
      <c r="W83" s="12">
        <v>132</v>
      </c>
      <c r="X83" s="12">
        <v>132</v>
      </c>
      <c r="Y83" s="12">
        <v>45.775542999999999</v>
      </c>
      <c r="Z83" s="13">
        <v>24.169879999999999</v>
      </c>
      <c r="AA83" s="69"/>
      <c r="AB83" s="12">
        <v>1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9"/>
      <c r="AO83" s="72">
        <f t="shared" si="1"/>
        <v>1</v>
      </c>
    </row>
    <row r="84" spans="1:41" x14ac:dyDescent="0.3">
      <c r="A84" s="10" t="s">
        <v>131</v>
      </c>
      <c r="B84" s="10" t="s">
        <v>207</v>
      </c>
      <c r="C84" s="10" t="s">
        <v>803</v>
      </c>
      <c r="D84" s="10" t="s">
        <v>819</v>
      </c>
      <c r="E84" s="10" t="s">
        <v>904</v>
      </c>
      <c r="F84" s="10" t="s">
        <v>9</v>
      </c>
      <c r="G84" s="10" t="s">
        <v>6</v>
      </c>
      <c r="H84" s="10" t="s">
        <v>38</v>
      </c>
      <c r="I84" s="10"/>
      <c r="J84" s="10" t="s">
        <v>786</v>
      </c>
      <c r="K84" s="10" t="s">
        <v>189</v>
      </c>
      <c r="L84" s="10" t="s">
        <v>620</v>
      </c>
      <c r="M84" s="10" t="s">
        <v>620</v>
      </c>
      <c r="N84" s="10" t="s">
        <v>369</v>
      </c>
      <c r="O84" s="10" t="s">
        <v>575</v>
      </c>
      <c r="P84" s="11" t="s">
        <v>515</v>
      </c>
      <c r="Q84" s="10" t="s">
        <v>620</v>
      </c>
      <c r="R84" s="11" t="s">
        <v>620</v>
      </c>
      <c r="S84" s="10" t="s">
        <v>620</v>
      </c>
      <c r="T84" s="11" t="s">
        <v>620</v>
      </c>
      <c r="U84" s="10" t="s">
        <v>441</v>
      </c>
      <c r="V84" s="12">
        <v>17</v>
      </c>
      <c r="W84" s="12">
        <v>16</v>
      </c>
      <c r="X84" s="12">
        <v>16</v>
      </c>
      <c r="Y84" s="12">
        <v>47.459251000000002</v>
      </c>
      <c r="Z84" s="13">
        <v>26.301838</v>
      </c>
      <c r="AA84" s="69"/>
      <c r="AB84" s="12"/>
      <c r="AC84" s="12"/>
      <c r="AD84" s="12"/>
      <c r="AE84" s="12"/>
      <c r="AF84" s="12"/>
      <c r="AG84" s="12"/>
      <c r="AH84" s="12"/>
      <c r="AI84" s="12"/>
      <c r="AJ84" s="12">
        <v>1</v>
      </c>
      <c r="AK84" s="12"/>
      <c r="AL84" s="12"/>
      <c r="AM84" s="12"/>
      <c r="AN84" s="19"/>
      <c r="AO84" s="72">
        <f t="shared" si="1"/>
        <v>1</v>
      </c>
    </row>
    <row r="85" spans="1:41" x14ac:dyDescent="0.3">
      <c r="A85" s="10" t="s">
        <v>131</v>
      </c>
      <c r="B85" s="10" t="s">
        <v>225</v>
      </c>
      <c r="C85" s="10" t="s">
        <v>819</v>
      </c>
      <c r="D85" s="10" t="s">
        <v>819</v>
      </c>
      <c r="E85" s="10" t="s">
        <v>674</v>
      </c>
      <c r="F85" s="10" t="s">
        <v>64</v>
      </c>
      <c r="G85" s="10" t="s">
        <v>6</v>
      </c>
      <c r="H85" s="10" t="s">
        <v>21</v>
      </c>
      <c r="I85" s="10" t="s">
        <v>155</v>
      </c>
      <c r="J85" s="10" t="s">
        <v>65</v>
      </c>
      <c r="K85" s="10" t="s">
        <v>273</v>
      </c>
      <c r="L85" s="10" t="s">
        <v>620</v>
      </c>
      <c r="M85" s="10" t="s">
        <v>620</v>
      </c>
      <c r="N85" s="10" t="s">
        <v>379</v>
      </c>
      <c r="O85" s="10" t="s">
        <v>584</v>
      </c>
      <c r="P85" s="11" t="s">
        <v>530</v>
      </c>
      <c r="Q85" s="10" t="s">
        <v>620</v>
      </c>
      <c r="R85" s="11" t="s">
        <v>620</v>
      </c>
      <c r="S85" s="10" t="s">
        <v>620</v>
      </c>
      <c r="T85" s="11" t="s">
        <v>620</v>
      </c>
      <c r="U85" s="10" t="s">
        <v>454</v>
      </c>
      <c r="V85" s="12">
        <v>42</v>
      </c>
      <c r="W85" s="12">
        <v>186</v>
      </c>
      <c r="X85" s="12">
        <v>186</v>
      </c>
      <c r="Y85" s="12">
        <v>47.641013999999998</v>
      </c>
      <c r="Z85" s="13">
        <v>26.255758</v>
      </c>
      <c r="AA85" s="69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9"/>
      <c r="AO85" s="72">
        <f t="shared" si="1"/>
        <v>0</v>
      </c>
    </row>
    <row r="86" spans="1:41" x14ac:dyDescent="0.3">
      <c r="A86" s="10" t="s">
        <v>131</v>
      </c>
      <c r="B86" s="10" t="s">
        <v>53</v>
      </c>
      <c r="C86" s="10" t="s">
        <v>814</v>
      </c>
      <c r="D86" s="10" t="s">
        <v>859</v>
      </c>
      <c r="E86" s="10" t="s">
        <v>767</v>
      </c>
      <c r="F86" s="10" t="s">
        <v>9</v>
      </c>
      <c r="G86" s="10" t="s">
        <v>6</v>
      </c>
      <c r="H86" s="10" t="s">
        <v>21</v>
      </c>
      <c r="I86" s="10" t="s">
        <v>151</v>
      </c>
      <c r="J86" s="10" t="s">
        <v>568</v>
      </c>
      <c r="K86" s="10" t="s">
        <v>269</v>
      </c>
      <c r="L86" s="10" t="s">
        <v>620</v>
      </c>
      <c r="M86" s="10" t="s">
        <v>620</v>
      </c>
      <c r="N86" s="10" t="s">
        <v>328</v>
      </c>
      <c r="O86" s="10" t="s">
        <v>307</v>
      </c>
      <c r="P86" s="11" t="s">
        <v>525</v>
      </c>
      <c r="Q86" s="10" t="s">
        <v>620</v>
      </c>
      <c r="R86" s="11" t="s">
        <v>620</v>
      </c>
      <c r="S86" s="10" t="s">
        <v>620</v>
      </c>
      <c r="T86" s="11" t="s">
        <v>620</v>
      </c>
      <c r="U86" s="10" t="s">
        <v>327</v>
      </c>
      <c r="V86" s="12">
        <v>34</v>
      </c>
      <c r="W86" s="12">
        <v>250</v>
      </c>
      <c r="X86" s="12">
        <v>250</v>
      </c>
      <c r="Y86" s="12">
        <v>44.949249000000002</v>
      </c>
      <c r="Z86" s="13">
        <v>25.268554999999999</v>
      </c>
      <c r="AA86" s="69"/>
      <c r="AB86" s="12">
        <v>1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9"/>
      <c r="AO86" s="72">
        <f t="shared" si="1"/>
        <v>1</v>
      </c>
    </row>
    <row r="87" spans="1:41" x14ac:dyDescent="0.3">
      <c r="A87" s="10" t="s">
        <v>131</v>
      </c>
      <c r="B87" s="10" t="s">
        <v>49</v>
      </c>
      <c r="C87" s="10" t="s">
        <v>812</v>
      </c>
      <c r="D87" s="10" t="s">
        <v>858</v>
      </c>
      <c r="E87" s="10" t="s">
        <v>719</v>
      </c>
      <c r="F87" s="10" t="s">
        <v>5</v>
      </c>
      <c r="G87" s="10" t="s">
        <v>5</v>
      </c>
      <c r="H87" s="10" t="s">
        <v>5</v>
      </c>
      <c r="I87" s="10" t="s">
        <v>150</v>
      </c>
      <c r="J87" s="10" t="s">
        <v>50</v>
      </c>
      <c r="K87" s="10" t="s">
        <v>268</v>
      </c>
      <c r="L87" s="10" t="s">
        <v>620</v>
      </c>
      <c r="M87" s="10" t="s">
        <v>620</v>
      </c>
      <c r="N87" s="10" t="s">
        <v>374</v>
      </c>
      <c r="O87" s="10" t="s">
        <v>580</v>
      </c>
      <c r="P87" s="11" t="s">
        <v>523</v>
      </c>
      <c r="Q87" s="10" t="s">
        <v>620</v>
      </c>
      <c r="R87" s="11" t="s">
        <v>620</v>
      </c>
      <c r="S87" s="10" t="s">
        <v>620</v>
      </c>
      <c r="T87" s="11" t="s">
        <v>620</v>
      </c>
      <c r="U87" s="10" t="s">
        <v>447</v>
      </c>
      <c r="V87" s="12">
        <v>31</v>
      </c>
      <c r="W87" s="12">
        <v>227</v>
      </c>
      <c r="X87" s="12">
        <v>227</v>
      </c>
      <c r="Y87" s="12">
        <v>45.705855999999997</v>
      </c>
      <c r="Z87" s="13">
        <v>21.187403</v>
      </c>
      <c r="AA87" s="69"/>
      <c r="AB87" s="12"/>
      <c r="AC87" s="12"/>
      <c r="AD87" s="12">
        <v>1</v>
      </c>
      <c r="AE87" s="12"/>
      <c r="AF87" s="12"/>
      <c r="AG87" s="12"/>
      <c r="AH87" s="12"/>
      <c r="AI87" s="12"/>
      <c r="AJ87" s="12"/>
      <c r="AK87" s="12"/>
      <c r="AL87" s="12"/>
      <c r="AM87" s="12"/>
      <c r="AN87" s="19"/>
      <c r="AO87" s="72">
        <f t="shared" si="1"/>
        <v>1</v>
      </c>
    </row>
    <row r="88" spans="1:41" x14ac:dyDescent="0.3">
      <c r="A88" s="10" t="s">
        <v>131</v>
      </c>
      <c r="B88" s="10" t="s">
        <v>117</v>
      </c>
      <c r="C88" s="10" t="s">
        <v>812</v>
      </c>
      <c r="D88" s="10" t="s">
        <v>858</v>
      </c>
      <c r="E88" s="10" t="s">
        <v>909</v>
      </c>
      <c r="F88" s="10" t="s">
        <v>5</v>
      </c>
      <c r="G88" s="10" t="s">
        <v>5</v>
      </c>
      <c r="H88" s="10" t="s">
        <v>5</v>
      </c>
      <c r="I88" s="10"/>
      <c r="J88" s="8" t="s">
        <v>639</v>
      </c>
      <c r="K88" s="10" t="s">
        <v>612</v>
      </c>
      <c r="L88" s="10" t="s">
        <v>620</v>
      </c>
      <c r="M88" s="10" t="s">
        <v>620</v>
      </c>
      <c r="N88" s="10" t="s">
        <v>409</v>
      </c>
      <c r="O88" s="10" t="s">
        <v>639</v>
      </c>
      <c r="P88" s="11" t="s">
        <v>612</v>
      </c>
      <c r="Q88" s="10" t="s">
        <v>610</v>
      </c>
      <c r="R88" s="11" t="s">
        <v>611</v>
      </c>
      <c r="S88" s="10" t="s">
        <v>620</v>
      </c>
      <c r="T88" s="11" t="s">
        <v>620</v>
      </c>
      <c r="U88" s="10" t="s">
        <v>341</v>
      </c>
      <c r="V88" s="12">
        <v>121</v>
      </c>
      <c r="W88" s="12">
        <v>121</v>
      </c>
      <c r="X88" s="12">
        <v>121</v>
      </c>
      <c r="Y88" s="12">
        <v>45.787537</v>
      </c>
      <c r="Z88" s="13">
        <v>21.217852000000001</v>
      </c>
      <c r="AA88" s="69"/>
      <c r="AB88" s="12"/>
      <c r="AC88" s="12">
        <v>1</v>
      </c>
      <c r="AD88" s="12">
        <v>1</v>
      </c>
      <c r="AE88" s="12">
        <v>1</v>
      </c>
      <c r="AF88" s="12">
        <v>1</v>
      </c>
      <c r="AG88" s="12">
        <v>1</v>
      </c>
      <c r="AH88" s="12"/>
      <c r="AI88" s="12"/>
      <c r="AJ88" s="12"/>
      <c r="AK88" s="12"/>
      <c r="AL88" s="12"/>
      <c r="AM88" s="12"/>
      <c r="AN88" s="19">
        <v>1</v>
      </c>
      <c r="AO88" s="72">
        <f t="shared" si="1"/>
        <v>6</v>
      </c>
    </row>
    <row r="89" spans="1:41" x14ac:dyDescent="0.3">
      <c r="A89" s="10" t="s">
        <v>131</v>
      </c>
      <c r="B89" s="10" t="s">
        <v>971</v>
      </c>
      <c r="C89" s="10" t="s">
        <v>838</v>
      </c>
      <c r="D89" s="10" t="s">
        <v>838</v>
      </c>
      <c r="E89" s="10" t="s">
        <v>970</v>
      </c>
      <c r="F89" s="20" t="s">
        <v>5</v>
      </c>
      <c r="G89" s="10" t="s">
        <v>5</v>
      </c>
      <c r="H89" s="10" t="s">
        <v>6</v>
      </c>
      <c r="I89" s="10"/>
      <c r="J89" s="10" t="s">
        <v>973</v>
      </c>
      <c r="K89" s="10" t="s">
        <v>974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2">
        <v>188</v>
      </c>
      <c r="W89" s="10"/>
      <c r="X89" s="10"/>
      <c r="Y89" s="12">
        <v>45.164321999999999</v>
      </c>
      <c r="Z89" s="13">
        <v>28.791674</v>
      </c>
      <c r="AA89" s="69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9"/>
      <c r="AO89" s="72">
        <f t="shared" si="1"/>
        <v>0</v>
      </c>
    </row>
    <row r="90" spans="1:41" x14ac:dyDescent="0.3">
      <c r="A90" s="10" t="s">
        <v>131</v>
      </c>
      <c r="B90" s="10" t="s">
        <v>238</v>
      </c>
      <c r="C90" s="10" t="s">
        <v>838</v>
      </c>
      <c r="D90" s="10" t="s">
        <v>838</v>
      </c>
      <c r="E90" s="10" t="s">
        <v>702</v>
      </c>
      <c r="F90" s="10" t="s">
        <v>5</v>
      </c>
      <c r="G90" s="10" t="s">
        <v>5</v>
      </c>
      <c r="H90" s="10" t="s">
        <v>5</v>
      </c>
      <c r="I90" s="10" t="s">
        <v>174</v>
      </c>
      <c r="J90" s="10" t="s">
        <v>99</v>
      </c>
      <c r="K90" s="10" t="s">
        <v>294</v>
      </c>
      <c r="L90" s="10"/>
      <c r="M90" s="10"/>
      <c r="N90" s="10" t="s">
        <v>400</v>
      </c>
      <c r="O90" s="10" t="s">
        <v>313</v>
      </c>
      <c r="P90" s="11" t="s">
        <v>553</v>
      </c>
      <c r="Q90" s="10"/>
      <c r="R90" s="11"/>
      <c r="S90" s="10"/>
      <c r="T90" s="11"/>
      <c r="U90" s="10" t="s">
        <v>476</v>
      </c>
      <c r="V90" s="21">
        <v>97</v>
      </c>
      <c r="W90" s="12">
        <v>214</v>
      </c>
      <c r="X90" s="12">
        <v>214</v>
      </c>
      <c r="Y90" s="12">
        <v>45.271732</v>
      </c>
      <c r="Z90" s="13">
        <v>27.967500999999999</v>
      </c>
      <c r="AA90" s="69"/>
      <c r="AB90" s="12">
        <v>1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9"/>
      <c r="AO90" s="72">
        <f t="shared" si="1"/>
        <v>1</v>
      </c>
    </row>
    <row r="91" spans="1:41" x14ac:dyDescent="0.3">
      <c r="A91" s="10" t="s">
        <v>131</v>
      </c>
      <c r="B91" s="10" t="s">
        <v>231</v>
      </c>
      <c r="C91" s="10" t="s">
        <v>820</v>
      </c>
      <c r="D91" s="10" t="s">
        <v>863</v>
      </c>
      <c r="E91" s="10" t="s">
        <v>676</v>
      </c>
      <c r="F91" s="10" t="s">
        <v>5</v>
      </c>
      <c r="G91" s="10" t="s">
        <v>6</v>
      </c>
      <c r="H91" s="10" t="s">
        <v>10</v>
      </c>
      <c r="I91" s="10" t="s">
        <v>169</v>
      </c>
      <c r="J91" s="10" t="s">
        <v>570</v>
      </c>
      <c r="K91" s="10" t="s">
        <v>288</v>
      </c>
      <c r="L91" s="10" t="s">
        <v>620</v>
      </c>
      <c r="M91" s="10" t="s">
        <v>620</v>
      </c>
      <c r="N91" s="10" t="s">
        <v>395</v>
      </c>
      <c r="O91" s="10" t="s">
        <v>644</v>
      </c>
      <c r="P91" s="11" t="s">
        <v>645</v>
      </c>
      <c r="Q91" s="10" t="s">
        <v>620</v>
      </c>
      <c r="R91" s="11" t="s">
        <v>620</v>
      </c>
      <c r="S91" s="10" t="s">
        <v>620</v>
      </c>
      <c r="T91" s="11" t="s">
        <v>620</v>
      </c>
      <c r="U91" s="10" t="s">
        <v>470</v>
      </c>
      <c r="V91" s="12">
        <v>67</v>
      </c>
      <c r="W91" s="12">
        <v>130</v>
      </c>
      <c r="X91" s="12">
        <v>130</v>
      </c>
      <c r="Y91" s="12">
        <v>46.012222000000001</v>
      </c>
      <c r="Z91" s="13">
        <v>24.367675999999999</v>
      </c>
      <c r="AA91" s="69"/>
      <c r="AB91" s="12">
        <v>1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9"/>
      <c r="AO91" s="72">
        <f t="shared" si="1"/>
        <v>1</v>
      </c>
    </row>
    <row r="92" spans="1:41" x14ac:dyDescent="0.3">
      <c r="A92" s="10" t="s">
        <v>131</v>
      </c>
      <c r="B92" s="10" t="s">
        <v>66</v>
      </c>
      <c r="C92" s="10" t="s">
        <v>820</v>
      </c>
      <c r="D92" s="10" t="s">
        <v>863</v>
      </c>
      <c r="E92" s="10" t="s">
        <v>907</v>
      </c>
      <c r="F92" s="10" t="s">
        <v>12</v>
      </c>
      <c r="G92" s="10" t="s">
        <v>12</v>
      </c>
      <c r="H92" s="10" t="s">
        <v>12</v>
      </c>
      <c r="I92" s="10" t="s">
        <v>156</v>
      </c>
      <c r="J92" s="10" t="s">
        <v>67</v>
      </c>
      <c r="K92" s="10" t="s">
        <v>274</v>
      </c>
      <c r="L92" s="10" t="s">
        <v>620</v>
      </c>
      <c r="M92" s="10" t="s">
        <v>620</v>
      </c>
      <c r="N92" s="10" t="s">
        <v>380</v>
      </c>
      <c r="O92" s="10" t="s">
        <v>585</v>
      </c>
      <c r="P92" s="11" t="s">
        <v>531</v>
      </c>
      <c r="Q92" s="10" t="s">
        <v>620</v>
      </c>
      <c r="R92" s="11" t="s">
        <v>620</v>
      </c>
      <c r="S92" s="10" t="s">
        <v>620</v>
      </c>
      <c r="T92" s="11" t="s">
        <v>620</v>
      </c>
      <c r="U92" s="10" t="s">
        <v>455</v>
      </c>
      <c r="V92" s="12">
        <v>43</v>
      </c>
      <c r="W92" s="12">
        <v>203</v>
      </c>
      <c r="X92" s="12">
        <v>203</v>
      </c>
      <c r="Y92" s="12">
        <v>45.101844999999997</v>
      </c>
      <c r="Z92" s="13">
        <v>24.362572</v>
      </c>
      <c r="AA92" s="69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9"/>
      <c r="AO92" s="72">
        <f t="shared" si="1"/>
        <v>0</v>
      </c>
    </row>
    <row r="93" spans="1:41" x14ac:dyDescent="0.3">
      <c r="A93" s="10" t="s">
        <v>131</v>
      </c>
      <c r="B93" s="10" t="s">
        <v>224</v>
      </c>
      <c r="C93" s="10" t="s">
        <v>811</v>
      </c>
      <c r="D93" s="10" t="s">
        <v>842</v>
      </c>
      <c r="E93" s="10" t="s">
        <v>694</v>
      </c>
      <c r="F93" s="10" t="s">
        <v>9</v>
      </c>
      <c r="G93" s="10" t="s">
        <v>15</v>
      </c>
      <c r="H93" s="10" t="s">
        <v>21</v>
      </c>
      <c r="I93" s="10" t="s">
        <v>149</v>
      </c>
      <c r="J93" s="10" t="s">
        <v>48</v>
      </c>
      <c r="K93" s="10" t="s">
        <v>267</v>
      </c>
      <c r="L93" s="10" t="s">
        <v>620</v>
      </c>
      <c r="M93" s="10" t="s">
        <v>620</v>
      </c>
      <c r="N93" s="10" t="s">
        <v>334</v>
      </c>
      <c r="O93" s="10" t="s">
        <v>306</v>
      </c>
      <c r="P93" s="11" t="s">
        <v>522</v>
      </c>
      <c r="Q93" s="10" t="s">
        <v>620</v>
      </c>
      <c r="R93" s="11" t="s">
        <v>620</v>
      </c>
      <c r="S93" s="10" t="s">
        <v>620</v>
      </c>
      <c r="T93" s="11" t="s">
        <v>620</v>
      </c>
      <c r="U93" s="10" t="s">
        <v>446</v>
      </c>
      <c r="V93" s="12">
        <v>30</v>
      </c>
      <c r="W93" s="12">
        <v>178</v>
      </c>
      <c r="X93" s="12">
        <v>178</v>
      </c>
      <c r="Y93" s="12">
        <v>46.226371999999998</v>
      </c>
      <c r="Z93" s="13">
        <v>27.670828</v>
      </c>
      <c r="AA93" s="69"/>
      <c r="AB93" s="12">
        <v>1</v>
      </c>
      <c r="AC93" s="12"/>
      <c r="AD93" s="12"/>
      <c r="AE93" s="12"/>
      <c r="AF93" s="12"/>
      <c r="AG93" s="12"/>
      <c r="AH93" s="12"/>
      <c r="AI93" s="12"/>
      <c r="AJ93" s="12">
        <v>1</v>
      </c>
      <c r="AK93" s="12"/>
      <c r="AL93" s="12"/>
      <c r="AM93" s="12"/>
      <c r="AN93" s="19"/>
      <c r="AO93" s="72">
        <f t="shared" si="1"/>
        <v>2</v>
      </c>
    </row>
    <row r="94" spans="1:41" x14ac:dyDescent="0.3">
      <c r="A94" s="10" t="s">
        <v>131</v>
      </c>
      <c r="B94" s="10" t="s">
        <v>357</v>
      </c>
      <c r="C94" s="10" t="s">
        <v>842</v>
      </c>
      <c r="D94" s="10" t="s">
        <v>842</v>
      </c>
      <c r="E94" s="10" t="s">
        <v>682</v>
      </c>
      <c r="F94" s="10" t="s">
        <v>5</v>
      </c>
      <c r="G94" s="10" t="s">
        <v>5</v>
      </c>
      <c r="H94" s="10" t="s">
        <v>6</v>
      </c>
      <c r="I94" s="10" t="s">
        <v>181</v>
      </c>
      <c r="J94" s="10" t="s">
        <v>620</v>
      </c>
      <c r="K94" s="10" t="s">
        <v>299</v>
      </c>
      <c r="L94" s="10" t="s">
        <v>620</v>
      </c>
      <c r="M94" s="10" t="s">
        <v>620</v>
      </c>
      <c r="N94" s="10" t="s">
        <v>426</v>
      </c>
      <c r="O94" s="10" t="s">
        <v>318</v>
      </c>
      <c r="P94" s="11" t="s">
        <v>562</v>
      </c>
      <c r="Q94" s="10" t="s">
        <v>620</v>
      </c>
      <c r="R94" s="11" t="s">
        <v>620</v>
      </c>
      <c r="S94" s="10" t="s">
        <v>620</v>
      </c>
      <c r="T94" s="11" t="s">
        <v>620</v>
      </c>
      <c r="U94" s="10" t="s">
        <v>482</v>
      </c>
      <c r="V94" s="12">
        <v>113</v>
      </c>
      <c r="W94" s="12">
        <v>156</v>
      </c>
      <c r="X94" s="12">
        <v>156</v>
      </c>
      <c r="Y94" s="12">
        <v>46.637580999999997</v>
      </c>
      <c r="Z94" s="13">
        <v>27.737427</v>
      </c>
      <c r="AA94" s="69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9"/>
      <c r="AO94" s="72">
        <f t="shared" si="1"/>
        <v>0</v>
      </c>
    </row>
    <row r="95" spans="1:41" ht="15" thickBot="1" x14ac:dyDescent="0.35">
      <c r="A95" s="10" t="s">
        <v>131</v>
      </c>
      <c r="B95" s="10" t="s">
        <v>22</v>
      </c>
      <c r="C95" s="10" t="s">
        <v>797</v>
      </c>
      <c r="D95" s="10" t="s">
        <v>849</v>
      </c>
      <c r="E95" s="10" t="s">
        <v>686</v>
      </c>
      <c r="F95" s="10" t="s">
        <v>12</v>
      </c>
      <c r="G95" s="10" t="s">
        <v>23</v>
      </c>
      <c r="H95" s="10" t="s">
        <v>23</v>
      </c>
      <c r="I95" s="10" t="s">
        <v>776</v>
      </c>
      <c r="J95" s="10" t="s">
        <v>24</v>
      </c>
      <c r="K95" s="10" t="s">
        <v>253</v>
      </c>
      <c r="L95" s="10" t="s">
        <v>620</v>
      </c>
      <c r="M95" s="10" t="s">
        <v>620</v>
      </c>
      <c r="N95" s="10" t="s">
        <v>363</v>
      </c>
      <c r="O95" s="10" t="s">
        <v>602</v>
      </c>
      <c r="P95" s="11" t="s">
        <v>509</v>
      </c>
      <c r="Q95" s="10" t="s">
        <v>620</v>
      </c>
      <c r="R95" s="11" t="s">
        <v>620</v>
      </c>
      <c r="S95" s="10" t="s">
        <v>620</v>
      </c>
      <c r="T95" s="11" t="s">
        <v>620</v>
      </c>
      <c r="U95" s="10" t="s">
        <v>433</v>
      </c>
      <c r="V95" s="12">
        <v>7</v>
      </c>
      <c r="W95" s="12">
        <v>171</v>
      </c>
      <c r="X95" s="12">
        <v>171</v>
      </c>
      <c r="Y95" s="12">
        <v>45.704020999999997</v>
      </c>
      <c r="Z95" s="13">
        <v>27.184304999999998</v>
      </c>
      <c r="AA95" s="22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4"/>
      <c r="AO95" s="73">
        <f t="shared" si="1"/>
        <v>0</v>
      </c>
    </row>
    <row r="98" spans="7:7" x14ac:dyDescent="0.3">
      <c r="G98" s="4"/>
    </row>
    <row r="99" spans="7:7" x14ac:dyDescent="0.3">
      <c r="G99" s="4"/>
    </row>
    <row r="100" spans="7:7" x14ac:dyDescent="0.3">
      <c r="G100" s="4"/>
    </row>
    <row r="101" spans="7:7" x14ac:dyDescent="0.3">
      <c r="G101" s="4"/>
    </row>
    <row r="102" spans="7:7" x14ac:dyDescent="0.3">
      <c r="G102" s="4"/>
    </row>
    <row r="103" spans="7:7" x14ac:dyDescent="0.3">
      <c r="G103" s="4"/>
    </row>
    <row r="104" spans="7:7" x14ac:dyDescent="0.3">
      <c r="G104" s="4"/>
    </row>
    <row r="105" spans="7:7" x14ac:dyDescent="0.3">
      <c r="G105" s="4"/>
    </row>
    <row r="106" spans="7:7" x14ac:dyDescent="0.3">
      <c r="G106" s="4"/>
    </row>
  </sheetData>
  <sortState ref="A2:AH95">
    <sortCondition ref="D2:D95"/>
    <sortCondition ref="C2:C95"/>
    <sortCondition ref="B2:B95"/>
  </sortState>
  <pageMargins left="0.7" right="0.7" top="0.75" bottom="0.75" header="0.3" footer="0.3"/>
  <pageSetup paperSize="9" orientation="portrait" r:id="rId1"/>
  <ignoredErrors>
    <ignoredError sqref="AO2 AO76:AO95 AO50:AO75 AO28:AO49 AO3:AO27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0"/>
  <sheetViews>
    <sheetView tabSelected="1" topLeftCell="G1" workbookViewId="0">
      <selection activeCell="G2" sqref="G2:G500"/>
    </sheetView>
  </sheetViews>
  <sheetFormatPr defaultRowHeight="14.4" x14ac:dyDescent="0.3"/>
  <cols>
    <col min="1" max="1" width="37" bestFit="1" customWidth="1"/>
    <col min="2" max="2" width="3.6640625" customWidth="1"/>
    <col min="3" max="3" width="13.33203125" customWidth="1"/>
    <col min="4" max="4" width="3.6640625" customWidth="1"/>
    <col min="5" max="5" width="13.33203125" customWidth="1"/>
    <col min="6" max="6" width="8.88671875" customWidth="1"/>
    <col min="7" max="7" width="255.6640625" bestFit="1" customWidth="1"/>
  </cols>
  <sheetData>
    <row r="1" spans="1:7" ht="15" thickBot="1" x14ac:dyDescent="0.35">
      <c r="A1" s="79" t="s">
        <v>1067</v>
      </c>
      <c r="B1" s="80"/>
      <c r="C1" s="80"/>
      <c r="D1" s="80"/>
      <c r="E1" s="81"/>
      <c r="G1" s="74" t="s">
        <v>1231</v>
      </c>
    </row>
    <row r="2" spans="1:7" x14ac:dyDescent="0.3">
      <c r="A2" s="60" t="s">
        <v>1063</v>
      </c>
      <c r="B2" s="75" t="s">
        <v>1152</v>
      </c>
      <c r="C2" s="76"/>
      <c r="D2" s="62"/>
      <c r="E2" s="44"/>
      <c r="G2" t="str">
        <f>'HTML &amp; JS &amp; CSS'!A1&amp;'HTML &amp; JS &amp; CSS'!B1&amp;'HTML &amp; JS &amp; CSS'!C1&amp;'HTML &amp; JS &amp; CSS'!D1&amp;'HTML &amp; JS &amp; CSS'!E1&amp;'HTML &amp; JS &amp; CSS'!F1&amp;'HTML &amp; JS &amp; CSS'!G1&amp;'HTML &amp; JS &amp; CSS'!H1&amp;'HTML &amp; JS &amp; CSS'!I1&amp;'HTML &amp; JS &amp; CSS'!J1&amp;'HTML &amp; JS &amp; CSS'!K1&amp;'HTML &amp; JS &amp; CSS'!L1&amp;'HTML &amp; JS &amp; CSS'!M1&amp;'HTML &amp; JS &amp; CSS'!N1&amp;'HTML &amp; JS &amp; CSS'!O1&amp;'HTML &amp; JS &amp; CSS'!P1&amp;'HTML &amp; JS &amp; CSS'!Q1&amp;'HTML &amp; JS &amp; CSS'!R1</f>
        <v>&lt;style&gt;</v>
      </c>
    </row>
    <row r="3" spans="1:7" x14ac:dyDescent="0.3">
      <c r="A3" s="60" t="s">
        <v>1061</v>
      </c>
      <c r="B3" s="75" t="s">
        <v>1062</v>
      </c>
      <c r="C3" s="76"/>
      <c r="D3" s="50"/>
      <c r="E3" s="44"/>
      <c r="G3" t="str">
        <f>'HTML &amp; JS &amp; CSS'!A2&amp;'HTML &amp; JS &amp; CSS'!B2&amp;'HTML &amp; JS &amp; CSS'!C2&amp;'HTML &amp; JS &amp; CSS'!D2&amp;'HTML &amp; JS &amp; CSS'!E2&amp;'HTML &amp; JS &amp; CSS'!F2&amp;'HTML &amp; JS &amp; CSS'!G2&amp;'HTML &amp; JS &amp; CSS'!H2&amp;'HTML &amp; JS &amp; CSS'!I2&amp;'HTML &amp; JS &amp; CSS'!J2&amp;'HTML &amp; JS &amp; CSS'!K2&amp;'HTML &amp; JS &amp; CSS'!L2&amp;'HTML &amp; JS &amp; CSS'!M2&amp;'HTML &amp; JS &amp; CSS'!N2&amp;'HTML &amp; JS &amp; CSS'!O2&amp;'HTML &amp; JS &amp; CSS'!P2&amp;'HTML &amp; JS &amp; CSS'!Q2&amp;'HTML &amp; JS &amp; CSS'!R2</f>
        <v>.Location-trigger {</v>
      </c>
    </row>
    <row r="4" spans="1:7" x14ac:dyDescent="0.3">
      <c r="A4" s="57" t="s">
        <v>1064</v>
      </c>
      <c r="B4" s="75" t="str">
        <f>TEXT(SUMPRODUCT(LEN('HTML &amp; JS &amp; CSS'!A1:N262)),"#,##")&amp;" caractere"</f>
        <v>156,577 caractere</v>
      </c>
      <c r="C4" s="76"/>
      <c r="D4" s="50"/>
      <c r="E4" s="44"/>
      <c r="G4" t="str">
        <f>'HTML &amp; JS &amp; CSS'!A3&amp;'HTML &amp; JS &amp; CSS'!B3&amp;'HTML &amp; JS &amp; CSS'!C3&amp;'HTML &amp; JS &amp; CSS'!D3&amp;'HTML &amp; JS &amp; CSS'!E3&amp;'HTML &amp; JS &amp; CSS'!F3&amp;'HTML &amp; JS &amp; CSS'!G3&amp;'HTML &amp; JS &amp; CSS'!H3&amp;'HTML &amp; JS &amp; CSS'!I3&amp;'HTML &amp; JS &amp; CSS'!J3&amp;'HTML &amp; JS &amp; CSS'!K3&amp;'HTML &amp; JS &amp; CSS'!L3&amp;'HTML &amp; JS &amp; CSS'!M3&amp;'HTML &amp; JS &amp; CSS'!N3&amp;'HTML &amp; JS &amp; CSS'!O3&amp;'HTML &amp; JS &amp; CSS'!P3&amp;'HTML &amp; JS &amp; CSS'!Q3&amp;'HTML &amp; JS &amp; CSS'!R3</f>
        <v xml:space="preserve">    text-decoration: none;</v>
      </c>
    </row>
    <row r="5" spans="1:7" x14ac:dyDescent="0.3">
      <c r="A5" s="58" t="s">
        <v>1065</v>
      </c>
      <c r="B5" s="77" t="str">
        <f>"~ "&amp;TEXT(COUNTA('HTML &amp; JS &amp; CSS'!A1:N262)+(SUM(B11:B19)*22),"#,##")&amp;" linii de cod"</f>
        <v>~ 3,981 linii de cod</v>
      </c>
      <c r="C5" s="78"/>
      <c r="D5" s="55"/>
      <c r="E5" s="45"/>
      <c r="G5" t="str">
        <f>'HTML &amp; JS &amp; CSS'!A4&amp;'HTML &amp; JS &amp; CSS'!B4&amp;'HTML &amp; JS &amp; CSS'!C4&amp;'HTML &amp; JS &amp; CSS'!D4&amp;'HTML &amp; JS &amp; CSS'!E4&amp;'HTML &amp; JS &amp; CSS'!F4&amp;'HTML &amp; JS &amp; CSS'!G4&amp;'HTML &amp; JS &amp; CSS'!H4&amp;'HTML &amp; JS &amp; CSS'!I4&amp;'HTML &amp; JS &amp; CSS'!J4&amp;'HTML &amp; JS &amp; CSS'!K4&amp;'HTML &amp; JS &amp; CSS'!L4&amp;'HTML &amp; JS &amp; CSS'!M4&amp;'HTML &amp; JS &amp; CSS'!N4&amp;'HTML &amp; JS &amp; CSS'!O4&amp;'HTML &amp; JS &amp; CSS'!P4&amp;'HTML &amp; JS &amp; CSS'!Q4&amp;'HTML &amp; JS &amp; CSS'!R4</f>
        <v xml:space="preserve">    padding: 12px 20px;</v>
      </c>
    </row>
    <row r="6" spans="1:7" x14ac:dyDescent="0.3">
      <c r="A6" s="59" t="s">
        <v>1060</v>
      </c>
      <c r="B6" s="36">
        <f>SUMPRODUCT(--(LEN('HTML &amp; JS &amp; CSS'!D127:M220)&gt;0))</f>
        <v>95</v>
      </c>
      <c r="C6" s="53" t="s">
        <v>1066</v>
      </c>
      <c r="D6" s="53"/>
      <c r="E6" s="38"/>
      <c r="G6" t="str">
        <f>'HTML &amp; JS &amp; CSS'!A5&amp;'HTML &amp; JS &amp; CSS'!B5&amp;'HTML &amp; JS &amp; CSS'!C5&amp;'HTML &amp; JS &amp; CSS'!D5&amp;'HTML &amp; JS &amp; CSS'!E5&amp;'HTML &amp; JS &amp; CSS'!F5&amp;'HTML &amp; JS &amp; CSS'!G5&amp;'HTML &amp; JS &amp; CSS'!H5&amp;'HTML &amp; JS &amp; CSS'!I5&amp;'HTML &amp; JS &amp; CSS'!J5&amp;'HTML &amp; JS &amp; CSS'!K5&amp;'HTML &amp; JS &amp; CSS'!L5&amp;'HTML &amp; JS &amp; CSS'!M5&amp;'HTML &amp; JS &amp; CSS'!N5&amp;'HTML &amp; JS &amp; CSS'!O5&amp;'HTML &amp; JS &amp; CSS'!P5&amp;'HTML &amp; JS &amp; CSS'!Q5&amp;'HTML &amp; JS &amp; CSS'!R5</f>
        <v xml:space="preserve">    padding-right: 28px;</v>
      </c>
    </row>
    <row r="7" spans="1:7" x14ac:dyDescent="0.3">
      <c r="A7" s="60" t="s">
        <v>1060</v>
      </c>
      <c r="B7" s="36">
        <f>SUMPRODUCT(--(LEN('HTML &amp; JS &amp; CSS'!C127:M220)&gt;0))</f>
        <v>152</v>
      </c>
      <c r="C7" s="51" t="str">
        <f>IF(B7=1,"judet","judete")&amp;" total"</f>
        <v>judete total</v>
      </c>
      <c r="D7" s="51"/>
      <c r="E7" s="41"/>
      <c r="G7" t="str">
        <f>'HTML &amp; JS &amp; CSS'!A6&amp;'HTML &amp; JS &amp; CSS'!B6&amp;'HTML &amp; JS &amp; CSS'!C6&amp;'HTML &amp; JS &amp; CSS'!D6&amp;'HTML &amp; JS &amp; CSS'!E6&amp;'HTML &amp; JS &amp; CSS'!F6&amp;'HTML &amp; JS &amp; CSS'!G6&amp;'HTML &amp; JS &amp; CSS'!H6&amp;'HTML &amp; JS &amp; CSS'!I6&amp;'HTML &amp; JS &amp; CSS'!J6&amp;'HTML &amp; JS &amp; CSS'!K6&amp;'HTML &amp; JS &amp; CSS'!L6&amp;'HTML &amp; JS &amp; CSS'!M6&amp;'HTML &amp; JS &amp; CSS'!N6&amp;'HTML &amp; JS &amp; CSS'!O6&amp;'HTML &amp; JS &amp; CSS'!P6&amp;'HTML &amp; JS &amp; CSS'!Q6&amp;'HTML &amp; JS &amp; CSS'!R6</f>
        <v xml:space="preserve">    position: relative;</v>
      </c>
    </row>
    <row r="8" spans="1:7" x14ac:dyDescent="0.3">
      <c r="A8" s="60" t="s">
        <v>1060</v>
      </c>
      <c r="B8" s="36">
        <f>SUMPRODUCT(--(LEN('HTML &amp; JS &amp; CSS'!C127:C220)&gt;0))</f>
        <v>57</v>
      </c>
      <c r="C8" s="51" t="str">
        <f t="shared" ref="C8" si="0">IF(B8=1,"oras","orase")&amp;" total"</f>
        <v>orase total</v>
      </c>
      <c r="D8" s="51"/>
      <c r="E8" s="41"/>
      <c r="G8" t="str">
        <f>'HTML &amp; JS &amp; CSS'!A7&amp;'HTML &amp; JS &amp; CSS'!B7&amp;'HTML &amp; JS &amp; CSS'!C7&amp;'HTML &amp; JS &amp; CSS'!D7&amp;'HTML &amp; JS &amp; CSS'!E7&amp;'HTML &amp; JS &amp; CSS'!F7&amp;'HTML &amp; JS &amp; CSS'!G7&amp;'HTML &amp; JS &amp; CSS'!H7&amp;'HTML &amp; JS &amp; CSS'!I7&amp;'HTML &amp; JS &amp; CSS'!J7&amp;'HTML &amp; JS &amp; CSS'!K7&amp;'HTML &amp; JS &amp; CSS'!L7&amp;'HTML &amp; JS &amp; CSS'!M7&amp;'HTML &amp; JS &amp; CSS'!N7&amp;'HTML &amp; JS &amp; CSS'!O7&amp;'HTML &amp; JS &amp; CSS'!P7&amp;'HTML &amp; JS &amp; CSS'!Q7&amp;'HTML &amp; JS &amp; CSS'!R7</f>
        <v xml:space="preserve">    display: block;</v>
      </c>
    </row>
    <row r="9" spans="1:7" x14ac:dyDescent="0.3">
      <c r="A9" s="58" t="s">
        <v>1060</v>
      </c>
      <c r="B9" s="39">
        <f>SUMPRODUCT(--(LEN('HTML &amp; JS &amp; CSS'!C127:C220)&gt;0))</f>
        <v>57</v>
      </c>
      <c r="C9" s="52" t="str">
        <f>IF(B9=1,"magazin","magazine")&amp;" total"</f>
        <v>magazine total</v>
      </c>
      <c r="D9" s="54"/>
      <c r="E9" s="49"/>
      <c r="G9" t="str">
        <f>'HTML &amp; JS &amp; CSS'!A8&amp;'HTML &amp; JS &amp; CSS'!B8&amp;'HTML &amp; JS &amp; CSS'!C8&amp;'HTML &amp; JS &amp; CSS'!D8&amp;'HTML &amp; JS &amp; CSS'!E8&amp;'HTML &amp; JS &amp; CSS'!F8&amp;'HTML &amp; JS &amp; CSS'!G8&amp;'HTML &amp; JS &amp; CSS'!H8&amp;'HTML &amp; JS &amp; CSS'!I8&amp;'HTML &amp; JS &amp; CSS'!J8&amp;'HTML &amp; JS &amp; CSS'!K8&amp;'HTML &amp; JS &amp; CSS'!L8&amp;'HTML &amp; JS &amp; CSS'!M8&amp;'HTML &amp; JS &amp; CSS'!N8&amp;'HTML &amp; JS &amp; CSS'!O8&amp;'HTML &amp; JS &amp; CSS'!P8&amp;'HTML &amp; JS &amp; CSS'!Q8&amp;'HTML &amp; JS &amp; CSS'!R8</f>
        <v xml:space="preserve">    font-weight: 700;</v>
      </c>
    </row>
    <row r="10" spans="1:7" x14ac:dyDescent="0.3">
      <c r="A10" s="60" t="s">
        <v>1153</v>
      </c>
      <c r="B10" s="36">
        <f>COUNTIF('HTML &amp; JS &amp; CSS'!D$127:D$220,"*??")</f>
        <v>0</v>
      </c>
      <c r="C10" s="51" t="str">
        <f>IF(B10=1,"magazin","magazine")</f>
        <v>magazine</v>
      </c>
      <c r="D10" s="47"/>
      <c r="E10" s="48"/>
      <c r="G10" t="str">
        <f>'HTML &amp; JS &amp; CSS'!A9&amp;'HTML &amp; JS &amp; CSS'!B9&amp;'HTML &amp; JS &amp; CSS'!C9&amp;'HTML &amp; JS &amp; CSS'!D9&amp;'HTML &amp; JS &amp; CSS'!E9&amp;'HTML &amp; JS &amp; CSS'!F9&amp;'HTML &amp; JS &amp; CSS'!G9&amp;'HTML &amp; JS &amp; CSS'!H9&amp;'HTML &amp; JS &amp; CSS'!I9&amp;'HTML &amp; JS &amp; CSS'!J9&amp;'HTML &amp; JS &amp; CSS'!K9&amp;'HTML &amp; JS &amp; CSS'!L9&amp;'HTML &amp; JS &amp; CSS'!M9&amp;'HTML &amp; JS &amp; CSS'!N9&amp;'HTML &amp; JS &amp; CSS'!O9&amp;'HTML &amp; JS &amp; CSS'!P9&amp;'HTML &amp; JS &amp; CSS'!Q9&amp;'HTML &amp; JS &amp; CSS'!R9</f>
        <v xml:space="preserve">    color: #000;</v>
      </c>
    </row>
    <row r="11" spans="1:7" x14ac:dyDescent="0.3">
      <c r="A11" s="60" t="s">
        <v>1154</v>
      </c>
      <c r="B11" s="36">
        <f>COUNTIF('HTML &amp; JS &amp; CSS'!E$127:E$220,"*??")</f>
        <v>32</v>
      </c>
      <c r="C11" s="51" t="str">
        <f t="shared" ref="C11:C19" si="1">IF(B11=1,"magazin","magazine")</f>
        <v>magazine</v>
      </c>
      <c r="D11" s="51"/>
      <c r="E11" s="41"/>
      <c r="G11" t="str">
        <f>'HTML &amp; JS &amp; CSS'!A10&amp;'HTML &amp; JS &amp; CSS'!B10&amp;'HTML &amp; JS &amp; CSS'!C10&amp;'HTML &amp; JS &amp; CSS'!D10&amp;'HTML &amp; JS &amp; CSS'!E10&amp;'HTML &amp; JS &amp; CSS'!F10&amp;'HTML &amp; JS &amp; CSS'!G10&amp;'HTML &amp; JS &amp; CSS'!H10&amp;'HTML &amp; JS &amp; CSS'!I10&amp;'HTML &amp; JS &amp; CSS'!J10&amp;'HTML &amp; JS &amp; CSS'!K10&amp;'HTML &amp; JS &amp; CSS'!L10&amp;'HTML &amp; JS &amp; CSS'!M10&amp;'HTML &amp; JS &amp; CSS'!N10&amp;'HTML &amp; JS &amp; CSS'!O10&amp;'HTML &amp; JS &amp; CSS'!P10&amp;'HTML &amp; JS &amp; CSS'!Q10&amp;'HTML &amp; JS &amp; CSS'!R10</f>
        <v>}</v>
      </c>
    </row>
    <row r="12" spans="1:7" x14ac:dyDescent="0.3">
      <c r="A12" s="60" t="s">
        <v>1155</v>
      </c>
      <c r="B12" s="36">
        <f>COUNTIF('HTML &amp; JS &amp; CSS'!F$127:F$220,"*??")</f>
        <v>15</v>
      </c>
      <c r="C12" s="51" t="str">
        <f t="shared" si="1"/>
        <v>magazine</v>
      </c>
      <c r="D12" s="51"/>
      <c r="E12" s="41"/>
      <c r="G12" t="str">
        <f>'HTML &amp; JS &amp; CSS'!A11&amp;'HTML &amp; JS &amp; CSS'!B11&amp;'HTML &amp; JS &amp; CSS'!C11&amp;'HTML &amp; JS &amp; CSS'!D11&amp;'HTML &amp; JS &amp; CSS'!E11&amp;'HTML &amp; JS &amp; CSS'!F11&amp;'HTML &amp; JS &amp; CSS'!G11&amp;'HTML &amp; JS &amp; CSS'!H11&amp;'HTML &amp; JS &amp; CSS'!I11&amp;'HTML &amp; JS &amp; CSS'!J11&amp;'HTML &amp; JS &amp; CSS'!K11&amp;'HTML &amp; JS &amp; CSS'!L11&amp;'HTML &amp; JS &amp; CSS'!M11&amp;'HTML &amp; JS &amp; CSS'!N11&amp;'HTML &amp; JS &amp; CSS'!O11&amp;'HTML &amp; JS &amp; CSS'!P11&amp;'HTML &amp; JS &amp; CSS'!Q11&amp;'HTML &amp; JS &amp; CSS'!R11</f>
        <v/>
      </c>
    </row>
    <row r="13" spans="1:7" x14ac:dyDescent="0.3">
      <c r="A13" s="60" t="s">
        <v>1156</v>
      </c>
      <c r="B13" s="36">
        <f>COUNTIF('HTML &amp; JS &amp; CSS'!H$127:H$220,"*??")</f>
        <v>5</v>
      </c>
      <c r="C13" s="51" t="str">
        <f t="shared" si="1"/>
        <v>magazine</v>
      </c>
      <c r="D13" s="51"/>
      <c r="E13" s="41"/>
      <c r="G13" t="str">
        <f>'HTML &amp; JS &amp; CSS'!A12&amp;'HTML &amp; JS &amp; CSS'!B12&amp;'HTML &amp; JS &amp; CSS'!C12&amp;'HTML &amp; JS &amp; CSS'!D12&amp;'HTML &amp; JS &amp; CSS'!E12&amp;'HTML &amp; JS &amp; CSS'!F12&amp;'HTML &amp; JS &amp; CSS'!G12&amp;'HTML &amp; JS &amp; CSS'!H12&amp;'HTML &amp; JS &amp; CSS'!I12&amp;'HTML &amp; JS &amp; CSS'!J12&amp;'HTML &amp; JS &amp; CSS'!K12&amp;'HTML &amp; JS &amp; CSS'!L12&amp;'HTML &amp; JS &amp; CSS'!M12&amp;'HTML &amp; JS &amp; CSS'!N12&amp;'HTML &amp; JS &amp; CSS'!O12&amp;'HTML &amp; JS &amp; CSS'!P12&amp;'HTML &amp; JS &amp; CSS'!Q12&amp;'HTML &amp; JS &amp; CSS'!R12</f>
        <v>.Location-item a {</v>
      </c>
    </row>
    <row r="14" spans="1:7" x14ac:dyDescent="0.3">
      <c r="A14" s="60" t="s">
        <v>1157</v>
      </c>
      <c r="B14" s="36">
        <f>COUNTIF('HTML &amp; JS &amp; CSS'!I$127:I$220,"*??")</f>
        <v>10</v>
      </c>
      <c r="C14" s="51" t="str">
        <f t="shared" si="1"/>
        <v>magazine</v>
      </c>
      <c r="D14" s="51"/>
      <c r="E14" s="41"/>
      <c r="G14" t="str">
        <f>'HTML &amp; JS &amp; CSS'!A13&amp;'HTML &amp; JS &amp; CSS'!B13&amp;'HTML &amp; JS &amp; CSS'!C13&amp;'HTML &amp; JS &amp; CSS'!D13&amp;'HTML &amp; JS &amp; CSS'!E13&amp;'HTML &amp; JS &amp; CSS'!F13&amp;'HTML &amp; JS &amp; CSS'!G13&amp;'HTML &amp; JS &amp; CSS'!H13&amp;'HTML &amp; JS &amp; CSS'!I13&amp;'HTML &amp; JS &amp; CSS'!J13&amp;'HTML &amp; JS &amp; CSS'!K13&amp;'HTML &amp; JS &amp; CSS'!L13&amp;'HTML &amp; JS &amp; CSS'!M13&amp;'HTML &amp; JS &amp; CSS'!N13&amp;'HTML &amp; JS &amp; CSS'!O13&amp;'HTML &amp; JS &amp; CSS'!P13&amp;'HTML &amp; JS &amp; CSS'!Q13&amp;'HTML &amp; JS &amp; CSS'!R13</f>
        <v>color: #000;</v>
      </c>
    </row>
    <row r="15" spans="1:7" x14ac:dyDescent="0.3">
      <c r="A15" s="60" t="s">
        <v>1158</v>
      </c>
      <c r="B15" s="36">
        <f>COUNTIF('HTML &amp; JS &amp; CSS'!J$127:J$220,"*??")</f>
        <v>10</v>
      </c>
      <c r="C15" s="51" t="str">
        <f t="shared" si="1"/>
        <v>magazine</v>
      </c>
      <c r="D15" s="51"/>
      <c r="E15" s="41"/>
      <c r="G15" t="str">
        <f>'HTML &amp; JS &amp; CSS'!A14&amp;'HTML &amp; JS &amp; CSS'!B14&amp;'HTML &amp; JS &amp; CSS'!C14&amp;'HTML &amp; JS &amp; CSS'!D14&amp;'HTML &amp; JS &amp; CSS'!E14&amp;'HTML &amp; JS &amp; CSS'!F14&amp;'HTML &amp; JS &amp; CSS'!G14&amp;'HTML &amp; JS &amp; CSS'!H14&amp;'HTML &amp; JS &amp; CSS'!I14&amp;'HTML &amp; JS &amp; CSS'!J14&amp;'HTML &amp; JS &amp; CSS'!K14&amp;'HTML &amp; JS &amp; CSS'!L14&amp;'HTML &amp; JS &amp; CSS'!M14&amp;'HTML &amp; JS &amp; CSS'!N14&amp;'HTML &amp; JS &amp; CSS'!O14&amp;'HTML &amp; JS &amp; CSS'!P14&amp;'HTML &amp; JS &amp; CSS'!Q14&amp;'HTML &amp; JS &amp; CSS'!R14</f>
        <v>}</v>
      </c>
    </row>
    <row r="16" spans="1:7" x14ac:dyDescent="0.3">
      <c r="A16" s="60" t="s">
        <v>1159</v>
      </c>
      <c r="B16" s="36">
        <f>COUNTIF('HTML &amp; JS &amp; CSS'!K$127:K$220,"*??")</f>
        <v>8</v>
      </c>
      <c r="C16" s="51" t="str">
        <f t="shared" si="1"/>
        <v>magazine</v>
      </c>
      <c r="D16" s="51"/>
      <c r="E16" s="41"/>
      <c r="G16" t="str">
        <f>'HTML &amp; JS &amp; CSS'!A15&amp;'HTML &amp; JS &amp; CSS'!B15&amp;'HTML &amp; JS &amp; CSS'!C15&amp;'HTML &amp; JS &amp; CSS'!D15&amp;'HTML &amp; JS &amp; CSS'!E15&amp;'HTML &amp; JS &amp; CSS'!F15&amp;'HTML &amp; JS &amp; CSS'!G15&amp;'HTML &amp; JS &amp; CSS'!H15&amp;'HTML &amp; JS &amp; CSS'!I15&amp;'HTML &amp; JS &amp; CSS'!J15&amp;'HTML &amp; JS &amp; CSS'!K15&amp;'HTML &amp; JS &amp; CSS'!L15&amp;'HTML &amp; JS &amp; CSS'!M15&amp;'HTML &amp; JS &amp; CSS'!N15&amp;'HTML &amp; JS &amp; CSS'!O15&amp;'HTML &amp; JS &amp; CSS'!P15&amp;'HTML &amp; JS &amp; CSS'!Q15&amp;'HTML &amp; JS &amp; CSS'!R15</f>
        <v/>
      </c>
    </row>
    <row r="17" spans="1:7" x14ac:dyDescent="0.3">
      <c r="A17" s="60" t="s">
        <v>1160</v>
      </c>
      <c r="B17" s="36">
        <f>COUNTIF('HTML &amp; JS &amp; CSS'!L$127:L$220,"*??")</f>
        <v>6</v>
      </c>
      <c r="C17" s="51" t="str">
        <f t="shared" si="1"/>
        <v>magazine</v>
      </c>
      <c r="D17" s="51"/>
      <c r="E17" s="41"/>
      <c r="G17" t="str">
        <f>'HTML &amp; JS &amp; CSS'!A16&amp;'HTML &amp; JS &amp; CSS'!B16&amp;'HTML &amp; JS &amp; CSS'!C16&amp;'HTML &amp; JS &amp; CSS'!D16&amp;'HTML &amp; JS &amp; CSS'!E16&amp;'HTML &amp; JS &amp; CSS'!F16&amp;'HTML &amp; JS &amp; CSS'!G16&amp;'HTML &amp; JS &amp; CSS'!H16&amp;'HTML &amp; JS &amp; CSS'!I16&amp;'HTML &amp; JS &amp; CSS'!J16&amp;'HTML &amp; JS &amp; CSS'!K16&amp;'HTML &amp; JS &amp; CSS'!L16&amp;'HTML &amp; JS &amp; CSS'!M16&amp;'HTML &amp; JS &amp; CSS'!N16&amp;'HTML &amp; JS &amp; CSS'!O16&amp;'HTML &amp; JS &amp; CSS'!P16&amp;'HTML &amp; JS &amp; CSS'!Q16&amp;'HTML &amp; JS &amp; CSS'!R16</f>
        <v>button.accordion {</v>
      </c>
    </row>
    <row r="18" spans="1:7" x14ac:dyDescent="0.3">
      <c r="A18" s="60" t="s">
        <v>1161</v>
      </c>
      <c r="B18" s="36">
        <f>COUNTIF('HTML &amp; JS &amp; CSS'!M$127:M$220,"*??")</f>
        <v>5</v>
      </c>
      <c r="C18" s="51" t="str">
        <f t="shared" si="1"/>
        <v>magazine</v>
      </c>
      <c r="D18" s="51"/>
      <c r="E18" s="41"/>
      <c r="G18" t="str">
        <f>'HTML &amp; JS &amp; CSS'!A17&amp;'HTML &amp; JS &amp; CSS'!B17&amp;'HTML &amp; JS &amp; CSS'!C17&amp;'HTML &amp; JS &amp; CSS'!D17&amp;'HTML &amp; JS &amp; CSS'!E17&amp;'HTML &amp; JS &amp; CSS'!F17&amp;'HTML &amp; JS &amp; CSS'!G17&amp;'HTML &amp; JS &amp; CSS'!H17&amp;'HTML &amp; JS &amp; CSS'!I17&amp;'HTML &amp; JS &amp; CSS'!J17&amp;'HTML &amp; JS &amp; CSS'!K17&amp;'HTML &amp; JS &amp; CSS'!L17&amp;'HTML &amp; JS &amp; CSS'!M17&amp;'HTML &amp; JS &amp; CSS'!N17&amp;'HTML &amp; JS &amp; CSS'!O17&amp;'HTML &amp; JS &amp; CSS'!P17&amp;'HTML &amp; JS &amp; CSS'!Q17&amp;'HTML &amp; JS &amp; CSS'!R17</f>
        <v xml:space="preserve">    background-color: #eee;</v>
      </c>
    </row>
    <row r="19" spans="1:7" x14ac:dyDescent="0.3">
      <c r="A19" s="61" t="s">
        <v>1162</v>
      </c>
      <c r="B19" s="39">
        <f>COUNTIF('HTML &amp; JS &amp; CSS'!G$127:G$220,"*??")</f>
        <v>4</v>
      </c>
      <c r="C19" s="51" t="str">
        <f t="shared" si="1"/>
        <v>magazine</v>
      </c>
      <c r="D19" s="52"/>
      <c r="E19" s="40"/>
      <c r="G19" t="str">
        <f>'HTML &amp; JS &amp; CSS'!A18&amp;'HTML &amp; JS &amp; CSS'!B18&amp;'HTML &amp; JS &amp; CSS'!C18&amp;'HTML &amp; JS &amp; CSS'!D18&amp;'HTML &amp; JS &amp; CSS'!E18&amp;'HTML &amp; JS &amp; CSS'!F18&amp;'HTML &amp; JS &amp; CSS'!G18&amp;'HTML &amp; JS &amp; CSS'!H18&amp;'HTML &amp; JS &amp; CSS'!I18&amp;'HTML &amp; JS &amp; CSS'!J18&amp;'HTML &amp; JS &amp; CSS'!K18&amp;'HTML &amp; JS &amp; CSS'!L18&amp;'HTML &amp; JS &amp; CSS'!M18&amp;'HTML &amp; JS &amp; CSS'!N18&amp;'HTML &amp; JS &amp; CSS'!O18&amp;'HTML &amp; JS &amp; CSS'!P18&amp;'HTML &amp; JS &amp; CSS'!Q18&amp;'HTML &amp; JS &amp; CSS'!R18</f>
        <v xml:space="preserve">    color: #444;</v>
      </c>
    </row>
    <row r="20" spans="1:7" x14ac:dyDescent="0.3">
      <c r="A20" s="56" t="str">
        <f t="array" ref="A20">"Cod generat pentru"&amp;IFERROR(" "&amp;INDEX(Magazine!$D$2:$D$158, MATCH(0,IF(ISBLANK(Magazine!$D$2:$D$158),1,COUNTIF(Magazine!$AQ$1:AQ1, Magazine!$D$2:$D$158)), 0)),"")&amp;":"</f>
        <v>Cod generat pentru Alba:</v>
      </c>
      <c r="B20" s="42">
        <f>SUMIF(Magazine!$D$2:$D$95,Magazine!AQ2,Magazine!$AO$2:$AO$95)</f>
        <v>6</v>
      </c>
      <c r="C20" s="53" t="str">
        <f>IF(B20=1,"post","posturi")</f>
        <v>posturi</v>
      </c>
      <c r="D20" s="53">
        <f>SUMIF(Magazine!$D$2:$D$95,Magazine!AS2,Magazine!$AO$2:$AO$95)</f>
        <v>6</v>
      </c>
      <c r="E20" s="38" t="str">
        <f>IF(D20=1,"oras","orase")</f>
        <v>orase</v>
      </c>
      <c r="G20" t="str">
        <f>'HTML &amp; JS &amp; CSS'!A19&amp;'HTML &amp; JS &amp; CSS'!B19&amp;'HTML &amp; JS &amp; CSS'!C19&amp;'HTML &amp; JS &amp; CSS'!D19&amp;'HTML &amp; JS &amp; CSS'!E19&amp;'HTML &amp; JS &amp; CSS'!F19&amp;'HTML &amp; JS &amp; CSS'!G19&amp;'HTML &amp; JS &amp; CSS'!H19&amp;'HTML &amp; JS &amp; CSS'!I19&amp;'HTML &amp; JS &amp; CSS'!J19&amp;'HTML &amp; JS &amp; CSS'!K19&amp;'HTML &amp; JS &amp; CSS'!L19&amp;'HTML &amp; JS &amp; CSS'!M19&amp;'HTML &amp; JS &amp; CSS'!N19&amp;'HTML &amp; JS &amp; CSS'!O19&amp;'HTML &amp; JS &amp; CSS'!P19&amp;'HTML &amp; JS &amp; CSS'!Q19&amp;'HTML &amp; JS &amp; CSS'!R19</f>
        <v xml:space="preserve">    cursor: pointer;</v>
      </c>
    </row>
    <row r="21" spans="1:7" x14ac:dyDescent="0.3">
      <c r="A21" s="57" t="str">
        <f t="array" ref="A21">"Cod generat pentru"&amp;IFERROR(" "&amp;INDEX(Magazine!$D$2:$D$158, MATCH(0,IF(ISBLANK(Magazine!$D$2:$D$158),1,COUNTIF(Magazine!$AQ$1:AQ2, Magazine!$D$2:$D$158)), 0)),"")&amp;":"</f>
        <v>Cod generat pentru Arad:</v>
      </c>
      <c r="B21" s="37">
        <f>SUMIF(Magazine!$D$2:$D$95,Magazine!AQ3,Magazine!$AO$2:$AO$95)</f>
        <v>1</v>
      </c>
      <c r="C21" s="51" t="str">
        <f t="shared" ref="C21:C59" si="2">IF(B21=1,"post","posturi")</f>
        <v>post</v>
      </c>
      <c r="D21" s="51"/>
      <c r="E21" s="41" t="str">
        <f t="shared" ref="E21:E59" si="3">IF(D21=1,"oras","orase")</f>
        <v>orase</v>
      </c>
      <c r="G21" t="str">
        <f>'HTML &amp; JS &amp; CSS'!A20&amp;'HTML &amp; JS &amp; CSS'!B20&amp;'HTML &amp; JS &amp; CSS'!C20&amp;'HTML &amp; JS &amp; CSS'!D20&amp;'HTML &amp; JS &amp; CSS'!E20&amp;'HTML &amp; JS &amp; CSS'!F20&amp;'HTML &amp; JS &amp; CSS'!G20&amp;'HTML &amp; JS &amp; CSS'!H20&amp;'HTML &amp; JS &amp; CSS'!I20&amp;'HTML &amp; JS &amp; CSS'!J20&amp;'HTML &amp; JS &amp; CSS'!K20&amp;'HTML &amp; JS &amp; CSS'!L20&amp;'HTML &amp; JS &amp; CSS'!M20&amp;'HTML &amp; JS &amp; CSS'!N20&amp;'HTML &amp; JS &amp; CSS'!O20&amp;'HTML &amp; JS &amp; CSS'!P20&amp;'HTML &amp; JS &amp; CSS'!Q20&amp;'HTML &amp; JS &amp; CSS'!R20</f>
        <v xml:space="preserve">    padding: 15px;</v>
      </c>
    </row>
    <row r="22" spans="1:7" x14ac:dyDescent="0.3">
      <c r="A22" s="57" t="str">
        <f t="array" ref="A22">"Cod generat pentru"&amp;IFERROR(" "&amp;INDEX(Magazine!$D$2:$D$158, MATCH(0,IF(ISBLANK(Magazine!$D$2:$D$158),1,COUNTIF(Magazine!$AQ$1:AQ3, Magazine!$D$2:$D$158)), 0)),"")&amp;":"</f>
        <v>Cod generat pentru Arges:</v>
      </c>
      <c r="B22" s="37">
        <f>SUMIF(Magazine!$D$2:$D$95,Magazine!AQ4,Magazine!$AO$2:$AO$95)</f>
        <v>3</v>
      </c>
      <c r="C22" s="51" t="str">
        <f t="shared" si="2"/>
        <v>posturi</v>
      </c>
      <c r="D22" s="51"/>
      <c r="E22" s="41" t="str">
        <f t="shared" si="3"/>
        <v>orase</v>
      </c>
      <c r="G22" t="str">
        <f>'HTML &amp; JS &amp; CSS'!A21&amp;'HTML &amp; JS &amp; CSS'!B21&amp;'HTML &amp; JS &amp; CSS'!C21&amp;'HTML &amp; JS &amp; CSS'!D21&amp;'HTML &amp; JS &amp; CSS'!E21&amp;'HTML &amp; JS &amp; CSS'!F21&amp;'HTML &amp; JS &amp; CSS'!G21&amp;'HTML &amp; JS &amp; CSS'!H21&amp;'HTML &amp; JS &amp; CSS'!I21&amp;'HTML &amp; JS &amp; CSS'!J21&amp;'HTML &amp; JS &amp; CSS'!K21&amp;'HTML &amp; JS &amp; CSS'!L21&amp;'HTML &amp; JS &amp; CSS'!M21&amp;'HTML &amp; JS &amp; CSS'!N21&amp;'HTML &amp; JS &amp; CSS'!O21&amp;'HTML &amp; JS &amp; CSS'!P21&amp;'HTML &amp; JS &amp; CSS'!Q21&amp;'HTML &amp; JS &amp; CSS'!R21</f>
        <v xml:space="preserve">    width: 100%;</v>
      </c>
    </row>
    <row r="23" spans="1:7" x14ac:dyDescent="0.3">
      <c r="A23" s="57" t="str">
        <f t="array" ref="A23">"Cod generat pentru"&amp;IFERROR(" "&amp;INDEX(Magazine!$D$2:$D$158, MATCH(0,IF(ISBLANK(Magazine!$D$2:$D$158),1,COUNTIF(Magazine!$AQ$1:AQ4, Magazine!$D$2:$D$158)), 0)),"")&amp;":"</f>
        <v>Cod generat pentru Bacau:</v>
      </c>
      <c r="B23" s="37">
        <f>SUMIF(Magazine!$D$2:$D$95,Magazine!AQ5,Magazine!$AO$2:$AO$95)</f>
        <v>5</v>
      </c>
      <c r="C23" s="51" t="str">
        <f t="shared" si="2"/>
        <v>posturi</v>
      </c>
      <c r="D23" s="51"/>
      <c r="E23" s="41" t="str">
        <f t="shared" si="3"/>
        <v>orase</v>
      </c>
      <c r="G23" t="str">
        <f>'HTML &amp; JS &amp; CSS'!A22&amp;'HTML &amp; JS &amp; CSS'!B22&amp;'HTML &amp; JS &amp; CSS'!C22&amp;'HTML &amp; JS &amp; CSS'!D22&amp;'HTML &amp; JS &amp; CSS'!E22&amp;'HTML &amp; JS &amp; CSS'!F22&amp;'HTML &amp; JS &amp; CSS'!G22&amp;'HTML &amp; JS &amp; CSS'!H22&amp;'HTML &amp; JS &amp; CSS'!I22&amp;'HTML &amp; JS &amp; CSS'!J22&amp;'HTML &amp; JS &amp; CSS'!K22&amp;'HTML &amp; JS &amp; CSS'!L22&amp;'HTML &amp; JS &amp; CSS'!M22&amp;'HTML &amp; JS &amp; CSS'!N22&amp;'HTML &amp; JS &amp; CSS'!O22&amp;'HTML &amp; JS &amp; CSS'!P22&amp;'HTML &amp; JS &amp; CSS'!Q22&amp;'HTML &amp; JS &amp; CSS'!R22</f>
        <v xml:space="preserve">    border: none;</v>
      </c>
    </row>
    <row r="24" spans="1:7" x14ac:dyDescent="0.3">
      <c r="A24" s="57" t="str">
        <f t="array" ref="A24">"Cod generat pentru"&amp;IFERROR(" "&amp;INDEX(Magazine!$D$2:$D$158, MATCH(0,IF(ISBLANK(Magazine!$D$2:$D$158),1,COUNTIF(Magazine!$AQ$1:AQ5, Magazine!$D$2:$D$158)), 0)),"")&amp;":"</f>
        <v>Cod generat pentru Bihor:</v>
      </c>
      <c r="B24" s="37">
        <f>SUMIF(Magazine!$D$2:$D$95,Magazine!AQ6,Magazine!$AO$2:$AO$95)</f>
        <v>1</v>
      </c>
      <c r="C24" s="51" t="str">
        <f t="shared" si="2"/>
        <v>post</v>
      </c>
      <c r="D24" s="51"/>
      <c r="E24" s="41" t="str">
        <f t="shared" si="3"/>
        <v>orase</v>
      </c>
      <c r="G24" t="str">
        <f>'HTML &amp; JS &amp; CSS'!A23&amp;'HTML &amp; JS &amp; CSS'!B23&amp;'HTML &amp; JS &amp; CSS'!C23&amp;'HTML &amp; JS &amp; CSS'!D23&amp;'HTML &amp; JS &amp; CSS'!E23&amp;'HTML &amp; JS &amp; CSS'!F23&amp;'HTML &amp; JS &amp; CSS'!G23&amp;'HTML &amp; JS &amp; CSS'!H23&amp;'HTML &amp; JS &amp; CSS'!I23&amp;'HTML &amp; JS &amp; CSS'!J23&amp;'HTML &amp; JS &amp; CSS'!K23&amp;'HTML &amp; JS &amp; CSS'!L23&amp;'HTML &amp; JS &amp; CSS'!M23&amp;'HTML &amp; JS &amp; CSS'!N23&amp;'HTML &amp; JS &amp; CSS'!O23&amp;'HTML &amp; JS &amp; CSS'!P23&amp;'HTML &amp; JS &amp; CSS'!Q23&amp;'HTML &amp; JS &amp; CSS'!R23</f>
        <v xml:space="preserve">    text-align: left;</v>
      </c>
    </row>
    <row r="25" spans="1:7" x14ac:dyDescent="0.3">
      <c r="A25" s="57" t="str">
        <f t="array" ref="A25">"Cod generat pentru"&amp;IFERROR(" "&amp;INDEX(Magazine!$D$2:$D$158, MATCH(0,IF(ISBLANK(Magazine!$D$2:$D$158),1,COUNTIF(Magazine!$AQ$1:AQ6, Magazine!$D$2:$D$158)), 0)),"")&amp;":"</f>
        <v>Cod generat pentru Bistrita-Nasaud:</v>
      </c>
      <c r="B25" s="37">
        <f>SUMIF(Magazine!$D$2:$D$95,Magazine!AQ7,Magazine!$AO$2:$AO$95)</f>
        <v>0</v>
      </c>
      <c r="C25" s="51" t="str">
        <f t="shared" si="2"/>
        <v>posturi</v>
      </c>
      <c r="D25" s="51"/>
      <c r="E25" s="41" t="str">
        <f t="shared" si="3"/>
        <v>orase</v>
      </c>
      <c r="G25" t="str">
        <f>'HTML &amp; JS &amp; CSS'!A24&amp;'HTML &amp; JS &amp; CSS'!B24&amp;'HTML &amp; JS &amp; CSS'!C24&amp;'HTML &amp; JS &amp; CSS'!D24&amp;'HTML &amp; JS &amp; CSS'!E24&amp;'HTML &amp; JS &amp; CSS'!F24&amp;'HTML &amp; JS &amp; CSS'!G24&amp;'HTML &amp; JS &amp; CSS'!H24&amp;'HTML &amp; JS &amp; CSS'!I24&amp;'HTML &amp; JS &amp; CSS'!J24&amp;'HTML &amp; JS &amp; CSS'!K24&amp;'HTML &amp; JS &amp; CSS'!L24&amp;'HTML &amp; JS &amp; CSS'!M24&amp;'HTML &amp; JS &amp; CSS'!N24&amp;'HTML &amp; JS &amp; CSS'!O24&amp;'HTML &amp; JS &amp; CSS'!P24&amp;'HTML &amp; JS &amp; CSS'!Q24&amp;'HTML &amp; JS &amp; CSS'!R24</f>
        <v xml:space="preserve">    outline: none;</v>
      </c>
    </row>
    <row r="26" spans="1:7" x14ac:dyDescent="0.3">
      <c r="A26" s="57" t="str">
        <f t="array" ref="A26">"Cod generat pentru"&amp;IFERROR(" "&amp;INDEX(Magazine!$D$2:$D$158, MATCH(0,IF(ISBLANK(Magazine!$D$2:$D$158),1,COUNTIF(Magazine!$AQ$1:AQ7, Magazine!$D$2:$D$158)), 0)),"")&amp;":"</f>
        <v>Cod generat pentru Botosani:</v>
      </c>
      <c r="B26" s="37">
        <f>SUMIF(Magazine!$D$2:$D$95,Magazine!AQ8,Magazine!$AO$2:$AO$95)</f>
        <v>1</v>
      </c>
      <c r="C26" s="51" t="str">
        <f t="shared" si="2"/>
        <v>post</v>
      </c>
      <c r="D26" s="51"/>
      <c r="E26" s="41" t="str">
        <f t="shared" si="3"/>
        <v>orase</v>
      </c>
      <c r="G26" t="str">
        <f>'HTML &amp; JS &amp; CSS'!A25&amp;'HTML &amp; JS &amp; CSS'!B25&amp;'HTML &amp; JS &amp; CSS'!C25&amp;'HTML &amp; JS &amp; CSS'!D25&amp;'HTML &amp; JS &amp; CSS'!E25&amp;'HTML &amp; JS &amp; CSS'!F25&amp;'HTML &amp; JS &amp; CSS'!G25&amp;'HTML &amp; JS &amp; CSS'!H25&amp;'HTML &amp; JS &amp; CSS'!I25&amp;'HTML &amp; JS &amp; CSS'!J25&amp;'HTML &amp; JS &amp; CSS'!K25&amp;'HTML &amp; JS &amp; CSS'!L25&amp;'HTML &amp; JS &amp; CSS'!M25&amp;'HTML &amp; JS &amp; CSS'!N25&amp;'HTML &amp; JS &amp; CSS'!O25&amp;'HTML &amp; JS &amp; CSS'!P25&amp;'HTML &amp; JS &amp; CSS'!Q25&amp;'HTML &amp; JS &amp; CSS'!R25</f>
        <v xml:space="preserve">    transition: 0.4s;</v>
      </c>
    </row>
    <row r="27" spans="1:7" x14ac:dyDescent="0.3">
      <c r="A27" s="57" t="str">
        <f t="array" ref="A27">"Cod generat pentru"&amp;IFERROR(" "&amp;INDEX(Magazine!$D$2:$D$158, MATCH(0,IF(ISBLANK(Magazine!$D$2:$D$158),1,COUNTIF(Magazine!$AQ$1:AQ8, Magazine!$D$2:$D$158)), 0)),"")&amp;":"</f>
        <v>Cod generat pentru Braila:</v>
      </c>
      <c r="B27" s="37">
        <f>SUMIF(Magazine!$D$2:$D$95,Magazine!AQ9,Magazine!$AO$2:$AO$95)</f>
        <v>0</v>
      </c>
      <c r="C27" s="51" t="str">
        <f t="shared" si="2"/>
        <v>posturi</v>
      </c>
      <c r="D27" s="51"/>
      <c r="E27" s="41" t="str">
        <f t="shared" si="3"/>
        <v>orase</v>
      </c>
      <c r="G27" t="str">
        <f>'HTML &amp; JS &amp; CSS'!A26&amp;'HTML &amp; JS &amp; CSS'!B26&amp;'HTML &amp; JS &amp; CSS'!C26&amp;'HTML &amp; JS &amp; CSS'!D26&amp;'HTML &amp; JS &amp; CSS'!E26&amp;'HTML &amp; JS &amp; CSS'!F26&amp;'HTML &amp; JS &amp; CSS'!G26&amp;'HTML &amp; JS &amp; CSS'!H26&amp;'HTML &amp; JS &amp; CSS'!I26&amp;'HTML &amp; JS &amp; CSS'!J26&amp;'HTML &amp; JS &amp; CSS'!K26&amp;'HTML &amp; JS &amp; CSS'!L26&amp;'HTML &amp; JS &amp; CSS'!M26&amp;'HTML &amp; JS &amp; CSS'!N26&amp;'HTML &amp; JS &amp; CSS'!O26&amp;'HTML &amp; JS &amp; CSS'!P26&amp;'HTML &amp; JS &amp; CSS'!Q26&amp;'HTML &amp; JS &amp; CSS'!R26</f>
        <v>}</v>
      </c>
    </row>
    <row r="28" spans="1:7" x14ac:dyDescent="0.3">
      <c r="A28" s="57" t="str">
        <f t="array" ref="A28">"Cod generat pentru"&amp;IFERROR(" "&amp;INDEX(Magazine!$D$2:$D$158, MATCH(0,IF(ISBLANK(Magazine!$D$2:$D$158),1,COUNTIF(Magazine!$AQ$1:AQ9, Magazine!$D$2:$D$158)), 0)),"")&amp;":"</f>
        <v>Cod generat pentru Brasov:</v>
      </c>
      <c r="B28" s="37">
        <f>SUMIF(Magazine!$D$2:$D$95,Magazine!AQ10,Magazine!$AO$2:$AO$95)</f>
        <v>0</v>
      </c>
      <c r="C28" s="51" t="str">
        <f t="shared" si="2"/>
        <v>posturi</v>
      </c>
      <c r="D28" s="51"/>
      <c r="E28" s="41" t="str">
        <f t="shared" si="3"/>
        <v>orase</v>
      </c>
      <c r="G28" t="str">
        <f>'HTML &amp; JS &amp; CSS'!A27&amp;'HTML &amp; JS &amp; CSS'!B27&amp;'HTML &amp; JS &amp; CSS'!C27&amp;'HTML &amp; JS &amp; CSS'!D27&amp;'HTML &amp; JS &amp; CSS'!E27&amp;'HTML &amp; JS &amp; CSS'!F27&amp;'HTML &amp; JS &amp; CSS'!G27&amp;'HTML &amp; JS &amp; CSS'!H27&amp;'HTML &amp; JS &amp; CSS'!I27&amp;'HTML &amp; JS &amp; CSS'!J27&amp;'HTML &amp; JS &amp; CSS'!K27&amp;'HTML &amp; JS &amp; CSS'!L27&amp;'HTML &amp; JS &amp; CSS'!M27&amp;'HTML &amp; JS &amp; CSS'!N27&amp;'HTML &amp; JS &amp; CSS'!O27&amp;'HTML &amp; JS &amp; CSS'!P27&amp;'HTML &amp; JS &amp; CSS'!Q27&amp;'HTML &amp; JS &amp; CSS'!R27</f>
        <v>button.accordion div {</v>
      </c>
    </row>
    <row r="29" spans="1:7" x14ac:dyDescent="0.3">
      <c r="A29" s="57" t="str">
        <f t="array" ref="A29">"Cod generat pentru"&amp;IFERROR(" "&amp;INDEX(Magazine!$D$2:$D$158, MATCH(0,IF(ISBLANK(Magazine!$D$2:$D$158),1,COUNTIF(Magazine!$AQ$1:AQ10, Magazine!$D$2:$D$158)), 0)),"")&amp;":"</f>
        <v>Cod generat pentru Bucuresti:</v>
      </c>
      <c r="B29" s="37">
        <f>SUMIF(Magazine!$D$2:$D$95,Magazine!AQ11,Magazine!$AO$2:$AO$95)</f>
        <v>24</v>
      </c>
      <c r="C29" s="51" t="str">
        <f t="shared" si="2"/>
        <v>posturi</v>
      </c>
      <c r="D29" s="51"/>
      <c r="E29" s="41" t="str">
        <f t="shared" si="3"/>
        <v>orase</v>
      </c>
      <c r="G29" t="str">
        <f>'HTML &amp; JS &amp; CSS'!A28&amp;'HTML &amp; JS &amp; CSS'!B28&amp;'HTML &amp; JS &amp; CSS'!C28&amp;'HTML &amp; JS &amp; CSS'!D28&amp;'HTML &amp; JS &amp; CSS'!E28&amp;'HTML &amp; JS &amp; CSS'!F28&amp;'HTML &amp; JS &amp; CSS'!G28&amp;'HTML &amp; JS &amp; CSS'!H28&amp;'HTML &amp; JS &amp; CSS'!I28&amp;'HTML &amp; JS &amp; CSS'!J28&amp;'HTML &amp; JS &amp; CSS'!K28&amp;'HTML &amp; JS &amp; CSS'!L28&amp;'HTML &amp; JS &amp; CSS'!M28&amp;'HTML &amp; JS &amp; CSS'!N28&amp;'HTML &amp; JS &amp; CSS'!O28&amp;'HTML &amp; JS &amp; CSS'!P28&amp;'HTML &amp; JS &amp; CSS'!Q28&amp;'HTML &amp; JS &amp; CSS'!R28</f>
        <v xml:space="preserve">    display: inline;</v>
      </c>
    </row>
    <row r="30" spans="1:7" x14ac:dyDescent="0.3">
      <c r="A30" s="57" t="str">
        <f t="array" ref="A30">"Cod generat pentru"&amp;IFERROR(" "&amp;INDEX(Magazine!$D$2:$D$158, MATCH(0,IF(ISBLANK(Magazine!$D$2:$D$158),1,COUNTIF(Magazine!$AQ$1:AQ11, Magazine!$D$2:$D$158)), 0)),"")&amp;":"</f>
        <v>Cod generat pentru Buzau:</v>
      </c>
      <c r="B30" s="37">
        <f>SUMIF(Magazine!$D$2:$D$95,Magazine!AQ12,Magazine!$AO$2:$AO$95)</f>
        <v>1</v>
      </c>
      <c r="C30" s="51" t="str">
        <f t="shared" si="2"/>
        <v>post</v>
      </c>
      <c r="D30" s="51"/>
      <c r="E30" s="41" t="str">
        <f t="shared" si="3"/>
        <v>orase</v>
      </c>
      <c r="G30" t="str">
        <f>'HTML &amp; JS &amp; CSS'!A29&amp;'HTML &amp; JS &amp; CSS'!B29&amp;'HTML &amp; JS &amp; CSS'!C29&amp;'HTML &amp; JS &amp; CSS'!D29&amp;'HTML &amp; JS &amp; CSS'!E29&amp;'HTML &amp; JS &amp; CSS'!F29&amp;'HTML &amp; JS &amp; CSS'!G29&amp;'HTML &amp; JS &amp; CSS'!H29&amp;'HTML &amp; JS &amp; CSS'!I29&amp;'HTML &amp; JS &amp; CSS'!J29&amp;'HTML &amp; JS &amp; CSS'!K29&amp;'HTML &amp; JS &amp; CSS'!L29&amp;'HTML &amp; JS &amp; CSS'!M29&amp;'HTML &amp; JS &amp; CSS'!N29&amp;'HTML &amp; JS &amp; CSS'!O29&amp;'HTML &amp; JS &amp; CSS'!P29&amp;'HTML &amp; JS &amp; CSS'!Q29&amp;'HTML &amp; JS &amp; CSS'!R29</f>
        <v xml:space="preserve">    padding-left: 10px;</v>
      </c>
    </row>
    <row r="31" spans="1:7" x14ac:dyDescent="0.3">
      <c r="A31" s="57" t="str">
        <f t="array" ref="A31">"Cod generat pentru"&amp;IFERROR(" "&amp;INDEX(Magazine!$D$2:$D$158, MATCH(0,IF(ISBLANK(Magazine!$D$2:$D$158),1,COUNTIF(Magazine!$AQ$1:AQ12, Magazine!$D$2:$D$158)), 0)),"")&amp;":"</f>
        <v>Cod generat pentru Calarasi:</v>
      </c>
      <c r="B31" s="37">
        <f>SUMIF(Magazine!$D$2:$D$95,Magazine!AQ13,Magazine!$AO$2:$AO$95)</f>
        <v>2</v>
      </c>
      <c r="C31" s="51" t="str">
        <f t="shared" si="2"/>
        <v>posturi</v>
      </c>
      <c r="D31" s="51"/>
      <c r="E31" s="41" t="str">
        <f t="shared" si="3"/>
        <v>orase</v>
      </c>
      <c r="G31" t="str">
        <f>'HTML &amp; JS &amp; CSS'!A30&amp;'HTML &amp; JS &amp; CSS'!B30&amp;'HTML &amp; JS &amp; CSS'!C30&amp;'HTML &amp; JS &amp; CSS'!D30&amp;'HTML &amp; JS &amp; CSS'!E30&amp;'HTML &amp; JS &amp; CSS'!F30&amp;'HTML &amp; JS &amp; CSS'!G30&amp;'HTML &amp; JS &amp; CSS'!H30&amp;'HTML &amp; JS &amp; CSS'!I30&amp;'HTML &amp; JS &amp; CSS'!J30&amp;'HTML &amp; JS &amp; CSS'!K30&amp;'HTML &amp; JS &amp; CSS'!L30&amp;'HTML &amp; JS &amp; CSS'!M30&amp;'HTML &amp; JS &amp; CSS'!N30&amp;'HTML &amp; JS &amp; CSS'!O30&amp;'HTML &amp; JS &amp; CSS'!P30&amp;'HTML &amp; JS &amp; CSS'!Q30&amp;'HTML &amp; JS &amp; CSS'!R30</f>
        <v>}</v>
      </c>
    </row>
    <row r="32" spans="1:7" x14ac:dyDescent="0.3">
      <c r="A32" s="57" t="str">
        <f t="array" ref="A32">"Cod generat pentru"&amp;IFERROR(" "&amp;INDEX(Magazine!$D$2:$D$158, MATCH(0,IF(ISBLANK(Magazine!$D$2:$D$158),1,COUNTIF(Magazine!$AQ$1:AQ13, Magazine!$D$2:$D$158)), 0)),"")&amp;":"</f>
        <v>Cod generat pentru Cluj:</v>
      </c>
      <c r="B32" s="37">
        <f>SUMIF(Magazine!$D$2:$D$95,Magazine!AQ14,Magazine!$AO$2:$AO$95)</f>
        <v>8</v>
      </c>
      <c r="C32" s="51" t="str">
        <f t="shared" si="2"/>
        <v>posturi</v>
      </c>
      <c r="D32" s="51"/>
      <c r="E32" s="41" t="str">
        <f t="shared" si="3"/>
        <v>orase</v>
      </c>
      <c r="G32" t="str">
        <f>'HTML &amp; JS &amp; CSS'!A31&amp;'HTML &amp; JS &amp; CSS'!B31&amp;'HTML &amp; JS &amp; CSS'!C31&amp;'HTML &amp; JS &amp; CSS'!D31&amp;'HTML &amp; JS &amp; CSS'!E31&amp;'HTML &amp; JS &amp; CSS'!F31&amp;'HTML &amp; JS &amp; CSS'!G31&amp;'HTML &amp; JS &amp; CSS'!H31&amp;'HTML &amp; JS &amp; CSS'!I31&amp;'HTML &amp; JS &amp; CSS'!J31&amp;'HTML &amp; JS &amp; CSS'!K31&amp;'HTML &amp; JS &amp; CSS'!L31&amp;'HTML &amp; JS &amp; CSS'!M31&amp;'HTML &amp; JS &amp; CSS'!N31&amp;'HTML &amp; JS &amp; CSS'!O31&amp;'HTML &amp; JS &amp; CSS'!P31&amp;'HTML &amp; JS &amp; CSS'!Q31&amp;'HTML &amp; JS &amp; CSS'!R31</f>
        <v>button.accordion.active, button.accordion:hover {</v>
      </c>
    </row>
    <row r="33" spans="1:7" x14ac:dyDescent="0.3">
      <c r="A33" s="57" t="str">
        <f t="array" ref="A33">"Cod generat pentru"&amp;IFERROR(" "&amp;INDEX(Magazine!$D$2:$D$158, MATCH(0,IF(ISBLANK(Magazine!$D$2:$D$158),1,COUNTIF(Magazine!$AQ$1:AQ14, Magazine!$D$2:$D$158)), 0)),"")&amp;":"</f>
        <v>Cod generat pentru Constanta:</v>
      </c>
      <c r="B33" s="37">
        <f>SUMIF(Magazine!$D$2:$D$95,Magazine!AQ15,Magazine!$AO$2:$AO$95)</f>
        <v>7</v>
      </c>
      <c r="C33" s="51" t="str">
        <f t="shared" si="2"/>
        <v>posturi</v>
      </c>
      <c r="D33" s="51"/>
      <c r="E33" s="41" t="str">
        <f t="shared" si="3"/>
        <v>orase</v>
      </c>
      <c r="G33" t="str">
        <f>'HTML &amp; JS &amp; CSS'!A32&amp;'HTML &amp; JS &amp; CSS'!B32&amp;'HTML &amp; JS &amp; CSS'!C32&amp;'HTML &amp; JS &amp; CSS'!D32&amp;'HTML &amp; JS &amp; CSS'!E32&amp;'HTML &amp; JS &amp; CSS'!F32&amp;'HTML &amp; JS &amp; CSS'!G32&amp;'HTML &amp; JS &amp; CSS'!H32&amp;'HTML &amp; JS &amp; CSS'!I32&amp;'HTML &amp; JS &amp; CSS'!J32&amp;'HTML &amp; JS &amp; CSS'!K32&amp;'HTML &amp; JS &amp; CSS'!L32&amp;'HTML &amp; JS &amp; CSS'!M32&amp;'HTML &amp; JS &amp; CSS'!N32&amp;'HTML &amp; JS &amp; CSS'!O32&amp;'HTML &amp; JS &amp; CSS'!P32&amp;'HTML &amp; JS &amp; CSS'!Q32&amp;'HTML &amp; JS &amp; CSS'!R32</f>
        <v xml:space="preserve">    background-color: #ddd;</v>
      </c>
    </row>
    <row r="34" spans="1:7" x14ac:dyDescent="0.3">
      <c r="A34" s="57" t="str">
        <f t="array" ref="A34">"Cod generat pentru"&amp;IFERROR(" "&amp;INDEX(Magazine!$D$2:$D$158, MATCH(0,IF(ISBLANK(Magazine!$D$2:$D$158),1,COUNTIF(Magazine!$AQ$1:AQ15, Magazine!$D$2:$D$158)), 0)),"")&amp;":"</f>
        <v>Cod generat pentru Covasna:</v>
      </c>
      <c r="B34" s="37">
        <f>SUMIF(Magazine!$D$2:$D$95,Magazine!AQ16,Magazine!$AO$2:$AO$95)</f>
        <v>0</v>
      </c>
      <c r="C34" s="51" t="str">
        <f t="shared" si="2"/>
        <v>posturi</v>
      </c>
      <c r="D34" s="51"/>
      <c r="E34" s="41" t="str">
        <f t="shared" si="3"/>
        <v>orase</v>
      </c>
      <c r="G34" t="str">
        <f>'HTML &amp; JS &amp; CSS'!A33&amp;'HTML &amp; JS &amp; CSS'!B33&amp;'HTML &amp; JS &amp; CSS'!C33&amp;'HTML &amp; JS &amp; CSS'!D33&amp;'HTML &amp; JS &amp; CSS'!E33&amp;'HTML &amp; JS &amp; CSS'!F33&amp;'HTML &amp; JS &amp; CSS'!G33&amp;'HTML &amp; JS &amp; CSS'!H33&amp;'HTML &amp; JS &amp; CSS'!I33&amp;'HTML &amp; JS &amp; CSS'!J33&amp;'HTML &amp; JS &amp; CSS'!K33&amp;'HTML &amp; JS &amp; CSS'!L33&amp;'HTML &amp; JS &amp; CSS'!M33&amp;'HTML &amp; JS &amp; CSS'!N33&amp;'HTML &amp; JS &amp; CSS'!O33&amp;'HTML &amp; JS &amp; CSS'!P33&amp;'HTML &amp; JS &amp; CSS'!Q33&amp;'HTML &amp; JS &amp; CSS'!R33</f>
        <v>}</v>
      </c>
    </row>
    <row r="35" spans="1:7" x14ac:dyDescent="0.3">
      <c r="A35" s="57" t="str">
        <f t="array" ref="A35">"Cod generat pentru"&amp;IFERROR(" "&amp;INDEX(Magazine!$D$2:$D$158, MATCH(0,IF(ISBLANK(Magazine!$D$2:$D$158),1,COUNTIF(Magazine!$AQ$1:AQ16, Magazine!$D$2:$D$158)), 0)),"")&amp;":"</f>
        <v>Cod generat pentru Dambovita:</v>
      </c>
      <c r="B35" s="37">
        <f>SUMIF(Magazine!$D$2:$D$95,Magazine!AQ17,Magazine!$AO$2:$AO$95)</f>
        <v>1</v>
      </c>
      <c r="C35" s="51" t="str">
        <f t="shared" si="2"/>
        <v>post</v>
      </c>
      <c r="D35" s="51"/>
      <c r="E35" s="41" t="str">
        <f t="shared" si="3"/>
        <v>orase</v>
      </c>
      <c r="G35" t="str">
        <f>'HTML &amp; JS &amp; CSS'!A34&amp;'HTML &amp; JS &amp; CSS'!B34&amp;'HTML &amp; JS &amp; CSS'!C34&amp;'HTML &amp; JS &amp; CSS'!D34&amp;'HTML &amp; JS &amp; CSS'!E34&amp;'HTML &amp; JS &amp; CSS'!F34&amp;'HTML &amp; JS &amp; CSS'!G34&amp;'HTML &amp; JS &amp; CSS'!H34&amp;'HTML &amp; JS &amp; CSS'!I34&amp;'HTML &amp; JS &amp; CSS'!J34&amp;'HTML &amp; JS &amp; CSS'!K34&amp;'HTML &amp; JS &amp; CSS'!L34&amp;'HTML &amp; JS &amp; CSS'!M34&amp;'HTML &amp; JS &amp; CSS'!N34&amp;'HTML &amp; JS &amp; CSS'!O34&amp;'HTML &amp; JS &amp; CSS'!P34&amp;'HTML &amp; JS &amp; CSS'!Q34&amp;'HTML &amp; JS &amp; CSS'!R34</f>
        <v/>
      </c>
    </row>
    <row r="36" spans="1:7" x14ac:dyDescent="0.3">
      <c r="A36" s="57" t="str">
        <f t="array" ref="A36">"Cod generat pentru"&amp;IFERROR(" "&amp;INDEX(Magazine!$D$2:$D$158, MATCH(0,IF(ISBLANK(Magazine!$D$2:$D$158),1,COUNTIF(Magazine!$AQ$1:AQ17, Magazine!$D$2:$D$158)), 0)),"")&amp;":"</f>
        <v>Cod generat pentru Dolj:</v>
      </c>
      <c r="B36" s="37">
        <f>SUMIF(Magazine!$D$2:$D$95,Magazine!AQ18,Magazine!$AO$2:$AO$95)</f>
        <v>0</v>
      </c>
      <c r="C36" s="51" t="str">
        <f t="shared" si="2"/>
        <v>posturi</v>
      </c>
      <c r="D36" s="51"/>
      <c r="E36" s="41" t="str">
        <f t="shared" si="3"/>
        <v>orase</v>
      </c>
      <c r="G36" t="str">
        <f>'HTML &amp; JS &amp; CSS'!A35&amp;'HTML &amp; JS &amp; CSS'!B35&amp;'HTML &amp; JS &amp; CSS'!C35&amp;'HTML &amp; JS &amp; CSS'!D35&amp;'HTML &amp; JS &amp; CSS'!E35&amp;'HTML &amp; JS &amp; CSS'!F35&amp;'HTML &amp; JS &amp; CSS'!G35&amp;'HTML &amp; JS &amp; CSS'!H35&amp;'HTML &amp; JS &amp; CSS'!I35&amp;'HTML &amp; JS &amp; CSS'!J35&amp;'HTML &amp; JS &amp; CSS'!K35&amp;'HTML &amp; JS &amp; CSS'!L35&amp;'HTML &amp; JS &amp; CSS'!M35&amp;'HTML &amp; JS &amp; CSS'!N35&amp;'HTML &amp; JS &amp; CSS'!O35&amp;'HTML &amp; JS &amp; CSS'!P35&amp;'HTML &amp; JS &amp; CSS'!Q35&amp;'HTML &amp; JS &amp; CSS'!R35</f>
        <v>button.accordion:after {</v>
      </c>
    </row>
    <row r="37" spans="1:7" x14ac:dyDescent="0.3">
      <c r="A37" s="57" t="str">
        <f t="array" ref="A37">"Cod generat pentru"&amp;IFERROR(" "&amp;INDEX(Magazine!$D$2:$D$158, MATCH(0,IF(ISBLANK(Magazine!$D$2:$D$158),1,COUNTIF(Magazine!$AQ$1:AQ18, Magazine!$D$2:$D$158)), 0)),"")&amp;":"</f>
        <v>Cod generat pentru Galati:</v>
      </c>
      <c r="B37" s="37">
        <f>SUMIF(Magazine!$D$2:$D$95,Magazine!AQ19,Magazine!$AO$2:$AO$95)</f>
        <v>1</v>
      </c>
      <c r="C37" s="51" t="str">
        <f t="shared" si="2"/>
        <v>post</v>
      </c>
      <c r="D37" s="51"/>
      <c r="E37" s="41" t="str">
        <f t="shared" si="3"/>
        <v>orase</v>
      </c>
      <c r="G37" t="str">
        <f>'HTML &amp; JS &amp; CSS'!A36&amp;'HTML &amp; JS &amp; CSS'!B36&amp;'HTML &amp; JS &amp; CSS'!C36&amp;'HTML &amp; JS &amp; CSS'!D36&amp;'HTML &amp; JS &amp; CSS'!E36&amp;'HTML &amp; JS &amp; CSS'!F36&amp;'HTML &amp; JS &amp; CSS'!G36&amp;'HTML &amp; JS &amp; CSS'!H36&amp;'HTML &amp; JS &amp; CSS'!I36&amp;'HTML &amp; JS &amp; CSS'!J36&amp;'HTML &amp; JS &amp; CSS'!K36&amp;'HTML &amp; JS &amp; CSS'!L36&amp;'HTML &amp; JS &amp; CSS'!M36&amp;'HTML &amp; JS &amp; CSS'!N36&amp;'HTML &amp; JS &amp; CSS'!O36&amp;'HTML &amp; JS &amp; CSS'!P36&amp;'HTML &amp; JS &amp; CSS'!Q36&amp;'HTML &amp; JS &amp; CSS'!R36</f>
        <v xml:space="preserve">    content: '\02795';</v>
      </c>
    </row>
    <row r="38" spans="1:7" x14ac:dyDescent="0.3">
      <c r="A38" s="57" t="str">
        <f t="array" ref="A38">"Cod generat pentru"&amp;IFERROR(" "&amp;INDEX(Magazine!$D$2:$D$158, MATCH(0,IF(ISBLANK(Magazine!$D$2:$D$158),1,COUNTIF(Magazine!$AQ$1:AQ19, Magazine!$D$2:$D$158)), 0)),"")&amp;":"</f>
        <v>Cod generat pentru Giurgiu:</v>
      </c>
      <c r="B38" s="37">
        <f>SUMIF(Magazine!$D$2:$D$95,Magazine!AQ20,Magazine!$AO$2:$AO$95)</f>
        <v>0</v>
      </c>
      <c r="C38" s="51" t="str">
        <f t="shared" si="2"/>
        <v>posturi</v>
      </c>
      <c r="D38" s="51"/>
      <c r="E38" s="41" t="str">
        <f t="shared" si="3"/>
        <v>orase</v>
      </c>
      <c r="G38" t="str">
        <f>'HTML &amp; JS &amp; CSS'!A37&amp;'HTML &amp; JS &amp; CSS'!B37&amp;'HTML &amp; JS &amp; CSS'!C37&amp;'HTML &amp; JS &amp; CSS'!D37&amp;'HTML &amp; JS &amp; CSS'!E37&amp;'HTML &amp; JS &amp; CSS'!F37&amp;'HTML &amp; JS &amp; CSS'!G37&amp;'HTML &amp; JS &amp; CSS'!H37&amp;'HTML &amp; JS &amp; CSS'!I37&amp;'HTML &amp; JS &amp; CSS'!J37&amp;'HTML &amp; JS &amp; CSS'!K37&amp;'HTML &amp; JS &amp; CSS'!L37&amp;'HTML &amp; JS &amp; CSS'!M37&amp;'HTML &amp; JS &amp; CSS'!N37&amp;'HTML &amp; JS &amp; CSS'!O37&amp;'HTML &amp; JS &amp; CSS'!P37&amp;'HTML &amp; JS &amp; CSS'!Q37&amp;'HTML &amp; JS &amp; CSS'!R37</f>
        <v xml:space="preserve">    font-size: 13px;</v>
      </c>
    </row>
    <row r="39" spans="1:7" x14ac:dyDescent="0.3">
      <c r="A39" s="57" t="str">
        <f t="array" ref="A39">"Cod generat pentru"&amp;IFERROR(" "&amp;INDEX(Magazine!$D$2:$D$158, MATCH(0,IF(ISBLANK(Magazine!$D$2:$D$158),1,COUNTIF(Magazine!$AQ$1:AQ20, Magazine!$D$2:$D$158)), 0)),"")&amp;":"</f>
        <v>Cod generat pentru Gorj:</v>
      </c>
      <c r="B39" s="37">
        <f>SUMIF(Magazine!$D$2:$D$95,Magazine!AQ21,Magazine!$AO$2:$AO$95)</f>
        <v>1</v>
      </c>
      <c r="C39" s="51" t="str">
        <f t="shared" si="2"/>
        <v>post</v>
      </c>
      <c r="D39" s="51"/>
      <c r="E39" s="41" t="str">
        <f t="shared" si="3"/>
        <v>orase</v>
      </c>
      <c r="G39" t="str">
        <f>'HTML &amp; JS &amp; CSS'!A38&amp;'HTML &amp; JS &amp; CSS'!B38&amp;'HTML &amp; JS &amp; CSS'!C38&amp;'HTML &amp; JS &amp; CSS'!D38&amp;'HTML &amp; JS &amp; CSS'!E38&amp;'HTML &amp; JS &amp; CSS'!F38&amp;'HTML &amp; JS &amp; CSS'!G38&amp;'HTML &amp; JS &amp; CSS'!H38&amp;'HTML &amp; JS &amp; CSS'!I38&amp;'HTML &amp; JS &amp; CSS'!J38&amp;'HTML &amp; JS &amp; CSS'!K38&amp;'HTML &amp; JS &amp; CSS'!L38&amp;'HTML &amp; JS &amp; CSS'!M38&amp;'HTML &amp; JS &amp; CSS'!N38&amp;'HTML &amp; JS &amp; CSS'!O38&amp;'HTML &amp; JS &amp; CSS'!P38&amp;'HTML &amp; JS &amp; CSS'!Q38&amp;'HTML &amp; JS &amp; CSS'!R38</f>
        <v xml:space="preserve">    color: #777;</v>
      </c>
    </row>
    <row r="40" spans="1:7" x14ac:dyDescent="0.3">
      <c r="A40" s="57" t="str">
        <f t="array" ref="A40">"Cod generat pentru"&amp;IFERROR(" "&amp;INDEX(Magazine!$D$2:$D$158, MATCH(0,IF(ISBLANK(Magazine!$D$2:$D$158),1,COUNTIF(Magazine!$AQ$1:AQ21, Magazine!$D$2:$D$158)), 0)),"")&amp;":"</f>
        <v>Cod generat pentru Harghita:</v>
      </c>
      <c r="B40" s="37">
        <f>SUMIF(Magazine!$D$2:$D$95,Magazine!AQ22,Magazine!$AO$2:$AO$95)</f>
        <v>1</v>
      </c>
      <c r="C40" s="51" t="str">
        <f t="shared" si="2"/>
        <v>post</v>
      </c>
      <c r="D40" s="51"/>
      <c r="E40" s="41" t="str">
        <f t="shared" si="3"/>
        <v>orase</v>
      </c>
      <c r="G40" t="str">
        <f>'HTML &amp; JS &amp; CSS'!A39&amp;'HTML &amp; JS &amp; CSS'!B39&amp;'HTML &amp; JS &amp; CSS'!C39&amp;'HTML &amp; JS &amp; CSS'!D39&amp;'HTML &amp; JS &amp; CSS'!E39&amp;'HTML &amp; JS &amp; CSS'!F39&amp;'HTML &amp; JS &amp; CSS'!G39&amp;'HTML &amp; JS &amp; CSS'!H39&amp;'HTML &amp; JS &amp; CSS'!I39&amp;'HTML &amp; JS &amp; CSS'!J39&amp;'HTML &amp; JS &amp; CSS'!K39&amp;'HTML &amp; JS &amp; CSS'!L39&amp;'HTML &amp; JS &amp; CSS'!M39&amp;'HTML &amp; JS &amp; CSS'!N39&amp;'HTML &amp; JS &amp; CSS'!O39&amp;'HTML &amp; JS &amp; CSS'!P39&amp;'HTML &amp; JS &amp; CSS'!Q39&amp;'HTML &amp; JS &amp; CSS'!R39</f>
        <v xml:space="preserve">    float: right;</v>
      </c>
    </row>
    <row r="41" spans="1:7" x14ac:dyDescent="0.3">
      <c r="A41" s="57" t="str">
        <f t="array" ref="A41">"Cod generat pentru"&amp;IFERROR(" "&amp;INDEX(Magazine!$D$2:$D$158, MATCH(0,IF(ISBLANK(Magazine!$D$2:$D$158),1,COUNTIF(Magazine!$AQ$1:AQ22, Magazine!$D$2:$D$158)), 0)),"")&amp;":"</f>
        <v>Cod generat pentru Hunedoara:</v>
      </c>
      <c r="B41" s="37">
        <f>SUMIF(Magazine!$D$2:$D$95,Magazine!AQ23,Magazine!$AO$2:$AO$95)</f>
        <v>3</v>
      </c>
      <c r="C41" s="51" t="str">
        <f t="shared" si="2"/>
        <v>posturi</v>
      </c>
      <c r="D41" s="51"/>
      <c r="E41" s="41" t="str">
        <f t="shared" si="3"/>
        <v>orase</v>
      </c>
      <c r="G41" t="str">
        <f>'HTML &amp; JS &amp; CSS'!A40&amp;'HTML &amp; JS &amp; CSS'!B40&amp;'HTML &amp; JS &amp; CSS'!C40&amp;'HTML &amp; JS &amp; CSS'!D40&amp;'HTML &amp; JS &amp; CSS'!E40&amp;'HTML &amp; JS &amp; CSS'!F40&amp;'HTML &amp; JS &amp; CSS'!G40&amp;'HTML &amp; JS &amp; CSS'!H40&amp;'HTML &amp; JS &amp; CSS'!I40&amp;'HTML &amp; JS &amp; CSS'!J40&amp;'HTML &amp; JS &amp; CSS'!K40&amp;'HTML &amp; JS &amp; CSS'!L40&amp;'HTML &amp; JS &amp; CSS'!M40&amp;'HTML &amp; JS &amp; CSS'!N40&amp;'HTML &amp; JS &amp; CSS'!O40&amp;'HTML &amp; JS &amp; CSS'!P40&amp;'HTML &amp; JS &amp; CSS'!Q40&amp;'HTML &amp; JS &amp; CSS'!R40</f>
        <v xml:space="preserve">    margin-left: 5px;</v>
      </c>
    </row>
    <row r="42" spans="1:7" x14ac:dyDescent="0.3">
      <c r="A42" s="57" t="str">
        <f t="array" ref="A42">"Cod generat pentru"&amp;IFERROR(" "&amp;INDEX(Magazine!$D$2:$D$158, MATCH(0,IF(ISBLANK(Magazine!$D$2:$D$158),1,COUNTIF(Magazine!$AQ$1:AQ23, Magazine!$D$2:$D$158)), 0)),"")&amp;":"</f>
        <v>Cod generat pentru Ialomita:</v>
      </c>
      <c r="B42" s="37">
        <f>SUMIF(Magazine!$D$2:$D$95,Magazine!AQ24,Magazine!$AO$2:$AO$95)</f>
        <v>1</v>
      </c>
      <c r="C42" s="51" t="str">
        <f t="shared" si="2"/>
        <v>post</v>
      </c>
      <c r="D42" s="51"/>
      <c r="E42" s="41" t="str">
        <f t="shared" si="3"/>
        <v>orase</v>
      </c>
      <c r="G42" t="str">
        <f>'HTML &amp; JS &amp; CSS'!A41&amp;'HTML &amp; JS &amp; CSS'!B41&amp;'HTML &amp; JS &amp; CSS'!C41&amp;'HTML &amp; JS &amp; CSS'!D41&amp;'HTML &amp; JS &amp; CSS'!E41&amp;'HTML &amp; JS &amp; CSS'!F41&amp;'HTML &amp; JS &amp; CSS'!G41&amp;'HTML &amp; JS &amp; CSS'!H41&amp;'HTML &amp; JS &amp; CSS'!I41&amp;'HTML &amp; JS &amp; CSS'!J41&amp;'HTML &amp; JS &amp; CSS'!K41&amp;'HTML &amp; JS &amp; CSS'!L41&amp;'HTML &amp; JS &amp; CSS'!M41&amp;'HTML &amp; JS &amp; CSS'!N41&amp;'HTML &amp; JS &amp; CSS'!O41&amp;'HTML &amp; JS &amp; CSS'!P41&amp;'HTML &amp; JS &amp; CSS'!Q41&amp;'HTML &amp; JS &amp; CSS'!R41</f>
        <v>}</v>
      </c>
    </row>
    <row r="43" spans="1:7" x14ac:dyDescent="0.3">
      <c r="A43" s="57" t="str">
        <f t="array" ref="A43">"Cod generat pentru"&amp;IFERROR(" "&amp;INDEX(Magazine!$D$2:$D$158, MATCH(0,IF(ISBLANK(Magazine!$D$2:$D$158),1,COUNTIF(Magazine!$AQ$1:AQ24, Magazine!$D$2:$D$158)), 0)),"")&amp;":"</f>
        <v>Cod generat pentru Iasi:</v>
      </c>
      <c r="B43" s="37">
        <f>SUMIF(Magazine!$D$2:$D$95,Magazine!AQ25,Magazine!$AO$2:$AO$95)</f>
        <v>3</v>
      </c>
      <c r="C43" s="51" t="str">
        <f t="shared" si="2"/>
        <v>posturi</v>
      </c>
      <c r="D43" s="51"/>
      <c r="E43" s="41" t="str">
        <f t="shared" si="3"/>
        <v>orase</v>
      </c>
      <c r="G43" t="str">
        <f>'HTML &amp; JS &amp; CSS'!A42&amp;'HTML &amp; JS &amp; CSS'!B42&amp;'HTML &amp; JS &amp; CSS'!C42&amp;'HTML &amp; JS &amp; CSS'!D42&amp;'HTML &amp; JS &amp; CSS'!E42&amp;'HTML &amp; JS &amp; CSS'!F42&amp;'HTML &amp; JS &amp; CSS'!G42&amp;'HTML &amp; JS &amp; CSS'!H42&amp;'HTML &amp; JS &amp; CSS'!I42&amp;'HTML &amp; JS &amp; CSS'!J42&amp;'HTML &amp; JS &amp; CSS'!K42&amp;'HTML &amp; JS &amp; CSS'!L42&amp;'HTML &amp; JS &amp; CSS'!M42&amp;'HTML &amp; JS &amp; CSS'!N42&amp;'HTML &amp; JS &amp; CSS'!O42&amp;'HTML &amp; JS &amp; CSS'!P42&amp;'HTML &amp; JS &amp; CSS'!Q42&amp;'HTML &amp; JS &amp; CSS'!R42</f>
        <v/>
      </c>
    </row>
    <row r="44" spans="1:7" x14ac:dyDescent="0.3">
      <c r="A44" s="57" t="str">
        <f t="array" ref="A44">"Cod generat pentru"&amp;IFERROR(" "&amp;INDEX(Magazine!$D$2:$D$158, MATCH(0,IF(ISBLANK(Magazine!$D$2:$D$158),1,COUNTIF(Magazine!$AQ$1:AQ25, Magazine!$D$2:$D$158)), 0)),"")&amp;":"</f>
        <v>Cod generat pentru Maramures:</v>
      </c>
      <c r="B44" s="37">
        <f>SUMIF(Magazine!$D$2:$D$95,Magazine!AQ26,Magazine!$AO$2:$AO$95)</f>
        <v>1</v>
      </c>
      <c r="C44" s="51" t="str">
        <f t="shared" si="2"/>
        <v>post</v>
      </c>
      <c r="D44" s="51"/>
      <c r="E44" s="41" t="str">
        <f t="shared" si="3"/>
        <v>orase</v>
      </c>
      <c r="G44" t="str">
        <f>'HTML &amp; JS &amp; CSS'!A43&amp;'HTML &amp; JS &amp; CSS'!B43&amp;'HTML &amp; JS &amp; CSS'!C43&amp;'HTML &amp; JS &amp; CSS'!D43&amp;'HTML &amp; JS &amp; CSS'!E43&amp;'HTML &amp; JS &amp; CSS'!F43&amp;'HTML &amp; JS &amp; CSS'!G43&amp;'HTML &amp; JS &amp; CSS'!H43&amp;'HTML &amp; JS &amp; CSS'!I43&amp;'HTML &amp; JS &amp; CSS'!J43&amp;'HTML &amp; JS &amp; CSS'!K43&amp;'HTML &amp; JS &amp; CSS'!L43&amp;'HTML &amp; JS &amp; CSS'!M43&amp;'HTML &amp; JS &amp; CSS'!N43&amp;'HTML &amp; JS &amp; CSS'!O43&amp;'HTML &amp; JS &amp; CSS'!P43&amp;'HTML &amp; JS &amp; CSS'!Q43&amp;'HTML &amp; JS &amp; CSS'!R43</f>
        <v>button.accordion.active:after {</v>
      </c>
    </row>
    <row r="45" spans="1:7" x14ac:dyDescent="0.3">
      <c r="A45" s="57" t="str">
        <f t="array" ref="A45">"Cod generat pentru"&amp;IFERROR(" "&amp;INDEX(Magazine!$D$2:$D$158, MATCH(0,IF(ISBLANK(Magazine!$D$2:$D$158),1,COUNTIF(Magazine!$AQ$1:AQ26, Magazine!$D$2:$D$158)), 0)),"")&amp;":"</f>
        <v>Cod generat pentru Mehedinti:</v>
      </c>
      <c r="B45" s="37">
        <f>SUMIF(Magazine!$D$2:$D$95,Magazine!AQ27,Magazine!$AO$2:$AO$95)</f>
        <v>1</v>
      </c>
      <c r="C45" s="51" t="str">
        <f t="shared" si="2"/>
        <v>post</v>
      </c>
      <c r="D45" s="51"/>
      <c r="E45" s="41" t="str">
        <f t="shared" si="3"/>
        <v>orase</v>
      </c>
      <c r="G45" t="str">
        <f>'HTML &amp; JS &amp; CSS'!A44&amp;'HTML &amp; JS &amp; CSS'!B44&amp;'HTML &amp; JS &amp; CSS'!C44&amp;'HTML &amp; JS &amp; CSS'!D44&amp;'HTML &amp; JS &amp; CSS'!E44&amp;'HTML &amp; JS &amp; CSS'!F44&amp;'HTML &amp; JS &amp; CSS'!G44&amp;'HTML &amp; JS &amp; CSS'!H44&amp;'HTML &amp; JS &amp; CSS'!I44&amp;'HTML &amp; JS &amp; CSS'!J44&amp;'HTML &amp; JS &amp; CSS'!K44&amp;'HTML &amp; JS &amp; CSS'!L44&amp;'HTML &amp; JS &amp; CSS'!M44&amp;'HTML &amp; JS &amp; CSS'!N44&amp;'HTML &amp; JS &amp; CSS'!O44&amp;'HTML &amp; JS &amp; CSS'!P44&amp;'HTML &amp; JS &amp; CSS'!Q44&amp;'HTML &amp; JS &amp; CSS'!R44</f>
        <v xml:space="preserve">    content: "\2796";</v>
      </c>
    </row>
    <row r="46" spans="1:7" x14ac:dyDescent="0.3">
      <c r="A46" s="57" t="str">
        <f t="array" ref="A46">"Cod generat pentru"&amp;IFERROR(" "&amp;INDEX(Magazine!$D$2:$D$158, MATCH(0,IF(ISBLANK(Magazine!$D$2:$D$158),1,COUNTIF(Magazine!$AQ$1:AQ27, Magazine!$D$2:$D$158)), 0)),"")&amp;":"</f>
        <v>Cod generat pentru Mures:</v>
      </c>
      <c r="B46" s="37">
        <f>SUMIF(Magazine!$D$2:$D$95,Magazine!AQ28,Magazine!$AO$2:$AO$95)</f>
        <v>1</v>
      </c>
      <c r="C46" s="51" t="str">
        <f t="shared" si="2"/>
        <v>post</v>
      </c>
      <c r="D46" s="51"/>
      <c r="E46" s="41" t="str">
        <f t="shared" si="3"/>
        <v>orase</v>
      </c>
      <c r="G46" t="str">
        <f>'HTML &amp; JS &amp; CSS'!A45&amp;'HTML &amp; JS &amp; CSS'!B45&amp;'HTML &amp; JS &amp; CSS'!C45&amp;'HTML &amp; JS &amp; CSS'!D45&amp;'HTML &amp; JS &amp; CSS'!E45&amp;'HTML &amp; JS &amp; CSS'!F45&amp;'HTML &amp; JS &amp; CSS'!G45&amp;'HTML &amp; JS &amp; CSS'!H45&amp;'HTML &amp; JS &amp; CSS'!I45&amp;'HTML &amp; JS &amp; CSS'!J45&amp;'HTML &amp; JS &amp; CSS'!K45&amp;'HTML &amp; JS &amp; CSS'!L45&amp;'HTML &amp; JS &amp; CSS'!M45&amp;'HTML &amp; JS &amp; CSS'!N45&amp;'HTML &amp; JS &amp; CSS'!O45&amp;'HTML &amp; JS &amp; CSS'!P45&amp;'HTML &amp; JS &amp; CSS'!Q45&amp;'HTML &amp; JS &amp; CSS'!R45</f>
        <v>}</v>
      </c>
    </row>
    <row r="47" spans="1:7" x14ac:dyDescent="0.3">
      <c r="A47" s="57" t="str">
        <f t="array" ref="A47">"Cod generat pentru"&amp;IFERROR(" "&amp;INDEX(Magazine!$D$2:$D$158, MATCH(0,IF(ISBLANK(Magazine!$D$2:$D$158),1,COUNTIF(Magazine!$AQ$1:AQ28, Magazine!$D$2:$D$158)), 0)),"")&amp;":"</f>
        <v>Cod generat pentru Neamt:</v>
      </c>
      <c r="B47" s="37">
        <f>SUMIF(Magazine!$D$2:$D$95,Magazine!AQ29,Magazine!$AO$2:$AO$95)</f>
        <v>0</v>
      </c>
      <c r="C47" s="51" t="str">
        <f t="shared" si="2"/>
        <v>posturi</v>
      </c>
      <c r="D47" s="51"/>
      <c r="E47" s="41" t="str">
        <f t="shared" si="3"/>
        <v>orase</v>
      </c>
      <c r="G47" t="str">
        <f>'HTML &amp; JS &amp; CSS'!A46&amp;'HTML &amp; JS &amp; CSS'!B46&amp;'HTML &amp; JS &amp; CSS'!C46&amp;'HTML &amp; JS &amp; CSS'!D46&amp;'HTML &amp; JS &amp; CSS'!E46&amp;'HTML &amp; JS &amp; CSS'!F46&amp;'HTML &amp; JS &amp; CSS'!G46&amp;'HTML &amp; JS &amp; CSS'!H46&amp;'HTML &amp; JS &amp; CSS'!I46&amp;'HTML &amp; JS &amp; CSS'!J46&amp;'HTML &amp; JS &amp; CSS'!K46&amp;'HTML &amp; JS &amp; CSS'!L46&amp;'HTML &amp; JS &amp; CSS'!M46&amp;'HTML &amp; JS &amp; CSS'!N46&amp;'HTML &amp; JS &amp; CSS'!O46&amp;'HTML &amp; JS &amp; CSS'!P46&amp;'HTML &amp; JS &amp; CSS'!Q46&amp;'HTML &amp; JS &amp; CSS'!R46</f>
        <v/>
      </c>
    </row>
    <row r="48" spans="1:7" x14ac:dyDescent="0.3">
      <c r="A48" s="57" t="str">
        <f t="array" ref="A48">"Cod generat pentru"&amp;IFERROR(" "&amp;INDEX(Magazine!$D$2:$D$158, MATCH(0,IF(ISBLANK(Magazine!$D$2:$D$158),1,COUNTIF(Magazine!$AQ$1:AQ29, Magazine!$D$2:$D$158)), 0)),"")&amp;":"</f>
        <v>Cod generat pentru Olt:</v>
      </c>
      <c r="B48" s="37">
        <f>SUMIF(Magazine!$D$2:$D$95,Magazine!AQ30,Magazine!$AO$2:$AO$95)</f>
        <v>3</v>
      </c>
      <c r="C48" s="51" t="str">
        <f t="shared" si="2"/>
        <v>posturi</v>
      </c>
      <c r="D48" s="51"/>
      <c r="E48" s="41" t="str">
        <f t="shared" si="3"/>
        <v>orase</v>
      </c>
      <c r="G48" t="str">
        <f>'HTML &amp; JS &amp; CSS'!A47&amp;'HTML &amp; JS &amp; CSS'!B47&amp;'HTML &amp; JS &amp; CSS'!C47&amp;'HTML &amp; JS &amp; CSS'!D47&amp;'HTML &amp; JS &amp; CSS'!E47&amp;'HTML &amp; JS &amp; CSS'!F47&amp;'HTML &amp; JS &amp; CSS'!G47&amp;'HTML &amp; JS &amp; CSS'!H47&amp;'HTML &amp; JS &amp; CSS'!I47&amp;'HTML &amp; JS &amp; CSS'!J47&amp;'HTML &amp; JS &amp; CSS'!K47&amp;'HTML &amp; JS &amp; CSS'!L47&amp;'HTML &amp; JS &amp; CSS'!M47&amp;'HTML &amp; JS &amp; CSS'!N47&amp;'HTML &amp; JS &amp; CSS'!O47&amp;'HTML &amp; JS &amp; CSS'!P47&amp;'HTML &amp; JS &amp; CSS'!Q47&amp;'HTML &amp; JS &amp; CSS'!R47</f>
        <v>div.panel {</v>
      </c>
    </row>
    <row r="49" spans="1:7" x14ac:dyDescent="0.3">
      <c r="A49" s="57" t="str">
        <f t="array" ref="A49">"Cod generat pentru"&amp;IFERROR(" "&amp;INDEX(Magazine!$D$2:$D$158, MATCH(0,IF(ISBLANK(Magazine!$D$2:$D$158),1,COUNTIF(Magazine!$AQ$1:AQ30, Magazine!$D$2:$D$158)), 0)),"")&amp;":"</f>
        <v>Cod generat pentru Prahova:</v>
      </c>
      <c r="B49" s="37">
        <f>SUMIF(Magazine!$D$2:$D$95,Magazine!AQ31,Magazine!$AO$2:$AO$95)</f>
        <v>5</v>
      </c>
      <c r="C49" s="51" t="str">
        <f t="shared" si="2"/>
        <v>posturi</v>
      </c>
      <c r="D49" s="51"/>
      <c r="E49" s="41" t="str">
        <f t="shared" si="3"/>
        <v>orase</v>
      </c>
      <c r="G49" t="str">
        <f>'HTML &amp; JS &amp; CSS'!A48&amp;'HTML &amp; JS &amp; CSS'!B48&amp;'HTML &amp; JS &amp; CSS'!C48&amp;'HTML &amp; JS &amp; CSS'!D48&amp;'HTML &amp; JS &amp; CSS'!E48&amp;'HTML &amp; JS &amp; CSS'!F48&amp;'HTML &amp; JS &amp; CSS'!G48&amp;'HTML &amp; JS &amp; CSS'!H48&amp;'HTML &amp; JS &amp; CSS'!I48&amp;'HTML &amp; JS &amp; CSS'!J48&amp;'HTML &amp; JS &amp; CSS'!K48&amp;'HTML &amp; JS &amp; CSS'!L48&amp;'HTML &amp; JS &amp; CSS'!M48&amp;'HTML &amp; JS &amp; CSS'!N48&amp;'HTML &amp; JS &amp; CSS'!O48&amp;'HTML &amp; JS &amp; CSS'!P48&amp;'HTML &amp; JS &amp; CSS'!Q48&amp;'HTML &amp; JS &amp; CSS'!R48</f>
        <v xml:space="preserve">    padding: 0 15px 5px 15px;</v>
      </c>
    </row>
    <row r="50" spans="1:7" x14ac:dyDescent="0.3">
      <c r="A50" s="57" t="str">
        <f t="array" ref="A50">"Cod generat pentru"&amp;IFERROR(" "&amp;INDEX(Magazine!$D$2:$D$158, MATCH(0,IF(ISBLANK(Magazine!$D$2:$D$158),1,COUNTIF(Magazine!$AQ$1:AQ31, Magazine!$D$2:$D$158)), 0)),"")&amp;":"</f>
        <v>Cod generat pentru Salaj:</v>
      </c>
      <c r="B50" s="37">
        <f>SUMIF(Magazine!$D$2:$D$95,Magazine!AQ32,Magazine!$AO$2:$AO$95)</f>
        <v>3</v>
      </c>
      <c r="C50" s="51" t="str">
        <f t="shared" si="2"/>
        <v>posturi</v>
      </c>
      <c r="D50" s="51"/>
      <c r="E50" s="41" t="str">
        <f t="shared" si="3"/>
        <v>orase</v>
      </c>
      <c r="G50" t="str">
        <f>'HTML &amp; JS &amp; CSS'!A49&amp;'HTML &amp; JS &amp; CSS'!B49&amp;'HTML &amp; JS &amp; CSS'!C49&amp;'HTML &amp; JS &amp; CSS'!D49&amp;'HTML &amp; JS &amp; CSS'!E49&amp;'HTML &amp; JS &amp; CSS'!F49&amp;'HTML &amp; JS &amp; CSS'!G49&amp;'HTML &amp; JS &amp; CSS'!H49&amp;'HTML &amp; JS &amp; CSS'!I49&amp;'HTML &amp; JS &amp; CSS'!J49&amp;'HTML &amp; JS &amp; CSS'!K49&amp;'HTML &amp; JS &amp; CSS'!L49&amp;'HTML &amp; JS &amp; CSS'!M49&amp;'HTML &amp; JS &amp; CSS'!N49&amp;'HTML &amp; JS &amp; CSS'!O49&amp;'HTML &amp; JS &amp; CSS'!P49&amp;'HTML &amp; JS &amp; CSS'!Q49&amp;'HTML &amp; JS &amp; CSS'!R49</f>
        <v xml:space="preserve">    background-color: white;</v>
      </c>
    </row>
    <row r="51" spans="1:7" x14ac:dyDescent="0.3">
      <c r="A51" s="57" t="str">
        <f t="array" ref="A51">"Cod generat pentru"&amp;IFERROR(" "&amp;INDEX(Magazine!$D$2:$D$158, MATCH(0,IF(ISBLANK(Magazine!$D$2:$D$158),1,COUNTIF(Magazine!$AQ$1:AQ32, Magazine!$D$2:$D$158)), 0)),"")&amp;":"</f>
        <v>Cod generat pentru Satu Mare:</v>
      </c>
      <c r="B51" s="37">
        <f>SUMIF(Magazine!$D$2:$D$95,Magazine!AQ33,Magazine!$AO$2:$AO$95)</f>
        <v>3</v>
      </c>
      <c r="C51" s="51" t="str">
        <f t="shared" si="2"/>
        <v>posturi</v>
      </c>
      <c r="D51" s="51"/>
      <c r="E51" s="41" t="str">
        <f t="shared" si="3"/>
        <v>orase</v>
      </c>
      <c r="G51" t="str">
        <f>'HTML &amp; JS &amp; CSS'!A50&amp;'HTML &amp; JS &amp; CSS'!B50&amp;'HTML &amp; JS &amp; CSS'!C50&amp;'HTML &amp; JS &amp; CSS'!D50&amp;'HTML &amp; JS &amp; CSS'!E50&amp;'HTML &amp; JS &amp; CSS'!F50&amp;'HTML &amp; JS &amp; CSS'!G50&amp;'HTML &amp; JS &amp; CSS'!H50&amp;'HTML &amp; JS &amp; CSS'!I50&amp;'HTML &amp; JS &amp; CSS'!J50&amp;'HTML &amp; JS &amp; CSS'!K50&amp;'HTML &amp; JS &amp; CSS'!L50&amp;'HTML &amp; JS &amp; CSS'!M50&amp;'HTML &amp; JS &amp; CSS'!N50&amp;'HTML &amp; JS &amp; CSS'!O50&amp;'HTML &amp; JS &amp; CSS'!P50&amp;'HTML &amp; JS &amp; CSS'!Q50&amp;'HTML &amp; JS &amp; CSS'!R50</f>
        <v xml:space="preserve">    max-height: 0;</v>
      </c>
    </row>
    <row r="52" spans="1:7" x14ac:dyDescent="0.3">
      <c r="A52" s="57" t="str">
        <f t="array" ref="A52">"Cod generat pentru"&amp;IFERROR(" "&amp;INDEX(Magazine!$D$2:$D$158, MATCH(0,IF(ISBLANK(Magazine!$D$2:$D$158),1,COUNTIF(Magazine!$AQ$1:AQ33, Magazine!$D$2:$D$158)), 0)),"")&amp;":"</f>
        <v>Cod generat pentru Sibiu:</v>
      </c>
      <c r="B52" s="37">
        <f>SUMIF(Magazine!$D$2:$D$95,Magazine!AQ34,Magazine!$AO$2:$AO$95)</f>
        <v>1</v>
      </c>
      <c r="C52" s="51" t="str">
        <f t="shared" si="2"/>
        <v>post</v>
      </c>
      <c r="D52" s="51"/>
      <c r="E52" s="41" t="str">
        <f t="shared" si="3"/>
        <v>orase</v>
      </c>
      <c r="G52" t="str">
        <f>'HTML &amp; JS &amp; CSS'!A51&amp;'HTML &amp; JS &amp; CSS'!B51&amp;'HTML &amp; JS &amp; CSS'!C51&amp;'HTML &amp; JS &amp; CSS'!D51&amp;'HTML &amp; JS &amp; CSS'!E51&amp;'HTML &amp; JS &amp; CSS'!F51&amp;'HTML &amp; JS &amp; CSS'!G51&amp;'HTML &amp; JS &amp; CSS'!H51&amp;'HTML &amp; JS &amp; CSS'!I51&amp;'HTML &amp; JS &amp; CSS'!J51&amp;'HTML &amp; JS &amp; CSS'!K51&amp;'HTML &amp; JS &amp; CSS'!L51&amp;'HTML &amp; JS &amp; CSS'!M51&amp;'HTML &amp; JS &amp; CSS'!N51&amp;'HTML &amp; JS &amp; CSS'!O51&amp;'HTML &amp; JS &amp; CSS'!P51&amp;'HTML &amp; JS &amp; CSS'!Q51&amp;'HTML &amp; JS &amp; CSS'!R51</f>
        <v xml:space="preserve">    overflow: hidden;</v>
      </c>
    </row>
    <row r="53" spans="1:7" x14ac:dyDescent="0.3">
      <c r="A53" s="57" t="str">
        <f t="array" ref="A53">"Cod generat pentru"&amp;IFERROR(" "&amp;INDEX(Magazine!$D$2:$D$158, MATCH(0,IF(ISBLANK(Magazine!$D$2:$D$158),1,COUNTIF(Magazine!$AQ$1:AQ34, Magazine!$D$2:$D$158)), 0)),"")&amp;":"</f>
        <v>Cod generat pentru Suceava:</v>
      </c>
      <c r="B53" s="37">
        <f>SUMIF(Magazine!$D$2:$D$95,Magazine!AQ35,Magazine!$AO$2:$AO$95)</f>
        <v>1</v>
      </c>
      <c r="C53" s="51" t="str">
        <f t="shared" si="2"/>
        <v>post</v>
      </c>
      <c r="D53" s="51"/>
      <c r="E53" s="41" t="str">
        <f t="shared" si="3"/>
        <v>orase</v>
      </c>
      <c r="G53" t="str">
        <f>'HTML &amp; JS &amp; CSS'!A52&amp;'HTML &amp; JS &amp; CSS'!B52&amp;'HTML &amp; JS &amp; CSS'!C52&amp;'HTML &amp; JS &amp; CSS'!D52&amp;'HTML &amp; JS &amp; CSS'!E52&amp;'HTML &amp; JS &amp; CSS'!F52&amp;'HTML &amp; JS &amp; CSS'!G52&amp;'HTML &amp; JS &amp; CSS'!H52&amp;'HTML &amp; JS &amp; CSS'!I52&amp;'HTML &amp; JS &amp; CSS'!J52&amp;'HTML &amp; JS &amp; CSS'!K52&amp;'HTML &amp; JS &amp; CSS'!L52&amp;'HTML &amp; JS &amp; CSS'!M52&amp;'HTML &amp; JS &amp; CSS'!N52&amp;'HTML &amp; JS &amp; CSS'!O52&amp;'HTML &amp; JS &amp; CSS'!P52&amp;'HTML &amp; JS &amp; CSS'!Q52&amp;'HTML &amp; JS &amp; CSS'!R52</f>
        <v xml:space="preserve">    transition: 0.6s ease-in-out;</v>
      </c>
    </row>
    <row r="54" spans="1:7" x14ac:dyDescent="0.3">
      <c r="A54" s="57" t="str">
        <f t="array" ref="A54">"Cod generat pentru"&amp;IFERROR(" "&amp;INDEX(Magazine!$D$2:$D$158, MATCH(0,IF(ISBLANK(Magazine!$D$2:$D$158),1,COUNTIF(Magazine!$AQ$1:AQ35, Magazine!$D$2:$D$158)), 0)),"")&amp;":"</f>
        <v>Cod generat pentru Teleorman:</v>
      </c>
      <c r="B54" s="37">
        <f>SUMIF(Magazine!$D$2:$D$95,Magazine!AQ36,Magazine!$AO$2:$AO$95)</f>
        <v>1</v>
      </c>
      <c r="C54" s="51" t="str">
        <f t="shared" si="2"/>
        <v>post</v>
      </c>
      <c r="D54" s="51"/>
      <c r="E54" s="41" t="str">
        <f t="shared" si="3"/>
        <v>orase</v>
      </c>
      <c r="G54" t="str">
        <f>'HTML &amp; JS &amp; CSS'!A53&amp;'HTML &amp; JS &amp; CSS'!B53&amp;'HTML &amp; JS &amp; CSS'!C53&amp;'HTML &amp; JS &amp; CSS'!D53&amp;'HTML &amp; JS &amp; CSS'!E53&amp;'HTML &amp; JS &amp; CSS'!F53&amp;'HTML &amp; JS &amp; CSS'!G53&amp;'HTML &amp; JS &amp; CSS'!H53&amp;'HTML &amp; JS &amp; CSS'!I53&amp;'HTML &amp; JS &amp; CSS'!J53&amp;'HTML &amp; JS &amp; CSS'!K53&amp;'HTML &amp; JS &amp; CSS'!L53&amp;'HTML &amp; JS &amp; CSS'!M53&amp;'HTML &amp; JS &amp; CSS'!N53&amp;'HTML &amp; JS &amp; CSS'!O53&amp;'HTML &amp; JS &amp; CSS'!P53&amp;'HTML &amp; JS &amp; CSS'!Q53&amp;'HTML &amp; JS &amp; CSS'!R53</f>
        <v xml:space="preserve">    opacity: 0;</v>
      </c>
    </row>
    <row r="55" spans="1:7" x14ac:dyDescent="0.3">
      <c r="A55" s="57" t="str">
        <f t="array" ref="A55">"Cod generat pentru"&amp;IFERROR(" "&amp;INDEX(Magazine!$D$2:$D$158, MATCH(0,IF(ISBLANK(Magazine!$D$2:$D$158),1,COUNTIF(Magazine!$AQ$1:AQ36, Magazine!$D$2:$D$158)), 0)),"")&amp;":"</f>
        <v>Cod generat pentru Timis:</v>
      </c>
      <c r="B55" s="37">
        <f>SUMIF(Magazine!$D$2:$D$95,Magazine!AQ37,Magazine!$AO$2:$AO$95)</f>
        <v>7</v>
      </c>
      <c r="C55" s="51" t="str">
        <f t="shared" si="2"/>
        <v>posturi</v>
      </c>
      <c r="D55" s="51"/>
      <c r="E55" s="41" t="str">
        <f t="shared" si="3"/>
        <v>orase</v>
      </c>
      <c r="G55" t="str">
        <f>'HTML &amp; JS &amp; CSS'!A54&amp;'HTML &amp; JS &amp; CSS'!B54&amp;'HTML &amp; JS &amp; CSS'!C54&amp;'HTML &amp; JS &amp; CSS'!D54&amp;'HTML &amp; JS &amp; CSS'!E54&amp;'HTML &amp; JS &amp; CSS'!F54&amp;'HTML &amp; JS &amp; CSS'!G54&amp;'HTML &amp; JS &amp; CSS'!H54&amp;'HTML &amp; JS &amp; CSS'!I54&amp;'HTML &amp; JS &amp; CSS'!J54&amp;'HTML &amp; JS &amp; CSS'!K54&amp;'HTML &amp; JS &amp; CSS'!L54&amp;'HTML &amp; JS &amp; CSS'!M54&amp;'HTML &amp; JS &amp; CSS'!N54&amp;'HTML &amp; JS &amp; CSS'!O54&amp;'HTML &amp; JS &amp; CSS'!P54&amp;'HTML &amp; JS &amp; CSS'!Q54&amp;'HTML &amp; JS &amp; CSS'!R54</f>
        <v>}</v>
      </c>
    </row>
    <row r="56" spans="1:7" x14ac:dyDescent="0.3">
      <c r="A56" s="57" t="str">
        <f t="array" ref="A56">"Cod generat pentru"&amp;IFERROR(" "&amp;INDEX(Magazine!$D$2:$D$158, MATCH(0,IF(ISBLANK(Magazine!$D$2:$D$158),1,COUNTIF(Magazine!$AQ$1:AQ37, Magazine!$D$2:$D$158)), 0)),"")&amp;":"</f>
        <v>Cod generat pentru Tulcea:</v>
      </c>
      <c r="B56" s="37">
        <f>SUMIF(Magazine!$D$2:$D$95,Magazine!AQ38,Magazine!$AO$2:$AO$95)</f>
        <v>1</v>
      </c>
      <c r="C56" s="51" t="str">
        <f t="shared" si="2"/>
        <v>post</v>
      </c>
      <c r="D56" s="51"/>
      <c r="E56" s="41" t="str">
        <f t="shared" si="3"/>
        <v>orase</v>
      </c>
      <c r="G56" t="str">
        <f>'HTML &amp; JS &amp; CSS'!A55&amp;'HTML &amp; JS &amp; CSS'!B55&amp;'HTML &amp; JS &amp; CSS'!C55&amp;'HTML &amp; JS &amp; CSS'!D55&amp;'HTML &amp; JS &amp; CSS'!E55&amp;'HTML &amp; JS &amp; CSS'!F55&amp;'HTML &amp; JS &amp; CSS'!G55&amp;'HTML &amp; JS &amp; CSS'!H55&amp;'HTML &amp; JS &amp; CSS'!I55&amp;'HTML &amp; JS &amp; CSS'!J55&amp;'HTML &amp; JS &amp; CSS'!K55&amp;'HTML &amp; JS &amp; CSS'!L55&amp;'HTML &amp; JS &amp; CSS'!M55&amp;'HTML &amp; JS &amp; CSS'!N55&amp;'HTML &amp; JS &amp; CSS'!O55&amp;'HTML &amp; JS &amp; CSS'!P55&amp;'HTML &amp; JS &amp; CSS'!Q55&amp;'HTML &amp; JS &amp; CSS'!R55</f>
        <v/>
      </c>
    </row>
    <row r="57" spans="1:7" x14ac:dyDescent="0.3">
      <c r="A57" s="57" t="str">
        <f t="array" ref="A57">"Cod generat pentru"&amp;IFERROR(" "&amp;INDEX(Magazine!$D$2:$D$158, MATCH(0,IF(ISBLANK(Magazine!$D$2:$D$158),1,COUNTIF(Magazine!$AQ$1:AQ38, Magazine!$D$2:$D$158)), 0)),"")&amp;":"</f>
        <v>Cod generat pentru Valcea:</v>
      </c>
      <c r="B57" s="37">
        <f>SUMIF(Magazine!$D$2:$D$95,Magazine!AQ39,Magazine!$AO$2:$AO$95)</f>
        <v>1</v>
      </c>
      <c r="C57" s="51" t="str">
        <f t="shared" si="2"/>
        <v>post</v>
      </c>
      <c r="D57" s="51"/>
      <c r="E57" s="41" t="str">
        <f t="shared" si="3"/>
        <v>orase</v>
      </c>
      <c r="G57" t="str">
        <f>'HTML &amp; JS &amp; CSS'!A56&amp;'HTML &amp; JS &amp; CSS'!B56&amp;'HTML &amp; JS &amp; CSS'!C56&amp;'HTML &amp; JS &amp; CSS'!D56&amp;'HTML &amp; JS &amp; CSS'!E56&amp;'HTML &amp; JS &amp; CSS'!F56&amp;'HTML &amp; JS &amp; CSS'!G56&amp;'HTML &amp; JS &amp; CSS'!H56&amp;'HTML &amp; JS &amp; CSS'!I56&amp;'HTML &amp; JS &amp; CSS'!J56&amp;'HTML &amp; JS &amp; CSS'!K56&amp;'HTML &amp; JS &amp; CSS'!L56&amp;'HTML &amp; JS &amp; CSS'!M56&amp;'HTML &amp; JS &amp; CSS'!N56&amp;'HTML &amp; JS &amp; CSS'!O56&amp;'HTML &amp; JS &amp; CSS'!P56&amp;'HTML &amp; JS &amp; CSS'!Q56&amp;'HTML &amp; JS &amp; CSS'!R56</f>
        <v>div.panel.show {</v>
      </c>
    </row>
    <row r="58" spans="1:7" x14ac:dyDescent="0.3">
      <c r="A58" s="57" t="str">
        <f t="array" ref="A58">"Cod generat pentru"&amp;IFERROR(" "&amp;INDEX(Magazine!$D$2:$D$158, MATCH(0,IF(ISBLANK(Magazine!$D$2:$D$158),1,COUNTIF(Magazine!$AQ$1:AQ39, Magazine!$D$2:$D$158)), 0)),"")&amp;":"</f>
        <v>Cod generat pentru Vaslui:</v>
      </c>
      <c r="B58" s="37">
        <f>SUMIF(Magazine!$D$2:$D$95,Magazine!AQ40,Magazine!$AO$2:$AO$95)</f>
        <v>2</v>
      </c>
      <c r="C58" s="51" t="str">
        <f t="shared" si="2"/>
        <v>posturi</v>
      </c>
      <c r="D58" s="51"/>
      <c r="E58" s="41" t="str">
        <f t="shared" si="3"/>
        <v>orase</v>
      </c>
      <c r="G58" t="str">
        <f>'HTML &amp; JS &amp; CSS'!A57&amp;'HTML &amp; JS &amp; CSS'!B57&amp;'HTML &amp; JS &amp; CSS'!C57&amp;'HTML &amp; JS &amp; CSS'!D57&amp;'HTML &amp; JS &amp; CSS'!E57&amp;'HTML &amp; JS &amp; CSS'!F57&amp;'HTML &amp; JS &amp; CSS'!G57&amp;'HTML &amp; JS &amp; CSS'!H57&amp;'HTML &amp; JS &amp; CSS'!I57&amp;'HTML &amp; JS &amp; CSS'!J57&amp;'HTML &amp; JS &amp; CSS'!K57&amp;'HTML &amp; JS &amp; CSS'!L57&amp;'HTML &amp; JS &amp; CSS'!M57&amp;'HTML &amp; JS &amp; CSS'!N57&amp;'HTML &amp; JS &amp; CSS'!O57&amp;'HTML &amp; JS &amp; CSS'!P57&amp;'HTML &amp; JS &amp; CSS'!Q57&amp;'HTML &amp; JS &amp; CSS'!R57</f>
        <v xml:space="preserve">    opacity: 1;</v>
      </c>
    </row>
    <row r="59" spans="1:7" x14ac:dyDescent="0.3">
      <c r="A59" s="58" t="str">
        <f t="array" ref="A59">"Cod generat pentru"&amp;IFERROR(" "&amp;INDEX(Magazine!$D$2:$D$158, MATCH(0,IF(ISBLANK(Magazine!$D$2:$D$158),1,COUNTIF(Magazine!$AQ$1:AQ40, Magazine!$D$2:$D$158)), 0)),"")&amp;":"</f>
        <v>Cod generat pentru Vrancea:</v>
      </c>
      <c r="B59" s="43">
        <f>SUMIF(Magazine!$D$2:$D$95,Magazine!AQ41,Magazine!$AO$2:$AO$95)</f>
        <v>0</v>
      </c>
      <c r="C59" s="52" t="str">
        <f t="shared" si="2"/>
        <v>posturi</v>
      </c>
      <c r="D59" s="52"/>
      <c r="E59" s="40" t="str">
        <f t="shared" si="3"/>
        <v>orase</v>
      </c>
      <c r="G59" t="str">
        <f>'HTML &amp; JS &amp; CSS'!A58&amp;'HTML &amp; JS &amp; CSS'!B58&amp;'HTML &amp; JS &amp; CSS'!C58&amp;'HTML &amp; JS &amp; CSS'!D58&amp;'HTML &amp; JS &amp; CSS'!E58&amp;'HTML &amp; JS &amp; CSS'!F58&amp;'HTML &amp; JS &amp; CSS'!G58&amp;'HTML &amp; JS &amp; CSS'!H58&amp;'HTML &amp; JS &amp; CSS'!I58&amp;'HTML &amp; JS &amp; CSS'!J58&amp;'HTML &amp; JS &amp; CSS'!K58&amp;'HTML &amp; JS &amp; CSS'!L58&amp;'HTML &amp; JS &amp; CSS'!M58&amp;'HTML &amp; JS &amp; CSS'!N58&amp;'HTML &amp; JS &amp; CSS'!O58&amp;'HTML &amp; JS &amp; CSS'!P58&amp;'HTML &amp; JS &amp; CSS'!Q58&amp;'HTML &amp; JS &amp; CSS'!R58</f>
        <v xml:space="preserve">    max-height: 10000px;</v>
      </c>
    </row>
    <row r="60" spans="1:7" x14ac:dyDescent="0.3">
      <c r="G60" t="str">
        <f>'HTML &amp; JS &amp; CSS'!A59&amp;'HTML &amp; JS &amp; CSS'!B59&amp;'HTML &amp; JS &amp; CSS'!C59&amp;'HTML &amp; JS &amp; CSS'!D59&amp;'HTML &amp; JS &amp; CSS'!E59&amp;'HTML &amp; JS &amp; CSS'!F59&amp;'HTML &amp; JS &amp; CSS'!G59&amp;'HTML &amp; JS &amp; CSS'!H59&amp;'HTML &amp; JS &amp; CSS'!I59&amp;'HTML &amp; JS &amp; CSS'!J59&amp;'HTML &amp; JS &amp; CSS'!K59&amp;'HTML &amp; JS &amp; CSS'!L59&amp;'HTML &amp; JS &amp; CSS'!M59&amp;'HTML &amp; JS &amp; CSS'!N59&amp;'HTML &amp; JS &amp; CSS'!O59&amp;'HTML &amp; JS &amp; CSS'!P59&amp;'HTML &amp; JS &amp; CSS'!Q59&amp;'HTML &amp; JS &amp; CSS'!R59</f>
        <v>}</v>
      </c>
    </row>
    <row r="61" spans="1:7" x14ac:dyDescent="0.3">
      <c r="G61" t="str">
        <f>'HTML &amp; JS &amp; CSS'!A60&amp;'HTML &amp; JS &amp; CSS'!B60&amp;'HTML &amp; JS &amp; CSS'!C60&amp;'HTML &amp; JS &amp; CSS'!D60&amp;'HTML &amp; JS &amp; CSS'!E60&amp;'HTML &amp; JS &amp; CSS'!F60&amp;'HTML &amp; JS &amp; CSS'!G60&amp;'HTML &amp; JS &amp; CSS'!H60&amp;'HTML &amp; JS &amp; CSS'!I60&amp;'HTML &amp; JS &amp; CSS'!J60&amp;'HTML &amp; JS &amp; CSS'!K60&amp;'HTML &amp; JS &amp; CSS'!L60&amp;'HTML &amp; JS &amp; CSS'!M60&amp;'HTML &amp; JS &amp; CSS'!N60&amp;'HTML &amp; JS &amp; CSS'!O60&amp;'HTML &amp; JS &amp; CSS'!P60&amp;'HTML &amp; JS &amp; CSS'!Q60&amp;'HTML &amp; JS &amp; CSS'!R60</f>
        <v>&lt;/style&gt;</v>
      </c>
    </row>
    <row r="62" spans="1:7" x14ac:dyDescent="0.3">
      <c r="G62" t="str">
        <f>'HTML &amp; JS &amp; CSS'!A61&amp;'HTML &amp; JS &amp; CSS'!B61&amp;'HTML &amp; JS &amp; CSS'!C61&amp;'HTML &amp; JS &amp; CSS'!D61&amp;'HTML &amp; JS &amp; CSS'!E61&amp;'HTML &amp; JS &amp; CSS'!F61&amp;'HTML &amp; JS &amp; CSS'!G61&amp;'HTML &amp; JS &amp; CSS'!H61&amp;'HTML &amp; JS &amp; CSS'!I61&amp;'HTML &amp; JS &amp; CSS'!J61&amp;'HTML &amp; JS &amp; CSS'!K61&amp;'HTML &amp; JS &amp; CSS'!L61&amp;'HTML &amp; JS &amp; CSS'!M61&amp;'HTML &amp; JS &amp; CSS'!N61&amp;'HTML &amp; JS &amp; CSS'!O61&amp;'HTML &amp; JS &amp; CSS'!P61&amp;'HTML &amp; JS &amp; CSS'!Q61&amp;'HTML &amp; JS &amp; CSS'!R61</f>
        <v/>
      </c>
    </row>
    <row r="63" spans="1:7" x14ac:dyDescent="0.3">
      <c r="G63" t="str">
        <f>'HTML &amp; JS &amp; CSS'!A62&amp;'HTML &amp; JS &amp; CSS'!B62&amp;'HTML &amp; JS &amp; CSS'!C62&amp;'HTML &amp; JS &amp; CSS'!D62&amp;'HTML &amp; JS &amp; CSS'!E62&amp;'HTML &amp; JS &amp; CSS'!F62&amp;'HTML &amp; JS &amp; CSS'!G62&amp;'HTML &amp; JS &amp; CSS'!H62&amp;'HTML &amp; JS &amp; CSS'!I62&amp;'HTML &amp; JS &amp; CSS'!J62&amp;'HTML &amp; JS &amp; CSS'!K62&amp;'HTML &amp; JS &amp; CSS'!L62&amp;'HTML &amp; JS &amp; CSS'!M62&amp;'HTML &amp; JS &amp; CSS'!N62&amp;'HTML &amp; JS &amp; CSS'!O62&amp;'HTML &amp; JS &amp; CSS'!P62&amp;'HTML &amp; JS &amp; CSS'!Q62&amp;'HTML &amp; JS &amp; CSS'!R62</f>
        <v>&lt;style&gt;</v>
      </c>
    </row>
    <row r="64" spans="1:7" x14ac:dyDescent="0.3">
      <c r="G64" t="str">
        <f>'HTML &amp; JS &amp; CSS'!A63&amp;'HTML &amp; JS &amp; CSS'!B63&amp;'HTML &amp; JS &amp; CSS'!C63&amp;'HTML &amp; JS &amp; CSS'!D63&amp;'HTML &amp; JS &amp; CSS'!E63&amp;'HTML &amp; JS &amp; CSS'!F63&amp;'HTML &amp; JS &amp; CSS'!G63&amp;'HTML &amp; JS &amp; CSS'!H63&amp;'HTML &amp; JS &amp; CSS'!I63&amp;'HTML &amp; JS &amp; CSS'!J63&amp;'HTML &amp; JS &amp; CSS'!K63&amp;'HTML &amp; JS &amp; CSS'!L63&amp;'HTML &amp; JS &amp; CSS'!M63&amp;'HTML &amp; JS &amp; CSS'!N63&amp;'HTML &amp; JS &amp; CSS'!O63&amp;'HTML &amp; JS &amp; CSS'!P63&amp;'HTML &amp; JS &amp; CSS'!Q63&amp;'HTML &amp; JS &amp; CSS'!R63</f>
        <v>h3.cariere-magazin-titlu {</v>
      </c>
    </row>
    <row r="65" spans="7:7" x14ac:dyDescent="0.3">
      <c r="G65" t="str">
        <f>'HTML &amp; JS &amp; CSS'!A64&amp;'HTML &amp; JS &amp; CSS'!B64&amp;'HTML &amp; JS &amp; CSS'!C64&amp;'HTML &amp; JS &amp; CSS'!D64&amp;'HTML &amp; JS &amp; CSS'!E64&amp;'HTML &amp; JS &amp; CSS'!F64&amp;'HTML &amp; JS &amp; CSS'!G64&amp;'HTML &amp; JS &amp; CSS'!H64&amp;'HTML &amp; JS &amp; CSS'!I64&amp;'HTML &amp; JS &amp; CSS'!J64&amp;'HTML &amp; JS &amp; CSS'!K64&amp;'HTML &amp; JS &amp; CSS'!L64&amp;'HTML &amp; JS &amp; CSS'!M64&amp;'HTML &amp; JS &amp; CSS'!N64&amp;'HTML &amp; JS &amp; CSS'!O64&amp;'HTML &amp; JS &amp; CSS'!P64&amp;'HTML &amp; JS &amp; CSS'!Q64&amp;'HTML &amp; JS &amp; CSS'!R64</f>
        <v xml:space="preserve">    margin-top: 1em;</v>
      </c>
    </row>
    <row r="66" spans="7:7" x14ac:dyDescent="0.3">
      <c r="G66" t="str">
        <f>'HTML &amp; JS &amp; CSS'!A65&amp;'HTML &amp; JS &amp; CSS'!B65&amp;'HTML &amp; JS &amp; CSS'!C65&amp;'HTML &amp; JS &amp; CSS'!D65&amp;'HTML &amp; JS &amp; CSS'!E65&amp;'HTML &amp; JS &amp; CSS'!F65&amp;'HTML &amp; JS &amp; CSS'!G65&amp;'HTML &amp; JS &amp; CSS'!H65&amp;'HTML &amp; JS &amp; CSS'!I65&amp;'HTML &amp; JS &amp; CSS'!J65&amp;'HTML &amp; JS &amp; CSS'!K65&amp;'HTML &amp; JS &amp; CSS'!L65&amp;'HTML &amp; JS &amp; CSS'!M65&amp;'HTML &amp; JS &amp; CSS'!N65&amp;'HTML &amp; JS &amp; CSS'!O65&amp;'HTML &amp; JS &amp; CSS'!P65&amp;'HTML &amp; JS &amp; CSS'!Q65&amp;'HTML &amp; JS &amp; CSS'!R65</f>
        <v xml:space="preserve">    font-size: 16.25px;</v>
      </c>
    </row>
    <row r="67" spans="7:7" x14ac:dyDescent="0.3">
      <c r="G67" t="str">
        <f>'HTML &amp; JS &amp; CSS'!A66&amp;'HTML &amp; JS &amp; CSS'!B66&amp;'HTML &amp; JS &amp; CSS'!C66&amp;'HTML &amp; JS &amp; CSS'!D66&amp;'HTML &amp; JS &amp; CSS'!E66&amp;'HTML &amp; JS &amp; CSS'!F66&amp;'HTML &amp; JS &amp; CSS'!G66&amp;'HTML &amp; JS &amp; CSS'!H66&amp;'HTML &amp; JS &amp; CSS'!I66&amp;'HTML &amp; JS &amp; CSS'!J66&amp;'HTML &amp; JS &amp; CSS'!K66&amp;'HTML &amp; JS &amp; CSS'!L66&amp;'HTML &amp; JS &amp; CSS'!M66&amp;'HTML &amp; JS &amp; CSS'!N66&amp;'HTML &amp; JS &amp; CSS'!O66&amp;'HTML &amp; JS &amp; CSS'!P66&amp;'HTML &amp; JS &amp; CSS'!Q66&amp;'HTML &amp; JS &amp; CSS'!R66</f>
        <v xml:space="preserve">    color: #d71440;</v>
      </c>
    </row>
    <row r="68" spans="7:7" x14ac:dyDescent="0.3">
      <c r="G68" t="str">
        <f>'HTML &amp; JS &amp; CSS'!A67&amp;'HTML &amp; JS &amp; CSS'!B67&amp;'HTML &amp; JS &amp; CSS'!C67&amp;'HTML &amp; JS &amp; CSS'!D67&amp;'HTML &amp; JS &amp; CSS'!E67&amp;'HTML &amp; JS &amp; CSS'!F67&amp;'HTML &amp; JS &amp; CSS'!G67&amp;'HTML &amp; JS &amp; CSS'!H67&amp;'HTML &amp; JS &amp; CSS'!I67&amp;'HTML &amp; JS &amp; CSS'!J67&amp;'HTML &amp; JS &amp; CSS'!K67&amp;'HTML &amp; JS &amp; CSS'!L67&amp;'HTML &amp; JS &amp; CSS'!M67&amp;'HTML &amp; JS &amp; CSS'!N67&amp;'HTML &amp; JS &amp; CSS'!O67&amp;'HTML &amp; JS &amp; CSS'!P67&amp;'HTML &amp; JS &amp; CSS'!Q67&amp;'HTML &amp; JS &amp; CSS'!R67</f>
        <v>}</v>
      </c>
    </row>
    <row r="69" spans="7:7" x14ac:dyDescent="0.3">
      <c r="G69" t="str">
        <f>'HTML &amp; JS &amp; CSS'!A68&amp;'HTML &amp; JS &amp; CSS'!B68&amp;'HTML &amp; JS &amp; CSS'!C68&amp;'HTML &amp; JS &amp; CSS'!D68&amp;'HTML &amp; JS &amp; CSS'!E68&amp;'HTML &amp; JS &amp; CSS'!F68&amp;'HTML &amp; JS &amp; CSS'!G68&amp;'HTML &amp; JS &amp; CSS'!H68&amp;'HTML &amp; JS &amp; CSS'!I68&amp;'HTML &amp; JS &amp; CSS'!J68&amp;'HTML &amp; JS &amp; CSS'!K68&amp;'HTML &amp; JS &amp; CSS'!L68&amp;'HTML &amp; JS &amp; CSS'!M68&amp;'HTML &amp; JS &amp; CSS'!N68&amp;'HTML &amp; JS &amp; CSS'!O68&amp;'HTML &amp; JS &amp; CSS'!P68&amp;'HTML &amp; JS &amp; CSS'!Q68&amp;'HTML &amp; JS &amp; CSS'!R68</f>
        <v>p.cariere-pozitie-titlu {</v>
      </c>
    </row>
    <row r="70" spans="7:7" x14ac:dyDescent="0.3">
      <c r="G70" t="str">
        <f>'HTML &amp; JS &amp; CSS'!A69&amp;'HTML &amp; JS &amp; CSS'!B69&amp;'HTML &amp; JS &amp; CSS'!C69&amp;'HTML &amp; JS &amp; CSS'!D69&amp;'HTML &amp; JS &amp; CSS'!E69&amp;'HTML &amp; JS &amp; CSS'!F69&amp;'HTML &amp; JS &amp; CSS'!G69&amp;'HTML &amp; JS &amp; CSS'!H69&amp;'HTML &amp; JS &amp; CSS'!I69&amp;'HTML &amp; JS &amp; CSS'!J69&amp;'HTML &amp; JS &amp; CSS'!K69&amp;'HTML &amp; JS &amp; CSS'!L69&amp;'HTML &amp; JS &amp; CSS'!M69&amp;'HTML &amp; JS &amp; CSS'!N69&amp;'HTML &amp; JS &amp; CSS'!O69&amp;'HTML &amp; JS &amp; CSS'!P69&amp;'HTML &amp; JS &amp; CSS'!Q69&amp;'HTML &amp; JS &amp; CSS'!R69</f>
        <v xml:space="preserve">    font-size: 15px;</v>
      </c>
    </row>
    <row r="71" spans="7:7" x14ac:dyDescent="0.3">
      <c r="G71" t="str">
        <f>'HTML &amp; JS &amp; CSS'!A70&amp;'HTML &amp; JS &amp; CSS'!B70&amp;'HTML &amp; JS &amp; CSS'!C70&amp;'HTML &amp; JS &amp; CSS'!D70&amp;'HTML &amp; JS &amp; CSS'!E70&amp;'HTML &amp; JS &amp; CSS'!F70&amp;'HTML &amp; JS &amp; CSS'!G70&amp;'HTML &amp; JS &amp; CSS'!H70&amp;'HTML &amp; JS &amp; CSS'!I70&amp;'HTML &amp; JS &amp; CSS'!J70&amp;'HTML &amp; JS &amp; CSS'!K70&amp;'HTML &amp; JS &amp; CSS'!L70&amp;'HTML &amp; JS &amp; CSS'!M70&amp;'HTML &amp; JS &amp; CSS'!N70&amp;'HTML &amp; JS &amp; CSS'!O70&amp;'HTML &amp; JS &amp; CSS'!P70&amp;'HTML &amp; JS &amp; CSS'!Q70&amp;'HTML &amp; JS &amp; CSS'!R70</f>
        <v xml:space="preserve">    color: black;</v>
      </c>
    </row>
    <row r="72" spans="7:7" x14ac:dyDescent="0.3">
      <c r="G72" t="str">
        <f>'HTML &amp; JS &amp; CSS'!A71&amp;'HTML &amp; JS &amp; CSS'!B71&amp;'HTML &amp; JS &amp; CSS'!C71&amp;'HTML &amp; JS &amp; CSS'!D71&amp;'HTML &amp; JS &amp; CSS'!E71&amp;'HTML &amp; JS &amp; CSS'!F71&amp;'HTML &amp; JS &amp; CSS'!G71&amp;'HTML &amp; JS &amp; CSS'!H71&amp;'HTML &amp; JS &amp; CSS'!I71&amp;'HTML &amp; JS &amp; CSS'!J71&amp;'HTML &amp; JS &amp; CSS'!K71&amp;'HTML &amp; JS &amp; CSS'!L71&amp;'HTML &amp; JS &amp; CSS'!M71&amp;'HTML &amp; JS &amp; CSS'!N71&amp;'HTML &amp; JS &amp; CSS'!O71&amp;'HTML &amp; JS &amp; CSS'!P71&amp;'HTML &amp; JS &amp; CSS'!Q71&amp;'HTML &amp; JS &amp; CSS'!R71</f>
        <v>}</v>
      </c>
    </row>
    <row r="73" spans="7:7" x14ac:dyDescent="0.3">
      <c r="G73" t="str">
        <f>'HTML &amp; JS &amp; CSS'!A72&amp;'HTML &amp; JS &amp; CSS'!B72&amp;'HTML &amp; JS &amp; CSS'!C72&amp;'HTML &amp; JS &amp; CSS'!D72&amp;'HTML &amp; JS &amp; CSS'!E72&amp;'HTML &amp; JS &amp; CSS'!F72&amp;'HTML &amp; JS &amp; CSS'!G72&amp;'HTML &amp; JS &amp; CSS'!H72&amp;'HTML &amp; JS &amp; CSS'!I72&amp;'HTML &amp; JS &amp; CSS'!J72&amp;'HTML &amp; JS &amp; CSS'!K72&amp;'HTML &amp; JS &amp; CSS'!L72&amp;'HTML &amp; JS &amp; CSS'!M72&amp;'HTML &amp; JS &amp; CSS'!N72&amp;'HTML &amp; JS &amp; CSS'!O72&amp;'HTML &amp; JS &amp; CSS'!P72&amp;'HTML &amp; JS &amp; CSS'!Q72&amp;'HTML &amp; JS &amp; CSS'!R72</f>
        <v>&lt;/style&gt;</v>
      </c>
    </row>
    <row r="74" spans="7:7" x14ac:dyDescent="0.3">
      <c r="G74" t="str">
        <f>'HTML &amp; JS &amp; CSS'!A73&amp;'HTML &amp; JS &amp; CSS'!B73&amp;'HTML &amp; JS &amp; CSS'!C73&amp;'HTML &amp; JS &amp; CSS'!D73&amp;'HTML &amp; JS &amp; CSS'!E73&amp;'HTML &amp; JS &amp; CSS'!F73&amp;'HTML &amp; JS &amp; CSS'!G73&amp;'HTML &amp; JS &amp; CSS'!H73&amp;'HTML &amp; JS &amp; CSS'!I73&amp;'HTML &amp; JS &amp; CSS'!J73&amp;'HTML &amp; JS &amp; CSS'!K73&amp;'HTML &amp; JS &amp; CSS'!L73&amp;'HTML &amp; JS &amp; CSS'!M73&amp;'HTML &amp; JS &amp; CSS'!N73&amp;'HTML &amp; JS &amp; CSS'!O73&amp;'HTML &amp; JS &amp; CSS'!P73&amp;'HTML &amp; JS &amp; CSS'!Q73&amp;'HTML &amp; JS &amp; CSS'!R73</f>
        <v/>
      </c>
    </row>
    <row r="75" spans="7:7" x14ac:dyDescent="0.3">
      <c r="G75" t="str">
        <f>'HTML &amp; JS &amp; CSS'!A74&amp;'HTML &amp; JS &amp; CSS'!B74&amp;'HTML &amp; JS &amp; CSS'!C74&amp;'HTML &amp; JS &amp; CSS'!D74&amp;'HTML &amp; JS &amp; CSS'!E74&amp;'HTML &amp; JS &amp; CSS'!F74&amp;'HTML &amp; JS &amp; CSS'!G74&amp;'HTML &amp; JS &amp; CSS'!H74&amp;'HTML &amp; JS &amp; CSS'!I74&amp;'HTML &amp; JS &amp; CSS'!J74&amp;'HTML &amp; JS &amp; CSS'!K74&amp;'HTML &amp; JS &amp; CSS'!L74&amp;'HTML &amp; JS &amp; CSS'!M74&amp;'HTML &amp; JS &amp; CSS'!N74&amp;'HTML &amp; JS &amp; CSS'!O74&amp;'HTML &amp; JS &amp; CSS'!P74&amp;'HTML &amp; JS &amp; CSS'!Q74&amp;'HTML &amp; JS &amp; CSS'!R74</f>
        <v>&lt;img src="http://admin.altex.ro/media/wysiwyg/LP-recrutare-atx.png"&gt;</v>
      </c>
    </row>
    <row r="76" spans="7:7" x14ac:dyDescent="0.3">
      <c r="G76" t="str">
        <f>'HTML &amp; JS &amp; CSS'!A75&amp;'HTML &amp; JS &amp; CSS'!B75&amp;'HTML &amp; JS &amp; CSS'!C75&amp;'HTML &amp; JS &amp; CSS'!D75&amp;'HTML &amp; JS &amp; CSS'!E75&amp;'HTML &amp; JS &amp; CSS'!F75&amp;'HTML &amp; JS &amp; CSS'!G75&amp;'HTML &amp; JS &amp; CSS'!H75&amp;'HTML &amp; JS &amp; CSS'!I75&amp;'HTML &amp; JS &amp; CSS'!J75&amp;'HTML &amp; JS &amp; CSS'!K75&amp;'HTML &amp; JS &amp; CSS'!L75&amp;'HTML &amp; JS &amp; CSS'!M75&amp;'HTML &amp; JS &amp; CSS'!N75&amp;'HTML &amp; JS &amp; CSS'!O75&amp;'HTML &amp; JS &amp; CSS'!P75&amp;'HTML &amp; JS &amp; CSS'!Q75&amp;'HTML &amp; JS &amp; CSS'!R75</f>
        <v>&lt;br/&gt;</v>
      </c>
    </row>
    <row r="77" spans="7:7" x14ac:dyDescent="0.3">
      <c r="G77" t="str">
        <f>'HTML &amp; JS &amp; CSS'!A76&amp;'HTML &amp; JS &amp; CSS'!B76&amp;'HTML &amp; JS &amp; CSS'!C76&amp;'HTML &amp; JS &amp; CSS'!D76&amp;'HTML &amp; JS &amp; CSS'!E76&amp;'HTML &amp; JS &amp; CSS'!F76&amp;'HTML &amp; JS &amp; CSS'!G76&amp;'HTML &amp; JS &amp; CSS'!H76&amp;'HTML &amp; JS &amp; CSS'!I76&amp;'HTML &amp; JS &amp; CSS'!J76&amp;'HTML &amp; JS &amp; CSS'!K76&amp;'HTML &amp; JS &amp; CSS'!L76&amp;'HTML &amp; JS &amp; CSS'!M76&amp;'HTML &amp; JS &amp; CSS'!N76&amp;'HTML &amp; JS &amp; CSS'!O76&amp;'HTML &amp; JS &amp; CSS'!P76&amp;'HTML &amp; JS &amp; CSS'!Q76&amp;'HTML &amp; JS &amp; CSS'!R76</f>
        <v>&lt;p&gt;De 25 ani, Altex este liderul pieței de electro-IT din România. &lt;br&gt;Am construit o echipă dinamică și profesionistă pentru a oferi clienților noștri cele mai bune oferte și o experiență de cumpărare de calitate. &lt;br&gt;Căutăm colegi noi - pasionați de tehnologie, care își doresc să lucreze într-un mediu dinamic, alături de o echipă optimistă.&lt;br&gt; Așa că dacă ești pregătit să faci următorul pas în cariera ta, vii exact unde trebuie ! &lt;br&gt;Nu mai aștepta, alătură-te unei echipe în continuă creștere, unde îți poți dezvolta aptitudinile !&lt;/p&gt;</v>
      </c>
    </row>
    <row r="78" spans="7:7" x14ac:dyDescent="0.3">
      <c r="G78" t="str">
        <f>'HTML &amp; JS &amp; CSS'!A77&amp;'HTML &amp; JS &amp; CSS'!B77&amp;'HTML &amp; JS &amp; CSS'!C77&amp;'HTML &amp; JS &amp; CSS'!D77&amp;'HTML &amp; JS &amp; CSS'!E77&amp;'HTML &amp; JS &amp; CSS'!F77&amp;'HTML &amp; JS &amp; CSS'!G77&amp;'HTML &amp; JS &amp; CSS'!H77&amp;'HTML &amp; JS &amp; CSS'!I77&amp;'HTML &amp; JS &amp; CSS'!J77&amp;'HTML &amp; JS &amp; CSS'!K77&amp;'HTML &amp; JS &amp; CSS'!L77&amp;'HTML &amp; JS &amp; CSS'!M77&amp;'HTML &amp; JS &amp; CSS'!N77&amp;'HTML &amp; JS &amp; CSS'!O77&amp;'HTML &amp; JS &amp; CSS'!P77&amp;'HTML &amp; JS &amp; CSS'!Q77&amp;'HTML &amp; JS &amp; CSS'!R77</f>
        <v/>
      </c>
    </row>
    <row r="79" spans="7:7" x14ac:dyDescent="0.3">
      <c r="G79" t="str">
        <f>'HTML &amp; JS &amp; CSS'!A78&amp;'HTML &amp; JS &amp; CSS'!B78&amp;'HTML &amp; JS &amp; CSS'!C78&amp;'HTML &amp; JS &amp; CSS'!D78&amp;'HTML &amp; JS &amp; CSS'!E78&amp;'HTML &amp; JS &amp; CSS'!F78&amp;'HTML &amp; JS &amp; CSS'!G78&amp;'HTML &amp; JS &amp; CSS'!H78&amp;'HTML &amp; JS &amp; CSS'!I78&amp;'HTML &amp; JS &amp; CSS'!J78&amp;'HTML &amp; JS &amp; CSS'!K78&amp;'HTML &amp; JS &amp; CSS'!L78&amp;'HTML &amp; JS &amp; CSS'!M78&amp;'HTML &amp; JS &amp; CSS'!N78&amp;'HTML &amp; JS &amp; CSS'!O78&amp;'HTML &amp; JS &amp; CSS'!P78&amp;'HTML &amp; JS &amp; CSS'!Q78&amp;'HTML &amp; JS &amp; CSS'!R78</f>
        <v>&lt;div class="u-grid u-border-radius u-border-solid u-space-p-30"&gt;</v>
      </c>
    </row>
    <row r="80" spans="7:7" x14ac:dyDescent="0.3">
      <c r="G80" t="str">
        <f>'HTML &amp; JS &amp; CSS'!A79&amp;'HTML &amp; JS &amp; CSS'!B79&amp;'HTML &amp; JS &amp; CSS'!C79&amp;'HTML &amp; JS &amp; CSS'!D79&amp;'HTML &amp; JS &amp; CSS'!E79&amp;'HTML &amp; JS &amp; CSS'!F79&amp;'HTML &amp; JS &amp; CSS'!G79&amp;'HTML &amp; JS &amp; CSS'!H79&amp;'HTML &amp; JS &amp; CSS'!I79&amp;'HTML &amp; JS &amp; CSS'!J79&amp;'HTML &amp; JS &amp; CSS'!K79&amp;'HTML &amp; JS &amp; CSS'!L79&amp;'HTML &amp; JS &amp; CSS'!M79&amp;'HTML &amp; JS &amp; CSS'!N79&amp;'HTML &amp; JS &amp; CSS'!O79&amp;'HTML &amp; JS &amp; CSS'!P79&amp;'HTML &amp; JS &amp; CSS'!Q79&amp;'HTML &amp; JS &amp; CSS'!R79</f>
        <v>&lt;h4 class="u-text-align-center"&gt;Vezi toate posturile disponibile selectand judetul:&lt;/h4&gt;</v>
      </c>
    </row>
    <row r="81" spans="7:7" x14ac:dyDescent="0.3">
      <c r="G81" t="str">
        <f>'HTML &amp; JS &amp; CSS'!A80&amp;'HTML &amp; JS &amp; CSS'!B80&amp;'HTML &amp; JS &amp; CSS'!C80&amp;'HTML &amp; JS &amp; CSS'!D80&amp;'HTML &amp; JS &amp; CSS'!E80&amp;'HTML &amp; JS &amp; CSS'!F80&amp;'HTML &amp; JS &amp; CSS'!G80&amp;'HTML &amp; JS &amp; CSS'!H80&amp;'HTML &amp; JS &amp; CSS'!I80&amp;'HTML &amp; JS &amp; CSS'!J80&amp;'HTML &amp; JS &amp; CSS'!K80&amp;'HTML &amp; JS &amp; CSS'!L80&amp;'HTML &amp; JS &amp; CSS'!M80&amp;'HTML &amp; JS &amp; CSS'!N80&amp;'HTML &amp; JS &amp; CSS'!O80&amp;'HTML &amp; JS &amp; CSS'!P80&amp;'HTML &amp; JS &amp; CSS'!Q80&amp;'HTML &amp; JS &amp; CSS'!R80</f>
        <v>&lt;br/&gt;</v>
      </c>
    </row>
    <row r="82" spans="7:7" x14ac:dyDescent="0.3">
      <c r="G82" t="str">
        <f>'HTML &amp; JS &amp; CSS'!A81&amp;'HTML &amp; JS &amp; CSS'!B81&amp;'HTML &amp; JS &amp; CSS'!C81&amp;'HTML &amp; JS &amp; CSS'!D81&amp;'HTML &amp; JS &amp; CSS'!E81&amp;'HTML &amp; JS &amp; CSS'!F81&amp;'HTML &amp; JS &amp; CSS'!G81&amp;'HTML &amp; JS &amp; CSS'!H81&amp;'HTML &amp; JS &amp; CSS'!I81&amp;'HTML &amp; JS &amp; CSS'!J81&amp;'HTML &amp; JS &amp; CSS'!K81&amp;'HTML &amp; JS &amp; CSS'!L81&amp;'HTML &amp; JS &amp; CSS'!M81&amp;'HTML &amp; JS &amp; CSS'!N81&amp;'HTML &amp; JS &amp; CSS'!O81&amp;'HTML &amp; JS &amp; CSS'!P81&amp;'HTML &amp; JS &amp; CSS'!Q81&amp;'HTML &amp; JS &amp; CSS'!R81</f>
        <v>&lt;ul class="List u-clearfix"&gt;</v>
      </c>
    </row>
    <row r="83" spans="7:7" x14ac:dyDescent="0.3">
      <c r="G83" t="str">
        <f>'HTML &amp; JS &amp; CSS'!A82&amp;'HTML &amp; JS &amp; CSS'!B82&amp;'HTML &amp; JS &amp; CSS'!C82&amp;'HTML &amp; JS &amp; CSS'!D82&amp;'HTML &amp; JS &amp; CSS'!E82&amp;'HTML &amp; JS &amp; CSS'!F82&amp;'HTML &amp; JS &amp; CSS'!G82&amp;'HTML &amp; JS &amp; CSS'!H82&amp;'HTML &amp; JS &amp; CSS'!I82&amp;'HTML &amp; JS &amp; CSS'!J82&amp;'HTML &amp; JS &amp; CSS'!K82&amp;'HTML &amp; JS &amp; CSS'!L82&amp;'HTML &amp; JS &amp; CSS'!M82&amp;'HTML &amp; JS &amp; CSS'!N82&amp;'HTML &amp; JS &amp; CSS'!O82&amp;'HTML &amp; JS &amp; CSS'!P82&amp;'HTML &amp; JS &amp; CSS'!Q82&amp;'HTML &amp; JS &amp; CSS'!R82</f>
        <v>&lt;li class="Location-item"&gt;&lt;a class="Location-trigger" onclick="document.getElementById('alba').click()" title="Joburi Altex in Alba" href="#alba"&gt;Alba&lt;/a&gt;&lt;/li&gt;</v>
      </c>
    </row>
    <row r="84" spans="7:7" x14ac:dyDescent="0.3">
      <c r="G84" t="str">
        <f>'HTML &amp; JS &amp; CSS'!A83&amp;'HTML &amp; JS &amp; CSS'!B83&amp;'HTML &amp; JS &amp; CSS'!C83&amp;'HTML &amp; JS &amp; CSS'!D83&amp;'HTML &amp; JS &amp; CSS'!E83&amp;'HTML &amp; JS &amp; CSS'!F83&amp;'HTML &amp; JS &amp; CSS'!G83&amp;'HTML &amp; JS &amp; CSS'!H83&amp;'HTML &amp; JS &amp; CSS'!I83&amp;'HTML &amp; JS &amp; CSS'!J83&amp;'HTML &amp; JS &amp; CSS'!K83&amp;'HTML &amp; JS &amp; CSS'!L83&amp;'HTML &amp; JS &amp; CSS'!M83&amp;'HTML &amp; JS &amp; CSS'!N83&amp;'HTML &amp; JS &amp; CSS'!O83&amp;'HTML &amp; JS &amp; CSS'!P83&amp;'HTML &amp; JS &amp; CSS'!Q83&amp;'HTML &amp; JS &amp; CSS'!R83</f>
        <v>&lt;li class="Location-item"&gt;&lt;a class="Location-trigger" onclick="document.getElementById('arad').click()" title="Joburi Altex in Arad" href="#arad"&gt;Arad&lt;/a&gt;&lt;/li&gt;</v>
      </c>
    </row>
    <row r="85" spans="7:7" x14ac:dyDescent="0.3">
      <c r="G85" t="str">
        <f>'HTML &amp; JS &amp; CSS'!A84&amp;'HTML &amp; JS &amp; CSS'!B84&amp;'HTML &amp; JS &amp; CSS'!C84&amp;'HTML &amp; JS &amp; CSS'!D84&amp;'HTML &amp; JS &amp; CSS'!E84&amp;'HTML &amp; JS &amp; CSS'!F84&amp;'HTML &amp; JS &amp; CSS'!G84&amp;'HTML &amp; JS &amp; CSS'!H84&amp;'HTML &amp; JS &amp; CSS'!I84&amp;'HTML &amp; JS &amp; CSS'!J84&amp;'HTML &amp; JS &amp; CSS'!K84&amp;'HTML &amp; JS &amp; CSS'!L84&amp;'HTML &amp; JS &amp; CSS'!M84&amp;'HTML &amp; JS &amp; CSS'!N84&amp;'HTML &amp; JS &amp; CSS'!O84&amp;'HTML &amp; JS &amp; CSS'!P84&amp;'HTML &amp; JS &amp; CSS'!Q84&amp;'HTML &amp; JS &amp; CSS'!R84</f>
        <v>&lt;li class="Location-item"&gt;&lt;a class="Location-trigger" onclick="document.getElementById('arges').click()" title="Joburi Altex in Arges" href="#arges"&gt;Arges&lt;/a&gt;&lt;/li&gt;</v>
      </c>
    </row>
    <row r="86" spans="7:7" x14ac:dyDescent="0.3">
      <c r="G86" t="str">
        <f>'HTML &amp; JS &amp; CSS'!A85&amp;'HTML &amp; JS &amp; CSS'!B85&amp;'HTML &amp; JS &amp; CSS'!C85&amp;'HTML &amp; JS &amp; CSS'!D85&amp;'HTML &amp; JS &amp; CSS'!E85&amp;'HTML &amp; JS &amp; CSS'!F85&amp;'HTML &amp; JS &amp; CSS'!G85&amp;'HTML &amp; JS &amp; CSS'!H85&amp;'HTML &amp; JS &amp; CSS'!I85&amp;'HTML &amp; JS &amp; CSS'!J85&amp;'HTML &amp; JS &amp; CSS'!K85&amp;'HTML &amp; JS &amp; CSS'!L85&amp;'HTML &amp; JS &amp; CSS'!M85&amp;'HTML &amp; JS &amp; CSS'!N85&amp;'HTML &amp; JS &amp; CSS'!O85&amp;'HTML &amp; JS &amp; CSS'!P85&amp;'HTML &amp; JS &amp; CSS'!Q85&amp;'HTML &amp; JS &amp; CSS'!R85</f>
        <v>&lt;li class="Location-item"&gt;&lt;a class="Location-trigger" onclick="document.getElementById('bacau').click()" title="Joburi Altex in Bacau" href="#bacau"&gt;Bacau&lt;/a&gt;&lt;/li&gt;</v>
      </c>
    </row>
    <row r="87" spans="7:7" x14ac:dyDescent="0.3">
      <c r="G87" t="str">
        <f>'HTML &amp; JS &amp; CSS'!A86&amp;'HTML &amp; JS &amp; CSS'!B86&amp;'HTML &amp; JS &amp; CSS'!C86&amp;'HTML &amp; JS &amp; CSS'!D86&amp;'HTML &amp; JS &amp; CSS'!E86&amp;'HTML &amp; JS &amp; CSS'!F86&amp;'HTML &amp; JS &amp; CSS'!G86&amp;'HTML &amp; JS &amp; CSS'!H86&amp;'HTML &amp; JS &amp; CSS'!I86&amp;'HTML &amp; JS &amp; CSS'!J86&amp;'HTML &amp; JS &amp; CSS'!K86&amp;'HTML &amp; JS &amp; CSS'!L86&amp;'HTML &amp; JS &amp; CSS'!M86&amp;'HTML &amp; JS &amp; CSS'!N86&amp;'HTML &amp; JS &amp; CSS'!O86&amp;'HTML &amp; JS &amp; CSS'!P86&amp;'HTML &amp; JS &amp; CSS'!Q86&amp;'HTML &amp; JS &amp; CSS'!R86</f>
        <v>&lt;li class="Location-item"&gt;&lt;a class="Location-trigger" onclick="document.getElementById('bihor').click()" title="Joburi Altex in Bihor" href="#bihor"&gt;Bihor&lt;/a&gt;&lt;/li&gt;</v>
      </c>
    </row>
    <row r="88" spans="7:7" x14ac:dyDescent="0.3">
      <c r="G88" t="str">
        <f>'HTML &amp; JS &amp; CSS'!A87&amp;'HTML &amp; JS &amp; CSS'!B87&amp;'HTML &amp; JS &amp; CSS'!C87&amp;'HTML &amp; JS &amp; CSS'!D87&amp;'HTML &amp; JS &amp; CSS'!E87&amp;'HTML &amp; JS &amp; CSS'!F87&amp;'HTML &amp; JS &amp; CSS'!G87&amp;'HTML &amp; JS &amp; CSS'!H87&amp;'HTML &amp; JS &amp; CSS'!I87&amp;'HTML &amp; JS &amp; CSS'!J87&amp;'HTML &amp; JS &amp; CSS'!K87&amp;'HTML &amp; JS &amp; CSS'!L87&amp;'HTML &amp; JS &amp; CSS'!M87&amp;'HTML &amp; JS &amp; CSS'!N87&amp;'HTML &amp; JS &amp; CSS'!O87&amp;'HTML &amp; JS &amp; CSS'!P87&amp;'HTML &amp; JS &amp; CSS'!Q87&amp;'HTML &amp; JS &amp; CSS'!R87</f>
        <v/>
      </c>
    </row>
    <row r="89" spans="7:7" x14ac:dyDescent="0.3">
      <c r="G89" t="str">
        <f>'HTML &amp; JS &amp; CSS'!A88&amp;'HTML &amp; JS &amp; CSS'!B88&amp;'HTML &amp; JS &amp; CSS'!C88&amp;'HTML &amp; JS &amp; CSS'!D88&amp;'HTML &amp; JS &amp; CSS'!E88&amp;'HTML &amp; JS &amp; CSS'!F88&amp;'HTML &amp; JS &amp; CSS'!G88&amp;'HTML &amp; JS &amp; CSS'!H88&amp;'HTML &amp; JS &amp; CSS'!I88&amp;'HTML &amp; JS &amp; CSS'!J88&amp;'HTML &amp; JS &amp; CSS'!K88&amp;'HTML &amp; JS &amp; CSS'!L88&amp;'HTML &amp; JS &amp; CSS'!M88&amp;'HTML &amp; JS &amp; CSS'!N88&amp;'HTML &amp; JS &amp; CSS'!O88&amp;'HTML &amp; JS &amp; CSS'!P88&amp;'HTML &amp; JS &amp; CSS'!Q88&amp;'HTML &amp; JS &amp; CSS'!R88</f>
        <v>&lt;li class="Location-item"&gt;&lt;a class="Location-trigger" onclick="document.getElementById('botosani').click()" title="Joburi Altex in Botosani" href="#botosani"&gt;Botosani&lt;/a&gt;&lt;/li&gt;</v>
      </c>
    </row>
    <row r="90" spans="7:7" x14ac:dyDescent="0.3">
      <c r="G90" t="str">
        <f>'HTML &amp; JS &amp; CSS'!A89&amp;'HTML &amp; JS &amp; CSS'!B89&amp;'HTML &amp; JS &amp; CSS'!C89&amp;'HTML &amp; JS &amp; CSS'!D89&amp;'HTML &amp; JS &amp; CSS'!E89&amp;'HTML &amp; JS &amp; CSS'!F89&amp;'HTML &amp; JS &amp; CSS'!G89&amp;'HTML &amp; JS &amp; CSS'!H89&amp;'HTML &amp; JS &amp; CSS'!I89&amp;'HTML &amp; JS &amp; CSS'!J89&amp;'HTML &amp; JS &amp; CSS'!K89&amp;'HTML &amp; JS &amp; CSS'!L89&amp;'HTML &amp; JS &amp; CSS'!M89&amp;'HTML &amp; JS &amp; CSS'!N89&amp;'HTML &amp; JS &amp; CSS'!O89&amp;'HTML &amp; JS &amp; CSS'!P89&amp;'HTML &amp; JS &amp; CSS'!Q89&amp;'HTML &amp; JS &amp; CSS'!R89</f>
        <v/>
      </c>
    </row>
    <row r="91" spans="7:7" x14ac:dyDescent="0.3">
      <c r="G91" t="str">
        <f>'HTML &amp; JS &amp; CSS'!A90&amp;'HTML &amp; JS &amp; CSS'!B90&amp;'HTML &amp; JS &amp; CSS'!C90&amp;'HTML &amp; JS &amp; CSS'!D90&amp;'HTML &amp; JS &amp; CSS'!E90&amp;'HTML &amp; JS &amp; CSS'!F90&amp;'HTML &amp; JS &amp; CSS'!G90&amp;'HTML &amp; JS &amp; CSS'!H90&amp;'HTML &amp; JS &amp; CSS'!I90&amp;'HTML &amp; JS &amp; CSS'!J90&amp;'HTML &amp; JS &amp; CSS'!K90&amp;'HTML &amp; JS &amp; CSS'!L90&amp;'HTML &amp; JS &amp; CSS'!M90&amp;'HTML &amp; JS &amp; CSS'!N90&amp;'HTML &amp; JS &amp; CSS'!O90&amp;'HTML &amp; JS &amp; CSS'!P90&amp;'HTML &amp; JS &amp; CSS'!Q90&amp;'HTML &amp; JS &amp; CSS'!R90</f>
        <v/>
      </c>
    </row>
    <row r="92" spans="7:7" x14ac:dyDescent="0.3">
      <c r="G92" t="str">
        <f>'HTML &amp; JS &amp; CSS'!A91&amp;'HTML &amp; JS &amp; CSS'!B91&amp;'HTML &amp; JS &amp; CSS'!C91&amp;'HTML &amp; JS &amp; CSS'!D91&amp;'HTML &amp; JS &amp; CSS'!E91&amp;'HTML &amp; JS &amp; CSS'!F91&amp;'HTML &amp; JS &amp; CSS'!G91&amp;'HTML &amp; JS &amp; CSS'!H91&amp;'HTML &amp; JS &amp; CSS'!I91&amp;'HTML &amp; JS &amp; CSS'!J91&amp;'HTML &amp; JS &amp; CSS'!K91&amp;'HTML &amp; JS &amp; CSS'!L91&amp;'HTML &amp; JS &amp; CSS'!M91&amp;'HTML &amp; JS &amp; CSS'!N91&amp;'HTML &amp; JS &amp; CSS'!O91&amp;'HTML &amp; JS &amp; CSS'!P91&amp;'HTML &amp; JS &amp; CSS'!Q91&amp;'HTML &amp; JS &amp; CSS'!R91</f>
        <v>&lt;li class="Location-item"&gt;&lt;a class="Location-trigger" onclick="document.getElementById('bucuresti').click()" title="Joburi Altex in Bucuresti" href="#bucuresti"&gt;Bucuresti&lt;/a&gt;&lt;/li&gt;</v>
      </c>
    </row>
    <row r="93" spans="7:7" x14ac:dyDescent="0.3">
      <c r="G93" t="str">
        <f>'HTML &amp; JS &amp; CSS'!A92&amp;'HTML &amp; JS &amp; CSS'!B92&amp;'HTML &amp; JS &amp; CSS'!C92&amp;'HTML &amp; JS &amp; CSS'!D92&amp;'HTML &amp; JS &amp; CSS'!E92&amp;'HTML &amp; JS &amp; CSS'!F92&amp;'HTML &amp; JS &amp; CSS'!G92&amp;'HTML &amp; JS &amp; CSS'!H92&amp;'HTML &amp; JS &amp; CSS'!I92&amp;'HTML &amp; JS &amp; CSS'!J92&amp;'HTML &amp; JS &amp; CSS'!K92&amp;'HTML &amp; JS &amp; CSS'!L92&amp;'HTML &amp; JS &amp; CSS'!M92&amp;'HTML &amp; JS &amp; CSS'!N92&amp;'HTML &amp; JS &amp; CSS'!O92&amp;'HTML &amp; JS &amp; CSS'!P92&amp;'HTML &amp; JS &amp; CSS'!Q92&amp;'HTML &amp; JS &amp; CSS'!R92</f>
        <v>&lt;li class="Location-item"&gt;&lt;a class="Location-trigger" onclick="document.getElementById('buzau').click()" title="Joburi Altex in Buzau" href="#buzau"&gt;Buzau&lt;/a&gt;&lt;/li&gt;</v>
      </c>
    </row>
    <row r="94" spans="7:7" x14ac:dyDescent="0.3">
      <c r="G94" t="str">
        <f>'HTML &amp; JS &amp; CSS'!A93&amp;'HTML &amp; JS &amp; CSS'!B93&amp;'HTML &amp; JS &amp; CSS'!C93&amp;'HTML &amp; JS &amp; CSS'!D93&amp;'HTML &amp; JS &amp; CSS'!E93&amp;'HTML &amp; JS &amp; CSS'!F93&amp;'HTML &amp; JS &amp; CSS'!G93&amp;'HTML &amp; JS &amp; CSS'!H93&amp;'HTML &amp; JS &amp; CSS'!I93&amp;'HTML &amp; JS &amp; CSS'!J93&amp;'HTML &amp; JS &amp; CSS'!K93&amp;'HTML &amp; JS &amp; CSS'!L93&amp;'HTML &amp; JS &amp; CSS'!M93&amp;'HTML &amp; JS &amp; CSS'!N93&amp;'HTML &amp; JS &amp; CSS'!O93&amp;'HTML &amp; JS &amp; CSS'!P93&amp;'HTML &amp; JS &amp; CSS'!Q93&amp;'HTML &amp; JS &amp; CSS'!R93</f>
        <v>&lt;li class="Location-item"&gt;&lt;a class="Location-trigger" onclick="document.getElementById('calarasi').click()" title="Joburi Altex in Calarasi" href="#calarasi"&gt;Calarasi&lt;/a&gt;&lt;/li&gt;</v>
      </c>
    </row>
    <row r="95" spans="7:7" x14ac:dyDescent="0.3">
      <c r="G95" t="str">
        <f>'HTML &amp; JS &amp; CSS'!A94&amp;'HTML &amp; JS &amp; CSS'!B94&amp;'HTML &amp; JS &amp; CSS'!C94&amp;'HTML &amp; JS &amp; CSS'!D94&amp;'HTML &amp; JS &amp; CSS'!E94&amp;'HTML &amp; JS &amp; CSS'!F94&amp;'HTML &amp; JS &amp; CSS'!G94&amp;'HTML &amp; JS &amp; CSS'!H94&amp;'HTML &amp; JS &amp; CSS'!I94&amp;'HTML &amp; JS &amp; CSS'!J94&amp;'HTML &amp; JS &amp; CSS'!K94&amp;'HTML &amp; JS &amp; CSS'!L94&amp;'HTML &amp; JS &amp; CSS'!M94&amp;'HTML &amp; JS &amp; CSS'!N94&amp;'HTML &amp; JS &amp; CSS'!O94&amp;'HTML &amp; JS &amp; CSS'!P94&amp;'HTML &amp; JS &amp; CSS'!Q94&amp;'HTML &amp; JS &amp; CSS'!R94</f>
        <v>&lt;li class="Location-item"&gt;&lt;a class="Location-trigger" onclick="document.getElementById('cluj').click()" title="Joburi Altex in Cluj" href="#cluj"&gt;Cluj&lt;/a&gt;&lt;/li&gt;</v>
      </c>
    </row>
    <row r="96" spans="7:7" x14ac:dyDescent="0.3">
      <c r="G96" t="str">
        <f>'HTML &amp; JS &amp; CSS'!A95&amp;'HTML &amp; JS &amp; CSS'!B95&amp;'HTML &amp; JS &amp; CSS'!C95&amp;'HTML &amp; JS &amp; CSS'!D95&amp;'HTML &amp; JS &amp; CSS'!E95&amp;'HTML &amp; JS &amp; CSS'!F95&amp;'HTML &amp; JS &amp; CSS'!G95&amp;'HTML &amp; JS &amp; CSS'!H95&amp;'HTML &amp; JS &amp; CSS'!I95&amp;'HTML &amp; JS &amp; CSS'!J95&amp;'HTML &amp; JS &amp; CSS'!K95&amp;'HTML &amp; JS &amp; CSS'!L95&amp;'HTML &amp; JS &amp; CSS'!M95&amp;'HTML &amp; JS &amp; CSS'!N95&amp;'HTML &amp; JS &amp; CSS'!O95&amp;'HTML &amp; JS &amp; CSS'!P95&amp;'HTML &amp; JS &amp; CSS'!Q95&amp;'HTML &amp; JS &amp; CSS'!R95</f>
        <v>&lt;li class="Location-item"&gt;&lt;a class="Location-trigger" onclick="document.getElementById('constanta').click()" title="Joburi Altex in Constanta" href="#constanta"&gt;Constanta&lt;/a&gt;&lt;/li&gt;</v>
      </c>
    </row>
    <row r="97" spans="7:7" x14ac:dyDescent="0.3">
      <c r="G97" t="str">
        <f>'HTML &amp; JS &amp; CSS'!A96&amp;'HTML &amp; JS &amp; CSS'!B96&amp;'HTML &amp; JS &amp; CSS'!C96&amp;'HTML &amp; JS &amp; CSS'!D96&amp;'HTML &amp; JS &amp; CSS'!E96&amp;'HTML &amp; JS &amp; CSS'!F96&amp;'HTML &amp; JS &amp; CSS'!G96&amp;'HTML &amp; JS &amp; CSS'!H96&amp;'HTML &amp; JS &amp; CSS'!I96&amp;'HTML &amp; JS &amp; CSS'!J96&amp;'HTML &amp; JS &amp; CSS'!K96&amp;'HTML &amp; JS &amp; CSS'!L96&amp;'HTML &amp; JS &amp; CSS'!M96&amp;'HTML &amp; JS &amp; CSS'!N96&amp;'HTML &amp; JS &amp; CSS'!O96&amp;'HTML &amp; JS &amp; CSS'!P96&amp;'HTML &amp; JS &amp; CSS'!Q96&amp;'HTML &amp; JS &amp; CSS'!R96</f>
        <v/>
      </c>
    </row>
    <row r="98" spans="7:7" x14ac:dyDescent="0.3">
      <c r="G98" t="str">
        <f>'HTML &amp; JS &amp; CSS'!A97&amp;'HTML &amp; JS &amp; CSS'!B97&amp;'HTML &amp; JS &amp; CSS'!C97&amp;'HTML &amp; JS &amp; CSS'!D97&amp;'HTML &amp; JS &amp; CSS'!E97&amp;'HTML &amp; JS &amp; CSS'!F97&amp;'HTML &amp; JS &amp; CSS'!G97&amp;'HTML &amp; JS &amp; CSS'!H97&amp;'HTML &amp; JS &amp; CSS'!I97&amp;'HTML &amp; JS &amp; CSS'!J97&amp;'HTML &amp; JS &amp; CSS'!K97&amp;'HTML &amp; JS &amp; CSS'!L97&amp;'HTML &amp; JS &amp; CSS'!M97&amp;'HTML &amp; JS &amp; CSS'!N97&amp;'HTML &amp; JS &amp; CSS'!O97&amp;'HTML &amp; JS &amp; CSS'!P97&amp;'HTML &amp; JS &amp; CSS'!Q97&amp;'HTML &amp; JS &amp; CSS'!R97</f>
        <v>&lt;li class="Location-item"&gt;&lt;a class="Location-trigger" onclick="document.getElementById('dambovita').click()" title="Joburi Altex in Dambovita" href="#dambovita"&gt;Dambovita&lt;/a&gt;&lt;/li&gt;</v>
      </c>
    </row>
    <row r="99" spans="7:7" x14ac:dyDescent="0.3">
      <c r="G99" t="str">
        <f>'HTML &amp; JS &amp; CSS'!A98&amp;'HTML &amp; JS &amp; CSS'!B98&amp;'HTML &amp; JS &amp; CSS'!C98&amp;'HTML &amp; JS &amp; CSS'!D98&amp;'HTML &amp; JS &amp; CSS'!E98&amp;'HTML &amp; JS &amp; CSS'!F98&amp;'HTML &amp; JS &amp; CSS'!G98&amp;'HTML &amp; JS &amp; CSS'!H98&amp;'HTML &amp; JS &amp; CSS'!I98&amp;'HTML &amp; JS &amp; CSS'!J98&amp;'HTML &amp; JS &amp; CSS'!K98&amp;'HTML &amp; JS &amp; CSS'!L98&amp;'HTML &amp; JS &amp; CSS'!M98&amp;'HTML &amp; JS &amp; CSS'!N98&amp;'HTML &amp; JS &amp; CSS'!O98&amp;'HTML &amp; JS &amp; CSS'!P98&amp;'HTML &amp; JS &amp; CSS'!Q98&amp;'HTML &amp; JS &amp; CSS'!R98</f>
        <v/>
      </c>
    </row>
    <row r="100" spans="7:7" x14ac:dyDescent="0.3">
      <c r="G100" t="str">
        <f>'HTML &amp; JS &amp; CSS'!A99&amp;'HTML &amp; JS &amp; CSS'!B99&amp;'HTML &amp; JS &amp; CSS'!C99&amp;'HTML &amp; JS &amp; CSS'!D99&amp;'HTML &amp; JS &amp; CSS'!E99&amp;'HTML &amp; JS &amp; CSS'!F99&amp;'HTML &amp; JS &amp; CSS'!G99&amp;'HTML &amp; JS &amp; CSS'!H99&amp;'HTML &amp; JS &amp; CSS'!I99&amp;'HTML &amp; JS &amp; CSS'!J99&amp;'HTML &amp; JS &amp; CSS'!K99&amp;'HTML &amp; JS &amp; CSS'!L99&amp;'HTML &amp; JS &amp; CSS'!M99&amp;'HTML &amp; JS &amp; CSS'!N99&amp;'HTML &amp; JS &amp; CSS'!O99&amp;'HTML &amp; JS &amp; CSS'!P99&amp;'HTML &amp; JS &amp; CSS'!Q99&amp;'HTML &amp; JS &amp; CSS'!R99</f>
        <v>&lt;li class="Location-item"&gt;&lt;a class="Location-trigger" onclick="document.getElementById('galati').click()" title="Joburi Altex in Galati" href="#galati"&gt;Galati&lt;/a&gt;&lt;/li&gt;</v>
      </c>
    </row>
    <row r="101" spans="7:7" x14ac:dyDescent="0.3">
      <c r="G101" t="str">
        <f>'HTML &amp; JS &amp; CSS'!A100&amp;'HTML &amp; JS &amp; CSS'!B100&amp;'HTML &amp; JS &amp; CSS'!C100&amp;'HTML &amp; JS &amp; CSS'!D100&amp;'HTML &amp; JS &amp; CSS'!E100&amp;'HTML &amp; JS &amp; CSS'!F100&amp;'HTML &amp; JS &amp; CSS'!G100&amp;'HTML &amp; JS &amp; CSS'!H100&amp;'HTML &amp; JS &amp; CSS'!I100&amp;'HTML &amp; JS &amp; CSS'!J100&amp;'HTML &amp; JS &amp; CSS'!K100&amp;'HTML &amp; JS &amp; CSS'!L100&amp;'HTML &amp; JS &amp; CSS'!M100&amp;'HTML &amp; JS &amp; CSS'!N100&amp;'HTML &amp; JS &amp; CSS'!O100&amp;'HTML &amp; JS &amp; CSS'!P100&amp;'HTML &amp; JS &amp; CSS'!Q100&amp;'HTML &amp; JS &amp; CSS'!R100</f>
        <v/>
      </c>
    </row>
    <row r="102" spans="7:7" x14ac:dyDescent="0.3">
      <c r="G102" t="str">
        <f>'HTML &amp; JS &amp; CSS'!A101&amp;'HTML &amp; JS &amp; CSS'!B101&amp;'HTML &amp; JS &amp; CSS'!C101&amp;'HTML &amp; JS &amp; CSS'!D101&amp;'HTML &amp; JS &amp; CSS'!E101&amp;'HTML &amp; JS &amp; CSS'!F101&amp;'HTML &amp; JS &amp; CSS'!G101&amp;'HTML &amp; JS &amp; CSS'!H101&amp;'HTML &amp; JS &amp; CSS'!I101&amp;'HTML &amp; JS &amp; CSS'!J101&amp;'HTML &amp; JS &amp; CSS'!K101&amp;'HTML &amp; JS &amp; CSS'!L101&amp;'HTML &amp; JS &amp; CSS'!M101&amp;'HTML &amp; JS &amp; CSS'!N101&amp;'HTML &amp; JS &amp; CSS'!O101&amp;'HTML &amp; JS &amp; CSS'!P101&amp;'HTML &amp; JS &amp; CSS'!Q101&amp;'HTML &amp; JS &amp; CSS'!R101</f>
        <v>&lt;li class="Location-item"&gt;&lt;a class="Location-trigger" onclick="document.getElementById('gorj').click()" title="Joburi Altex in Gorj" href="#gorj"&gt;Gorj&lt;/a&gt;&lt;/li&gt;</v>
      </c>
    </row>
    <row r="103" spans="7:7" x14ac:dyDescent="0.3">
      <c r="G103" t="str">
        <f>'HTML &amp; JS &amp; CSS'!A102&amp;'HTML &amp; JS &amp; CSS'!B102&amp;'HTML &amp; JS &amp; CSS'!C102&amp;'HTML &amp; JS &amp; CSS'!D102&amp;'HTML &amp; JS &amp; CSS'!E102&amp;'HTML &amp; JS &amp; CSS'!F102&amp;'HTML &amp; JS &amp; CSS'!G102&amp;'HTML &amp; JS &amp; CSS'!H102&amp;'HTML &amp; JS &amp; CSS'!I102&amp;'HTML &amp; JS &amp; CSS'!J102&amp;'HTML &amp; JS &amp; CSS'!K102&amp;'HTML &amp; JS &amp; CSS'!L102&amp;'HTML &amp; JS &amp; CSS'!M102&amp;'HTML &amp; JS &amp; CSS'!N102&amp;'HTML &amp; JS &amp; CSS'!O102&amp;'HTML &amp; JS &amp; CSS'!P102&amp;'HTML &amp; JS &amp; CSS'!Q102&amp;'HTML &amp; JS &amp; CSS'!R102</f>
        <v>&lt;li class="Location-item"&gt;&lt;a class="Location-trigger" onclick="document.getElementById('harghita').click()" title="Joburi Altex in Harghita" href="#harghita"&gt;Harghita&lt;/a&gt;&lt;/li&gt;</v>
      </c>
    </row>
    <row r="104" spans="7:7" x14ac:dyDescent="0.3">
      <c r="G104" t="str">
        <f>'HTML &amp; JS &amp; CSS'!A103&amp;'HTML &amp; JS &amp; CSS'!B103&amp;'HTML &amp; JS &amp; CSS'!C103&amp;'HTML &amp; JS &amp; CSS'!D103&amp;'HTML &amp; JS &amp; CSS'!E103&amp;'HTML &amp; JS &amp; CSS'!F103&amp;'HTML &amp; JS &amp; CSS'!G103&amp;'HTML &amp; JS &amp; CSS'!H103&amp;'HTML &amp; JS &amp; CSS'!I103&amp;'HTML &amp; JS &amp; CSS'!J103&amp;'HTML &amp; JS &amp; CSS'!K103&amp;'HTML &amp; JS &amp; CSS'!L103&amp;'HTML &amp; JS &amp; CSS'!M103&amp;'HTML &amp; JS &amp; CSS'!N103&amp;'HTML &amp; JS &amp; CSS'!O103&amp;'HTML &amp; JS &amp; CSS'!P103&amp;'HTML &amp; JS &amp; CSS'!Q103&amp;'HTML &amp; JS &amp; CSS'!R103</f>
        <v>&lt;li class="Location-item"&gt;&lt;a class="Location-trigger" onclick="document.getElementById('hunedoara').click()" title="Joburi Altex in Hunedoara" href="#hunedoara"&gt;Hunedoara&lt;/a&gt;&lt;/li&gt;</v>
      </c>
    </row>
    <row r="105" spans="7:7" x14ac:dyDescent="0.3">
      <c r="G105" t="str">
        <f>'HTML &amp; JS &amp; CSS'!A104&amp;'HTML &amp; JS &amp; CSS'!B104&amp;'HTML &amp; JS &amp; CSS'!C104&amp;'HTML &amp; JS &amp; CSS'!D104&amp;'HTML &amp; JS &amp; CSS'!E104&amp;'HTML &amp; JS &amp; CSS'!F104&amp;'HTML &amp; JS &amp; CSS'!G104&amp;'HTML &amp; JS &amp; CSS'!H104&amp;'HTML &amp; JS &amp; CSS'!I104&amp;'HTML &amp; JS &amp; CSS'!J104&amp;'HTML &amp; JS &amp; CSS'!K104&amp;'HTML &amp; JS &amp; CSS'!L104&amp;'HTML &amp; JS &amp; CSS'!M104&amp;'HTML &amp; JS &amp; CSS'!N104&amp;'HTML &amp; JS &amp; CSS'!O104&amp;'HTML &amp; JS &amp; CSS'!P104&amp;'HTML &amp; JS &amp; CSS'!Q104&amp;'HTML &amp; JS &amp; CSS'!R104</f>
        <v>&lt;li class="Location-item"&gt;&lt;a class="Location-trigger" onclick="document.getElementById('ialomita').click()" title="Joburi Altex in Ialomita" href="#ialomita"&gt;Ialomita&lt;/a&gt;&lt;/li&gt;</v>
      </c>
    </row>
    <row r="106" spans="7:7" x14ac:dyDescent="0.3">
      <c r="G106" t="str">
        <f>'HTML &amp; JS &amp; CSS'!A105&amp;'HTML &amp; JS &amp; CSS'!B105&amp;'HTML &amp; JS &amp; CSS'!C105&amp;'HTML &amp; JS &amp; CSS'!D105&amp;'HTML &amp; JS &amp; CSS'!E105&amp;'HTML &amp; JS &amp; CSS'!F105&amp;'HTML &amp; JS &amp; CSS'!G105&amp;'HTML &amp; JS &amp; CSS'!H105&amp;'HTML &amp; JS &amp; CSS'!I105&amp;'HTML &amp; JS &amp; CSS'!J105&amp;'HTML &amp; JS &amp; CSS'!K105&amp;'HTML &amp; JS &amp; CSS'!L105&amp;'HTML &amp; JS &amp; CSS'!M105&amp;'HTML &amp; JS &amp; CSS'!N105&amp;'HTML &amp; JS &amp; CSS'!O105&amp;'HTML &amp; JS &amp; CSS'!P105&amp;'HTML &amp; JS &amp; CSS'!Q105&amp;'HTML &amp; JS &amp; CSS'!R105</f>
        <v>&lt;li class="Location-item"&gt;&lt;a class="Location-trigger" onclick="document.getElementById('iasi').click()" title="Joburi Altex in Iasi" href="#iasi"&gt;Iasi&lt;/a&gt;&lt;/li&gt;</v>
      </c>
    </row>
    <row r="107" spans="7:7" x14ac:dyDescent="0.3">
      <c r="G107" t="str">
        <f>'HTML &amp; JS &amp; CSS'!A106&amp;'HTML &amp; JS &amp; CSS'!B106&amp;'HTML &amp; JS &amp; CSS'!C106&amp;'HTML &amp; JS &amp; CSS'!D106&amp;'HTML &amp; JS &amp; CSS'!E106&amp;'HTML &amp; JS &amp; CSS'!F106&amp;'HTML &amp; JS &amp; CSS'!G106&amp;'HTML &amp; JS &amp; CSS'!H106&amp;'HTML &amp; JS &amp; CSS'!I106&amp;'HTML &amp; JS &amp; CSS'!J106&amp;'HTML &amp; JS &amp; CSS'!K106&amp;'HTML &amp; JS &amp; CSS'!L106&amp;'HTML &amp; JS &amp; CSS'!M106&amp;'HTML &amp; JS &amp; CSS'!N106&amp;'HTML &amp; JS &amp; CSS'!O106&amp;'HTML &amp; JS &amp; CSS'!P106&amp;'HTML &amp; JS &amp; CSS'!Q106&amp;'HTML &amp; JS &amp; CSS'!R106</f>
        <v>&lt;li class="Location-item"&gt;&lt;a class="Location-trigger" onclick="document.getElementById('maramures').click()" title="Joburi Altex in Maramures" href="#maramures"&gt;Maramures&lt;/a&gt;&lt;/li&gt;</v>
      </c>
    </row>
    <row r="108" spans="7:7" x14ac:dyDescent="0.3">
      <c r="G108" t="str">
        <f>'HTML &amp; JS &amp; CSS'!A107&amp;'HTML &amp; JS &amp; CSS'!B107&amp;'HTML &amp; JS &amp; CSS'!C107&amp;'HTML &amp; JS &amp; CSS'!D107&amp;'HTML &amp; JS &amp; CSS'!E107&amp;'HTML &amp; JS &amp; CSS'!F107&amp;'HTML &amp; JS &amp; CSS'!G107&amp;'HTML &amp; JS &amp; CSS'!H107&amp;'HTML &amp; JS &amp; CSS'!I107&amp;'HTML &amp; JS &amp; CSS'!J107&amp;'HTML &amp; JS &amp; CSS'!K107&amp;'HTML &amp; JS &amp; CSS'!L107&amp;'HTML &amp; JS &amp; CSS'!M107&amp;'HTML &amp; JS &amp; CSS'!N107&amp;'HTML &amp; JS &amp; CSS'!O107&amp;'HTML &amp; JS &amp; CSS'!P107&amp;'HTML &amp; JS &amp; CSS'!Q107&amp;'HTML &amp; JS &amp; CSS'!R107</f>
        <v>&lt;li class="Location-item"&gt;&lt;a class="Location-trigger" onclick="document.getElementById('mehedinti').click()" title="Joburi Altex in Mehedinti" href="#mehedinti"&gt;Mehedinti&lt;/a&gt;&lt;/li&gt;</v>
      </c>
    </row>
    <row r="109" spans="7:7" x14ac:dyDescent="0.3">
      <c r="G109" t="str">
        <f>'HTML &amp; JS &amp; CSS'!A108&amp;'HTML &amp; JS &amp; CSS'!B108&amp;'HTML &amp; JS &amp; CSS'!C108&amp;'HTML &amp; JS &amp; CSS'!D108&amp;'HTML &amp; JS &amp; CSS'!E108&amp;'HTML &amp; JS &amp; CSS'!F108&amp;'HTML &amp; JS &amp; CSS'!G108&amp;'HTML &amp; JS &amp; CSS'!H108&amp;'HTML &amp; JS &amp; CSS'!I108&amp;'HTML &amp; JS &amp; CSS'!J108&amp;'HTML &amp; JS &amp; CSS'!K108&amp;'HTML &amp; JS &amp; CSS'!L108&amp;'HTML &amp; JS &amp; CSS'!M108&amp;'HTML &amp; JS &amp; CSS'!N108&amp;'HTML &amp; JS &amp; CSS'!O108&amp;'HTML &amp; JS &amp; CSS'!P108&amp;'HTML &amp; JS &amp; CSS'!Q108&amp;'HTML &amp; JS &amp; CSS'!R108</f>
        <v>&lt;li class="Location-item"&gt;&lt;a class="Location-trigger" onclick="document.getElementById('mures').click()" title="Joburi Altex in Mures" href="#mures"&gt;Mures&lt;/a&gt;&lt;/li&gt;</v>
      </c>
    </row>
    <row r="110" spans="7:7" x14ac:dyDescent="0.3">
      <c r="G110" t="str">
        <f>'HTML &amp; JS &amp; CSS'!A109&amp;'HTML &amp; JS &amp; CSS'!B109&amp;'HTML &amp; JS &amp; CSS'!C109&amp;'HTML &amp; JS &amp; CSS'!D109&amp;'HTML &amp; JS &amp; CSS'!E109&amp;'HTML &amp; JS &amp; CSS'!F109&amp;'HTML &amp; JS &amp; CSS'!G109&amp;'HTML &amp; JS &amp; CSS'!H109&amp;'HTML &amp; JS &amp; CSS'!I109&amp;'HTML &amp; JS &amp; CSS'!J109&amp;'HTML &amp; JS &amp; CSS'!K109&amp;'HTML &amp; JS &amp; CSS'!L109&amp;'HTML &amp; JS &amp; CSS'!M109&amp;'HTML &amp; JS &amp; CSS'!N109&amp;'HTML &amp; JS &amp; CSS'!O109&amp;'HTML &amp; JS &amp; CSS'!P109&amp;'HTML &amp; JS &amp; CSS'!Q109&amp;'HTML &amp; JS &amp; CSS'!R109</f>
        <v/>
      </c>
    </row>
    <row r="111" spans="7:7" x14ac:dyDescent="0.3">
      <c r="G111" t="str">
        <f>'HTML &amp; JS &amp; CSS'!A110&amp;'HTML &amp; JS &amp; CSS'!B110&amp;'HTML &amp; JS &amp; CSS'!C110&amp;'HTML &amp; JS &amp; CSS'!D110&amp;'HTML &amp; JS &amp; CSS'!E110&amp;'HTML &amp; JS &amp; CSS'!F110&amp;'HTML &amp; JS &amp; CSS'!G110&amp;'HTML &amp; JS &amp; CSS'!H110&amp;'HTML &amp; JS &amp; CSS'!I110&amp;'HTML &amp; JS &amp; CSS'!J110&amp;'HTML &amp; JS &amp; CSS'!K110&amp;'HTML &amp; JS &amp; CSS'!L110&amp;'HTML &amp; JS &amp; CSS'!M110&amp;'HTML &amp; JS &amp; CSS'!N110&amp;'HTML &amp; JS &amp; CSS'!O110&amp;'HTML &amp; JS &amp; CSS'!P110&amp;'HTML &amp; JS &amp; CSS'!Q110&amp;'HTML &amp; JS &amp; CSS'!R110</f>
        <v>&lt;li class="Location-item"&gt;&lt;a class="Location-trigger" onclick="document.getElementById('olt').click()" title="Joburi Altex in Olt" href="#olt"&gt;Olt&lt;/a&gt;&lt;/li&gt;</v>
      </c>
    </row>
    <row r="112" spans="7:7" x14ac:dyDescent="0.3">
      <c r="G112" t="str">
        <f>'HTML &amp; JS &amp; CSS'!A111&amp;'HTML &amp; JS &amp; CSS'!B111&amp;'HTML &amp; JS &amp; CSS'!C111&amp;'HTML &amp; JS &amp; CSS'!D111&amp;'HTML &amp; JS &amp; CSS'!E111&amp;'HTML &amp; JS &amp; CSS'!F111&amp;'HTML &amp; JS &amp; CSS'!G111&amp;'HTML &amp; JS &amp; CSS'!H111&amp;'HTML &amp; JS &amp; CSS'!I111&amp;'HTML &amp; JS &amp; CSS'!J111&amp;'HTML &amp; JS &amp; CSS'!K111&amp;'HTML &amp; JS &amp; CSS'!L111&amp;'HTML &amp; JS &amp; CSS'!M111&amp;'HTML &amp; JS &amp; CSS'!N111&amp;'HTML &amp; JS &amp; CSS'!O111&amp;'HTML &amp; JS &amp; CSS'!P111&amp;'HTML &amp; JS &amp; CSS'!Q111&amp;'HTML &amp; JS &amp; CSS'!R111</f>
        <v>&lt;li class="Location-item"&gt;&lt;a class="Location-trigger" onclick="document.getElementById('prahova').click()" title="Joburi Altex in Prahova" href="#prahova"&gt;Prahova&lt;/a&gt;&lt;/li&gt;</v>
      </c>
    </row>
    <row r="113" spans="7:7" x14ac:dyDescent="0.3">
      <c r="G113" t="str">
        <f>'HTML &amp; JS &amp; CSS'!A112&amp;'HTML &amp; JS &amp; CSS'!B112&amp;'HTML &amp; JS &amp; CSS'!C112&amp;'HTML &amp; JS &amp; CSS'!D112&amp;'HTML &amp; JS &amp; CSS'!E112&amp;'HTML &amp; JS &amp; CSS'!F112&amp;'HTML &amp; JS &amp; CSS'!G112&amp;'HTML &amp; JS &amp; CSS'!H112&amp;'HTML &amp; JS &amp; CSS'!I112&amp;'HTML &amp; JS &amp; CSS'!J112&amp;'HTML &amp; JS &amp; CSS'!K112&amp;'HTML &amp; JS &amp; CSS'!L112&amp;'HTML &amp; JS &amp; CSS'!M112&amp;'HTML &amp; JS &amp; CSS'!N112&amp;'HTML &amp; JS &amp; CSS'!O112&amp;'HTML &amp; JS &amp; CSS'!P112&amp;'HTML &amp; JS &amp; CSS'!Q112&amp;'HTML &amp; JS &amp; CSS'!R112</f>
        <v>&lt;li class="Location-item"&gt;&lt;a class="Location-trigger" onclick="document.getElementById('salaj').click()" title="Joburi Altex in Salaj" href="#salaj"&gt;Salaj&lt;/a&gt;&lt;/li&gt;</v>
      </c>
    </row>
    <row r="114" spans="7:7" x14ac:dyDescent="0.3">
      <c r="G114" t="str">
        <f>'HTML &amp; JS &amp; CSS'!A113&amp;'HTML &amp; JS &amp; CSS'!B113&amp;'HTML &amp; JS &amp; CSS'!C113&amp;'HTML &amp; JS &amp; CSS'!D113&amp;'HTML &amp; JS &amp; CSS'!E113&amp;'HTML &amp; JS &amp; CSS'!F113&amp;'HTML &amp; JS &amp; CSS'!G113&amp;'HTML &amp; JS &amp; CSS'!H113&amp;'HTML &amp; JS &amp; CSS'!I113&amp;'HTML &amp; JS &amp; CSS'!J113&amp;'HTML &amp; JS &amp; CSS'!K113&amp;'HTML &amp; JS &amp; CSS'!L113&amp;'HTML &amp; JS &amp; CSS'!M113&amp;'HTML &amp; JS &amp; CSS'!N113&amp;'HTML &amp; JS &amp; CSS'!O113&amp;'HTML &amp; JS &amp; CSS'!P113&amp;'HTML &amp; JS &amp; CSS'!Q113&amp;'HTML &amp; JS &amp; CSS'!R113</f>
        <v>&lt;li class="Location-item"&gt;&lt;a class="Location-trigger" onclick="document.getElementById('satu mare').click()" title="Joburi Altex in Satu Mare" href="#satu mare"&gt;Satu Mare&lt;/a&gt;&lt;/li&gt;</v>
      </c>
    </row>
    <row r="115" spans="7:7" x14ac:dyDescent="0.3">
      <c r="G115" t="str">
        <f>'HTML &amp; JS &amp; CSS'!A114&amp;'HTML &amp; JS &amp; CSS'!B114&amp;'HTML &amp; JS &amp; CSS'!C114&amp;'HTML &amp; JS &amp; CSS'!D114&amp;'HTML &amp; JS &amp; CSS'!E114&amp;'HTML &amp; JS &amp; CSS'!F114&amp;'HTML &amp; JS &amp; CSS'!G114&amp;'HTML &amp; JS &amp; CSS'!H114&amp;'HTML &amp; JS &amp; CSS'!I114&amp;'HTML &amp; JS &amp; CSS'!J114&amp;'HTML &amp; JS &amp; CSS'!K114&amp;'HTML &amp; JS &amp; CSS'!L114&amp;'HTML &amp; JS &amp; CSS'!M114&amp;'HTML &amp; JS &amp; CSS'!N114&amp;'HTML &amp; JS &amp; CSS'!O114&amp;'HTML &amp; JS &amp; CSS'!P114&amp;'HTML &amp; JS &amp; CSS'!Q114&amp;'HTML &amp; JS &amp; CSS'!R114</f>
        <v>&lt;li class="Location-item"&gt;&lt;a class="Location-trigger" onclick="document.getElementById('sibiu').click()" title="Joburi Altex in Sibiu" href="#sibiu"&gt;Sibiu&lt;/a&gt;&lt;/li&gt;</v>
      </c>
    </row>
    <row r="116" spans="7:7" x14ac:dyDescent="0.3">
      <c r="G116" t="str">
        <f>'HTML &amp; JS &amp; CSS'!A115&amp;'HTML &amp; JS &amp; CSS'!B115&amp;'HTML &amp; JS &amp; CSS'!C115&amp;'HTML &amp; JS &amp; CSS'!D115&amp;'HTML &amp; JS &amp; CSS'!E115&amp;'HTML &amp; JS &amp; CSS'!F115&amp;'HTML &amp; JS &amp; CSS'!G115&amp;'HTML &amp; JS &amp; CSS'!H115&amp;'HTML &amp; JS &amp; CSS'!I115&amp;'HTML &amp; JS &amp; CSS'!J115&amp;'HTML &amp; JS &amp; CSS'!K115&amp;'HTML &amp; JS &amp; CSS'!L115&amp;'HTML &amp; JS &amp; CSS'!M115&amp;'HTML &amp; JS &amp; CSS'!N115&amp;'HTML &amp; JS &amp; CSS'!O115&amp;'HTML &amp; JS &amp; CSS'!P115&amp;'HTML &amp; JS &amp; CSS'!Q115&amp;'HTML &amp; JS &amp; CSS'!R115</f>
        <v>&lt;li class="Location-item"&gt;&lt;a class="Location-trigger" onclick="document.getElementById('suceava').click()" title="Joburi Altex in Suceava" href="#suceava"&gt;Suceava&lt;/a&gt;&lt;/li&gt;</v>
      </c>
    </row>
    <row r="117" spans="7:7" x14ac:dyDescent="0.3">
      <c r="G117" t="str">
        <f>'HTML &amp; JS &amp; CSS'!A116&amp;'HTML &amp; JS &amp; CSS'!B116&amp;'HTML &amp; JS &amp; CSS'!C116&amp;'HTML &amp; JS &amp; CSS'!D116&amp;'HTML &amp; JS &amp; CSS'!E116&amp;'HTML &amp; JS &amp; CSS'!F116&amp;'HTML &amp; JS &amp; CSS'!G116&amp;'HTML &amp; JS &amp; CSS'!H116&amp;'HTML &amp; JS &amp; CSS'!I116&amp;'HTML &amp; JS &amp; CSS'!J116&amp;'HTML &amp; JS &amp; CSS'!K116&amp;'HTML &amp; JS &amp; CSS'!L116&amp;'HTML &amp; JS &amp; CSS'!M116&amp;'HTML &amp; JS &amp; CSS'!N116&amp;'HTML &amp; JS &amp; CSS'!O116&amp;'HTML &amp; JS &amp; CSS'!P116&amp;'HTML &amp; JS &amp; CSS'!Q116&amp;'HTML &amp; JS &amp; CSS'!R116</f>
        <v>&lt;li class="Location-item"&gt;&lt;a class="Location-trigger" onclick="document.getElementById('teleorman').click()" title="Joburi Altex in Teleorman" href="#teleorman"&gt;Teleorman&lt;/a&gt;&lt;/li&gt;</v>
      </c>
    </row>
    <row r="118" spans="7:7" x14ac:dyDescent="0.3">
      <c r="G118" t="str">
        <f>'HTML &amp; JS &amp; CSS'!A117&amp;'HTML &amp; JS &amp; CSS'!B117&amp;'HTML &amp; JS &amp; CSS'!C117&amp;'HTML &amp; JS &amp; CSS'!D117&amp;'HTML &amp; JS &amp; CSS'!E117&amp;'HTML &amp; JS &amp; CSS'!F117&amp;'HTML &amp; JS &amp; CSS'!G117&amp;'HTML &amp; JS &amp; CSS'!H117&amp;'HTML &amp; JS &amp; CSS'!I117&amp;'HTML &amp; JS &amp; CSS'!J117&amp;'HTML &amp; JS &amp; CSS'!K117&amp;'HTML &amp; JS &amp; CSS'!L117&amp;'HTML &amp; JS &amp; CSS'!M117&amp;'HTML &amp; JS &amp; CSS'!N117&amp;'HTML &amp; JS &amp; CSS'!O117&amp;'HTML &amp; JS &amp; CSS'!P117&amp;'HTML &amp; JS &amp; CSS'!Q117&amp;'HTML &amp; JS &amp; CSS'!R117</f>
        <v>&lt;li class="Location-item"&gt;&lt;a class="Location-trigger" onclick="document.getElementById('timis').click()" title="Joburi Altex in Timis" href="#timis"&gt;Timis&lt;/a&gt;&lt;/li&gt;</v>
      </c>
    </row>
    <row r="119" spans="7:7" x14ac:dyDescent="0.3">
      <c r="G119" t="str">
        <f>'HTML &amp; JS &amp; CSS'!A118&amp;'HTML &amp; JS &amp; CSS'!B118&amp;'HTML &amp; JS &amp; CSS'!C118&amp;'HTML &amp; JS &amp; CSS'!D118&amp;'HTML &amp; JS &amp; CSS'!E118&amp;'HTML &amp; JS &amp; CSS'!F118&amp;'HTML &amp; JS &amp; CSS'!G118&amp;'HTML &amp; JS &amp; CSS'!H118&amp;'HTML &amp; JS &amp; CSS'!I118&amp;'HTML &amp; JS &amp; CSS'!J118&amp;'HTML &amp; JS &amp; CSS'!K118&amp;'HTML &amp; JS &amp; CSS'!L118&amp;'HTML &amp; JS &amp; CSS'!M118&amp;'HTML &amp; JS &amp; CSS'!N118&amp;'HTML &amp; JS &amp; CSS'!O118&amp;'HTML &amp; JS &amp; CSS'!P118&amp;'HTML &amp; JS &amp; CSS'!Q118&amp;'HTML &amp; JS &amp; CSS'!R118</f>
        <v>&lt;li class="Location-item"&gt;&lt;a class="Location-trigger" onclick="document.getElementById('tulcea').click()" title="Joburi Altex in Tulcea" href="#tulcea"&gt;Tulcea&lt;/a&gt;&lt;/li&gt;</v>
      </c>
    </row>
    <row r="120" spans="7:7" x14ac:dyDescent="0.3">
      <c r="G120" t="str">
        <f>'HTML &amp; JS &amp; CSS'!A119&amp;'HTML &amp; JS &amp; CSS'!B119&amp;'HTML &amp; JS &amp; CSS'!C119&amp;'HTML &amp; JS &amp; CSS'!D119&amp;'HTML &amp; JS &amp; CSS'!E119&amp;'HTML &amp; JS &amp; CSS'!F119&amp;'HTML &amp; JS &amp; CSS'!G119&amp;'HTML &amp; JS &amp; CSS'!H119&amp;'HTML &amp; JS &amp; CSS'!I119&amp;'HTML &amp; JS &amp; CSS'!J119&amp;'HTML &amp; JS &amp; CSS'!K119&amp;'HTML &amp; JS &amp; CSS'!L119&amp;'HTML &amp; JS &amp; CSS'!M119&amp;'HTML &amp; JS &amp; CSS'!N119&amp;'HTML &amp; JS &amp; CSS'!O119&amp;'HTML &amp; JS &amp; CSS'!P119&amp;'HTML &amp; JS &amp; CSS'!Q119&amp;'HTML &amp; JS &amp; CSS'!R119</f>
        <v>&lt;li class="Location-item"&gt;&lt;a class="Location-trigger" onclick="document.getElementById('valcea').click()" title="Joburi Altex in Valcea" href="#valcea"&gt;Valcea&lt;/a&gt;&lt;/li&gt;</v>
      </c>
    </row>
    <row r="121" spans="7:7" x14ac:dyDescent="0.3">
      <c r="G121" t="str">
        <f>'HTML &amp; JS &amp; CSS'!A120&amp;'HTML &amp; JS &amp; CSS'!B120&amp;'HTML &amp; JS &amp; CSS'!C120&amp;'HTML &amp; JS &amp; CSS'!D120&amp;'HTML &amp; JS &amp; CSS'!E120&amp;'HTML &amp; JS &amp; CSS'!F120&amp;'HTML &amp; JS &amp; CSS'!G120&amp;'HTML &amp; JS &amp; CSS'!H120&amp;'HTML &amp; JS &amp; CSS'!I120&amp;'HTML &amp; JS &amp; CSS'!J120&amp;'HTML &amp; JS &amp; CSS'!K120&amp;'HTML &amp; JS &amp; CSS'!L120&amp;'HTML &amp; JS &amp; CSS'!M120&amp;'HTML &amp; JS &amp; CSS'!N120&amp;'HTML &amp; JS &amp; CSS'!O120&amp;'HTML &amp; JS &amp; CSS'!P120&amp;'HTML &amp; JS &amp; CSS'!Q120&amp;'HTML &amp; JS &amp; CSS'!R120</f>
        <v>&lt;li class="Location-item"&gt;&lt;a class="Location-trigger" onclick="document.getElementById('vaslui').click()" title="Joburi Altex in Vaslui" href="#vaslui"&gt;Vaslui&lt;/a&gt;&lt;/li&gt;</v>
      </c>
    </row>
    <row r="122" spans="7:7" x14ac:dyDescent="0.3">
      <c r="G122" t="str">
        <f>'HTML &amp; JS &amp; CSS'!A121&amp;'HTML &amp; JS &amp; CSS'!B121&amp;'HTML &amp; JS &amp; CSS'!C121&amp;'HTML &amp; JS &amp; CSS'!D121&amp;'HTML &amp; JS &amp; CSS'!E121&amp;'HTML &amp; JS &amp; CSS'!F121&amp;'HTML &amp; JS &amp; CSS'!G121&amp;'HTML &amp; JS &amp; CSS'!H121&amp;'HTML &amp; JS &amp; CSS'!I121&amp;'HTML &amp; JS &amp; CSS'!J121&amp;'HTML &amp; JS &amp; CSS'!K121&amp;'HTML &amp; JS &amp; CSS'!L121&amp;'HTML &amp; JS &amp; CSS'!M121&amp;'HTML &amp; JS &amp; CSS'!N121&amp;'HTML &amp; JS &amp; CSS'!O121&amp;'HTML &amp; JS &amp; CSS'!P121&amp;'HTML &amp; JS &amp; CSS'!Q121&amp;'HTML &amp; JS &amp; CSS'!R121</f>
        <v/>
      </c>
    </row>
    <row r="123" spans="7:7" x14ac:dyDescent="0.3">
      <c r="G123" t="str">
        <f>'HTML &amp; JS &amp; CSS'!A122&amp;'HTML &amp; JS &amp; CSS'!B122&amp;'HTML &amp; JS &amp; CSS'!C122&amp;'HTML &amp; JS &amp; CSS'!D122&amp;'HTML &amp; JS &amp; CSS'!E122&amp;'HTML &amp; JS &amp; CSS'!F122&amp;'HTML &amp; JS &amp; CSS'!G122&amp;'HTML &amp; JS &amp; CSS'!H122&amp;'HTML &amp; JS &amp; CSS'!I122&amp;'HTML &amp; JS &amp; CSS'!J122&amp;'HTML &amp; JS &amp; CSS'!K122&amp;'HTML &amp; JS &amp; CSS'!L122&amp;'HTML &amp; JS &amp; CSS'!M122&amp;'HTML &amp; JS &amp; CSS'!N122&amp;'HTML &amp; JS &amp; CSS'!O122&amp;'HTML &amp; JS &amp; CSS'!P122&amp;'HTML &amp; JS &amp; CSS'!Q122&amp;'HTML &amp; JS &amp; CSS'!R122</f>
        <v/>
      </c>
    </row>
    <row r="124" spans="7:7" x14ac:dyDescent="0.3">
      <c r="G124" t="str">
        <f>'HTML &amp; JS &amp; CSS'!A123&amp;'HTML &amp; JS &amp; CSS'!B123&amp;'HTML &amp; JS &amp; CSS'!C123&amp;'HTML &amp; JS &amp; CSS'!D123&amp;'HTML &amp; JS &amp; CSS'!E123&amp;'HTML &amp; JS &amp; CSS'!F123&amp;'HTML &amp; JS &amp; CSS'!G123&amp;'HTML &amp; JS &amp; CSS'!H123&amp;'HTML &amp; JS &amp; CSS'!I123&amp;'HTML &amp; JS &amp; CSS'!J123&amp;'HTML &amp; JS &amp; CSS'!K123&amp;'HTML &amp; JS &amp; CSS'!L123&amp;'HTML &amp; JS &amp; CSS'!M123&amp;'HTML &amp; JS &amp; CSS'!N123&amp;'HTML &amp; JS &amp; CSS'!O123&amp;'HTML &amp; JS &amp; CSS'!P123&amp;'HTML &amp; JS &amp; CSS'!Q123&amp;'HTML &amp; JS &amp; CSS'!R123</f>
        <v/>
      </c>
    </row>
    <row r="125" spans="7:7" x14ac:dyDescent="0.3">
      <c r="G125" t="str">
        <f>'HTML &amp; JS &amp; CSS'!A124&amp;'HTML &amp; JS &amp; CSS'!B124&amp;'HTML &amp; JS &amp; CSS'!C124&amp;'HTML &amp; JS &amp; CSS'!D124&amp;'HTML &amp; JS &amp; CSS'!E124&amp;'HTML &amp; JS &amp; CSS'!F124&amp;'HTML &amp; JS &amp; CSS'!G124&amp;'HTML &amp; JS &amp; CSS'!H124&amp;'HTML &amp; JS &amp; CSS'!I124&amp;'HTML &amp; JS &amp; CSS'!J124&amp;'HTML &amp; JS &amp; CSS'!K124&amp;'HTML &amp; JS &amp; CSS'!L124&amp;'HTML &amp; JS &amp; CSS'!M124&amp;'HTML &amp; JS &amp; CSS'!N124&amp;'HTML &amp; JS &amp; CSS'!O124&amp;'HTML &amp; JS &amp; CSS'!P124&amp;'HTML &amp; JS &amp; CSS'!Q124&amp;'HTML &amp; JS &amp; CSS'!R124</f>
        <v>&lt;/ul&gt;</v>
      </c>
    </row>
    <row r="126" spans="7:7" x14ac:dyDescent="0.3">
      <c r="G126" t="str">
        <f>'HTML &amp; JS &amp; CSS'!A125&amp;'HTML &amp; JS &amp; CSS'!B125&amp;'HTML &amp; JS &amp; CSS'!C125&amp;'HTML &amp; JS &amp; CSS'!D125&amp;'HTML &amp; JS &amp; CSS'!E125&amp;'HTML &amp; JS &amp; CSS'!F125&amp;'HTML &amp; JS &amp; CSS'!G125&amp;'HTML &amp; JS &amp; CSS'!H125&amp;'HTML &amp; JS &amp; CSS'!I125&amp;'HTML &amp; JS &amp; CSS'!J125&amp;'HTML &amp; JS &amp; CSS'!K125&amp;'HTML &amp; JS &amp; CSS'!L125&amp;'HTML &amp; JS &amp; CSS'!M125&amp;'HTML &amp; JS &amp; CSS'!N125&amp;'HTML &amp; JS &amp; CSS'!O125&amp;'HTML &amp; JS &amp; CSS'!P125&amp;'HTML &amp; JS &amp; CSS'!Q125&amp;'HTML &amp; JS &amp; CSS'!R125</f>
        <v>&lt;/div&gt;</v>
      </c>
    </row>
    <row r="127" spans="7:7" x14ac:dyDescent="0.3">
      <c r="G127" t="str">
        <f>'HTML &amp; JS &amp; CSS'!A126&amp;'HTML &amp; JS &amp; CSS'!B126&amp;'HTML &amp; JS &amp; CSS'!C126&amp;'HTML &amp; JS &amp; CSS'!D126&amp;'HTML &amp; JS &amp; CSS'!E126&amp;'HTML &amp; JS &amp; CSS'!F126&amp;'HTML &amp; JS &amp; CSS'!G126&amp;'HTML &amp; JS &amp; CSS'!H126&amp;'HTML &amp; JS &amp; CSS'!I126&amp;'HTML &amp; JS &amp; CSS'!J126&amp;'HTML &amp; JS &amp; CSS'!K126&amp;'HTML &amp; JS &amp; CSS'!L126&amp;'HTML &amp; JS &amp; CSS'!M126&amp;'HTML &amp; JS &amp; CSS'!N126&amp;'HTML &amp; JS &amp; CSS'!O126&amp;'HTML &amp; JS &amp; CSS'!P126&amp;'HTML &amp; JS &amp; CSS'!Q126&amp;'HTML &amp; JS &amp; CSS'!R126</f>
        <v>&lt;br&gt;</v>
      </c>
    </row>
    <row r="128" spans="7:7" x14ac:dyDescent="0.3">
      <c r="G128" t="str">
        <f>'HTML &amp; JS &amp; CSS'!A127&amp;'HTML &amp; JS &amp; CSS'!B127&amp;'HTML &amp; JS &amp; CSS'!C127&amp;'HTML &amp; JS &amp; CSS'!D127&amp;'HTML &amp; JS &amp; CSS'!E127&amp;'HTML &amp; JS &amp; CSS'!F127&amp;'HTML &amp; JS &amp; CSS'!G127&amp;'HTML &amp; JS &amp; CSS'!H127&amp;'HTML &amp; JS &amp; CSS'!I127&amp;'HTML &amp; JS &amp; CSS'!J127&amp;'HTML &amp; JS &amp; CSS'!K127&amp;'HTML &amp; JS &amp; CSS'!L127&amp;'HTML &amp; JS &amp; CSS'!M127&amp;'HTML &amp; JS &amp; CSS'!N127&amp;'HTML &amp; JS &amp; CSS'!O127&amp;'HTML &amp; JS &amp; CSS'!P127&amp;'HTML &amp; JS &amp; CSS'!Q127&amp;'HTML &amp; JS &amp; CSS'!R127</f>
        <v>&lt;button id="alba" class="accordion"&gt;Posturi in județul Alba &lt;div&gt;(6)&lt;/div&gt;&lt;/button&gt;&lt;div class="panel"&gt;  &lt;h3 class=cariere-magazin-titlu&gt;Altex Alba Iulia Mall&lt;/h3&gt;&lt;p class="cariere-pozitie-titlu" id="Altex-Alba-Iulia-Mall"&gt;&amp;emsp;&amp;emsp;•&amp;nbsp;&amp;nbsp;Director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href="mailto:recrutare@altex.ro?subject=[ALBA] [ALTEX ALBA IULIA MALL] Director Adjunct Magazin"&gt;click aici pentru a aplica.&lt;/a&gt;&lt;/p&gt;&lt;p class="cariere-pozitie-titlu" id="Altex-Alba-Iulia-Mall"&gt;&amp;emsp;&amp;emsp;•&amp;nbsp;&amp;nbsp;Manager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href="mailto:recrutare@altex.ro?subject=[ALBA IULIA] [ALTEX] Manager Financiar"&gt;click aici pentru a aplica.&lt;/a&gt;&lt;/p&gt;&lt;p class="cariere-pozitie-titlu" id="Altex-Alba-Iulia-Mall"&gt;&amp;emsp;&amp;emsp;•&amp;nbsp;&amp;nbsp;Consultant Vanzari Comunicatii&amp;nbsp;&amp;nbsp;(2 pozitii)&lt;/p&gt;&lt;p&gt;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href="mailto:recrutare@altex.ro?subject=[ALBA IULIA] [ALTEX] Comunicatii"&gt;click aici pentru a aplica.&lt;/a&gt;&lt;/p&gt;</v>
      </c>
    </row>
    <row r="129" spans="7:7" x14ac:dyDescent="0.3">
      <c r="G129" t="str">
        <f>'HTML &amp; JS &amp; CSS'!A128&amp;'HTML &amp; JS &amp; CSS'!B128&amp;'HTML &amp; JS &amp; CSS'!C128&amp;'HTML &amp; JS &amp; CSS'!D128&amp;'HTML &amp; JS &amp; CSS'!E128&amp;'HTML &amp; JS &amp; CSS'!F128&amp;'HTML &amp; JS &amp; CSS'!G128&amp;'HTML &amp; JS &amp; CSS'!H128&amp;'HTML &amp; JS &amp; CSS'!I128&amp;'HTML &amp; JS &amp; CSS'!J128&amp;'HTML &amp; JS &amp; CSS'!K128&amp;'HTML &amp; JS &amp; CSS'!L128&amp;'HTML &amp; JS &amp; CSS'!M128&amp;'HTML &amp; JS &amp; CSS'!N128&amp;'HTML &amp; JS &amp; CSS'!O128&amp;'HTML &amp; JS &amp; CSS'!P128&amp;'HTML &amp; JS &amp; CSS'!Q128&amp;'HTML &amp; JS &amp; CSS'!R128</f>
        <v xml:space="preserve">  &lt;h3 class=cariere-magazin-titlu&gt;Altex Alba Iulia Retail Park&lt;/h3&gt;&lt;p class="cariere-pozitie-titlu" id="Altex-Alba-Iulia-Retail-Park"&gt;&amp;emsp;&amp;emsp;•&amp;nbsp;&amp;nbsp;Director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href="mailto:recrutare@altex.ro?subject=[ALBA] [ALTEX ALBA IULIA RETAIL PARK] Director Adjunct Magazin"&gt;click aici pentru a aplica.&lt;/a&gt;&lt;/p&gt;&lt;p class="cariere-pozitie-titlu" id="Altex-Alba-Iulia-Retail-Park"&gt;&amp;emsp;&amp;emsp;•&amp;nbsp;&amp;nbsp;Manager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href="mailto:recrutare@altex.ro?subject=[ALBA IULIA] [ALTEX] Manager Financiar"&gt;click aici pentru a aplica.&lt;/a&gt;&lt;/p&gt;&lt;/div&gt;</v>
      </c>
    </row>
    <row r="130" spans="7:7" x14ac:dyDescent="0.3">
      <c r="G130" t="str">
        <f>'HTML &amp; JS &amp; CSS'!A129&amp;'HTML &amp; JS &amp; CSS'!B129&amp;'HTML &amp; JS &amp; CSS'!C129&amp;'HTML &amp; JS &amp; CSS'!D129&amp;'HTML &amp; JS &amp; CSS'!E129&amp;'HTML &amp; JS &amp; CSS'!F129&amp;'HTML &amp; JS &amp; CSS'!G129&amp;'HTML &amp; JS &amp; CSS'!H129&amp;'HTML &amp; JS &amp; CSS'!I129&amp;'HTML &amp; JS &amp; CSS'!J129&amp;'HTML &amp; JS &amp; CSS'!K129&amp;'HTML &amp; JS &amp; CSS'!L129&amp;'HTML &amp; JS &amp; CSS'!M129&amp;'HTML &amp; JS &amp; CSS'!N129&amp;'HTML &amp; JS &amp; CSS'!O129&amp;'HTML &amp; JS &amp; CSS'!P129&amp;'HTML &amp; JS &amp; CSS'!Q129&amp;'HTML &amp; JS &amp; CSS'!R129</f>
        <v>&lt;button id="arad" class="accordion"&gt;Posturi in județul Arad &lt;div&gt;(1)&lt;/div&gt;&lt;/button&gt;&lt;div class="panel"&gt;  &lt;h3 class=cariere-magazin-titlu&gt;Altex Arad Terra&lt;/h3&gt;&lt;p class="cariere-pozitie-titlu" id="Altex-Arad-Terra"&gt;&amp;emsp;&amp;emsp;•&amp;nbsp;&amp;nbsp;Responsabil Service&amp;nbsp;&amp;nbsp;(1 pozitie)&lt;/p&gt;&lt;p&gt; &amp;emsp;&amp;emsp;&amp;emsp;&amp;emsp;&amp;emsp;Cerințe:&lt;/p&gt;&lt;p&gt;  &amp;emsp;- Experienta in rol similar sau cunostinte pe partea electronica, electrica, diagnoza - constituie avantaj&lt;br/&gt;  &amp;emsp;- Experienta in revizii, reparatii, mentenanta echipamente - constituie avantaj&lt;br/&gt;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Primeste si evalueaza produsul defect de la client&lt;br/&gt;  &amp;emsp;- Constata defectiunile si asigura consultanta clientilor&lt;br/&gt;  &amp;emsp;- Ofera solutii din punct de vedere tehnic&lt;br/&gt;  &amp;emsp;- Deschide ticket service, intocmeste documentele de predare-primire si expediaza produselor catre service&lt;br/&gt;  &amp;emsp;- Gestioneaza stocul de retururi/resigilate din magazine si propune discount (dupa caz)&lt;br/&gt;  &amp;emsp;- Verifica integritatea produselor returnate/resigilate si garantia conform documentelor de achizitie&lt;br/&gt;  &amp;emsp;- Verifica si se asigura ca termenul legal de returnare/inlocuire produse defecte este respectat&lt;br/&gt;  &amp;emsp;- Contacteaza clientul in vederea returnarii produsului reparat sau oferirea suportului necesar clientului pentru inlocuirea produsului&lt;br/&gt;  &amp;emsp;- Faciliteaza recuperarea contravalorii produselor inlocuite prin executarea demersurilor necesare&lt;br/&gt;  &amp;emsp;- Urmarirea produsului defect in vederea creditarii de catre furnizor a acestuia&lt;br/&gt;  &amp;emsp;- Pachet salarial competitiv: reduceri la servicii medicale, salariu fix si tichete de masa&lt;br/&gt;&lt;/p&gt;  &lt;p&gt;&amp;emsp;&amp;emsp;&amp;emsp;&amp;emsp;&amp;emsp;Trimite-ne CV-ul tau &lt;a href="mailto:recrutare@altex.ro?subject=[09:00 - 21:00] [ARAD] Responsabil Service"&gt;click aici pentru a aplica.&lt;/a&gt;&lt;/p&gt;&lt;/div&gt;</v>
      </c>
    </row>
    <row r="131" spans="7:7" x14ac:dyDescent="0.3">
      <c r="G131" t="str">
        <f>'HTML &amp; JS &amp; CSS'!A130&amp;'HTML &amp; JS &amp; CSS'!B130&amp;'HTML &amp; JS &amp; CSS'!C130&amp;'HTML &amp; JS &amp; CSS'!D130&amp;'HTML &amp; JS &amp; CSS'!E130&amp;'HTML &amp; JS &amp; CSS'!F130&amp;'HTML &amp; JS &amp; CSS'!G130&amp;'HTML &amp; JS &amp; CSS'!H130&amp;'HTML &amp; JS &amp; CSS'!I130&amp;'HTML &amp; JS &amp; CSS'!J130&amp;'HTML &amp; JS &amp; CSS'!K130&amp;'HTML &amp; JS &amp; CSS'!L130&amp;'HTML &amp; JS &amp; CSS'!M130&amp;'HTML &amp; JS &amp; CSS'!N130&amp;'HTML &amp; JS &amp; CSS'!O130&amp;'HTML &amp; JS &amp; CSS'!P130&amp;'HTML &amp; JS &amp; CSS'!Q130&amp;'HTML &amp; JS &amp; CSS'!R130</f>
        <v>&lt;button id="arges" class="accordion"&gt;Posturi in județul Arges &lt;div&gt;(3)&lt;/div&gt;&lt;/button&gt;&lt;div class="panel"&gt;  &lt;h3 class=cariere-magazin-titlu&gt;Altex Pitesti Retail Park&lt;/h3&gt;&lt;p class="cariere-pozitie-titlu" id="Altex-Pitesti-Retail-Park"&gt;&amp;emsp;&amp;emsp;•&amp;nbsp;&amp;nbsp;Director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href="mailto:recrutare@altex.ro?subject=[ARGES] [ALTEX PITESTI RETAIL PARK] Director Adjunct Magazin"&gt;click aici pentru a aplica.&lt;/a&gt;&lt;/p&gt;</v>
      </c>
    </row>
    <row r="132" spans="7:7" x14ac:dyDescent="0.3">
      <c r="G132" t="str">
        <f>'HTML &amp; JS &amp; CSS'!A131&amp;'HTML &amp; JS &amp; CSS'!B131&amp;'HTML &amp; JS &amp; CSS'!C131&amp;'HTML &amp; JS &amp; CSS'!D131&amp;'HTML &amp; JS &amp; CSS'!E131&amp;'HTML &amp; JS &amp; CSS'!F131&amp;'HTML &amp; JS &amp; CSS'!G131&amp;'HTML &amp; JS &amp; CSS'!H131&amp;'HTML &amp; JS &amp; CSS'!I131&amp;'HTML &amp; JS &amp; CSS'!J131&amp;'HTML &amp; JS &amp; CSS'!K131&amp;'HTML &amp; JS &amp; CSS'!L131&amp;'HTML &amp; JS &amp; CSS'!M131&amp;'HTML &amp; JS &amp; CSS'!N131&amp;'HTML &amp; JS &amp; CSS'!O131&amp;'HTML &amp; JS &amp; CSS'!P131&amp;'HTML &amp; JS &amp; CSS'!Q131&amp;'HTML &amp; JS &amp; CSS'!R131</f>
        <v/>
      </c>
    </row>
    <row r="133" spans="7:7" x14ac:dyDescent="0.3">
      <c r="G133" t="str">
        <f>'HTML &amp; JS &amp; CSS'!A132&amp;'HTML &amp; JS &amp; CSS'!B132&amp;'HTML &amp; JS &amp; CSS'!C132&amp;'HTML &amp; JS &amp; CSS'!D132&amp;'HTML &amp; JS &amp; CSS'!E132&amp;'HTML &amp; JS &amp; CSS'!F132&amp;'HTML &amp; JS &amp; CSS'!G132&amp;'HTML &amp; JS &amp; CSS'!H132&amp;'HTML &amp; JS &amp; CSS'!I132&amp;'HTML &amp; JS &amp; CSS'!J132&amp;'HTML &amp; JS &amp; CSS'!K132&amp;'HTML &amp; JS &amp; CSS'!L132&amp;'HTML &amp; JS &amp; CSS'!M132&amp;'HTML &amp; JS &amp; CSS'!N132&amp;'HTML &amp; JS &amp; CSS'!O132&amp;'HTML &amp; JS &amp; CSS'!P132&amp;'HTML &amp; JS &amp; CSS'!Q132&amp;'HTML &amp; JS &amp; CSS'!R132</f>
        <v xml:space="preserve">  &lt;h3 class=cariere-magazin-titlu&gt;Altex Pitesti Auchan&lt;/h3&gt;&lt;p class="cariere-pozitie-titlu" id="Altex-Pitesti-Auchan"&gt;&amp;emsp;&amp;emsp;•&amp;nbsp;&amp;nbsp;Consultant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href="mailto:recrutare@altex.ro?subject=[PITESTI] [ALTEX] Comunicatii"&gt;click aici pentru a aplica.&lt;/a&gt;&lt;/p&gt;</v>
      </c>
    </row>
    <row r="134" spans="7:7" x14ac:dyDescent="0.3">
      <c r="G134" t="str">
        <f>'HTML &amp; JS &amp; CSS'!A133&amp;'HTML &amp; JS &amp; CSS'!B133&amp;'HTML &amp; JS &amp; CSS'!C133&amp;'HTML &amp; JS &amp; CSS'!D133&amp;'HTML &amp; JS &amp; CSS'!E133&amp;'HTML &amp; JS &amp; CSS'!F133&amp;'HTML &amp; JS &amp; CSS'!G133&amp;'HTML &amp; JS &amp; CSS'!H133&amp;'HTML &amp; JS &amp; CSS'!I133&amp;'HTML &amp; JS &amp; CSS'!J133&amp;'HTML &amp; JS &amp; CSS'!K133&amp;'HTML &amp; JS &amp; CSS'!L133&amp;'HTML &amp; JS &amp; CSS'!M133&amp;'HTML &amp; JS &amp; CSS'!N133&amp;'HTML &amp; JS &amp; CSS'!O133&amp;'HTML &amp; JS &amp; CSS'!P133&amp;'HTML &amp; JS &amp; CSS'!Q133&amp;'HTML &amp; JS &amp; CSS'!R133</f>
        <v xml:space="preserve">  &lt;h3 class=cariere-magazin-titlu&gt;Altex Pitesti Mall&lt;/h3&gt;&lt;p class="cariere-pozitie-titlu" id="Altex-Pitesti-Mall"&gt;&amp;emsp;&amp;emsp;•&amp;nbsp;&amp;nbsp;Casier&amp;nbsp;&amp;nbsp;(1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href="mailto:recrutare@altex.ro?subject=[PITESTI] [ALTEX] Casier"&gt;click aici pentru a aplica.&lt;/a&gt;&lt;/p&gt;&lt;/div&gt;</v>
      </c>
    </row>
    <row r="135" spans="7:7" x14ac:dyDescent="0.3">
      <c r="G135" t="str">
        <f>'HTML &amp; JS &amp; CSS'!A134&amp;'HTML &amp; JS &amp; CSS'!B134&amp;'HTML &amp; JS &amp; CSS'!C134&amp;'HTML &amp; JS &amp; CSS'!D134&amp;'HTML &amp; JS &amp; CSS'!E134&amp;'HTML &amp; JS &amp; CSS'!F134&amp;'HTML &amp; JS &amp; CSS'!G134&amp;'HTML &amp; JS &amp; CSS'!H134&amp;'HTML &amp; JS &amp; CSS'!I134&amp;'HTML &amp; JS &amp; CSS'!J134&amp;'HTML &amp; JS &amp; CSS'!K134&amp;'HTML &amp; JS &amp; CSS'!L134&amp;'HTML &amp; JS &amp; CSS'!M134&amp;'HTML &amp; JS &amp; CSS'!N134&amp;'HTML &amp; JS &amp; CSS'!O134&amp;'HTML &amp; JS &amp; CSS'!P134&amp;'HTML &amp; JS &amp; CSS'!Q134&amp;'HTML &amp; JS &amp; CSS'!R134</f>
        <v>&lt;button id="bacau" class="accordion"&gt;Posturi in județul Bacau &lt;div&gt;(5)&lt;/div&gt;&lt;/button&gt;&lt;div class="panel"&gt;  &lt;h3 class=cariere-magazin-titlu&gt;Altex Bacau Arena City Center&lt;/h3&gt;&lt;p class="cariere-pozitie-titlu" id="Altex-Bacau-Arena-City-Center"&gt;&amp;emsp;&amp;emsp;•&amp;nbsp;&amp;nbsp;Director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href="mailto:recrutare@altex.ro?subject=[BACAU] [ALTEX BACAU ARENA CITY CENTER] Director Adjunct Magazin"&gt;click aici pentru a aplica.&lt;/a&gt;&lt;/p&gt;&lt;p class="cariere-pozitie-titlu" id="Altex-Bacau-Arena-City-Center"&gt;&amp;emsp;&amp;emsp;•&amp;nbsp;&amp;nbsp;Consultant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href="mailto:recrutare@altex.ro?subject=[BACAU] [ALTEX] IT"&gt;click aici pentru a aplica.&lt;/a&gt;&lt;/p&gt;</v>
      </c>
    </row>
    <row r="136" spans="7:7" x14ac:dyDescent="0.3">
      <c r="G136" t="str">
        <f>'HTML &amp; JS &amp; CSS'!A135&amp;'HTML &amp; JS &amp; CSS'!B135&amp;'HTML &amp; JS &amp; CSS'!C135&amp;'HTML &amp; JS &amp; CSS'!D135&amp;'HTML &amp; JS &amp; CSS'!E135&amp;'HTML &amp; JS &amp; CSS'!F135&amp;'HTML &amp; JS &amp; CSS'!G135&amp;'HTML &amp; JS &amp; CSS'!H135&amp;'HTML &amp; JS &amp; CSS'!I135&amp;'HTML &amp; JS &amp; CSS'!J135&amp;'HTML &amp; JS &amp; CSS'!K135&amp;'HTML &amp; JS &amp; CSS'!L135&amp;'HTML &amp; JS &amp; CSS'!M135&amp;'HTML &amp; JS &amp; CSS'!N135&amp;'HTML &amp; JS &amp; CSS'!O135&amp;'HTML &amp; JS &amp; CSS'!P135&amp;'HTML &amp; JS &amp; CSS'!Q135&amp;'HTML &amp; JS &amp; CSS'!R135</f>
        <v xml:space="preserve">  &lt;h3 class=cariere-magazin-titlu&gt;Altex Bacau Cora&lt;/h3&gt;&lt;p class="cariere-pozitie-titlu" id="Altex-Bacau-Cora"&gt;&amp;emsp;&amp;emsp;•&amp;nbsp;&amp;nbsp;Consultant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href="mailto:recrutare@altex.ro?subject=[BACAU] [ALTEX] Electrocasnice Mici"&gt;click aici pentru a aplica.&lt;/a&gt;&lt;/p&gt;</v>
      </c>
    </row>
    <row r="137" spans="7:7" x14ac:dyDescent="0.3">
      <c r="G137" t="str">
        <f>'HTML &amp; JS &amp; CSS'!A136&amp;'HTML &amp; JS &amp; CSS'!B136&amp;'HTML &amp; JS &amp; CSS'!C136&amp;'HTML &amp; JS &amp; CSS'!D136&amp;'HTML &amp; JS &amp; CSS'!E136&amp;'HTML &amp; JS &amp; CSS'!F136&amp;'HTML &amp; JS &amp; CSS'!G136&amp;'HTML &amp; JS &amp; CSS'!H136&amp;'HTML &amp; JS &amp; CSS'!I136&amp;'HTML &amp; JS &amp; CSS'!J136&amp;'HTML &amp; JS &amp; CSS'!K136&amp;'HTML &amp; JS &amp; CSS'!L136&amp;'HTML &amp; JS &amp; CSS'!M136&amp;'HTML &amp; JS &amp; CSS'!N136&amp;'HTML &amp; JS &amp; CSS'!O136&amp;'HTML &amp; JS &amp; CSS'!P136&amp;'HTML &amp; JS &amp; CSS'!Q136&amp;'HTML &amp; JS &amp; CSS'!R136</f>
        <v xml:space="preserve">  &lt;h3 class=cariere-magazin-titlu&gt;Altex Bacau Hello Shopping Park Real&lt;/h3&gt;&lt;p class="cariere-pozitie-titlu" id="Altex-Bacau-Hello-Shopping-Park-Real"&gt;&amp;emsp;&amp;emsp;•&amp;nbsp;&amp;nbsp;Consultant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href="mailto:recrutare@altex.ro?subject=[BACAU] [ALTEX] IT"&gt;click aici pentru a aplica.&lt;/a&gt;&lt;/p&gt;&lt;p class="cariere-pozitie-titlu" id="Altex-Bacau-Hello-Shopping-Park-Real"&gt;&amp;emsp;&amp;emsp;•&amp;nbsp;&amp;nbsp;Consultant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href="mailto:recrutare@altex.ro?subject=[BACAU] [ALTEX] Entertainment"&gt;click aici pentru a aplica.&lt;/a&gt;&lt;/p&gt;</v>
      </c>
    </row>
    <row r="138" spans="7:7" x14ac:dyDescent="0.3">
      <c r="G138" t="str">
        <f>'HTML &amp; JS &amp; CSS'!A137&amp;'HTML &amp; JS &amp; CSS'!B137&amp;'HTML &amp; JS &amp; CSS'!C137&amp;'HTML &amp; JS &amp; CSS'!D137&amp;'HTML &amp; JS &amp; CSS'!E137&amp;'HTML &amp; JS &amp; CSS'!F137&amp;'HTML &amp; JS &amp; CSS'!G137&amp;'HTML &amp; JS &amp; CSS'!H137&amp;'HTML &amp; JS &amp; CSS'!I137&amp;'HTML &amp; JS &amp; CSS'!J137&amp;'HTML &amp; JS &amp; CSS'!K137&amp;'HTML &amp; JS &amp; CSS'!L137&amp;'HTML &amp; JS &amp; CSS'!M137&amp;'HTML &amp; JS &amp; CSS'!N137&amp;'HTML &amp; JS &amp; CSS'!O137&amp;'HTML &amp; JS &amp; CSS'!P137&amp;'HTML &amp; JS &amp; CSS'!Q137&amp;'HTML &amp; JS &amp; CSS'!R137</f>
        <v>&lt;/div&gt;</v>
      </c>
    </row>
    <row r="139" spans="7:7" x14ac:dyDescent="0.3">
      <c r="G139" t="str">
        <f>'HTML &amp; JS &amp; CSS'!A138&amp;'HTML &amp; JS &amp; CSS'!B138&amp;'HTML &amp; JS &amp; CSS'!C138&amp;'HTML &amp; JS &amp; CSS'!D138&amp;'HTML &amp; JS &amp; CSS'!E138&amp;'HTML &amp; JS &amp; CSS'!F138&amp;'HTML &amp; JS &amp; CSS'!G138&amp;'HTML &amp; JS &amp; CSS'!H138&amp;'HTML &amp; JS &amp; CSS'!I138&amp;'HTML &amp; JS &amp; CSS'!J138&amp;'HTML &amp; JS &amp; CSS'!K138&amp;'HTML &amp; JS &amp; CSS'!L138&amp;'HTML &amp; JS &amp; CSS'!M138&amp;'HTML &amp; JS &amp; CSS'!N138&amp;'HTML &amp; JS &amp; CSS'!O138&amp;'HTML &amp; JS &amp; CSS'!P138&amp;'HTML &amp; JS &amp; CSS'!Q138&amp;'HTML &amp; JS &amp; CSS'!R138</f>
        <v>&lt;button id="bihor" class="accordion"&gt;Posturi in județul Bihor &lt;div&gt;(1)&lt;/div&gt;&lt;/button&gt;&lt;div class="panel"&gt;  &lt;h3 class=cariere-magazin-titlu&gt;Altex Oradea Era Shopping Park&lt;/h3&gt;&lt;p class="cariere-pozitie-titlu" id="Altex-Oradea-Era-Shopping-Park"&gt;&amp;emsp;&amp;emsp;•&amp;nbsp;&amp;nbsp;Manager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href="mailto:recrutare@altex.ro?subject=[ORADEA] [ALTEX] Manager Financiar"&gt;click aici pentru a aplica.&lt;/a&gt;&lt;/p&gt;&lt;/div&gt;</v>
      </c>
    </row>
    <row r="140" spans="7:7" x14ac:dyDescent="0.3">
      <c r="G140" t="str">
        <f>'HTML &amp; JS &amp; CSS'!A139&amp;'HTML &amp; JS &amp; CSS'!B139&amp;'HTML &amp; JS &amp; CSS'!C139&amp;'HTML &amp; JS &amp; CSS'!D139&amp;'HTML &amp; JS &amp; CSS'!E139&amp;'HTML &amp; JS &amp; CSS'!F139&amp;'HTML &amp; JS &amp; CSS'!G139&amp;'HTML &amp; JS &amp; CSS'!H139&amp;'HTML &amp; JS &amp; CSS'!I139&amp;'HTML &amp; JS &amp; CSS'!J139&amp;'HTML &amp; JS &amp; CSS'!K139&amp;'HTML &amp; JS &amp; CSS'!L139&amp;'HTML &amp; JS &amp; CSS'!M139&amp;'HTML &amp; JS &amp; CSS'!N139&amp;'HTML &amp; JS &amp; CSS'!O139&amp;'HTML &amp; JS &amp; CSS'!P139&amp;'HTML &amp; JS &amp; CSS'!Q139&amp;'HTML &amp; JS &amp; CSS'!R139</f>
        <v>&lt;button id="bistrita-nasaud" class="accordion"&gt;Posturi in județul Bistrita-Nasaud &lt;div&gt;(0)&lt;/div&gt;&lt;/button&gt;&lt;div class="panel"&gt;&lt;/div&gt;</v>
      </c>
    </row>
    <row r="141" spans="7:7" x14ac:dyDescent="0.3">
      <c r="G141" t="str">
        <f>'HTML &amp; JS &amp; CSS'!A140&amp;'HTML &amp; JS &amp; CSS'!B140&amp;'HTML &amp; JS &amp; CSS'!C140&amp;'HTML &amp; JS &amp; CSS'!D140&amp;'HTML &amp; JS &amp; CSS'!E140&amp;'HTML &amp; JS &amp; CSS'!F140&amp;'HTML &amp; JS &amp; CSS'!G140&amp;'HTML &amp; JS &amp; CSS'!H140&amp;'HTML &amp; JS &amp; CSS'!I140&amp;'HTML &amp; JS &amp; CSS'!J140&amp;'HTML &amp; JS &amp; CSS'!K140&amp;'HTML &amp; JS &amp; CSS'!L140&amp;'HTML &amp; JS &amp; CSS'!M140&amp;'HTML &amp; JS &amp; CSS'!N140&amp;'HTML &amp; JS &amp; CSS'!O140&amp;'HTML &amp; JS &amp; CSS'!P140&amp;'HTML &amp; JS &amp; CSS'!Q140&amp;'HTML &amp; JS &amp; CSS'!R140</f>
        <v>&lt;button id="botosani" class="accordion"&gt;Posturi in județul Botosani &lt;div&gt;(1)&lt;/div&gt;&lt;/button&gt;&lt;div class="panel"&gt;</v>
      </c>
    </row>
    <row r="142" spans="7:7" x14ac:dyDescent="0.3">
      <c r="G142" t="str">
        <f>'HTML &amp; JS &amp; CSS'!A141&amp;'HTML &amp; JS &amp; CSS'!B141&amp;'HTML &amp; JS &amp; CSS'!C141&amp;'HTML &amp; JS &amp; CSS'!D141&amp;'HTML &amp; JS &amp; CSS'!E141&amp;'HTML &amp; JS &amp; CSS'!F141&amp;'HTML &amp; JS &amp; CSS'!G141&amp;'HTML &amp; JS &amp; CSS'!H141&amp;'HTML &amp; JS &amp; CSS'!I141&amp;'HTML &amp; JS &amp; CSS'!J141&amp;'HTML &amp; JS &amp; CSS'!K141&amp;'HTML &amp; JS &amp; CSS'!L141&amp;'HTML &amp; JS &amp; CSS'!M141&amp;'HTML &amp; JS &amp; CSS'!N141&amp;'HTML &amp; JS &amp; CSS'!O141&amp;'HTML &amp; JS &amp; CSS'!P141&amp;'HTML &amp; JS &amp; CSS'!Q141&amp;'HTML &amp; JS &amp; CSS'!R141</f>
        <v xml:space="preserve">  &lt;h3 class=cariere-magazin-titlu&gt;Altex Botosani Family Center&lt;/h3&gt;&lt;p class="cariere-pozitie-titlu" id="Altex-Botosani-Family-Center"&gt;&amp;emsp;&amp;emsp;•&amp;nbsp;&amp;nbsp;Director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href="mailto:recrutare@altex.ro?subject=[BOTOSANI] [ALTEX BOTOSANI FAMILY CENTER] Director Adjunct Magazin"&gt;click aici pentru a aplica.&lt;/a&gt;&lt;/p&gt;&lt;/div&gt;</v>
      </c>
    </row>
    <row r="143" spans="7:7" x14ac:dyDescent="0.3">
      <c r="G143" t="str">
        <f>'HTML &amp; JS &amp; CSS'!A142&amp;'HTML &amp; JS &amp; CSS'!B142&amp;'HTML &amp; JS &amp; CSS'!C142&amp;'HTML &amp; JS &amp; CSS'!D142&amp;'HTML &amp; JS &amp; CSS'!E142&amp;'HTML &amp; JS &amp; CSS'!F142&amp;'HTML &amp; JS &amp; CSS'!G142&amp;'HTML &amp; JS &amp; CSS'!H142&amp;'HTML &amp; JS &amp; CSS'!I142&amp;'HTML &amp; JS &amp; CSS'!J142&amp;'HTML &amp; JS &amp; CSS'!K142&amp;'HTML &amp; JS &amp; CSS'!L142&amp;'HTML &amp; JS &amp; CSS'!M142&amp;'HTML &amp; JS &amp; CSS'!N142&amp;'HTML &amp; JS &amp; CSS'!O142&amp;'HTML &amp; JS &amp; CSS'!P142&amp;'HTML &amp; JS &amp; CSS'!Q142&amp;'HTML &amp; JS &amp; CSS'!R142</f>
        <v>&lt;button id="braila" class="accordion"&gt;Posturi in județul Braila &lt;div&gt;(0)&lt;/div&gt;&lt;/button&gt;&lt;div class="panel"&gt;</v>
      </c>
    </row>
    <row r="144" spans="7:7" x14ac:dyDescent="0.3">
      <c r="G144" t="str">
        <f>'HTML &amp; JS &amp; CSS'!A143&amp;'HTML &amp; JS &amp; CSS'!B143&amp;'HTML &amp; JS &amp; CSS'!C143&amp;'HTML &amp; JS &amp; CSS'!D143&amp;'HTML &amp; JS &amp; CSS'!E143&amp;'HTML &amp; JS &amp; CSS'!F143&amp;'HTML &amp; JS &amp; CSS'!G143&amp;'HTML &amp; JS &amp; CSS'!H143&amp;'HTML &amp; JS &amp; CSS'!I143&amp;'HTML &amp; JS &amp; CSS'!J143&amp;'HTML &amp; JS &amp; CSS'!K143&amp;'HTML &amp; JS &amp; CSS'!L143&amp;'HTML &amp; JS &amp; CSS'!M143&amp;'HTML &amp; JS &amp; CSS'!N143&amp;'HTML &amp; JS &amp; CSS'!O143&amp;'HTML &amp; JS &amp; CSS'!P143&amp;'HTML &amp; JS &amp; CSS'!Q143&amp;'HTML &amp; JS &amp; CSS'!R143</f>
        <v>&lt;/div&gt;</v>
      </c>
    </row>
    <row r="145" spans="7:7" x14ac:dyDescent="0.3">
      <c r="G145" t="str">
        <f>'HTML &amp; JS &amp; CSS'!A144&amp;'HTML &amp; JS &amp; CSS'!B144&amp;'HTML &amp; JS &amp; CSS'!C144&amp;'HTML &amp; JS &amp; CSS'!D144&amp;'HTML &amp; JS &amp; CSS'!E144&amp;'HTML &amp; JS &amp; CSS'!F144&amp;'HTML &amp; JS &amp; CSS'!G144&amp;'HTML &amp; JS &amp; CSS'!H144&amp;'HTML &amp; JS &amp; CSS'!I144&amp;'HTML &amp; JS &amp; CSS'!J144&amp;'HTML &amp; JS &amp; CSS'!K144&amp;'HTML &amp; JS &amp; CSS'!L144&amp;'HTML &amp; JS &amp; CSS'!M144&amp;'HTML &amp; JS &amp; CSS'!N144&amp;'HTML &amp; JS &amp; CSS'!O144&amp;'HTML &amp; JS &amp; CSS'!P144&amp;'HTML &amp; JS &amp; CSS'!Q144&amp;'HTML &amp; JS &amp; CSS'!R144</f>
        <v>&lt;button id="brasov" class="accordion"&gt;Posturi in județul Brasov &lt;div&gt;(0)&lt;/div&gt;&lt;/button&gt;&lt;div class="panel"&gt;</v>
      </c>
    </row>
    <row r="146" spans="7:7" x14ac:dyDescent="0.3">
      <c r="G146" t="str">
        <f>'HTML &amp; JS &amp; CSS'!A145&amp;'HTML &amp; JS &amp; CSS'!B145&amp;'HTML &amp; JS &amp; CSS'!C145&amp;'HTML &amp; JS &amp; CSS'!D145&amp;'HTML &amp; JS &amp; CSS'!E145&amp;'HTML &amp; JS &amp; CSS'!F145&amp;'HTML &amp; JS &amp; CSS'!G145&amp;'HTML &amp; JS &amp; CSS'!H145&amp;'HTML &amp; JS &amp; CSS'!I145&amp;'HTML &amp; JS &amp; CSS'!J145&amp;'HTML &amp; JS &amp; CSS'!K145&amp;'HTML &amp; JS &amp; CSS'!L145&amp;'HTML &amp; JS &amp; CSS'!M145&amp;'HTML &amp; JS &amp; CSS'!N145&amp;'HTML &amp; JS &amp; CSS'!O145&amp;'HTML &amp; JS &amp; CSS'!P145&amp;'HTML &amp; JS &amp; CSS'!Q145&amp;'HTML &amp; JS &amp; CSS'!R145</f>
        <v>&lt;/div&gt;</v>
      </c>
    </row>
    <row r="147" spans="7:7" x14ac:dyDescent="0.3">
      <c r="G147" t="str">
        <f>'HTML &amp; JS &amp; CSS'!A146&amp;'HTML &amp; JS &amp; CSS'!B146&amp;'HTML &amp; JS &amp; CSS'!C146&amp;'HTML &amp; JS &amp; CSS'!D146&amp;'HTML &amp; JS &amp; CSS'!E146&amp;'HTML &amp; JS &amp; CSS'!F146&amp;'HTML &amp; JS &amp; CSS'!G146&amp;'HTML &amp; JS &amp; CSS'!H146&amp;'HTML &amp; JS &amp; CSS'!I146&amp;'HTML &amp; JS &amp; CSS'!J146&amp;'HTML &amp; JS &amp; CSS'!K146&amp;'HTML &amp; JS &amp; CSS'!L146&amp;'HTML &amp; JS &amp; CSS'!M146&amp;'HTML &amp; JS &amp; CSS'!N146&amp;'HTML &amp; JS &amp; CSS'!O146&amp;'HTML &amp; JS &amp; CSS'!P146&amp;'HTML &amp; JS &amp; CSS'!Q146&amp;'HTML &amp; JS &amp; CSS'!R146</f>
        <v>&lt;button id="bucuresti" class="accordion"&gt;Posturi in județul Bucuresti &lt;div&gt;(24)&lt;/div&gt;&lt;/button&gt;&lt;div class="panel"&gt;</v>
      </c>
    </row>
    <row r="148" spans="7:7" x14ac:dyDescent="0.3">
      <c r="G148" t="str">
        <f>'HTML &amp; JS &amp; CSS'!A147&amp;'HTML &amp; JS &amp; CSS'!B147&amp;'HTML &amp; JS &amp; CSS'!C147&amp;'HTML &amp; JS &amp; CSS'!D147&amp;'HTML &amp; JS &amp; CSS'!E147&amp;'HTML &amp; JS &amp; CSS'!F147&amp;'HTML &amp; JS &amp; CSS'!G147&amp;'HTML &amp; JS &amp; CSS'!H147&amp;'HTML &amp; JS &amp; CSS'!I147&amp;'HTML &amp; JS &amp; CSS'!J147&amp;'HTML &amp; JS &amp; CSS'!K147&amp;'HTML &amp; JS &amp; CSS'!L147&amp;'HTML &amp; JS &amp; CSS'!M147&amp;'HTML &amp; JS &amp; CSS'!N147&amp;'HTML &amp; JS &amp; CSS'!O147&amp;'HTML &amp; JS &amp; CSS'!P147&amp;'HTML &amp; JS &amp; CSS'!Q147&amp;'HTML &amp; JS &amp; CSS'!R147</f>
        <v xml:space="preserve">  &lt;h3 class=cariere-magazin-titlu&gt;Altex Bucuresti Colosseum&lt;/h3&gt;&lt;p class="cariere-pozitie-titlu" id="Altex-Bucuresti-Colosseum"&gt;&amp;emsp;&amp;emsp;•&amp;nbsp;&amp;nbsp;Director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COLOSSEUM] Director Adjunct Magazin"&gt;click aici pentru a aplica.&lt;/a&gt;&lt;/p&gt;&lt;p class="cariere-pozitie-titlu" id="Altex-Bucuresti-Colosseum"&gt;&amp;emsp;&amp;emsp;•&amp;nbsp;&amp;nbsp;Consultant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1] [ALTEX] Comunicatii"&gt;click aici pentru a aplica.&lt;/a&gt;&lt;/p&gt;&lt;p class="cariere-pozitie-titlu" id="Altex-Bucuresti-Colosseum"&gt;&amp;emsp;&amp;emsp;•&amp;nbsp;&amp;nbsp;Consultant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1] [ALTEX] IT"&gt;click aici pentru a aplica.&lt;/a&gt;&lt;/p&gt;</v>
      </c>
    </row>
    <row r="149" spans="7:7" x14ac:dyDescent="0.3">
      <c r="G149" t="str">
        <f>'HTML &amp; JS &amp; CSS'!A148&amp;'HTML &amp; JS &amp; CSS'!B148&amp;'HTML &amp; JS &amp; CSS'!C148&amp;'HTML &amp; JS &amp; CSS'!D148&amp;'HTML &amp; JS &amp; CSS'!E148&amp;'HTML &amp; JS &amp; CSS'!F148&amp;'HTML &amp; JS &amp; CSS'!G148&amp;'HTML &amp; JS &amp; CSS'!H148&amp;'HTML &amp; JS &amp; CSS'!I148&amp;'HTML &amp; JS &amp; CSS'!J148&amp;'HTML &amp; JS &amp; CSS'!K148&amp;'HTML &amp; JS &amp; CSS'!L148&amp;'HTML &amp; JS &amp; CSS'!M148&amp;'HTML &amp; JS &amp; CSS'!N148&amp;'HTML &amp; JS &amp; CSS'!O148&amp;'HTML &amp; JS &amp; CSS'!P148&amp;'HTML &amp; JS &amp; CSS'!Q148&amp;'HTML &amp; JS &amp; CSS'!R148</f>
        <v/>
      </c>
    </row>
    <row r="150" spans="7:7" x14ac:dyDescent="0.3">
      <c r="G150" t="str">
        <f>'HTML &amp; JS &amp; CSS'!A149&amp;'HTML &amp; JS &amp; CSS'!B149&amp;'HTML &amp; JS &amp; CSS'!C149&amp;'HTML &amp; JS &amp; CSS'!D149&amp;'HTML &amp; JS &amp; CSS'!E149&amp;'HTML &amp; JS &amp; CSS'!F149&amp;'HTML &amp; JS &amp; CSS'!G149&amp;'HTML &amp; JS &amp; CSS'!H149&amp;'HTML &amp; JS &amp; CSS'!I149&amp;'HTML &amp; JS &amp; CSS'!J149&amp;'HTML &amp; JS &amp; CSS'!K149&amp;'HTML &amp; JS &amp; CSS'!L149&amp;'HTML &amp; JS &amp; CSS'!M149&amp;'HTML &amp; JS &amp; CSS'!N149&amp;'HTML &amp; JS &amp; CSS'!O149&amp;'HTML &amp; JS &amp; CSS'!P149&amp;'HTML &amp; JS &amp; CSS'!Q149&amp;'HTML &amp; JS &amp; CSS'!R149</f>
        <v xml:space="preserve">  &lt;h3 class=cariere-magazin-titlu&gt;Altex Bucuresti Bucur Obor&lt;/h3&gt;&lt;p class="cariere-pozitie-titlu" id="Altex-Bucuresti-Bucur-Obor"&gt;&amp;emsp;&amp;emsp;•&amp;nbsp;&amp;nbsp;Manager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href="mailto:recrutare@altex.ro?subject=[SECTOR 2] [ALTEX] Manager Financiar"&gt;click aici pentru a aplica.&lt;/a&gt;&lt;/p&gt;&lt;p class="cariere-pozitie-titlu" id="Altex-Bucuresti-Bucur-Obor"&gt;&amp;emsp;&amp;emsp;•&amp;nbsp;&amp;nbsp;Consultant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Electrocasnice Mici"&gt;click aici pentru a aplica.&lt;/a&gt;&lt;/p&gt;&lt;p class="cariere-pozitie-titlu" id="Altex-Bucuresti-Bucur-Obor"&gt;&amp;emsp;&amp;emsp;•&amp;nbsp;&amp;nbsp;Consultant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Comunicatii"&gt;click aici pentru a aplica.&lt;/a&gt;&lt;/p&gt;</v>
      </c>
    </row>
    <row r="151" spans="7:7" x14ac:dyDescent="0.3">
      <c r="G151" t="str">
        <f>'HTML &amp; JS &amp; CSS'!A150&amp;'HTML &amp; JS &amp; CSS'!B150&amp;'HTML &amp; JS &amp; CSS'!C150&amp;'HTML &amp; JS &amp; CSS'!D150&amp;'HTML &amp; JS &amp; CSS'!E150&amp;'HTML &amp; JS &amp; CSS'!F150&amp;'HTML &amp; JS &amp; CSS'!G150&amp;'HTML &amp; JS &amp; CSS'!H150&amp;'HTML &amp; JS &amp; CSS'!I150&amp;'HTML &amp; JS &amp; CSS'!J150&amp;'HTML &amp; JS &amp; CSS'!K150&amp;'HTML &amp; JS &amp; CSS'!L150&amp;'HTML &amp; JS &amp; CSS'!M150&amp;'HTML &amp; JS &amp; CSS'!N150&amp;'HTML &amp; JS &amp; CSS'!O150&amp;'HTML &amp; JS &amp; CSS'!P150&amp;'HTML &amp; JS &amp; CSS'!Q150&amp;'HTML &amp; JS &amp; CSS'!R150</f>
        <v xml:space="preserve">  &lt;h3 class=cariere-magazin-titlu&gt;Altex Bucuresti Colentina&lt;/h3&gt;&lt;p class="cariere-pozitie-titlu" id="Altex-Bucuresti-Colentina"&gt;&amp;emsp;&amp;emsp;•&amp;nbsp;&amp;nbsp;Director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COLENTINA] Director Adjunct Magazin"&gt;click aici pentru a aplica.&lt;/a&gt;&lt;/p&gt;&lt;p class="cariere-pozitie-titlu" id="Altex-Bucuresti-Colentina"&gt;&amp;emsp;&amp;emsp;•&amp;nbsp;&amp;nbsp;Consultant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Electrocasnice Mici"&gt;click aici pentru a aplica.&lt;/a&gt;&lt;/p&gt;&lt;p class="cariere-pozitie-titlu" id="Altex-Bucuresti-Colentina"&gt;&amp;emsp;&amp;emsp;•&amp;nbsp;&amp;nbsp;Consultant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IT"&gt;click aici pentru a aplica.&lt;/a&gt;&lt;/p&gt;&lt;p class="cariere-pozitie-titlu" id="Altex-Bucuresti-Colentina"&gt;&amp;emsp;&amp;emsp;•&amp;nbsp;&amp;nbsp;Consultant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href="mailto:recrutare@altex.ro?subject=[SECTOR 2] [ALTEX] Entertainment"&gt;click aici pentru a aplica.&lt;/a&gt;&lt;/p&gt;&lt;p class="cariere-pozitie-titlu" id="Altex-Bucuresti-Colentina"&gt;&amp;emsp;&amp;emsp;•&amp;nbsp;&amp;nbsp;Consultant Vanzari Negre&amp;nbsp;&amp;nbsp;(1 pozitie)&lt;/p&gt;  &lt;p&gt;&amp;emsp;&amp;emsp;&amp;emsp;&amp;emsp;&amp;emsp;Trimite-ne CV-ul tău la adresa &lt;a href="mailto:recrutare@altex.ro?subject=[SECTOR 2] [ALTEX] Negre"&gt;recrutare@altex.ro&lt;/a&gt;&lt;/p&gt;</v>
      </c>
    </row>
    <row r="152" spans="7:7" x14ac:dyDescent="0.3">
      <c r="G152" t="str">
        <f>'HTML &amp; JS &amp; CSS'!A151&amp;'HTML &amp; JS &amp; CSS'!B151&amp;'HTML &amp; JS &amp; CSS'!C151&amp;'HTML &amp; JS &amp; CSS'!D151&amp;'HTML &amp; JS &amp; CSS'!E151&amp;'HTML &amp; JS &amp; CSS'!F151&amp;'HTML &amp; JS &amp; CSS'!G151&amp;'HTML &amp; JS &amp; CSS'!H151&amp;'HTML &amp; JS &amp; CSS'!I151&amp;'HTML &amp; JS &amp; CSS'!J151&amp;'HTML &amp; JS &amp; CSS'!K151&amp;'HTML &amp; JS &amp; CSS'!L151&amp;'HTML &amp; JS &amp; CSS'!M151&amp;'HTML &amp; JS &amp; CSS'!N151&amp;'HTML &amp; JS &amp; CSS'!O151&amp;'HTML &amp; JS &amp; CSS'!P151&amp;'HTML &amp; JS &amp; CSS'!Q151&amp;'HTML &amp; JS &amp; CSS'!R151</f>
        <v xml:space="preserve">  &lt;h3 class=cariere-magazin-titlu&gt;Altex Bucuresti Auchan Vitan&lt;/h3&gt;&lt;p class="cariere-pozitie-titlu" id="Altex-Bucuresti-Auchan-Vitan"&gt;&amp;emsp;&amp;emsp;•&amp;nbsp;&amp;nbsp;Director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AUCHAN VITAN] Director Adjunct Magazin"&gt;click aici pentru a aplica.&lt;/a&gt;&lt;/p&gt;</v>
      </c>
    </row>
    <row r="153" spans="7:7" x14ac:dyDescent="0.3">
      <c r="G153" t="str">
        <f>'HTML &amp; JS &amp; CSS'!A152&amp;'HTML &amp; JS &amp; CSS'!B152&amp;'HTML &amp; JS &amp; CSS'!C152&amp;'HTML &amp; JS &amp; CSS'!D152&amp;'HTML &amp; JS &amp; CSS'!E152&amp;'HTML &amp; JS &amp; CSS'!F152&amp;'HTML &amp; JS &amp; CSS'!G152&amp;'HTML &amp; JS &amp; CSS'!H152&amp;'HTML &amp; JS &amp; CSS'!I152&amp;'HTML &amp; JS &amp; CSS'!J152&amp;'HTML &amp; JS &amp; CSS'!K152&amp;'HTML &amp; JS &amp; CSS'!L152&amp;'HTML &amp; JS &amp; CSS'!M152&amp;'HTML &amp; JS &amp; CSS'!N152&amp;'HTML &amp; JS &amp; CSS'!O152&amp;'HTML &amp; JS &amp; CSS'!P152&amp;'HTML &amp; JS &amp; CSS'!Q152&amp;'HTML &amp; JS &amp; CSS'!R152</f>
        <v xml:space="preserve">  &lt;h3 class=cariere-magazin-titlu&gt;Altex Bucuresti Unirea Shopping Center&lt;/h3&gt;&lt;p class="cariere-pozitie-titlu" id="Altex-Bucuresti-Unirea-Shopping-Center"&gt;&amp;emsp;&amp;emsp;•&amp;nbsp;&amp;nbsp;Director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UNIREA SHOPPING CENTER] Director Adjunct Magazin"&gt;click aici pentru a aplica.&lt;/a&gt;&lt;/p&gt;&lt;p class="cariere-pozitie-titlu" id="Altex-Bucuresti-Unirea-Shopping-Center"&gt;&amp;emsp;&amp;emsp;•&amp;nbsp;&amp;nbsp;Casier&amp;nbsp;&amp;nbsp;(1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href="mailto:recrutare@altex.ro?subject=[SECTOR 3] [ALTEX] Casier"&gt;click aici pentru a aplica.&lt;/a&gt;&lt;/p&gt;&lt;p class="cariere-pozitie-titlu" id="Altex-Bucuresti-Unirea-Shopping-Center"&gt;&amp;emsp;&amp;emsp;•&amp;nbsp;&amp;nbsp;Consultant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3] [ALTEX] Electrocasnice Mici"&gt;click aici pentru a aplica.&lt;/a&gt;&lt;/p&gt;&lt;p class="cariere-pozitie-titlu" id="Altex-Bucuresti-Unirea-Shopping-Center"&gt;&amp;emsp;&amp;emsp;•&amp;nbsp;&amp;nbsp;Consultant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3] [ALTEX] IT"&gt;click aici pentru a aplica.&lt;/a&gt;&lt;/p&gt;&lt;p class="cariere-pozitie-titlu" id="Altex-Bucuresti-Unirea-Shopping-Center"&gt;&amp;emsp;&amp;emsp;•&amp;nbsp;&amp;nbsp;Consultant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href="mailto:recrutare@altex.ro?subject=[SECTOR 3] [ALTEX] Entertainment"&gt;click aici pentru a aplica.&lt;/a&gt;&lt;/p&gt;</v>
      </c>
    </row>
    <row r="154" spans="7:7" x14ac:dyDescent="0.3">
      <c r="G154" t="str">
        <f>'HTML &amp; JS &amp; CSS'!A153&amp;'HTML &amp; JS &amp; CSS'!B153&amp;'HTML &amp; JS &amp; CSS'!C153&amp;'HTML &amp; JS &amp; CSS'!D153&amp;'HTML &amp; JS &amp; CSS'!E153&amp;'HTML &amp; JS &amp; CSS'!F153&amp;'HTML &amp; JS &amp; CSS'!G153&amp;'HTML &amp; JS &amp; CSS'!H153&amp;'HTML &amp; JS &amp; CSS'!I153&amp;'HTML &amp; JS &amp; CSS'!J153&amp;'HTML &amp; JS &amp; CSS'!K153&amp;'HTML &amp; JS &amp; CSS'!L153&amp;'HTML &amp; JS &amp; CSS'!M153&amp;'HTML &amp; JS &amp; CSS'!N153&amp;'HTML &amp; JS &amp; CSS'!O153&amp;'HTML &amp; JS &amp; CSS'!P153&amp;'HTML &amp; JS &amp; CSS'!Q153&amp;'HTML &amp; JS &amp; CSS'!R153</f>
        <v xml:space="preserve">  &lt;h3 class=cariere-magazin-titlu&gt;Altex Bucuresti Grand Arena Mall&lt;/h3&gt;&lt;p class="cariere-pozitie-titlu" id="Altex-Bucuresti-Grand-Arena-Mall"&gt;&amp;emsp;&amp;emsp;•&amp;nbsp;&amp;nbsp;Consultant Vanzari Comunicatii&amp;nbsp;&amp;nbsp;(2 pozitii)&lt;/p&gt;&lt;p&gt;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4] [ALTEX] Comunicatii"&gt;click aici pentru a aplica.&lt;/a&gt;&lt;/p&gt;&lt;p class="cariere-pozitie-titlu" id="Altex-Bucuresti-Grand-Arena-Mall"&gt;&amp;emsp;&amp;emsp;•&amp;nbsp;&amp;nbsp;Consultant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href="mailto:recrutare@altex.ro?subject=[SECTOR 4] [ALTEX] Entertainment"&gt;click aici pentru a aplica.&lt;/a&gt;&lt;/p&gt;</v>
      </c>
    </row>
    <row r="155" spans="7:7" x14ac:dyDescent="0.3">
      <c r="G155" t="str">
        <f>'HTML &amp; JS &amp; CSS'!A154&amp;'HTML &amp; JS &amp; CSS'!B154&amp;'HTML &amp; JS &amp; CSS'!C154&amp;'HTML &amp; JS &amp; CSS'!D154&amp;'HTML &amp; JS &amp; CSS'!E154&amp;'HTML &amp; JS &amp; CSS'!F154&amp;'HTML &amp; JS &amp; CSS'!G154&amp;'HTML &amp; JS &amp; CSS'!H154&amp;'HTML &amp; JS &amp; CSS'!I154&amp;'HTML &amp; JS &amp; CSS'!J154&amp;'HTML &amp; JS &amp; CSS'!K154&amp;'HTML &amp; JS &amp; CSS'!L154&amp;'HTML &amp; JS &amp; CSS'!M154&amp;'HTML &amp; JS &amp; CSS'!N154&amp;'HTML &amp; JS &amp; CSS'!O154&amp;'HTML &amp; JS &amp; CSS'!P154&amp;'HTML &amp; JS &amp; CSS'!Q154&amp;'HTML &amp; JS &amp; CSS'!R154</f>
        <v/>
      </c>
    </row>
    <row r="156" spans="7:7" x14ac:dyDescent="0.3">
      <c r="G156" t="str">
        <f>'HTML &amp; JS &amp; CSS'!A155&amp;'HTML &amp; JS &amp; CSS'!B155&amp;'HTML &amp; JS &amp; CSS'!C155&amp;'HTML &amp; JS &amp; CSS'!D155&amp;'HTML &amp; JS &amp; CSS'!E155&amp;'HTML &amp; JS &amp; CSS'!F155&amp;'HTML &amp; JS &amp; CSS'!G155&amp;'HTML &amp; JS &amp; CSS'!H155&amp;'HTML &amp; JS &amp; CSS'!I155&amp;'HTML &amp; JS &amp; CSS'!J155&amp;'HTML &amp; JS &amp; CSS'!K155&amp;'HTML &amp; JS &amp; CSS'!L155&amp;'HTML &amp; JS &amp; CSS'!M155&amp;'HTML &amp; JS &amp; CSS'!N155&amp;'HTML &amp; JS &amp; CSS'!O155&amp;'HTML &amp; JS &amp; CSS'!P155&amp;'HTML &amp; JS &amp; CSS'!Q155&amp;'HTML &amp; JS &amp; CSS'!R155</f>
        <v/>
      </c>
    </row>
    <row r="157" spans="7:7" x14ac:dyDescent="0.3">
      <c r="G157" t="str">
        <f>'HTML &amp; JS &amp; CSS'!A156&amp;'HTML &amp; JS &amp; CSS'!B156&amp;'HTML &amp; JS &amp; CSS'!C156&amp;'HTML &amp; JS &amp; CSS'!D156&amp;'HTML &amp; JS &amp; CSS'!E156&amp;'HTML &amp; JS &amp; CSS'!F156&amp;'HTML &amp; JS &amp; CSS'!G156&amp;'HTML &amp; JS &amp; CSS'!H156&amp;'HTML &amp; JS &amp; CSS'!I156&amp;'HTML &amp; JS &amp; CSS'!J156&amp;'HTML &amp; JS &amp; CSS'!K156&amp;'HTML &amp; JS &amp; CSS'!L156&amp;'HTML &amp; JS &amp; CSS'!M156&amp;'HTML &amp; JS &amp; CSS'!N156&amp;'HTML &amp; JS &amp; CSS'!O156&amp;'HTML &amp; JS &amp; CSS'!P156&amp;'HTML &amp; JS &amp; CSS'!Q156&amp;'HTML &amp; JS &amp; CSS'!R156</f>
        <v xml:space="preserve">  &lt;h3 class=cariere-magazin-titlu&gt;Altex Bucuresti Vulcan&lt;/h3&gt;&lt;p class="cariere-pozitie-titlu" id="Altex-Bucuresti-Vulcan"&gt;&amp;emsp;&amp;emsp;•&amp;nbsp;&amp;nbsp;Consultant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5] [ALTEX] Electrocasnice Mici"&gt;click aici pentru a aplica.&lt;/a&gt;&lt;/p&gt;&lt;p class="cariere-pozitie-titlu" id="Altex-Bucuresti-Vulcan"&gt;&amp;emsp;&amp;emsp;•&amp;nbsp;&amp;nbsp;Consultant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5] [ALTEX] Comunicatii"&gt;click aici pentru a aplica.&lt;/a&gt;&lt;/p&gt;</v>
      </c>
    </row>
    <row r="158" spans="7:7" x14ac:dyDescent="0.3">
      <c r="G158" t="str">
        <f>'HTML &amp; JS &amp; CSS'!A157&amp;'HTML &amp; JS &amp; CSS'!B157&amp;'HTML &amp; JS &amp; CSS'!C157&amp;'HTML &amp; JS &amp; CSS'!D157&amp;'HTML &amp; JS &amp; CSS'!E157&amp;'HTML &amp; JS &amp; CSS'!F157&amp;'HTML &amp; JS &amp; CSS'!G157&amp;'HTML &amp; JS &amp; CSS'!H157&amp;'HTML &amp; JS &amp; CSS'!I157&amp;'HTML &amp; JS &amp; CSS'!J157&amp;'HTML &amp; JS &amp; CSS'!K157&amp;'HTML &amp; JS &amp; CSS'!L157&amp;'HTML &amp; JS &amp; CSS'!M157&amp;'HTML &amp; JS &amp; CSS'!N157&amp;'HTML &amp; JS &amp; CSS'!O157&amp;'HTML &amp; JS &amp; CSS'!P157&amp;'HTML &amp; JS &amp; CSS'!Q157&amp;'HTML &amp; JS &amp; CSS'!R157</f>
        <v/>
      </c>
    </row>
    <row r="159" spans="7:7" x14ac:dyDescent="0.3">
      <c r="G159" t="str">
        <f>'HTML &amp; JS &amp; CSS'!A158&amp;'HTML &amp; JS &amp; CSS'!B158&amp;'HTML &amp; JS &amp; CSS'!C158&amp;'HTML &amp; JS &amp; CSS'!D158&amp;'HTML &amp; JS &amp; CSS'!E158&amp;'HTML &amp; JS &amp; CSS'!F158&amp;'HTML &amp; JS &amp; CSS'!G158&amp;'HTML &amp; JS &amp; CSS'!H158&amp;'HTML &amp; JS &amp; CSS'!I158&amp;'HTML &amp; JS &amp; CSS'!J158&amp;'HTML &amp; JS &amp; CSS'!K158&amp;'HTML &amp; JS &amp; CSS'!L158&amp;'HTML &amp; JS &amp; CSS'!M158&amp;'HTML &amp; JS &amp; CSS'!N158&amp;'HTML &amp; JS &amp; CSS'!O158&amp;'HTML &amp; JS &amp; CSS'!P158&amp;'HTML &amp; JS &amp; CSS'!Q158&amp;'HTML &amp; JS &amp; CSS'!R158</f>
        <v/>
      </c>
    </row>
    <row r="160" spans="7:7" x14ac:dyDescent="0.3">
      <c r="G160" t="str">
        <f>'HTML &amp; JS &amp; CSS'!A159&amp;'HTML &amp; JS &amp; CSS'!B159&amp;'HTML &amp; JS &amp; CSS'!C159&amp;'HTML &amp; JS &amp; CSS'!D159&amp;'HTML &amp; JS &amp; CSS'!E159&amp;'HTML &amp; JS &amp; CSS'!F159&amp;'HTML &amp; JS &amp; CSS'!G159&amp;'HTML &amp; JS &amp; CSS'!H159&amp;'HTML &amp; JS &amp; CSS'!I159&amp;'HTML &amp; JS &amp; CSS'!J159&amp;'HTML &amp; JS &amp; CSS'!K159&amp;'HTML &amp; JS &amp; CSS'!L159&amp;'HTML &amp; JS &amp; CSS'!M159&amp;'HTML &amp; JS &amp; CSS'!N159&amp;'HTML &amp; JS &amp; CSS'!O159&amp;'HTML &amp; JS &amp; CSS'!P159&amp;'HTML &amp; JS &amp; CSS'!Q159&amp;'HTML &amp; JS &amp; CSS'!R159</f>
        <v xml:space="preserve">  &lt;h3 class=cariere-magazin-titlu&gt;Altex Bucuresti Plaza Romania&lt;/h3&gt;&lt;p class="cariere-pozitie-titlu" id="Altex-Bucuresti-Plaza-Romania"&gt;&amp;emsp;&amp;emsp;•&amp;nbsp;&amp;nbsp;Manager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href="mailto:recrutare@altex.ro?subject=[SECTOR 6] [ALTEX] Manager Financiar"&gt;click aici pentru a aplica.&lt;/a&gt;&lt;/p&gt;&lt;p class="cariere-pozitie-titlu" id="Altex-Bucuresti-Plaza-Romania"&gt;&amp;emsp;&amp;emsp;•&amp;nbsp;&amp;nbsp;Operator Probe &amp; Garantii&amp;nbsp;&amp;nbsp;(1 pozitie)&lt;/p&gt;&lt;p&gt; &amp;emsp;&amp;emsp;&amp;emsp;&amp;emsp;&amp;emsp;Cerințe:&lt;/p&gt;&lt;p&gt;  &amp;emsp;- Studii medii finalizate/ studiile superioare constituie un avantaj&lt;br/&gt;  &amp;emsp;- Atentie la detalii si orientare catre client&lt;br/&gt;  &amp;emsp;- Bune abilitati de operare PC 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Asigura probarea functionalitatii produselor vandute&lt;br/&gt;  &amp;emsp;- Se asigura ca produsele carora le face proba sunt insotite de factura&lt;br/&gt;  &amp;emsp;- Elibereaza certificatele de garantie pentru produsele vandute&lt;br/&gt;  &amp;emsp;- Asigura activitatea de transport la domiciliu&lt;br/&gt;  &amp;emsp;- Participa activ la receptia cantitativa a marfii; se implica in procesul de descarcare si incarcare a marfii&lt;br/&gt;  &amp;emsp;- Pachet salarial competitiv: reduceri la servicii medicale, salariu fix si tichete de masa&lt;br/&gt;&lt;/p&gt;  &lt;p&gt;&amp;emsp;&amp;emsp;&amp;emsp;&amp;emsp;&amp;emsp;Trimite-ne CV-ul tău la adresa &lt;a href="mailto:recrutare@altex.ro?subject=[10:00 - 22:00] [BDUL. TIMISOARA, NR 26, PLAZA ROMANIA, ETAJ -1, SECTOR 6, BUCURESTI] Probe &amp; Garantii"&gt;recrutare@altex.ro&lt;/a&gt;&lt;/p&gt;&lt;/div&gt;</v>
      </c>
    </row>
    <row r="161" spans="7:7" x14ac:dyDescent="0.3">
      <c r="G161" t="str">
        <f>'HTML &amp; JS &amp; CSS'!A160&amp;'HTML &amp; JS &amp; CSS'!B160&amp;'HTML &amp; JS &amp; CSS'!C160&amp;'HTML &amp; JS &amp; CSS'!D160&amp;'HTML &amp; JS &amp; CSS'!E160&amp;'HTML &amp; JS &amp; CSS'!F160&amp;'HTML &amp; JS &amp; CSS'!G160&amp;'HTML &amp; JS &amp; CSS'!H160&amp;'HTML &amp; JS &amp; CSS'!I160&amp;'HTML &amp; JS &amp; CSS'!J160&amp;'HTML &amp; JS &amp; CSS'!K160&amp;'HTML &amp; JS &amp; CSS'!L160&amp;'HTML &amp; JS &amp; CSS'!M160&amp;'HTML &amp; JS &amp; CSS'!N160&amp;'HTML &amp; JS &amp; CSS'!O160&amp;'HTML &amp; JS &amp; CSS'!P160&amp;'HTML &amp; JS &amp; CSS'!Q160&amp;'HTML &amp; JS &amp; CSS'!R160</f>
        <v>&lt;button id="buzau" class="accordion"&gt;Posturi in județul Buzau &lt;div&gt;(1)&lt;/div&gt;&lt;/button&gt;&lt;div class="panel"&gt;  &lt;h3 class=cariere-magazin-titlu&gt;Altex Buzau Aurora Shopping Mall&lt;/h3&gt;&lt;p class="cariere-pozitie-titlu" id="Altex-Buzau-Aurora-Shopping-Mall"&gt;&amp;emsp;&amp;emsp;•&amp;nbsp;&amp;nbsp;Director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href="mailto:recrutare@altex.ro?subject=[BUZAU] [ALTEX BUZAU AURORA SHOPPING MALL] Director Adjunct Magazin"&gt;click aici pentru a aplica.&lt;/a&gt;&lt;/p&gt;</v>
      </c>
    </row>
    <row r="162" spans="7:7" x14ac:dyDescent="0.3">
      <c r="G162" t="str">
        <f>'HTML &amp; JS &amp; CSS'!A161&amp;'HTML &amp; JS &amp; CSS'!B161&amp;'HTML &amp; JS &amp; CSS'!C161&amp;'HTML &amp; JS &amp; CSS'!D161&amp;'HTML &amp; JS &amp; CSS'!E161&amp;'HTML &amp; JS &amp; CSS'!F161&amp;'HTML &amp; JS &amp; CSS'!G161&amp;'HTML &amp; JS &amp; CSS'!H161&amp;'HTML &amp; JS &amp; CSS'!I161&amp;'HTML &amp; JS &amp; CSS'!J161&amp;'HTML &amp; JS &amp; CSS'!K161&amp;'HTML &amp; JS &amp; CSS'!L161&amp;'HTML &amp; JS &amp; CSS'!M161&amp;'HTML &amp; JS &amp; CSS'!N161&amp;'HTML &amp; JS &amp; CSS'!O161&amp;'HTML &amp; JS &amp; CSS'!P161&amp;'HTML &amp; JS &amp; CSS'!Q161&amp;'HTML &amp; JS &amp; CSS'!R161</f>
        <v>&lt;/div&gt;</v>
      </c>
    </row>
    <row r="163" spans="7:7" x14ac:dyDescent="0.3">
      <c r="G163" t="str">
        <f>'HTML &amp; JS &amp; CSS'!A162&amp;'HTML &amp; JS &amp; CSS'!B162&amp;'HTML &amp; JS &amp; CSS'!C162&amp;'HTML &amp; JS &amp; CSS'!D162&amp;'HTML &amp; JS &amp; CSS'!E162&amp;'HTML &amp; JS &amp; CSS'!F162&amp;'HTML &amp; JS &amp; CSS'!G162&amp;'HTML &amp; JS &amp; CSS'!H162&amp;'HTML &amp; JS &amp; CSS'!I162&amp;'HTML &amp; JS &amp; CSS'!J162&amp;'HTML &amp; JS &amp; CSS'!K162&amp;'HTML &amp; JS &amp; CSS'!L162&amp;'HTML &amp; JS &amp; CSS'!M162&amp;'HTML &amp; JS &amp; CSS'!N162&amp;'HTML &amp; JS &amp; CSS'!O162&amp;'HTML &amp; JS &amp; CSS'!P162&amp;'HTML &amp; JS &amp; CSS'!Q162&amp;'HTML &amp; JS &amp; CSS'!R162</f>
        <v>&lt;button id="calarasi" class="accordion"&gt;Posturi in județul Calarasi &lt;div&gt;(2)&lt;/div&gt;&lt;/button&gt;&lt;div class="panel"&gt;  &lt;h3 class=cariere-magazin-titlu&gt;Altex Calarasi&lt;/h3&gt;&lt;p class="cariere-pozitie-titlu" id="Altex-Calarasi"&gt;&amp;emsp;&amp;emsp;•&amp;nbsp;&amp;nbsp;Director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href="mailto:recrutare@altex.ro?subject=[CALARASI] [ALTEX CALARASI] Director Adjunct Magazin"&gt;click aici pentru a aplica.&lt;/a&gt;&lt;/p&gt;&lt;p class="cariere-pozitie-titlu" id="Altex-Calarasi"&gt;&amp;emsp;&amp;emsp;•&amp;nbsp;&amp;nbsp;Consultant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href="mailto:recrutare@altex.ro?subject=[CALARASI] [ALTEX] Electrocasnice Mici"&gt;click aici pentru a aplica.&lt;/a&gt;&lt;/p&gt;&lt;/div&gt;</v>
      </c>
    </row>
    <row r="164" spans="7:7" x14ac:dyDescent="0.3">
      <c r="G164" t="str">
        <f>'HTML &amp; JS &amp; CSS'!A163&amp;'HTML &amp; JS &amp; CSS'!B163&amp;'HTML &amp; JS &amp; CSS'!C163&amp;'HTML &amp; JS &amp; CSS'!D163&amp;'HTML &amp; JS &amp; CSS'!E163&amp;'HTML &amp; JS &amp; CSS'!F163&amp;'HTML &amp; JS &amp; CSS'!G163&amp;'HTML &amp; JS &amp; CSS'!H163&amp;'HTML &amp; JS &amp; CSS'!I163&amp;'HTML &amp; JS &amp; CSS'!J163&amp;'HTML &amp; JS &amp; CSS'!K163&amp;'HTML &amp; JS &amp; CSS'!L163&amp;'HTML &amp; JS &amp; CSS'!M163&amp;'HTML &amp; JS &amp; CSS'!N163&amp;'HTML &amp; JS &amp; CSS'!O163&amp;'HTML &amp; JS &amp; CSS'!P163&amp;'HTML &amp; JS &amp; CSS'!Q163&amp;'HTML &amp; JS &amp; CSS'!R163</f>
        <v>&lt;button id="cluj" class="accordion"&gt;Posturi in județul Cluj &lt;div&gt;(8)&lt;/div&gt;&lt;/button&gt;&lt;div class="panel"&gt;  &lt;h3 class=cariere-magazin-titlu&gt;Altex Cluj Centrul Comercial Polus&lt;/h3&gt;&lt;p class="cariere-pozitie-titlu" id="Altex-Cluj-Centrul-Comercial-Polus"&gt;&amp;emsp;&amp;emsp;•&amp;nbsp;&amp;nbsp;Director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href="mailto:recrutare@altex.ro?subject=[CLUJ] [ALTEX CLUJ CENTRUL COMERCIAL POLUS] Director Adjunct Magazin"&gt;click aici pentru a aplica.&lt;/a&gt;&lt;/p&gt;&lt;p class="cariere-pozitie-titlu" id="Altex-Cluj-Centrul-Comercial-Polus"&gt;&amp;emsp;&amp;emsp;•&amp;nbsp;&amp;nbsp;Consultant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Electrocasnice Mici"&gt;click aici pentru a aplica.&lt;/a&gt;&lt;/p&gt;&lt;p class="cariere-pozitie-titlu" id="Altex-Cluj-Centrul-Comercial-Polus"&gt;&amp;emsp;&amp;emsp;•&amp;nbsp;&amp;nbsp;Consultant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IT"&gt;click aici pentru a aplica.&lt;/a&gt;&lt;/p&gt;</v>
      </c>
    </row>
    <row r="165" spans="7:7" x14ac:dyDescent="0.3">
      <c r="G165" t="str">
        <f>'HTML &amp; JS &amp; CSS'!A164&amp;'HTML &amp; JS &amp; CSS'!B164&amp;'HTML &amp; JS &amp; CSS'!C164&amp;'HTML &amp; JS &amp; CSS'!D164&amp;'HTML &amp; JS &amp; CSS'!E164&amp;'HTML &amp; JS &amp; CSS'!F164&amp;'HTML &amp; JS &amp; CSS'!G164&amp;'HTML &amp; JS &amp; CSS'!H164&amp;'HTML &amp; JS &amp; CSS'!I164&amp;'HTML &amp; JS &amp; CSS'!J164&amp;'HTML &amp; JS &amp; CSS'!K164&amp;'HTML &amp; JS &amp; CSS'!L164&amp;'HTML &amp; JS &amp; CSS'!M164&amp;'HTML &amp; JS &amp; CSS'!N164&amp;'HTML &amp; JS &amp; CSS'!O164&amp;'HTML &amp; JS &amp; CSS'!P164&amp;'HTML &amp; JS &amp; CSS'!Q164&amp;'HTML &amp; JS &amp; CSS'!R164</f>
        <v/>
      </c>
    </row>
    <row r="166" spans="7:7" x14ac:dyDescent="0.3">
      <c r="G166" t="str">
        <f>'HTML &amp; JS &amp; CSS'!A165&amp;'HTML &amp; JS &amp; CSS'!B165&amp;'HTML &amp; JS &amp; CSS'!C165&amp;'HTML &amp; JS &amp; CSS'!D165&amp;'HTML &amp; JS &amp; CSS'!E165&amp;'HTML &amp; JS &amp; CSS'!F165&amp;'HTML &amp; JS &amp; CSS'!G165&amp;'HTML &amp; JS &amp; CSS'!H165&amp;'HTML &amp; JS &amp; CSS'!I165&amp;'HTML &amp; JS &amp; CSS'!J165&amp;'HTML &amp; JS &amp; CSS'!K165&amp;'HTML &amp; JS &amp; CSS'!L165&amp;'HTML &amp; JS &amp; CSS'!M165&amp;'HTML &amp; JS &amp; CSS'!N165&amp;'HTML &amp; JS &amp; CSS'!O165&amp;'HTML &amp; JS &amp; CSS'!P165&amp;'HTML &amp; JS &amp; CSS'!Q165&amp;'HTML &amp; JS &amp; CSS'!R165</f>
        <v xml:space="preserve">  &lt;h3 class=cariere-magazin-titlu&gt;Altex Cluj Real&lt;/h3&gt;&lt;p class="cariere-pozitie-titlu" id="Altex-Cluj-Real"&gt;&amp;emsp;&amp;emsp;•&amp;nbsp;&amp;nbsp;Director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href="mailto:recrutare@altex.ro?subject=[CLUJ] [ALTEX CLUJ REAL] Director Adjunct Magazin"&gt;click aici pentru a aplica.&lt;/a&gt;&lt;/p&gt;&lt;p class="cariere-pozitie-titlu" id="Altex-Cluj-Real"&gt;&amp;emsp;&amp;emsp;•&amp;nbsp;&amp;nbsp;Consultant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Electrocasnice Mici"&gt;click aici pentru a aplica.&lt;/a&gt;&lt;/p&gt;&lt;p class="cariere-pozitie-titlu" id="Altex-Cluj-Real"&gt;&amp;emsp;&amp;emsp;•&amp;nbsp;&amp;nbsp;Consultant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Comunicatii"&gt;click aici pentru a aplica.&lt;/a&gt;&lt;/p&gt;</v>
      </c>
    </row>
    <row r="167" spans="7:7" x14ac:dyDescent="0.3">
      <c r="G167" t="str">
        <f>'HTML &amp; JS &amp; CSS'!A166&amp;'HTML &amp; JS &amp; CSS'!B166&amp;'HTML &amp; JS &amp; CSS'!C166&amp;'HTML &amp; JS &amp; CSS'!D166&amp;'HTML &amp; JS &amp; CSS'!E166&amp;'HTML &amp; JS &amp; CSS'!F166&amp;'HTML &amp; JS &amp; CSS'!G166&amp;'HTML &amp; JS &amp; CSS'!H166&amp;'HTML &amp; JS &amp; CSS'!I166&amp;'HTML &amp; JS &amp; CSS'!J166&amp;'HTML &amp; JS &amp; CSS'!K166&amp;'HTML &amp; JS &amp; CSS'!L166&amp;'HTML &amp; JS &amp; CSS'!M166&amp;'HTML &amp; JS &amp; CSS'!N166&amp;'HTML &amp; JS &amp; CSS'!O166&amp;'HTML &amp; JS &amp; CSS'!P166&amp;'HTML &amp; JS &amp; CSS'!Q166&amp;'HTML &amp; JS &amp; CSS'!R166</f>
        <v xml:space="preserve">  &lt;h3 class=cariere-magazin-titlu&gt;Altex Dej&lt;/h3&gt;&lt;p class="cariere-pozitie-titlu" id="Altex-Dej"&gt;&amp;emsp;&amp;emsp;•&amp;nbsp;&amp;nbsp;Consultant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href="mailto:recrutare@altex.ro?subject=[DEJ] [ALTEX] Electrocasnice Mari"&gt;clici aici pentru a aplica.&lt;/a&gt;&lt;/p&gt;</v>
      </c>
    </row>
    <row r="168" spans="7:7" x14ac:dyDescent="0.3">
      <c r="G168" t="str">
        <f>'HTML &amp; JS &amp; CSS'!A167&amp;'HTML &amp; JS &amp; CSS'!B167&amp;'HTML &amp; JS &amp; CSS'!C167&amp;'HTML &amp; JS &amp; CSS'!D167&amp;'HTML &amp; JS &amp; CSS'!E167&amp;'HTML &amp; JS &amp; CSS'!F167&amp;'HTML &amp; JS &amp; CSS'!G167&amp;'HTML &amp; JS &amp; CSS'!H167&amp;'HTML &amp; JS &amp; CSS'!I167&amp;'HTML &amp; JS &amp; CSS'!J167&amp;'HTML &amp; JS &amp; CSS'!K167&amp;'HTML &amp; JS &amp; CSS'!L167&amp;'HTML &amp; JS &amp; CSS'!M167&amp;'HTML &amp; JS &amp; CSS'!N167&amp;'HTML &amp; JS &amp; CSS'!O167&amp;'HTML &amp; JS &amp; CSS'!P167&amp;'HTML &amp; JS &amp; CSS'!Q167&amp;'HTML &amp; JS &amp; CSS'!R167</f>
        <v xml:space="preserve">  &lt;h3 class=cariere-magazin-titlu&gt;Altex Turda&lt;/h3&gt;&lt;p class="cariere-pozitie-titlu" id="Altex-Turda"&gt;&amp;emsp;&amp;emsp;•&amp;nbsp;&amp;nbsp;Director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href="mailto:recrutare@altex.ro?subject=[CLUJ] [ALTEX TURDA] Director Adjunct Magazin"&gt;click aici pentru a aplica.&lt;/a&gt;&lt;/p&gt;&lt;/div&gt;</v>
      </c>
    </row>
    <row r="169" spans="7:7" x14ac:dyDescent="0.3">
      <c r="G169" t="str">
        <f>'HTML &amp; JS &amp; CSS'!A168&amp;'HTML &amp; JS &amp; CSS'!B168&amp;'HTML &amp; JS &amp; CSS'!C168&amp;'HTML &amp; JS &amp; CSS'!D168&amp;'HTML &amp; JS &amp; CSS'!E168&amp;'HTML &amp; JS &amp; CSS'!F168&amp;'HTML &amp; JS &amp; CSS'!G168&amp;'HTML &amp; JS &amp; CSS'!H168&amp;'HTML &amp; JS &amp; CSS'!I168&amp;'HTML &amp; JS &amp; CSS'!J168&amp;'HTML &amp; JS &amp; CSS'!K168&amp;'HTML &amp; JS &amp; CSS'!L168&amp;'HTML &amp; JS &amp; CSS'!M168&amp;'HTML &amp; JS &amp; CSS'!N168&amp;'HTML &amp; JS &amp; CSS'!O168&amp;'HTML &amp; JS &amp; CSS'!P168&amp;'HTML &amp; JS &amp; CSS'!Q168&amp;'HTML &amp; JS &amp; CSS'!R168</f>
        <v>&lt;button id="constanta" class="accordion"&gt;Posturi in județul Constanta &lt;div&gt;(7)&lt;/div&gt;&lt;/button&gt;&lt;div class="panel"&gt;  &lt;h3 class=cariere-magazin-titlu&gt;Altex Cernavoda&lt;/h3&gt;&lt;p class="cariere-pozitie-titlu" id="Altex-Cernavoda"&gt;&amp;emsp;&amp;emsp;•&amp;nbsp;&amp;nbsp;Manager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href="mailto:recrutare@altex.ro?subject=[CERNAVODA] [ALTEX] Manager Financiar"&gt;click aici pentru a aplica.&lt;/a&gt;&lt;/p&gt;</v>
      </c>
    </row>
    <row r="170" spans="7:7" x14ac:dyDescent="0.3">
      <c r="G170" t="str">
        <f>'HTML &amp; JS &amp; CSS'!A169&amp;'HTML &amp; JS &amp; CSS'!B169&amp;'HTML &amp; JS &amp; CSS'!C169&amp;'HTML &amp; JS &amp; CSS'!D169&amp;'HTML &amp; JS &amp; CSS'!E169&amp;'HTML &amp; JS &amp; CSS'!F169&amp;'HTML &amp; JS &amp; CSS'!G169&amp;'HTML &amp; JS &amp; CSS'!H169&amp;'HTML &amp; JS &amp; CSS'!I169&amp;'HTML &amp; JS &amp; CSS'!J169&amp;'HTML &amp; JS &amp; CSS'!K169&amp;'HTML &amp; JS &amp; CSS'!L169&amp;'HTML &amp; JS &amp; CSS'!M169&amp;'HTML &amp; JS &amp; CSS'!N169&amp;'HTML &amp; JS &amp; CSS'!O169&amp;'HTML &amp; JS &amp; CSS'!P169&amp;'HTML &amp; JS &amp; CSS'!Q169&amp;'HTML &amp; JS &amp; CSS'!R169</f>
        <v xml:space="preserve">  &lt;h3 class=cariere-magazin-titlu&gt;Altex Constanta City Park&lt;/h3&gt;&lt;p class="cariere-pozitie-titlu" id="Altex-Constanta-City-Park"&gt;&amp;emsp;&amp;emsp;•&amp;nbsp;&amp;nbsp;Director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href="mailto:recrutare@altex.ro?subject=[CONSTANTA] [ALTEX CONSTANTA CITY PARK] Director Adjunct Magazin"&gt;click aici pentru a aplica.&lt;/a&gt;&lt;/p&gt;</v>
      </c>
    </row>
    <row r="171" spans="7:7" x14ac:dyDescent="0.3">
      <c r="G171" t="str">
        <f>'HTML &amp; JS &amp; CSS'!A170&amp;'HTML &amp; JS &amp; CSS'!B170&amp;'HTML &amp; JS &amp; CSS'!C170&amp;'HTML &amp; JS &amp; CSS'!D170&amp;'HTML &amp; JS &amp; CSS'!E170&amp;'HTML &amp; JS &amp; CSS'!F170&amp;'HTML &amp; JS &amp; CSS'!G170&amp;'HTML &amp; JS &amp; CSS'!H170&amp;'HTML &amp; JS &amp; CSS'!I170&amp;'HTML &amp; JS &amp; CSS'!J170&amp;'HTML &amp; JS &amp; CSS'!K170&amp;'HTML &amp; JS &amp; CSS'!L170&amp;'HTML &amp; JS &amp; CSS'!M170&amp;'HTML &amp; JS &amp; CSS'!N170&amp;'HTML &amp; JS &amp; CSS'!O170&amp;'HTML &amp; JS &amp; CSS'!P170&amp;'HTML &amp; JS &amp; CSS'!Q170&amp;'HTML &amp; JS &amp; CSS'!R170</f>
        <v xml:space="preserve">  &lt;h3 class=cariere-magazin-titlu&gt;Altex Constanta Corall&lt;/h3&gt;&lt;p class="cariere-pozitie-titlu" id="Altex-Constanta-Corall"&gt;&amp;emsp;&amp;emsp;•&amp;nbsp;&amp;nbsp;Director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href="mailto:recrutare@altex.ro?subject=[CONSTANTA] [ALTEX CONSTANTA CORALL] Director Adjunct Magazin"&gt;click aici pentru a aplica.&lt;/a&gt;&lt;/p&gt;&lt;p class="cariere-pozitie-titlu" id="Altex-Constanta-Corall"&gt;&amp;emsp;&amp;emsp;•&amp;nbsp;&amp;nbsp;Consultant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href="mailto:recrutare@altex.ro?subject=[CONSTANTA] [ALTEX] IT"&gt;click aici pentru a aplica.&lt;/a&gt;&lt;/p&gt;&lt;p class="cariere-pozitie-titlu" id="Altex-Constanta-Corall"&gt;&amp;emsp;&amp;emsp;•&amp;nbsp;&amp;nbsp;Consultant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href="mailto:recrutare@altex.ro?subject=[CONSTANTA] [ALTEX] Entertainment"&gt;click aici pentru a aplica.&lt;/a&gt;&lt;/p&gt;</v>
      </c>
    </row>
    <row r="172" spans="7:7" x14ac:dyDescent="0.3">
      <c r="G172" t="str">
        <f>'HTML &amp; JS &amp; CSS'!A171&amp;'HTML &amp; JS &amp; CSS'!B171&amp;'HTML &amp; JS &amp; CSS'!C171&amp;'HTML &amp; JS &amp; CSS'!D171&amp;'HTML &amp; JS &amp; CSS'!E171&amp;'HTML &amp; JS &amp; CSS'!F171&amp;'HTML &amp; JS &amp; CSS'!G171&amp;'HTML &amp; JS &amp; CSS'!H171&amp;'HTML &amp; JS &amp; CSS'!I171&amp;'HTML &amp; JS &amp; CSS'!J171&amp;'HTML &amp; JS &amp; CSS'!K171&amp;'HTML &amp; JS &amp; CSS'!L171&amp;'HTML &amp; JS &amp; CSS'!M171&amp;'HTML &amp; JS &amp; CSS'!N171&amp;'HTML &amp; JS &amp; CSS'!O171&amp;'HTML &amp; JS &amp; CSS'!P171&amp;'HTML &amp; JS &amp; CSS'!Q171&amp;'HTML &amp; JS &amp; CSS'!R171</f>
        <v xml:space="preserve">  &lt;h3 class=cariere-magazin-titlu&gt;Altex Constanta Maritimo&lt;/h3&gt;&lt;p class="cariere-pozitie-titlu" id="Altex-Constanta-Maritimo"&gt;&amp;emsp;&amp;emsp;•&amp;nbsp;&amp;nbsp;Director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href="mailto:recrutare@altex.ro?subject=[CONSTANTA] [ALTEX CONSTANTA MARITIMO] Director Adjunct Magazin"&gt;click aici pentru a aplica.&lt;/a&gt;&lt;/p&gt;</v>
      </c>
    </row>
    <row r="173" spans="7:7" x14ac:dyDescent="0.3">
      <c r="G173" t="str">
        <f>'HTML &amp; JS &amp; CSS'!A172&amp;'HTML &amp; JS &amp; CSS'!B172&amp;'HTML &amp; JS &amp; CSS'!C172&amp;'HTML &amp; JS &amp; CSS'!D172&amp;'HTML &amp; JS &amp; CSS'!E172&amp;'HTML &amp; JS &amp; CSS'!F172&amp;'HTML &amp; JS &amp; CSS'!G172&amp;'HTML &amp; JS &amp; CSS'!H172&amp;'HTML &amp; JS &amp; CSS'!I172&amp;'HTML &amp; JS &amp; CSS'!J172&amp;'HTML &amp; JS &amp; CSS'!K172&amp;'HTML &amp; JS &amp; CSS'!L172&amp;'HTML &amp; JS &amp; CSS'!M172&amp;'HTML &amp; JS &amp; CSS'!N172&amp;'HTML &amp; JS &amp; CSS'!O172&amp;'HTML &amp; JS &amp; CSS'!P172&amp;'HTML &amp; JS &amp; CSS'!Q172&amp;'HTML &amp; JS &amp; CSS'!R172</f>
        <v/>
      </c>
    </row>
    <row r="174" spans="7:7" x14ac:dyDescent="0.3">
      <c r="G174" t="str">
        <f>'HTML &amp; JS &amp; CSS'!A173&amp;'HTML &amp; JS &amp; CSS'!B173&amp;'HTML &amp; JS &amp; CSS'!C173&amp;'HTML &amp; JS &amp; CSS'!D173&amp;'HTML &amp; JS &amp; CSS'!E173&amp;'HTML &amp; JS &amp; CSS'!F173&amp;'HTML &amp; JS &amp; CSS'!G173&amp;'HTML &amp; JS &amp; CSS'!H173&amp;'HTML &amp; JS &amp; CSS'!I173&amp;'HTML &amp; JS &amp; CSS'!J173&amp;'HTML &amp; JS &amp; CSS'!K173&amp;'HTML &amp; JS &amp; CSS'!L173&amp;'HTML &amp; JS &amp; CSS'!M173&amp;'HTML &amp; JS &amp; CSS'!N173&amp;'HTML &amp; JS &amp; CSS'!O173&amp;'HTML &amp; JS &amp; CSS'!P173&amp;'HTML &amp; JS &amp; CSS'!Q173&amp;'HTML &amp; JS &amp; CSS'!R173</f>
        <v xml:space="preserve">  &lt;h3 class=cariere-magazin-titlu&gt;Altex Medgidia&lt;/h3&gt;&lt;p class="cariere-pozitie-titlu" id="Altex-Medgidia"&gt;&amp;emsp;&amp;emsp;•&amp;nbsp;&amp;nbsp;Manager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href="mailto:recrutare@altex.ro?subject=[MEDGIDIA] [ALTEX] Manager Financiar"&gt;click aici pentru a aplica.&lt;/a&gt;&lt;/p&gt;</v>
      </c>
    </row>
    <row r="175" spans="7:7" x14ac:dyDescent="0.3">
      <c r="G175" t="str">
        <f>'HTML &amp; JS &amp; CSS'!A174&amp;'HTML &amp; JS &amp; CSS'!B174&amp;'HTML &amp; JS &amp; CSS'!C174&amp;'HTML &amp; JS &amp; CSS'!D174&amp;'HTML &amp; JS &amp; CSS'!E174&amp;'HTML &amp; JS &amp; CSS'!F174&amp;'HTML &amp; JS &amp; CSS'!G174&amp;'HTML &amp; JS &amp; CSS'!H174&amp;'HTML &amp; JS &amp; CSS'!I174&amp;'HTML &amp; JS &amp; CSS'!J174&amp;'HTML &amp; JS &amp; CSS'!K174&amp;'HTML &amp; JS &amp; CSS'!L174&amp;'HTML &amp; JS &amp; CSS'!M174&amp;'HTML &amp; JS &amp; CSS'!N174&amp;'HTML &amp; JS &amp; CSS'!O174&amp;'HTML &amp; JS &amp; CSS'!P174&amp;'HTML &amp; JS &amp; CSS'!Q174&amp;'HTML &amp; JS &amp; CSS'!R174</f>
        <v>&lt;/div&gt;</v>
      </c>
    </row>
    <row r="176" spans="7:7" x14ac:dyDescent="0.3">
      <c r="G176" t="str">
        <f>'HTML &amp; JS &amp; CSS'!A175&amp;'HTML &amp; JS &amp; CSS'!B175&amp;'HTML &amp; JS &amp; CSS'!C175&amp;'HTML &amp; JS &amp; CSS'!D175&amp;'HTML &amp; JS &amp; CSS'!E175&amp;'HTML &amp; JS &amp; CSS'!F175&amp;'HTML &amp; JS &amp; CSS'!G175&amp;'HTML &amp; JS &amp; CSS'!H175&amp;'HTML &amp; JS &amp; CSS'!I175&amp;'HTML &amp; JS &amp; CSS'!J175&amp;'HTML &amp; JS &amp; CSS'!K175&amp;'HTML &amp; JS &amp; CSS'!L175&amp;'HTML &amp; JS &amp; CSS'!M175&amp;'HTML &amp; JS &amp; CSS'!N175&amp;'HTML &amp; JS &amp; CSS'!O175&amp;'HTML &amp; JS &amp; CSS'!P175&amp;'HTML &amp; JS &amp; CSS'!Q175&amp;'HTML &amp; JS &amp; CSS'!R175</f>
        <v>&lt;button id="covasna" class="accordion"&gt;Posturi in județul Covasna &lt;div&gt;(0)&lt;/div&gt;&lt;/button&gt;&lt;div class="panel"&gt;&lt;/div&gt;</v>
      </c>
    </row>
    <row r="177" spans="7:7" x14ac:dyDescent="0.3">
      <c r="G177" t="str">
        <f>'HTML &amp; JS &amp; CSS'!A176&amp;'HTML &amp; JS &amp; CSS'!B176&amp;'HTML &amp; JS &amp; CSS'!C176&amp;'HTML &amp; JS &amp; CSS'!D176&amp;'HTML &amp; JS &amp; CSS'!E176&amp;'HTML &amp; JS &amp; CSS'!F176&amp;'HTML &amp; JS &amp; CSS'!G176&amp;'HTML &amp; JS &amp; CSS'!H176&amp;'HTML &amp; JS &amp; CSS'!I176&amp;'HTML &amp; JS &amp; CSS'!J176&amp;'HTML &amp; JS &amp; CSS'!K176&amp;'HTML &amp; JS &amp; CSS'!L176&amp;'HTML &amp; JS &amp; CSS'!M176&amp;'HTML &amp; JS &amp; CSS'!N176&amp;'HTML &amp; JS &amp; CSS'!O176&amp;'HTML &amp; JS &amp; CSS'!P176&amp;'HTML &amp; JS &amp; CSS'!Q176&amp;'HTML &amp; JS &amp; CSS'!R176</f>
        <v>&lt;button id="dambovita" class="accordion"&gt;Posturi in județul Dambovita &lt;div&gt;(1)&lt;/div&gt;&lt;/button&gt;&lt;div class="panel"&gt;  &lt;h3 class=cariere-magazin-titlu&gt;Altex Targoviste&lt;/h3&gt;&lt;p class="cariere-pozitie-titlu" id="Altex-Targoviste"&gt;&amp;emsp;&amp;emsp;•&amp;nbsp;&amp;nbsp;Director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href="mailto:recrutare@altex.ro?subject=[DAMBOVITA] [ALTEX TARGOVISTE] Director Adjunct Magazin"&gt;click aici pentru a aplica.&lt;/a&gt;&lt;/p&gt;</v>
      </c>
    </row>
    <row r="178" spans="7:7" x14ac:dyDescent="0.3">
      <c r="G178" t="str">
        <f>'HTML &amp; JS &amp; CSS'!A177&amp;'HTML &amp; JS &amp; CSS'!B177&amp;'HTML &amp; JS &amp; CSS'!C177&amp;'HTML &amp; JS &amp; CSS'!D177&amp;'HTML &amp; JS &amp; CSS'!E177&amp;'HTML &amp; JS &amp; CSS'!F177&amp;'HTML &amp; JS &amp; CSS'!G177&amp;'HTML &amp; JS &amp; CSS'!H177&amp;'HTML &amp; JS &amp; CSS'!I177&amp;'HTML &amp; JS &amp; CSS'!J177&amp;'HTML &amp; JS &amp; CSS'!K177&amp;'HTML &amp; JS &amp; CSS'!L177&amp;'HTML &amp; JS &amp; CSS'!M177&amp;'HTML &amp; JS &amp; CSS'!N177&amp;'HTML &amp; JS &amp; CSS'!O177&amp;'HTML &amp; JS &amp; CSS'!P177&amp;'HTML &amp; JS &amp; CSS'!Q177&amp;'HTML &amp; JS &amp; CSS'!R177</f>
        <v>&lt;/div&gt;</v>
      </c>
    </row>
    <row r="179" spans="7:7" x14ac:dyDescent="0.3">
      <c r="G179" t="str">
        <f>'HTML &amp; JS &amp; CSS'!A178&amp;'HTML &amp; JS &amp; CSS'!B178&amp;'HTML &amp; JS &amp; CSS'!C178&amp;'HTML &amp; JS &amp; CSS'!D178&amp;'HTML &amp; JS &amp; CSS'!E178&amp;'HTML &amp; JS &amp; CSS'!F178&amp;'HTML &amp; JS &amp; CSS'!G178&amp;'HTML &amp; JS &amp; CSS'!H178&amp;'HTML &amp; JS &amp; CSS'!I178&amp;'HTML &amp; JS &amp; CSS'!J178&amp;'HTML &amp; JS &amp; CSS'!K178&amp;'HTML &amp; JS &amp; CSS'!L178&amp;'HTML &amp; JS &amp; CSS'!M178&amp;'HTML &amp; JS &amp; CSS'!N178&amp;'HTML &amp; JS &amp; CSS'!O178&amp;'HTML &amp; JS &amp; CSS'!P178&amp;'HTML &amp; JS &amp; CSS'!Q178&amp;'HTML &amp; JS &amp; CSS'!R178</f>
        <v>&lt;button id="dolj" class="accordion"&gt;Posturi in județul Dolj &lt;div&gt;(0)&lt;/div&gt;&lt;/button&gt;&lt;div class="panel"&gt;</v>
      </c>
    </row>
    <row r="180" spans="7:7" x14ac:dyDescent="0.3">
      <c r="G180" t="str">
        <f>'HTML &amp; JS &amp; CSS'!A179&amp;'HTML &amp; JS &amp; CSS'!B179&amp;'HTML &amp; JS &amp; CSS'!C179&amp;'HTML &amp; JS &amp; CSS'!D179&amp;'HTML &amp; JS &amp; CSS'!E179&amp;'HTML &amp; JS &amp; CSS'!F179&amp;'HTML &amp; JS &amp; CSS'!G179&amp;'HTML &amp; JS &amp; CSS'!H179&amp;'HTML &amp; JS &amp; CSS'!I179&amp;'HTML &amp; JS &amp; CSS'!J179&amp;'HTML &amp; JS &amp; CSS'!K179&amp;'HTML &amp; JS &amp; CSS'!L179&amp;'HTML &amp; JS &amp; CSS'!M179&amp;'HTML &amp; JS &amp; CSS'!N179&amp;'HTML &amp; JS &amp; CSS'!O179&amp;'HTML &amp; JS &amp; CSS'!P179&amp;'HTML &amp; JS &amp; CSS'!Q179&amp;'HTML &amp; JS &amp; CSS'!R179</f>
        <v>&lt;/div&gt;</v>
      </c>
    </row>
    <row r="181" spans="7:7" x14ac:dyDescent="0.3">
      <c r="G181" t="str">
        <f>'HTML &amp; JS &amp; CSS'!A180&amp;'HTML &amp; JS &amp; CSS'!B180&amp;'HTML &amp; JS &amp; CSS'!C180&amp;'HTML &amp; JS &amp; CSS'!D180&amp;'HTML &amp; JS &amp; CSS'!E180&amp;'HTML &amp; JS &amp; CSS'!F180&amp;'HTML &amp; JS &amp; CSS'!G180&amp;'HTML &amp; JS &amp; CSS'!H180&amp;'HTML &amp; JS &amp; CSS'!I180&amp;'HTML &amp; JS &amp; CSS'!J180&amp;'HTML &amp; JS &amp; CSS'!K180&amp;'HTML &amp; JS &amp; CSS'!L180&amp;'HTML &amp; JS &amp; CSS'!M180&amp;'HTML &amp; JS &amp; CSS'!N180&amp;'HTML &amp; JS &amp; CSS'!O180&amp;'HTML &amp; JS &amp; CSS'!P180&amp;'HTML &amp; JS &amp; CSS'!Q180&amp;'HTML &amp; JS &amp; CSS'!R180</f>
        <v>&lt;button id="galati" class="accordion"&gt;Posturi in județul Galati &lt;div&gt;(1)&lt;/div&gt;&lt;/button&gt;&lt;div class="panel"&gt;  &lt;h3 class=cariere-magazin-titlu&gt;Altex Galati Billa&lt;/h3&gt;&lt;p class="cariere-pozitie-titlu" id="Altex-Galati-Billa"&gt;&amp;emsp;&amp;emsp;•&amp;nbsp;&amp;nbsp;Consultant Vanzari Negre&amp;nbsp;&amp;nbsp;(1 pozitie)&lt;/p&gt;  &lt;p&gt;&amp;emsp;&amp;emsp;&amp;emsp;&amp;emsp;&amp;emsp;Trimite-ne CV-ul tău la adresa &lt;a href="mailto:recrutare@altex.ro?subject=[GALATI] [ALTEX] Negre"&gt;recrutare@altex.ro&lt;/a&gt;&lt;/p&gt;</v>
      </c>
    </row>
    <row r="182" spans="7:7" x14ac:dyDescent="0.3">
      <c r="G182" t="str">
        <f>'HTML &amp; JS &amp; CSS'!A181&amp;'HTML &amp; JS &amp; CSS'!B181&amp;'HTML &amp; JS &amp; CSS'!C181&amp;'HTML &amp; JS &amp; CSS'!D181&amp;'HTML &amp; JS &amp; CSS'!E181&amp;'HTML &amp; JS &amp; CSS'!F181&amp;'HTML &amp; JS &amp; CSS'!G181&amp;'HTML &amp; JS &amp; CSS'!H181&amp;'HTML &amp; JS &amp; CSS'!I181&amp;'HTML &amp; JS &amp; CSS'!J181&amp;'HTML &amp; JS &amp; CSS'!K181&amp;'HTML &amp; JS &amp; CSS'!L181&amp;'HTML &amp; JS &amp; CSS'!M181&amp;'HTML &amp; JS &amp; CSS'!N181&amp;'HTML &amp; JS &amp; CSS'!O181&amp;'HTML &amp; JS &amp; CSS'!P181&amp;'HTML &amp; JS &amp; CSS'!Q181&amp;'HTML &amp; JS &amp; CSS'!R181</f>
        <v/>
      </c>
    </row>
    <row r="183" spans="7:7" x14ac:dyDescent="0.3">
      <c r="G183" t="str">
        <f>'HTML &amp; JS &amp; CSS'!A182&amp;'HTML &amp; JS &amp; CSS'!B182&amp;'HTML &amp; JS &amp; CSS'!C182&amp;'HTML &amp; JS &amp; CSS'!D182&amp;'HTML &amp; JS &amp; CSS'!E182&amp;'HTML &amp; JS &amp; CSS'!F182&amp;'HTML &amp; JS &amp; CSS'!G182&amp;'HTML &amp; JS &amp; CSS'!H182&amp;'HTML &amp; JS &amp; CSS'!I182&amp;'HTML &amp; JS &amp; CSS'!J182&amp;'HTML &amp; JS &amp; CSS'!K182&amp;'HTML &amp; JS &amp; CSS'!L182&amp;'HTML &amp; JS &amp; CSS'!M182&amp;'HTML &amp; JS &amp; CSS'!N182&amp;'HTML &amp; JS &amp; CSS'!O182&amp;'HTML &amp; JS &amp; CSS'!P182&amp;'HTML &amp; JS &amp; CSS'!Q182&amp;'HTML &amp; JS &amp; CSS'!R182</f>
        <v>&lt;/div&gt;</v>
      </c>
    </row>
    <row r="184" spans="7:7" x14ac:dyDescent="0.3">
      <c r="G184" t="str">
        <f>'HTML &amp; JS &amp; CSS'!A183&amp;'HTML &amp; JS &amp; CSS'!B183&amp;'HTML &amp; JS &amp; CSS'!C183&amp;'HTML &amp; JS &amp; CSS'!D183&amp;'HTML &amp; JS &amp; CSS'!E183&amp;'HTML &amp; JS &amp; CSS'!F183&amp;'HTML &amp; JS &amp; CSS'!G183&amp;'HTML &amp; JS &amp; CSS'!H183&amp;'HTML &amp; JS &amp; CSS'!I183&amp;'HTML &amp; JS &amp; CSS'!J183&amp;'HTML &amp; JS &amp; CSS'!K183&amp;'HTML &amp; JS &amp; CSS'!L183&amp;'HTML &amp; JS &amp; CSS'!M183&amp;'HTML &amp; JS &amp; CSS'!N183&amp;'HTML &amp; JS &amp; CSS'!O183&amp;'HTML &amp; JS &amp; CSS'!P183&amp;'HTML &amp; JS &amp; CSS'!Q183&amp;'HTML &amp; JS &amp; CSS'!R183</f>
        <v>&lt;button id="giurgiu" class="accordion"&gt;Posturi in județul Giurgiu &lt;div&gt;(0)&lt;/div&gt;&lt;/button&gt;&lt;div class="panel"&gt;&lt;/div&gt;</v>
      </c>
    </row>
    <row r="185" spans="7:7" x14ac:dyDescent="0.3">
      <c r="G185" t="str">
        <f>'HTML &amp; JS &amp; CSS'!A184&amp;'HTML &amp; JS &amp; CSS'!B184&amp;'HTML &amp; JS &amp; CSS'!C184&amp;'HTML &amp; JS &amp; CSS'!D184&amp;'HTML &amp; JS &amp; CSS'!E184&amp;'HTML &amp; JS &amp; CSS'!F184&amp;'HTML &amp; JS &amp; CSS'!G184&amp;'HTML &amp; JS &amp; CSS'!H184&amp;'HTML &amp; JS &amp; CSS'!I184&amp;'HTML &amp; JS &amp; CSS'!J184&amp;'HTML &amp; JS &amp; CSS'!K184&amp;'HTML &amp; JS &amp; CSS'!L184&amp;'HTML &amp; JS &amp; CSS'!M184&amp;'HTML &amp; JS &amp; CSS'!N184&amp;'HTML &amp; JS &amp; CSS'!O184&amp;'HTML &amp; JS &amp; CSS'!P184&amp;'HTML &amp; JS &amp; CSS'!Q184&amp;'HTML &amp; JS &amp; CSS'!R184</f>
        <v>&lt;button id="gorj" class="accordion"&gt;Posturi in județul Gorj &lt;div&gt;(1)&lt;/div&gt;&lt;/button&gt;&lt;div class="panel"&gt;</v>
      </c>
    </row>
    <row r="186" spans="7:7" x14ac:dyDescent="0.3">
      <c r="G186" t="str">
        <f>'HTML &amp; JS &amp; CSS'!A185&amp;'HTML &amp; JS &amp; CSS'!B185&amp;'HTML &amp; JS &amp; CSS'!C185&amp;'HTML &amp; JS &amp; CSS'!D185&amp;'HTML &amp; JS &amp; CSS'!E185&amp;'HTML &amp; JS &amp; CSS'!F185&amp;'HTML &amp; JS &amp; CSS'!G185&amp;'HTML &amp; JS &amp; CSS'!H185&amp;'HTML &amp; JS &amp; CSS'!I185&amp;'HTML &amp; JS &amp; CSS'!J185&amp;'HTML &amp; JS &amp; CSS'!K185&amp;'HTML &amp; JS &amp; CSS'!L185&amp;'HTML &amp; JS &amp; CSS'!M185&amp;'HTML &amp; JS &amp; CSS'!N185&amp;'HTML &amp; JS &amp; CSS'!O185&amp;'HTML &amp; JS &amp; CSS'!P185&amp;'HTML &amp; JS &amp; CSS'!Q185&amp;'HTML &amp; JS &amp; CSS'!R185</f>
        <v xml:space="preserve">  &lt;h3 class=cariere-magazin-titlu&gt;Altex Targu Jiu Shopping City Mall&lt;/h3&gt;&lt;p class="cariere-pozitie-titlu" id="Altex-Targu-Jiu-Shopping-City-Mall"&gt;&amp;emsp;&amp;emsp;•&amp;nbsp;&amp;nbsp;Director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href="mailto:recrutare@altex.ro?subject=[GORJ] [ALTEX TARGU JIU SHOPPING CITY MALL] Director Adjunct Magazin"&gt;click aici pentru a aplica.&lt;/a&gt;&lt;/p&gt;&lt;/div&gt;</v>
      </c>
    </row>
    <row r="187" spans="7:7" x14ac:dyDescent="0.3">
      <c r="G187" t="str">
        <f>'HTML &amp; JS &amp; CSS'!A186&amp;'HTML &amp; JS &amp; CSS'!B186&amp;'HTML &amp; JS &amp; CSS'!C186&amp;'HTML &amp; JS &amp; CSS'!D186&amp;'HTML &amp; JS &amp; CSS'!E186&amp;'HTML &amp; JS &amp; CSS'!F186&amp;'HTML &amp; JS &amp; CSS'!G186&amp;'HTML &amp; JS &amp; CSS'!H186&amp;'HTML &amp; JS &amp; CSS'!I186&amp;'HTML &amp; JS &amp; CSS'!J186&amp;'HTML &amp; JS &amp; CSS'!K186&amp;'HTML &amp; JS &amp; CSS'!L186&amp;'HTML &amp; JS &amp; CSS'!M186&amp;'HTML &amp; JS &amp; CSS'!N186&amp;'HTML &amp; JS &amp; CSS'!O186&amp;'HTML &amp; JS &amp; CSS'!P186&amp;'HTML &amp; JS &amp; CSS'!Q186&amp;'HTML &amp; JS &amp; CSS'!R186</f>
        <v>&lt;button id="harghita" class="accordion"&gt;Posturi in județul Harghita &lt;div&gt;(1)&lt;/div&gt;&lt;/button&gt;&lt;div class="panel"&gt;</v>
      </c>
    </row>
    <row r="188" spans="7:7" x14ac:dyDescent="0.3">
      <c r="G188" t="str">
        <f>'HTML &amp; JS &amp; CSS'!A187&amp;'HTML &amp; JS &amp; CSS'!B187&amp;'HTML &amp; JS &amp; CSS'!C187&amp;'HTML &amp; JS &amp; CSS'!D187&amp;'HTML &amp; JS &amp; CSS'!E187&amp;'HTML &amp; JS &amp; CSS'!F187&amp;'HTML &amp; JS &amp; CSS'!G187&amp;'HTML &amp; JS &amp; CSS'!H187&amp;'HTML &amp; JS &amp; CSS'!I187&amp;'HTML &amp; JS &amp; CSS'!J187&amp;'HTML &amp; JS &amp; CSS'!K187&amp;'HTML &amp; JS &amp; CSS'!L187&amp;'HTML &amp; JS &amp; CSS'!M187&amp;'HTML &amp; JS &amp; CSS'!N187&amp;'HTML &amp; JS &amp; CSS'!O187&amp;'HTML &amp; JS &amp; CSS'!P187&amp;'HTML &amp; JS &amp; CSS'!Q187&amp;'HTML &amp; JS &amp; CSS'!R187</f>
        <v xml:space="preserve">  &lt;h3 class=cariere-magazin-titlu&gt;Altex Odorheiu Secuiesc&lt;/h3&gt;&lt;p class="cariere-pozitie-titlu" id="Altex-Odorheiu-Secuiesc"&gt;&amp;emsp;&amp;emsp;•&amp;nbsp;&amp;nbsp;Manager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href="mailto:recrutare@altex.ro?subject=[ODORHEIU SECUIESC] [ALTEX] Manager Financiar"&gt;click aici pentru a aplica.&lt;/a&gt;&lt;/p&gt;&lt;/div&gt;</v>
      </c>
    </row>
    <row r="189" spans="7:7" x14ac:dyDescent="0.3">
      <c r="G189" t="str">
        <f>'HTML &amp; JS &amp; CSS'!A188&amp;'HTML &amp; JS &amp; CSS'!B188&amp;'HTML &amp; JS &amp; CSS'!C188&amp;'HTML &amp; JS &amp; CSS'!D188&amp;'HTML &amp; JS &amp; CSS'!E188&amp;'HTML &amp; JS &amp; CSS'!F188&amp;'HTML &amp; JS &amp; CSS'!G188&amp;'HTML &amp; JS &amp; CSS'!H188&amp;'HTML &amp; JS &amp; CSS'!I188&amp;'HTML &amp; JS &amp; CSS'!J188&amp;'HTML &amp; JS &amp; CSS'!K188&amp;'HTML &amp; JS &amp; CSS'!L188&amp;'HTML &amp; JS &amp; CSS'!M188&amp;'HTML &amp; JS &amp; CSS'!N188&amp;'HTML &amp; JS &amp; CSS'!O188&amp;'HTML &amp; JS &amp; CSS'!P188&amp;'HTML &amp; JS &amp; CSS'!Q188&amp;'HTML &amp; JS &amp; CSS'!R188</f>
        <v>&lt;button id="hunedoara" class="accordion"&gt;Posturi in județul Hunedoara &lt;div&gt;(3)&lt;/div&gt;&lt;/button&gt;&lt;div class="panel"&gt;  &lt;h3 class=cariere-magazin-titlu&gt;Altex Deva Shopping City Center&lt;/h3&gt;&lt;p class="cariere-pozitie-titlu" id="Altex-Deva-Shopping-City-Center"&gt;&amp;emsp;&amp;emsp;•&amp;nbsp;&amp;nbsp;Director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href="mailto:recrutare@altex.ro?subject=[HUNEDOARA] [ALTEX DEVA SHOPPING CITY CENTER] Director Adjunct Magazin"&gt;click aici pentru a aplica.&lt;/a&gt;&lt;/p&gt;</v>
      </c>
    </row>
    <row r="190" spans="7:7" x14ac:dyDescent="0.3">
      <c r="G190" t="str">
        <f>'HTML &amp; JS &amp; CSS'!A189&amp;'HTML &amp; JS &amp; CSS'!B189&amp;'HTML &amp; JS &amp; CSS'!C189&amp;'HTML &amp; JS &amp; CSS'!D189&amp;'HTML &amp; JS &amp; CSS'!E189&amp;'HTML &amp; JS &amp; CSS'!F189&amp;'HTML &amp; JS &amp; CSS'!G189&amp;'HTML &amp; JS &amp; CSS'!H189&amp;'HTML &amp; JS &amp; CSS'!I189&amp;'HTML &amp; JS &amp; CSS'!J189&amp;'HTML &amp; JS &amp; CSS'!K189&amp;'HTML &amp; JS &amp; CSS'!L189&amp;'HTML &amp; JS &amp; CSS'!M189&amp;'HTML &amp; JS &amp; CSS'!N189&amp;'HTML &amp; JS &amp; CSS'!O189&amp;'HTML &amp; JS &amp; CSS'!P189&amp;'HTML &amp; JS &amp; CSS'!Q189&amp;'HTML &amp; JS &amp; CSS'!R189</f>
        <v xml:space="preserve">  &lt;h3 class=cariere-magazin-titlu&gt;Altex Hunedoara&lt;/h3&gt;&lt;p class="cariere-pozitie-titlu" id="Altex-Hunedoara"&gt;&amp;emsp;&amp;emsp;•&amp;nbsp;&amp;nbsp;Director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href="mailto:recrutare@altex.ro?subject=[HUNEDOARA] [ALTEX HUNEDOARA] Director Adjunct Magazin"&gt;click aici pentru a aplica.&lt;/a&gt;&lt;/p&gt;</v>
      </c>
    </row>
    <row r="191" spans="7:7" x14ac:dyDescent="0.3">
      <c r="G191" t="str">
        <f>'HTML &amp; JS &amp; CSS'!A190&amp;'HTML &amp; JS &amp; CSS'!B190&amp;'HTML &amp; JS &amp; CSS'!C190&amp;'HTML &amp; JS &amp; CSS'!D190&amp;'HTML &amp; JS &amp; CSS'!E190&amp;'HTML &amp; JS &amp; CSS'!F190&amp;'HTML &amp; JS &amp; CSS'!G190&amp;'HTML &amp; JS &amp; CSS'!H190&amp;'HTML &amp; JS &amp; CSS'!I190&amp;'HTML &amp; JS &amp; CSS'!J190&amp;'HTML &amp; JS &amp; CSS'!K190&amp;'HTML &amp; JS &amp; CSS'!L190&amp;'HTML &amp; JS &amp; CSS'!M190&amp;'HTML &amp; JS &amp; CSS'!N190&amp;'HTML &amp; JS &amp; CSS'!O190&amp;'HTML &amp; JS &amp; CSS'!P190&amp;'HTML &amp; JS &amp; CSS'!Q190&amp;'HTML &amp; JS &amp; CSS'!R190</f>
        <v xml:space="preserve">  &lt;h3 class=cariere-magazin-titlu&gt;Altex Petrosani Retail Park&lt;/h3&gt;&lt;p class="cariere-pozitie-titlu" id="Altex-Petrosani-Retail-Park"&gt;&amp;emsp;&amp;emsp;•&amp;nbsp;&amp;nbsp;Director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href="mailto:recrutare@altex.ro?subject=[HUNEDOARA] [ALTEX PETROSANI RETAIL PARK] Director Adjunct Magazin"&gt;click aici pentru a aplica.&lt;/a&gt;&lt;/p&gt;&lt;/div&gt;</v>
      </c>
    </row>
    <row r="192" spans="7:7" x14ac:dyDescent="0.3">
      <c r="G192" t="str">
        <f>'HTML &amp; JS &amp; CSS'!A191&amp;'HTML &amp; JS &amp; CSS'!B191&amp;'HTML &amp; JS &amp; CSS'!C191&amp;'HTML &amp; JS &amp; CSS'!D191&amp;'HTML &amp; JS &amp; CSS'!E191&amp;'HTML &amp; JS &amp; CSS'!F191&amp;'HTML &amp; JS &amp; CSS'!G191&amp;'HTML &amp; JS &amp; CSS'!H191&amp;'HTML &amp; JS &amp; CSS'!I191&amp;'HTML &amp; JS &amp; CSS'!J191&amp;'HTML &amp; JS &amp; CSS'!K191&amp;'HTML &amp; JS &amp; CSS'!L191&amp;'HTML &amp; JS &amp; CSS'!M191&amp;'HTML &amp; JS &amp; CSS'!N191&amp;'HTML &amp; JS &amp; CSS'!O191&amp;'HTML &amp; JS &amp; CSS'!P191&amp;'HTML &amp; JS &amp; CSS'!Q191&amp;'HTML &amp; JS &amp; CSS'!R191</f>
        <v>&lt;button id="ialomita" class="accordion"&gt;Posturi in județul Ialomita &lt;div&gt;(1)&lt;/div&gt;&lt;/button&gt;&lt;div class="panel"&gt;  &lt;h3 class=cariere-magazin-titlu&gt;Altex Slobozia&lt;/h3&gt;&lt;p class="cariere-pozitie-titlu" id="Altex-Slobozia"&gt;&amp;emsp;&amp;emsp;•&amp;nbsp;&amp;nbsp;Consultant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href="mailto:recrutare@altex.ro?subject=[SLOBOZIA] [ALTEX] Electrocasnice Mari"&gt;clici aici pentru a aplica.&lt;/a&gt;&lt;/p&gt;&lt;/div&gt;</v>
      </c>
    </row>
    <row r="193" spans="7:7" x14ac:dyDescent="0.3">
      <c r="G193" t="str">
        <f>'HTML &amp; JS &amp; CSS'!A192&amp;'HTML &amp; JS &amp; CSS'!B192&amp;'HTML &amp; JS &amp; CSS'!C192&amp;'HTML &amp; JS &amp; CSS'!D192&amp;'HTML &amp; JS &amp; CSS'!E192&amp;'HTML &amp; JS &amp; CSS'!F192&amp;'HTML &amp; JS &amp; CSS'!G192&amp;'HTML &amp; JS &amp; CSS'!H192&amp;'HTML &amp; JS &amp; CSS'!I192&amp;'HTML &amp; JS &amp; CSS'!J192&amp;'HTML &amp; JS &amp; CSS'!K192&amp;'HTML &amp; JS &amp; CSS'!L192&amp;'HTML &amp; JS &amp; CSS'!M192&amp;'HTML &amp; JS &amp; CSS'!N192&amp;'HTML &amp; JS &amp; CSS'!O192&amp;'HTML &amp; JS &amp; CSS'!P192&amp;'HTML &amp; JS &amp; CSS'!Q192&amp;'HTML &amp; JS &amp; CSS'!R192</f>
        <v>&lt;button id="iasi" class="accordion"&gt;Posturi in județul Iasi &lt;div&gt;(3)&lt;/div&gt;&lt;/button&gt;&lt;div class="panel"&gt;  &lt;h3 class=cariere-magazin-titlu&gt;Altex Iasi Era Shopping Park&lt;/h3&gt;&lt;p class="cariere-pozitie-titlu" id="Altex-Iasi-Era-Shopping-Park"&gt;&amp;emsp;&amp;emsp;•&amp;nbsp;&amp;nbsp;Director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href="mailto:recrutare@altex.ro?subject=[IASI] [ALTEX IASI ERA SHOPPING PARK] Director Adjunct Magazin"&gt;click aici pentru a aplica.&lt;/a&gt;&lt;/p&gt;</v>
      </c>
    </row>
    <row r="194" spans="7:7" x14ac:dyDescent="0.3">
      <c r="G194" t="str">
        <f>'HTML &amp; JS &amp; CSS'!A193&amp;'HTML &amp; JS &amp; CSS'!B193&amp;'HTML &amp; JS &amp; CSS'!C193&amp;'HTML &amp; JS &amp; CSS'!D193&amp;'HTML &amp; JS &amp; CSS'!E193&amp;'HTML &amp; JS &amp; CSS'!F193&amp;'HTML &amp; JS &amp; CSS'!G193&amp;'HTML &amp; JS &amp; CSS'!H193&amp;'HTML &amp; JS &amp; CSS'!I193&amp;'HTML &amp; JS &amp; CSS'!J193&amp;'HTML &amp; JS &amp; CSS'!K193&amp;'HTML &amp; JS &amp; CSS'!L193&amp;'HTML &amp; JS &amp; CSS'!M193&amp;'HTML &amp; JS &amp; CSS'!N193&amp;'HTML &amp; JS &amp; CSS'!O193&amp;'HTML &amp; JS &amp; CSS'!P193&amp;'HTML &amp; JS &amp; CSS'!Q193&amp;'HTML &amp; JS &amp; CSS'!R193</f>
        <v xml:space="preserve">  &lt;h3 class=cariere-magazin-titlu&gt;Altex Iasi Iulius Mall&lt;/h3&gt;&lt;p class="cariere-pozitie-titlu" id="Altex-Iasi-Iulius-Mall"&gt;&amp;emsp;&amp;emsp;•&amp;nbsp;&amp;nbsp;Director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href="mailto:recrutare@altex.ro?subject=[IASI] [ALTEX IASI IULIUS MALL] Director Adjunct Magazin"&gt;click aici pentru a aplica.&lt;/a&gt;&lt;/p&gt;</v>
      </c>
    </row>
    <row r="195" spans="7:7" x14ac:dyDescent="0.3">
      <c r="G195" t="str">
        <f>'HTML &amp; JS &amp; CSS'!A194&amp;'HTML &amp; JS &amp; CSS'!B194&amp;'HTML &amp; JS &amp; CSS'!C194&amp;'HTML &amp; JS &amp; CSS'!D194&amp;'HTML &amp; JS &amp; CSS'!E194&amp;'HTML &amp; JS &amp; CSS'!F194&amp;'HTML &amp; JS &amp; CSS'!G194&amp;'HTML &amp; JS &amp; CSS'!H194&amp;'HTML &amp; JS &amp; CSS'!I194&amp;'HTML &amp; JS &amp; CSS'!J194&amp;'HTML &amp; JS &amp; CSS'!K194&amp;'HTML &amp; JS &amp; CSS'!L194&amp;'HTML &amp; JS &amp; CSS'!M194&amp;'HTML &amp; JS &amp; CSS'!N194&amp;'HTML &amp; JS &amp; CSS'!O194&amp;'HTML &amp; JS &amp; CSS'!P194&amp;'HTML &amp; JS &amp; CSS'!Q194&amp;'HTML &amp; JS &amp; CSS'!R194</f>
        <v xml:space="preserve">  &lt;h3 class=cariere-magazin-titlu&gt;Altex Pascani&lt;/h3&gt;&lt;p class="cariere-pozitie-titlu" id="Altex-Pascani"&gt;&amp;emsp;&amp;emsp;•&amp;nbsp;&amp;nbsp;Manager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href="mailto:recrutare@altex.ro?subject=[PASCANI] [ALTEX] Manager Financiar"&gt;click aici pentru a aplica.&lt;/a&gt;&lt;/p&gt;&lt;/div&gt;</v>
      </c>
    </row>
    <row r="196" spans="7:7" x14ac:dyDescent="0.3">
      <c r="G196" t="str">
        <f>'HTML &amp; JS &amp; CSS'!A195&amp;'HTML &amp; JS &amp; CSS'!B195&amp;'HTML &amp; JS &amp; CSS'!C195&amp;'HTML &amp; JS &amp; CSS'!D195&amp;'HTML &amp; JS &amp; CSS'!E195&amp;'HTML &amp; JS &amp; CSS'!F195&amp;'HTML &amp; JS &amp; CSS'!G195&amp;'HTML &amp; JS &amp; CSS'!H195&amp;'HTML &amp; JS &amp; CSS'!I195&amp;'HTML &amp; JS &amp; CSS'!J195&amp;'HTML &amp; JS &amp; CSS'!K195&amp;'HTML &amp; JS &amp; CSS'!L195&amp;'HTML &amp; JS &amp; CSS'!M195&amp;'HTML &amp; JS &amp; CSS'!N195&amp;'HTML &amp; JS &amp; CSS'!O195&amp;'HTML &amp; JS &amp; CSS'!P195&amp;'HTML &amp; JS &amp; CSS'!Q195&amp;'HTML &amp; JS &amp; CSS'!R195</f>
        <v>&lt;button id="maramures" class="accordion"&gt;Posturi in județul Maramures &lt;div&gt;(1)&lt;/div&gt;&lt;/button&gt;&lt;div class="panel"&gt;  &lt;h3 class=cariere-magazin-titlu&gt;Altex Sighetu Marmatiei Kaufland&lt;/h3&gt;&lt;p class="cariere-pozitie-titlu" id="Altex-Sighetu-Marmatiei-Kaufland"&gt;&amp;emsp;&amp;emsp;•&amp;nbsp;&amp;nbsp;Manager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href="mailto:recrutare@altex.ro?subject=[SIGHETU MARMATIEI] [ALTEX] Manager Financiar"&gt;click aici pentru a aplica.&lt;/a&gt;&lt;/p&gt;&lt;/div&gt;</v>
      </c>
    </row>
    <row r="197" spans="7:7" x14ac:dyDescent="0.3">
      <c r="G197" t="str">
        <f>'HTML &amp; JS &amp; CSS'!A196&amp;'HTML &amp; JS &amp; CSS'!B196&amp;'HTML &amp; JS &amp; CSS'!C196&amp;'HTML &amp; JS &amp; CSS'!D196&amp;'HTML &amp; JS &amp; CSS'!E196&amp;'HTML &amp; JS &amp; CSS'!F196&amp;'HTML &amp; JS &amp; CSS'!G196&amp;'HTML &amp; JS &amp; CSS'!H196&amp;'HTML &amp; JS &amp; CSS'!I196&amp;'HTML &amp; JS &amp; CSS'!J196&amp;'HTML &amp; JS &amp; CSS'!K196&amp;'HTML &amp; JS &amp; CSS'!L196&amp;'HTML &amp; JS &amp; CSS'!M196&amp;'HTML &amp; JS &amp; CSS'!N196&amp;'HTML &amp; JS &amp; CSS'!O196&amp;'HTML &amp; JS &amp; CSS'!P196&amp;'HTML &amp; JS &amp; CSS'!Q196&amp;'HTML &amp; JS &amp; CSS'!R196</f>
        <v>&lt;button id="mehedinti" class="accordion"&gt;Posturi in județul Mehedinti &lt;div&gt;(1)&lt;/div&gt;&lt;/button&gt;&lt;div class="panel"&gt;  &lt;h3 class=cariere-magazin-titlu&gt;Altex Severin European Retail Parc&lt;/h3&gt;&lt;p class="cariere-pozitie-titlu" id="Altex-Severin-European-Retail-Parc"&gt;&amp;emsp;&amp;emsp;•&amp;nbsp;&amp;nbsp;Director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href="mailto:recrutare@altex.ro?subject=[MEHEDINTI] [ALTEX SEVERIN EUROPEAN RETAIL PARC] Director Adjunct Magazin"&gt;click aici pentru a aplica.&lt;/a&gt;&lt;/p&gt;&lt;/div&gt;</v>
      </c>
    </row>
    <row r="198" spans="7:7" x14ac:dyDescent="0.3">
      <c r="G198" t="str">
        <f>'HTML &amp; JS &amp; CSS'!A197&amp;'HTML &amp; JS &amp; CSS'!B197&amp;'HTML &amp; JS &amp; CSS'!C197&amp;'HTML &amp; JS &amp; CSS'!D197&amp;'HTML &amp; JS &amp; CSS'!E197&amp;'HTML &amp; JS &amp; CSS'!F197&amp;'HTML &amp; JS &amp; CSS'!G197&amp;'HTML &amp; JS &amp; CSS'!H197&amp;'HTML &amp; JS &amp; CSS'!I197&amp;'HTML &amp; JS &amp; CSS'!J197&amp;'HTML &amp; JS &amp; CSS'!K197&amp;'HTML &amp; JS &amp; CSS'!L197&amp;'HTML &amp; JS &amp; CSS'!M197&amp;'HTML &amp; JS &amp; CSS'!N197&amp;'HTML &amp; JS &amp; CSS'!O197&amp;'HTML &amp; JS &amp; CSS'!P197&amp;'HTML &amp; JS &amp; CSS'!Q197&amp;'HTML &amp; JS &amp; CSS'!R197</f>
        <v>&lt;button id="mures" class="accordion"&gt;Posturi in județul Mures &lt;div&gt;(1)&lt;/div&gt;&lt;/button&gt;&lt;div class="panel"&gt;</v>
      </c>
    </row>
    <row r="199" spans="7:7" x14ac:dyDescent="0.3">
      <c r="G199" t="str">
        <f>'HTML &amp; JS &amp; CSS'!A198&amp;'HTML &amp; JS &amp; CSS'!B198&amp;'HTML &amp; JS &amp; CSS'!C198&amp;'HTML &amp; JS &amp; CSS'!D198&amp;'HTML &amp; JS &amp; CSS'!E198&amp;'HTML &amp; JS &amp; CSS'!F198&amp;'HTML &amp; JS &amp; CSS'!G198&amp;'HTML &amp; JS &amp; CSS'!H198&amp;'HTML &amp; JS &amp; CSS'!I198&amp;'HTML &amp; JS &amp; CSS'!J198&amp;'HTML &amp; JS &amp; CSS'!K198&amp;'HTML &amp; JS &amp; CSS'!L198&amp;'HTML &amp; JS &amp; CSS'!M198&amp;'HTML &amp; JS &amp; CSS'!N198&amp;'HTML &amp; JS &amp; CSS'!O198&amp;'HTML &amp; JS &amp; CSS'!P198&amp;'HTML &amp; JS &amp; CSS'!Q198&amp;'HTML &amp; JS &amp; CSS'!R198</f>
        <v xml:space="preserve">  &lt;h3 class=cariere-magazin-titlu&gt;Altex Sighisoara Strip Mall&lt;/h3&gt;&lt;p class="cariere-pozitie-titlu" id="Altex-Sighisoara-Strip-Mall"&gt;&amp;emsp;&amp;emsp;•&amp;nbsp;&amp;nbsp;Manager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href="mailto:recrutare@altex.ro?subject=[SIGHISOARA] [ALTEX] Manager Financiar"&gt;click aici pentru a aplica.&lt;/a&gt;&lt;/p&gt;&lt;/div&gt;</v>
      </c>
    </row>
    <row r="200" spans="7:7" x14ac:dyDescent="0.3">
      <c r="G200" t="str">
        <f>'HTML &amp; JS &amp; CSS'!A199&amp;'HTML &amp; JS &amp; CSS'!B199&amp;'HTML &amp; JS &amp; CSS'!C199&amp;'HTML &amp; JS &amp; CSS'!D199&amp;'HTML &amp; JS &amp; CSS'!E199&amp;'HTML &amp; JS &amp; CSS'!F199&amp;'HTML &amp; JS &amp; CSS'!G199&amp;'HTML &amp; JS &amp; CSS'!H199&amp;'HTML &amp; JS &amp; CSS'!I199&amp;'HTML &amp; JS &amp; CSS'!J199&amp;'HTML &amp; JS &amp; CSS'!K199&amp;'HTML &amp; JS &amp; CSS'!L199&amp;'HTML &amp; JS &amp; CSS'!M199&amp;'HTML &amp; JS &amp; CSS'!N199&amp;'HTML &amp; JS &amp; CSS'!O199&amp;'HTML &amp; JS &amp; CSS'!P199&amp;'HTML &amp; JS &amp; CSS'!Q199&amp;'HTML &amp; JS &amp; CSS'!R199</f>
        <v>&lt;button id="neamt" class="accordion"&gt;Posturi in județul Neamt &lt;div&gt;(0)&lt;/div&gt;&lt;/button&gt;&lt;div class="panel"&gt;</v>
      </c>
    </row>
    <row r="201" spans="7:7" x14ac:dyDescent="0.3">
      <c r="G201" t="str">
        <f>'HTML &amp; JS &amp; CSS'!A200&amp;'HTML &amp; JS &amp; CSS'!B200&amp;'HTML &amp; JS &amp; CSS'!C200&amp;'HTML &amp; JS &amp; CSS'!D200&amp;'HTML &amp; JS &amp; CSS'!E200&amp;'HTML &amp; JS &amp; CSS'!F200&amp;'HTML &amp; JS &amp; CSS'!G200&amp;'HTML &amp; JS &amp; CSS'!H200&amp;'HTML &amp; JS &amp; CSS'!I200&amp;'HTML &amp; JS &amp; CSS'!J200&amp;'HTML &amp; JS &amp; CSS'!K200&amp;'HTML &amp; JS &amp; CSS'!L200&amp;'HTML &amp; JS &amp; CSS'!M200&amp;'HTML &amp; JS &amp; CSS'!N200&amp;'HTML &amp; JS &amp; CSS'!O200&amp;'HTML &amp; JS &amp; CSS'!P200&amp;'HTML &amp; JS &amp; CSS'!Q200&amp;'HTML &amp; JS &amp; CSS'!R200</f>
        <v>&lt;/div&gt;</v>
      </c>
    </row>
    <row r="202" spans="7:7" x14ac:dyDescent="0.3">
      <c r="G202" t="str">
        <f>'HTML &amp; JS &amp; CSS'!A201&amp;'HTML &amp; JS &amp; CSS'!B201&amp;'HTML &amp; JS &amp; CSS'!C201&amp;'HTML &amp; JS &amp; CSS'!D201&amp;'HTML &amp; JS &amp; CSS'!E201&amp;'HTML &amp; JS &amp; CSS'!F201&amp;'HTML &amp; JS &amp; CSS'!G201&amp;'HTML &amp; JS &amp; CSS'!H201&amp;'HTML &amp; JS &amp; CSS'!I201&amp;'HTML &amp; JS &amp; CSS'!J201&amp;'HTML &amp; JS &amp; CSS'!K201&amp;'HTML &amp; JS &amp; CSS'!L201&amp;'HTML &amp; JS &amp; CSS'!M201&amp;'HTML &amp; JS &amp; CSS'!N201&amp;'HTML &amp; JS &amp; CSS'!O201&amp;'HTML &amp; JS &amp; CSS'!P201&amp;'HTML &amp; JS &amp; CSS'!Q201&amp;'HTML &amp; JS &amp; CSS'!R201</f>
        <v>&lt;button id="olt" class="accordion"&gt;Posturi in județul Olt &lt;div&gt;(3)&lt;/div&gt;&lt;/button&gt;&lt;div class="panel"&gt;  &lt;h3 class=cariere-magazin-titlu&gt;Altex Slatina Winmarkt&lt;/h3&gt;&lt;p class="cariere-pozitie-titlu" id="Altex-Slatina-Winmarkt"&gt;&amp;emsp;&amp;emsp;•&amp;nbsp;&amp;nbsp;Director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href="mailto:recrutare@altex.ro?subject=[OLT] [ALTEX SLATINA WINMARKT] Director Adjunct Magazin"&gt;click aici pentru a aplica.&lt;/a&gt;&lt;/p&gt;&lt;p class="cariere-pozitie-titlu" id="Altex-Slatina-Winmarkt"&gt;&amp;emsp;&amp;emsp;•&amp;nbsp;&amp;nbsp;Consultant Vanzari Comunicatii&amp;nbsp;&amp;nbsp;(2 pozitii)&lt;/p&gt;&lt;p&gt;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href="mailto:recrutare@altex.ro?subject=[SLATINA] [ALTEX] Comunicatii"&gt;click aici pentru a aplica.&lt;/a&gt;&lt;/p&gt;&lt;/div&gt;</v>
      </c>
    </row>
    <row r="203" spans="7:7" x14ac:dyDescent="0.3">
      <c r="G203" t="str">
        <f>'HTML &amp; JS &amp; CSS'!A202&amp;'HTML &amp; JS &amp; CSS'!B202&amp;'HTML &amp; JS &amp; CSS'!C202&amp;'HTML &amp; JS &amp; CSS'!D202&amp;'HTML &amp; JS &amp; CSS'!E202&amp;'HTML &amp; JS &amp; CSS'!F202&amp;'HTML &amp; JS &amp; CSS'!G202&amp;'HTML &amp; JS &amp; CSS'!H202&amp;'HTML &amp; JS &amp; CSS'!I202&amp;'HTML &amp; JS &amp; CSS'!J202&amp;'HTML &amp; JS &amp; CSS'!K202&amp;'HTML &amp; JS &amp; CSS'!L202&amp;'HTML &amp; JS &amp; CSS'!M202&amp;'HTML &amp; JS &amp; CSS'!N202&amp;'HTML &amp; JS &amp; CSS'!O202&amp;'HTML &amp; JS &amp; CSS'!P202&amp;'HTML &amp; JS &amp; CSS'!Q202&amp;'HTML &amp; JS &amp; CSS'!R202</f>
        <v>&lt;button id="prahova" class="accordion"&gt;Posturi in județul Prahova &lt;div&gt;(5)&lt;/div&gt;&lt;/button&gt;&lt;div class="panel"&gt;  &lt;h3 class=cariere-magazin-titlu&gt;Altex Ploiesti Billa&lt;/h3&gt;&lt;p class="cariere-pozitie-titlu" id="Altex-Ploiesti-Billa"&gt;&amp;emsp;&amp;emsp;•&amp;nbsp;&amp;nbsp;Manager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href="mailto:recrutare@altex.ro?subject=[PLOIESTI] [ALTEX] Manager Financiar"&gt;click aici pentru a aplica.&lt;/a&gt;&lt;/p&gt;&lt;p class="cariere-pozitie-titlu" id="Altex-Ploiesti-Billa"&gt;&amp;emsp;&amp;emsp;•&amp;nbsp;&amp;nbsp;Consultant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href="mailto:recrutare@altex.ro?subject=[PLOIESTI] [ALTEX] Electrocasnice Mari"&gt;clici aici pentru a aplica.&lt;/a&gt;&lt;/p&gt;&lt;p class="cariere-pozitie-titlu" id="Altex-Ploiesti-Billa"&gt;&amp;emsp;&amp;emsp;•&amp;nbsp;&amp;nbsp;Consultant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href="mailto:recrutare@altex.ro?subject=[PLOIESTI] [ALTEX] Electrocasnice Mici"&gt;click aici pentru a aplica.&lt;/a&gt;&lt;/p&gt;&lt;p class="cariere-pozitie-titlu" id="Altex-Ploiesti-Billa"&gt;&amp;emsp;&amp;emsp;•&amp;nbsp;&amp;nbsp;Consultant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href="mailto:recrutare@altex.ro?subject=[PLOIESTI] [ALTEX] IT"&gt;click aici pentru a aplica.&lt;/a&gt;&lt;/p&gt;&lt;p class="cariere-pozitie-titlu" id="Altex-Ploiesti-Billa"&gt;&amp;emsp;&amp;emsp;•&amp;nbsp;&amp;nbsp;Consultant Vanzari Negre&amp;nbsp;&amp;nbsp;(1 pozitie)&lt;/p&gt;  &lt;p&gt;&amp;emsp;&amp;emsp;&amp;emsp;&amp;emsp;&amp;emsp;Trimite-ne CV-ul tău la adresa &lt;a href="mailto:recrutare@altex.ro?subject=[PLOIESTI] [ALTEX] Negre"&gt;recrutare@altex.ro&lt;/a&gt;&lt;/p&gt;</v>
      </c>
    </row>
    <row r="204" spans="7:7" x14ac:dyDescent="0.3">
      <c r="G204" t="str">
        <f>'HTML &amp; JS &amp; CSS'!A203&amp;'HTML &amp; JS &amp; CSS'!B203&amp;'HTML &amp; JS &amp; CSS'!C203&amp;'HTML &amp; JS &amp; CSS'!D203&amp;'HTML &amp; JS &amp; CSS'!E203&amp;'HTML &amp; JS &amp; CSS'!F203&amp;'HTML &amp; JS &amp; CSS'!G203&amp;'HTML &amp; JS &amp; CSS'!H203&amp;'HTML &amp; JS &amp; CSS'!I203&amp;'HTML &amp; JS &amp; CSS'!J203&amp;'HTML &amp; JS &amp; CSS'!K203&amp;'HTML &amp; JS &amp; CSS'!L203&amp;'HTML &amp; JS &amp; CSS'!M203&amp;'HTML &amp; JS &amp; CSS'!N203&amp;'HTML &amp; JS &amp; CSS'!O203&amp;'HTML &amp; JS &amp; CSS'!P203&amp;'HTML &amp; JS &amp; CSS'!Q203&amp;'HTML &amp; JS &amp; CSS'!R203</f>
        <v>&lt;/div&gt;</v>
      </c>
    </row>
    <row r="205" spans="7:7" x14ac:dyDescent="0.3">
      <c r="G205" t="str">
        <f>'HTML &amp; JS &amp; CSS'!A204&amp;'HTML &amp; JS &amp; CSS'!B204&amp;'HTML &amp; JS &amp; CSS'!C204&amp;'HTML &amp; JS &amp; CSS'!D204&amp;'HTML &amp; JS &amp; CSS'!E204&amp;'HTML &amp; JS &amp; CSS'!F204&amp;'HTML &amp; JS &amp; CSS'!G204&amp;'HTML &amp; JS &amp; CSS'!H204&amp;'HTML &amp; JS &amp; CSS'!I204&amp;'HTML &amp; JS &amp; CSS'!J204&amp;'HTML &amp; JS &amp; CSS'!K204&amp;'HTML &amp; JS &amp; CSS'!L204&amp;'HTML &amp; JS &amp; CSS'!M204&amp;'HTML &amp; JS &amp; CSS'!N204&amp;'HTML &amp; JS &amp; CSS'!O204&amp;'HTML &amp; JS &amp; CSS'!P204&amp;'HTML &amp; JS &amp; CSS'!Q204&amp;'HTML &amp; JS &amp; CSS'!R204</f>
        <v>&lt;button id="salaj" class="accordion"&gt;Posturi in județul Salaj &lt;div&gt;(3)&lt;/div&gt;&lt;/button&gt;&lt;div class="panel"&gt;  &lt;h3 class=cariere-magazin-titlu&gt;Altex Zalau Silvania&lt;/h3&gt;&lt;p class="cariere-pozitie-titlu" id="Altex-Zalau-Silvania"&gt;&amp;emsp;&amp;emsp;•&amp;nbsp;&amp;nbsp;Director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href="mailto:recrutare@altex.ro?subject=[SALAJ] [ALTEX ZALAU SILVANIA] Director Adjunct Magazin"&gt;click aici pentru a aplica.&lt;/a&gt;&lt;/p&gt;&lt;p class="cariere-pozitie-titlu" id="Altex-Zalau-Silvania"&gt;&amp;emsp;&amp;emsp;•&amp;nbsp;&amp;nbsp;Manager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href="mailto:recrutare@altex.ro?subject=[ZALAU] [ALTEX] Manager Financiar"&gt;click aici pentru a aplica.&lt;/a&gt;&lt;/p&gt;&lt;p class="cariere-pozitie-titlu" id="Altex-Zalau-Silvania"&gt;&amp;emsp;&amp;emsp;•&amp;nbsp;&amp;nbsp;Consultant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href="mailto:recrutare@altex.ro?subject=[ZALAU] [ALTEX] Electrocasnice Mari"&gt;clici aici pentru a aplica.&lt;/a&gt;&lt;/p&gt;&lt;/div&gt;</v>
      </c>
    </row>
    <row r="206" spans="7:7" x14ac:dyDescent="0.3">
      <c r="G206" t="str">
        <f>'HTML &amp; JS &amp; CSS'!A205&amp;'HTML &amp; JS &amp; CSS'!B205&amp;'HTML &amp; JS &amp; CSS'!C205&amp;'HTML &amp; JS &amp; CSS'!D205&amp;'HTML &amp; JS &amp; CSS'!E205&amp;'HTML &amp; JS &amp; CSS'!F205&amp;'HTML &amp; JS &amp; CSS'!G205&amp;'HTML &amp; JS &amp; CSS'!H205&amp;'HTML &amp; JS &amp; CSS'!I205&amp;'HTML &amp; JS &amp; CSS'!J205&amp;'HTML &amp; JS &amp; CSS'!K205&amp;'HTML &amp; JS &amp; CSS'!L205&amp;'HTML &amp; JS &amp; CSS'!M205&amp;'HTML &amp; JS &amp; CSS'!N205&amp;'HTML &amp; JS &amp; CSS'!O205&amp;'HTML &amp; JS &amp; CSS'!P205&amp;'HTML &amp; JS &amp; CSS'!Q205&amp;'HTML &amp; JS &amp; CSS'!R205</f>
        <v>&lt;button id="satu mare" class="accordion"&gt;Posturi in județul Satu Mare &lt;div&gt;(3)&lt;/div&gt;&lt;/button&gt;&lt;div class="panel"&gt;  &lt;h3 class=cariere-magazin-titlu&gt;Altex Satu Mare Auchan&lt;/h3&gt;&lt;p class="cariere-pozitie-titlu" id="Altex-Satu-Mare-Auchan"&gt;&amp;emsp;&amp;emsp;•&amp;nbsp;&amp;nbsp;Consultant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href="mailto:recrutare@altex.ro?subject=[SATU MARE] [ALTEX] Comunicatii"&gt;click aici pentru a aplica.&lt;/a&gt;&lt;/p&gt;&lt;p class="cariere-pozitie-titlu" id="Altex-Satu-Mare-Auchan"&gt;&amp;emsp;&amp;emsp;•&amp;nbsp;&amp;nbsp;Consultant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href="mailto:recrutare@altex.ro?subject=[SATU MARE] [ALTEX] Entertainment"&gt;click aici pentru a aplica.&lt;/a&gt;&lt;/p&gt;</v>
      </c>
    </row>
    <row r="207" spans="7:7" x14ac:dyDescent="0.3">
      <c r="G207" t="str">
        <f>'HTML &amp; JS &amp; CSS'!A206&amp;'HTML &amp; JS &amp; CSS'!B206&amp;'HTML &amp; JS &amp; CSS'!C206&amp;'HTML &amp; JS &amp; CSS'!D206&amp;'HTML &amp; JS &amp; CSS'!E206&amp;'HTML &amp; JS &amp; CSS'!F206&amp;'HTML &amp; JS &amp; CSS'!G206&amp;'HTML &amp; JS &amp; CSS'!H206&amp;'HTML &amp; JS &amp; CSS'!I206&amp;'HTML &amp; JS &amp; CSS'!J206&amp;'HTML &amp; JS &amp; CSS'!K206&amp;'HTML &amp; JS &amp; CSS'!L206&amp;'HTML &amp; JS &amp; CSS'!M206&amp;'HTML &amp; JS &amp; CSS'!N206&amp;'HTML &amp; JS &amp; CSS'!O206&amp;'HTML &amp; JS &amp; CSS'!P206&amp;'HTML &amp; JS &amp; CSS'!Q206&amp;'HTML &amp; JS &amp; CSS'!R206</f>
        <v xml:space="preserve">  &lt;h3 class=cariere-magazin-titlu&gt;Altex Satu Mare Somesul&lt;/h3&gt;&lt;p class="cariere-pozitie-titlu" id="Altex-Satu-Mare-Somesul"&gt;&amp;emsp;&amp;emsp;•&amp;nbsp;&amp;nbsp;Manager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href="mailto:recrutare@altex.ro?subject=[SATU MARE] [ALTEX] Manager Financiar"&gt;click aici pentru a aplica.&lt;/a&gt;&lt;/p&gt;&lt;/div&gt;</v>
      </c>
    </row>
    <row r="208" spans="7:7" x14ac:dyDescent="0.3">
      <c r="G208" t="str">
        <f>'HTML &amp; JS &amp; CSS'!A207&amp;'HTML &amp; JS &amp; CSS'!B207&amp;'HTML &amp; JS &amp; CSS'!C207&amp;'HTML &amp; JS &amp; CSS'!D207&amp;'HTML &amp; JS &amp; CSS'!E207&amp;'HTML &amp; JS &amp; CSS'!F207&amp;'HTML &amp; JS &amp; CSS'!G207&amp;'HTML &amp; JS &amp; CSS'!H207&amp;'HTML &amp; JS &amp; CSS'!I207&amp;'HTML &amp; JS &amp; CSS'!J207&amp;'HTML &amp; JS &amp; CSS'!K207&amp;'HTML &amp; JS &amp; CSS'!L207&amp;'HTML &amp; JS &amp; CSS'!M207&amp;'HTML &amp; JS &amp; CSS'!N207&amp;'HTML &amp; JS &amp; CSS'!O207&amp;'HTML &amp; JS &amp; CSS'!P207&amp;'HTML &amp; JS &amp; CSS'!Q207&amp;'HTML &amp; JS &amp; CSS'!R207</f>
        <v>&lt;button id="sibiu" class="accordion"&gt;Posturi in județul Sibiu &lt;div&gt;(1)&lt;/div&gt;&lt;/button&gt;&lt;div class="panel"&gt;</v>
      </c>
    </row>
    <row r="209" spans="7:7" x14ac:dyDescent="0.3">
      <c r="G209" t="str">
        <f>'HTML &amp; JS &amp; CSS'!A208&amp;'HTML &amp; JS &amp; CSS'!B208&amp;'HTML &amp; JS &amp; CSS'!C208&amp;'HTML &amp; JS &amp; CSS'!D208&amp;'HTML &amp; JS &amp; CSS'!E208&amp;'HTML &amp; JS &amp; CSS'!F208&amp;'HTML &amp; JS &amp; CSS'!G208&amp;'HTML &amp; JS &amp; CSS'!H208&amp;'HTML &amp; JS &amp; CSS'!I208&amp;'HTML &amp; JS &amp; CSS'!J208&amp;'HTML &amp; JS &amp; CSS'!K208&amp;'HTML &amp; JS &amp; CSS'!L208&amp;'HTML &amp; JS &amp; CSS'!M208&amp;'HTML &amp; JS &amp; CSS'!N208&amp;'HTML &amp; JS &amp; CSS'!O208&amp;'HTML &amp; JS &amp; CSS'!P208&amp;'HTML &amp; JS &amp; CSS'!Q208&amp;'HTML &amp; JS &amp; CSS'!R208</f>
        <v xml:space="preserve">  &lt;h3 class=cariere-magazin-titlu&gt;Altex Sibiu Shopping City Mall&lt;/h3&gt;&lt;p class="cariere-pozitie-titlu" id="Altex-Sibiu-Shopping-City-Mall"&gt;&amp;emsp;&amp;emsp;•&amp;nbsp;&amp;nbsp;Director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href="mailto:recrutare@altex.ro?subject=[SIBIU] [ALTEX SIBIU SHOPPING CITY MALL] Director Adjunct Magazin"&gt;click aici pentru a aplica.&lt;/a&gt;&lt;/p&gt;&lt;/div&gt;</v>
      </c>
    </row>
    <row r="210" spans="7:7" x14ac:dyDescent="0.3">
      <c r="G210" t="str">
        <f>'HTML &amp; JS &amp; CSS'!A209&amp;'HTML &amp; JS &amp; CSS'!B209&amp;'HTML &amp; JS &amp; CSS'!C209&amp;'HTML &amp; JS &amp; CSS'!D209&amp;'HTML &amp; JS &amp; CSS'!E209&amp;'HTML &amp; JS &amp; CSS'!F209&amp;'HTML &amp; JS &amp; CSS'!G209&amp;'HTML &amp; JS &amp; CSS'!H209&amp;'HTML &amp; JS &amp; CSS'!I209&amp;'HTML &amp; JS &amp; CSS'!J209&amp;'HTML &amp; JS &amp; CSS'!K209&amp;'HTML &amp; JS &amp; CSS'!L209&amp;'HTML &amp; JS &amp; CSS'!M209&amp;'HTML &amp; JS &amp; CSS'!N209&amp;'HTML &amp; JS &amp; CSS'!O209&amp;'HTML &amp; JS &amp; CSS'!P209&amp;'HTML &amp; JS &amp; CSS'!Q209&amp;'HTML &amp; JS &amp; CSS'!R209</f>
        <v>&lt;button id="suceava" class="accordion"&gt;Posturi in județul Suceava &lt;div&gt;(1)&lt;/div&gt;&lt;/button&gt;&lt;div class="panel"&gt;  &lt;h3 class=cariere-magazin-titlu&gt;Altex Falticeni Nada Florilor&lt;/h3&gt;&lt;p class="cariere-pozitie-titlu" id="Altex-Falticeni-Nada-Florilor"&gt;&amp;emsp;&amp;emsp;•&amp;nbsp;&amp;nbsp;Consultant Vanzari Negre&amp;nbsp;&amp;nbsp;(1 pozitie)&lt;/p&gt;  &lt;p&gt;&amp;emsp;&amp;emsp;&amp;emsp;&amp;emsp;&amp;emsp;Trimite-ne CV-ul tău la adresa &lt;a href="mailto:recrutare@altex.ro?subject=[FALTICENI] [ALTEX] Negre"&gt;recrutare@altex.ro&lt;/a&gt;&lt;/p&gt;</v>
      </c>
    </row>
    <row r="211" spans="7:7" x14ac:dyDescent="0.3">
      <c r="G211" t="str">
        <f>'HTML &amp; JS &amp; CSS'!A210&amp;'HTML &amp; JS &amp; CSS'!B210&amp;'HTML &amp; JS &amp; CSS'!C210&amp;'HTML &amp; JS &amp; CSS'!D210&amp;'HTML &amp; JS &amp; CSS'!E210&amp;'HTML &amp; JS &amp; CSS'!F210&amp;'HTML &amp; JS &amp; CSS'!G210&amp;'HTML &amp; JS &amp; CSS'!H210&amp;'HTML &amp; JS &amp; CSS'!I210&amp;'HTML &amp; JS &amp; CSS'!J210&amp;'HTML &amp; JS &amp; CSS'!K210&amp;'HTML &amp; JS &amp; CSS'!L210&amp;'HTML &amp; JS &amp; CSS'!M210&amp;'HTML &amp; JS &amp; CSS'!N210&amp;'HTML &amp; JS &amp; CSS'!O210&amp;'HTML &amp; JS &amp; CSS'!P210&amp;'HTML &amp; JS &amp; CSS'!Q210&amp;'HTML &amp; JS &amp; CSS'!R210</f>
        <v>&lt;/div&gt;</v>
      </c>
    </row>
    <row r="212" spans="7:7" x14ac:dyDescent="0.3">
      <c r="G212" t="str">
        <f>'HTML &amp; JS &amp; CSS'!A211&amp;'HTML &amp; JS &amp; CSS'!B211&amp;'HTML &amp; JS &amp; CSS'!C211&amp;'HTML &amp; JS &amp; CSS'!D211&amp;'HTML &amp; JS &amp; CSS'!E211&amp;'HTML &amp; JS &amp; CSS'!F211&amp;'HTML &amp; JS &amp; CSS'!G211&amp;'HTML &amp; JS &amp; CSS'!H211&amp;'HTML &amp; JS &amp; CSS'!I211&amp;'HTML &amp; JS &amp; CSS'!J211&amp;'HTML &amp; JS &amp; CSS'!K211&amp;'HTML &amp; JS &amp; CSS'!L211&amp;'HTML &amp; JS &amp; CSS'!M211&amp;'HTML &amp; JS &amp; CSS'!N211&amp;'HTML &amp; JS &amp; CSS'!O211&amp;'HTML &amp; JS &amp; CSS'!P211&amp;'HTML &amp; JS &amp; CSS'!Q211&amp;'HTML &amp; JS &amp; CSS'!R211</f>
        <v>&lt;button id="teleorman" class="accordion"&gt;Posturi in județul Teleorman &lt;div&gt;(1)&lt;/div&gt;&lt;/button&gt;&lt;div class="panel"&gt;  &lt;h3 class=cariere-magazin-titlu&gt;Altex Alexandria&lt;/h3&gt;&lt;p class="cariere-pozitie-titlu" id="Altex-Alexandria"&gt;&amp;emsp;&amp;emsp;•&amp;nbsp;&amp;nbsp;Director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href="mailto:recrutare@altex.ro?subject=[TELEORMAN] [ALTEX ALEXANDRIA] Director Adjunct Magazin"&gt;click aici pentru a aplica.&lt;/a&gt;&lt;/p&gt;&lt;/div&gt;</v>
      </c>
    </row>
    <row r="213" spans="7:7" x14ac:dyDescent="0.3">
      <c r="G213" t="str">
        <f>'HTML &amp; JS &amp; CSS'!A212&amp;'HTML &amp; JS &amp; CSS'!B212&amp;'HTML &amp; JS &amp; CSS'!C212&amp;'HTML &amp; JS &amp; CSS'!D212&amp;'HTML &amp; JS &amp; CSS'!E212&amp;'HTML &amp; JS &amp; CSS'!F212&amp;'HTML &amp; JS &amp; CSS'!G212&amp;'HTML &amp; JS &amp; CSS'!H212&amp;'HTML &amp; JS &amp; CSS'!I212&amp;'HTML &amp; JS &amp; CSS'!J212&amp;'HTML &amp; JS &amp; CSS'!K212&amp;'HTML &amp; JS &amp; CSS'!L212&amp;'HTML &amp; JS &amp; CSS'!M212&amp;'HTML &amp; JS &amp; CSS'!N212&amp;'HTML &amp; JS &amp; CSS'!O212&amp;'HTML &amp; JS &amp; CSS'!P212&amp;'HTML &amp; JS &amp; CSS'!Q212&amp;'HTML &amp; JS &amp; CSS'!R212</f>
        <v>&lt;button id="timis" class="accordion"&gt;Posturi in județul Timis &lt;div&gt;(7)&lt;/div&gt;&lt;/button&gt;&lt;div class="panel"&gt;  &lt;h3 class=cariere-magazin-titlu&gt;Altex Timisoara Auchan&lt;/h3&gt;&lt;p class="cariere-pozitie-titlu" id="Altex-Timisoara-Auchan"&gt;&amp;emsp;&amp;emsp;•&amp;nbsp;&amp;nbsp;Casier&amp;nbsp;&amp;nbsp;(1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href="mailto:recrutare@altex.ro?subject=[TIMISOARA] [ALTEX] Casier"&gt;click aici pentru a aplica.&lt;/a&gt;&lt;/p&gt;</v>
      </c>
    </row>
    <row r="214" spans="7:7" x14ac:dyDescent="0.3">
      <c r="G214" t="str">
        <f>'HTML &amp; JS &amp; CSS'!A213&amp;'HTML &amp; JS &amp; CSS'!B213&amp;'HTML &amp; JS &amp; CSS'!C213&amp;'HTML &amp; JS &amp; CSS'!D213&amp;'HTML &amp; JS &amp; CSS'!E213&amp;'HTML &amp; JS &amp; CSS'!F213&amp;'HTML &amp; JS &amp; CSS'!G213&amp;'HTML &amp; JS &amp; CSS'!H213&amp;'HTML &amp; JS &amp; CSS'!I213&amp;'HTML &amp; JS &amp; CSS'!J213&amp;'HTML &amp; JS &amp; CSS'!K213&amp;'HTML &amp; JS &amp; CSS'!L213&amp;'HTML &amp; JS &amp; CSS'!M213&amp;'HTML &amp; JS &amp; CSS'!N213&amp;'HTML &amp; JS &amp; CSS'!O213&amp;'HTML &amp; JS &amp; CSS'!P213&amp;'HTML &amp; JS &amp; CSS'!Q213&amp;'HTML &amp; JS &amp; CSS'!R213</f>
        <v xml:space="preserve">  &lt;h3 class=cariere-magazin-titlu&gt;Altex Timisoara Greenfield&lt;/h3&gt;&lt;p class="cariere-pozitie-titlu" id="Altex-Timisoara-Greenfield"&gt;&amp;emsp;&amp;emsp;•&amp;nbsp;&amp;nbsp;Manager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href="mailto:recrutare@altex.ro?subject=[TIMISOARA] [ALTEX] Manager Financiar"&gt;click aici pentru a aplica.&lt;/a&gt;&lt;/p&gt;&lt;p class="cariere-pozitie-titlu" id="Altex-Timisoara-Greenfield"&gt;&amp;emsp;&amp;emsp;•&amp;nbsp;&amp;nbsp;Casier&amp;nbsp;&amp;nbsp;(1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href="mailto:recrutare@altex.ro?subject=[TIMISOARA] [ALTEX] Casier"&gt;click aici pentru a aplica.&lt;/a&gt;&lt;/p&gt;&lt;p class="cariere-pozitie-titlu" id="Altex-Timisoara-Greenfield"&gt;&amp;emsp;&amp;emsp;•&amp;nbsp;&amp;nbsp;Consultant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href="mailto:recrutare@altex.ro?subject=[TIMISOARA] [ALTEX] Electrocasnice Mari"&gt;clici aici pentru a aplica.&lt;/a&gt;&lt;/p&gt;&lt;p class="cariere-pozitie-titlu" id="Altex-Timisoara-Greenfield"&gt;&amp;emsp;&amp;emsp;•&amp;nbsp;&amp;nbsp;Consultant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href="mailto:recrutare@altex.ro?subject=[TIMISOARA] [ALTEX] Electrocasnice Mici"&gt;click aici pentru a aplica.&lt;/a&gt;&lt;/p&gt;&lt;p class="cariere-pozitie-titlu" id="Altex-Timisoara-Greenfield"&gt;&amp;emsp;&amp;emsp;•&amp;nbsp;&amp;nbsp;Consultant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href="mailto:recrutare@altex.ro?subject=[TIMISOARA] [ALTEX] Comunicatii"&gt;click aici pentru a aplica.&lt;/a&gt;&lt;/p&gt;&lt;p class="cariere-pozitie-titlu" id="Altex-Timisoara-Greenfield"&gt;&amp;emsp;&amp;emsp;•&amp;nbsp;&amp;nbsp;Operator Probe &amp; Garantii&amp;nbsp;&amp;nbsp;(1 pozitie)&lt;/p&gt;&lt;p&gt; &amp;emsp;&amp;emsp;&amp;emsp;&amp;emsp;&amp;emsp;Cerințe:&lt;/p&gt;&lt;p&gt;  &amp;emsp;- Studii medii finalizate/ studiile superioare constituie un avantaj&lt;br/&gt;  &amp;emsp;- Atentie la detalii si orientare catre client&lt;br/&gt;  &amp;emsp;- Bune abilitati de operare PC 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Asigura probarea functionalitatii produselor vandute&lt;br/&gt;  &amp;emsp;- Se asigura ca produsele carora le face proba sunt insotite de factura&lt;br/&gt;  &amp;emsp;- Elibereaza certificatele de garantie pentru produsele vandute&lt;br/&gt;  &amp;emsp;- Asigura activitatea de transport la domiciliu&lt;br/&gt;  &amp;emsp;- Participa activ la receptia cantitativa a marfii; se implica in procesul de descarcare si incarcare a marfii&lt;br/&gt;  &amp;emsp;- Pachet salarial competitiv: reduceri la servicii medicale, salariu fix si tichete de masa&lt;br/&gt;&lt;/p&gt;  &lt;p&gt;&amp;emsp;&amp;emsp;&amp;emsp;&amp;emsp;&amp;emsp;Trimite-ne CV-ul tău la adresa &lt;a href="mailto:recrutare@altex.ro?subject=[09:00 - 21:00] [CALEA ARADULUI, NR. 58A, TIMIOARA, JUD. TIMIS] Probe &amp; Garantii"&gt;recrutare@altex.ro&lt;/a&gt;&lt;/p&gt;&lt;/div&gt;</v>
      </c>
    </row>
    <row r="215" spans="7:7" x14ac:dyDescent="0.3">
      <c r="G215" t="str">
        <f>'HTML &amp; JS &amp; CSS'!A214&amp;'HTML &amp; JS &amp; CSS'!B214&amp;'HTML &amp; JS &amp; CSS'!C214&amp;'HTML &amp; JS &amp; CSS'!D214&amp;'HTML &amp; JS &amp; CSS'!E214&amp;'HTML &amp; JS &amp; CSS'!F214&amp;'HTML &amp; JS &amp; CSS'!G214&amp;'HTML &amp; JS &amp; CSS'!H214&amp;'HTML &amp; JS &amp; CSS'!I214&amp;'HTML &amp; JS &amp; CSS'!J214&amp;'HTML &amp; JS &amp; CSS'!K214&amp;'HTML &amp; JS &amp; CSS'!L214&amp;'HTML &amp; JS &amp; CSS'!M214&amp;'HTML &amp; JS &amp; CSS'!N214&amp;'HTML &amp; JS &amp; CSS'!O214&amp;'HTML &amp; JS &amp; CSS'!P214&amp;'HTML &amp; JS &amp; CSS'!Q214&amp;'HTML &amp; JS &amp; CSS'!R214</f>
        <v>&lt;button id="tulcea" class="accordion"&gt;Posturi in județul Tulcea &lt;div&gt;(1)&lt;/div&gt;&lt;/button&gt;&lt;div class="panel"&gt;</v>
      </c>
    </row>
    <row r="216" spans="7:7" x14ac:dyDescent="0.3">
      <c r="G216" t="str">
        <f>'HTML &amp; JS &amp; CSS'!A215&amp;'HTML &amp; JS &amp; CSS'!B215&amp;'HTML &amp; JS &amp; CSS'!C215&amp;'HTML &amp; JS &amp; CSS'!D215&amp;'HTML &amp; JS &amp; CSS'!E215&amp;'HTML &amp; JS &amp; CSS'!F215&amp;'HTML &amp; JS &amp; CSS'!G215&amp;'HTML &amp; JS &amp; CSS'!H215&amp;'HTML &amp; JS &amp; CSS'!I215&amp;'HTML &amp; JS &amp; CSS'!J215&amp;'HTML &amp; JS &amp; CSS'!K215&amp;'HTML &amp; JS &amp; CSS'!L215&amp;'HTML &amp; JS &amp; CSS'!M215&amp;'HTML &amp; JS &amp; CSS'!N215&amp;'HTML &amp; JS &amp; CSS'!O215&amp;'HTML &amp; JS &amp; CSS'!P215&amp;'HTML &amp; JS &amp; CSS'!Q215&amp;'HTML &amp; JS &amp; CSS'!R215</f>
        <v xml:space="preserve">  &lt;h3 class=cariere-magazin-titlu&gt;Altex Tulcea Winmarkt&lt;/h3&gt;&lt;p class="cariere-pozitie-titlu" id="Altex-Tulcea-Winmarkt"&gt;&amp;emsp;&amp;emsp;•&amp;nbsp;&amp;nbsp;Director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href="mailto:recrutare@altex.ro?subject=[TULCEA] [ALTEX TULCEA WINMARKT] Director Adjunct Magazin"&gt;click aici pentru a aplica.&lt;/a&gt;&lt;/p&gt;&lt;/div&gt;</v>
      </c>
    </row>
    <row r="217" spans="7:7" x14ac:dyDescent="0.3">
      <c r="G217" t="str">
        <f>'HTML &amp; JS &amp; CSS'!A216&amp;'HTML &amp; JS &amp; CSS'!B216&amp;'HTML &amp; JS &amp; CSS'!C216&amp;'HTML &amp; JS &amp; CSS'!D216&amp;'HTML &amp; JS &amp; CSS'!E216&amp;'HTML &amp; JS &amp; CSS'!F216&amp;'HTML &amp; JS &amp; CSS'!G216&amp;'HTML &amp; JS &amp; CSS'!H216&amp;'HTML &amp; JS &amp; CSS'!I216&amp;'HTML &amp; JS &amp; CSS'!J216&amp;'HTML &amp; JS &amp; CSS'!K216&amp;'HTML &amp; JS &amp; CSS'!L216&amp;'HTML &amp; JS &amp; CSS'!M216&amp;'HTML &amp; JS &amp; CSS'!N216&amp;'HTML &amp; JS &amp; CSS'!O216&amp;'HTML &amp; JS &amp; CSS'!P216&amp;'HTML &amp; JS &amp; CSS'!Q216&amp;'HTML &amp; JS &amp; CSS'!R216</f>
        <v>&lt;button id="valcea" class="accordion"&gt;Posturi in județul Valcea &lt;div&gt;(1)&lt;/div&gt;&lt;/button&gt;&lt;div class="panel"&gt;  &lt;h3 class=cariere-magazin-titlu&gt;Altex Ramnicu Valcea Family Center Kaufland&lt;/h3&gt;&lt;p class="cariere-pozitie-titlu" id="Altex-Ramnicu-Valcea-Family-Center-Kaufland"&gt;&amp;emsp;&amp;emsp;•&amp;nbsp;&amp;nbsp;Director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href="mailto:recrutare@altex.ro?subject=[VALCEA] [ALTEX RAMNICU VALCEA FAMILY CENTER KAUFLAND] Director Adjunct Magazin"&gt;click aici pentru a aplica.&lt;/a&gt;&lt;/p&gt;</v>
      </c>
    </row>
    <row r="218" spans="7:7" x14ac:dyDescent="0.3">
      <c r="G218" t="str">
        <f>'HTML &amp; JS &amp; CSS'!A217&amp;'HTML &amp; JS &amp; CSS'!B217&amp;'HTML &amp; JS &amp; CSS'!C217&amp;'HTML &amp; JS &amp; CSS'!D217&amp;'HTML &amp; JS &amp; CSS'!E217&amp;'HTML &amp; JS &amp; CSS'!F217&amp;'HTML &amp; JS &amp; CSS'!G217&amp;'HTML &amp; JS &amp; CSS'!H217&amp;'HTML &amp; JS &amp; CSS'!I217&amp;'HTML &amp; JS &amp; CSS'!J217&amp;'HTML &amp; JS &amp; CSS'!K217&amp;'HTML &amp; JS &amp; CSS'!L217&amp;'HTML &amp; JS &amp; CSS'!M217&amp;'HTML &amp; JS &amp; CSS'!N217&amp;'HTML &amp; JS &amp; CSS'!O217&amp;'HTML &amp; JS &amp; CSS'!P217&amp;'HTML &amp; JS &amp; CSS'!Q217&amp;'HTML &amp; JS &amp; CSS'!R217</f>
        <v>&lt;/div&gt;</v>
      </c>
    </row>
    <row r="219" spans="7:7" x14ac:dyDescent="0.3">
      <c r="G219" t="str">
        <f>'HTML &amp; JS &amp; CSS'!A218&amp;'HTML &amp; JS &amp; CSS'!B218&amp;'HTML &amp; JS &amp; CSS'!C218&amp;'HTML &amp; JS &amp; CSS'!D218&amp;'HTML &amp; JS &amp; CSS'!E218&amp;'HTML &amp; JS &amp; CSS'!F218&amp;'HTML &amp; JS &amp; CSS'!G218&amp;'HTML &amp; JS &amp; CSS'!H218&amp;'HTML &amp; JS &amp; CSS'!I218&amp;'HTML &amp; JS &amp; CSS'!J218&amp;'HTML &amp; JS &amp; CSS'!K218&amp;'HTML &amp; JS &amp; CSS'!L218&amp;'HTML &amp; JS &amp; CSS'!M218&amp;'HTML &amp; JS &amp; CSS'!N218&amp;'HTML &amp; JS &amp; CSS'!O218&amp;'HTML &amp; JS &amp; CSS'!P218&amp;'HTML &amp; JS &amp; CSS'!Q218&amp;'HTML &amp; JS &amp; CSS'!R218</f>
        <v>&lt;button id="vaslui" class="accordion"&gt;Posturi in județul Vaslui &lt;div&gt;(2)&lt;/div&gt;&lt;/button&gt;&lt;div class="panel"&gt;  &lt;h3 class=cariere-magazin-titlu&gt;Altex Barlad Paloda&lt;/h3&gt;&lt;p class="cariere-pozitie-titlu" id="Altex-Barlad-Paloda"&gt;&amp;emsp;&amp;emsp;•&amp;nbsp;&amp;nbsp;Director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href="mailto:recrutare@altex.ro?subject=[VASLUI] [ALTEX BARLAD PALODA] Director Adjunct Magazin"&gt;click aici pentru a aplica.&lt;/a&gt;&lt;/p&gt;&lt;p class="cariere-pozitie-titlu" id="Altex-Barlad-Paloda"&gt;&amp;emsp;&amp;emsp;•&amp;nbsp;&amp;nbsp;Consultant Vanzari Negre&amp;nbsp;&amp;nbsp;(1 pozitie)&lt;/p&gt;  &lt;p&gt;&amp;emsp;&amp;emsp;&amp;emsp;&amp;emsp;&amp;emsp;Trimite-ne CV-ul tău la adresa &lt;a href="mailto:recrutare@altex.ro?subject=[BARLAD] [ALTEX] Negre"&gt;recrutare@altex.ro&lt;/a&gt;&lt;/p&gt;</v>
      </c>
    </row>
    <row r="220" spans="7:7" x14ac:dyDescent="0.3">
      <c r="G220" t="str">
        <f>'HTML &amp; JS &amp; CSS'!A219&amp;'HTML &amp; JS &amp; CSS'!B219&amp;'HTML &amp; JS &amp; CSS'!C219&amp;'HTML &amp; JS &amp; CSS'!D219&amp;'HTML &amp; JS &amp; CSS'!E219&amp;'HTML &amp; JS &amp; CSS'!F219&amp;'HTML &amp; JS &amp; CSS'!G219&amp;'HTML &amp; JS &amp; CSS'!H219&amp;'HTML &amp; JS &amp; CSS'!I219&amp;'HTML &amp; JS &amp; CSS'!J219&amp;'HTML &amp; JS &amp; CSS'!K219&amp;'HTML &amp; JS &amp; CSS'!L219&amp;'HTML &amp; JS &amp; CSS'!M219&amp;'HTML &amp; JS &amp; CSS'!N219&amp;'HTML &amp; JS &amp; CSS'!O219&amp;'HTML &amp; JS &amp; CSS'!P219&amp;'HTML &amp; JS &amp; CSS'!Q219&amp;'HTML &amp; JS &amp; CSS'!R219</f>
        <v>&lt;/div&gt;</v>
      </c>
    </row>
    <row r="221" spans="7:7" x14ac:dyDescent="0.3">
      <c r="G221" t="str">
        <f>'HTML &amp; JS &amp; CSS'!A220&amp;'HTML &amp; JS &amp; CSS'!B220&amp;'HTML &amp; JS &amp; CSS'!C220&amp;'HTML &amp; JS &amp; CSS'!D220&amp;'HTML &amp; JS &amp; CSS'!E220&amp;'HTML &amp; JS &amp; CSS'!F220&amp;'HTML &amp; JS &amp; CSS'!G220&amp;'HTML &amp; JS &amp; CSS'!H220&amp;'HTML &amp; JS &amp; CSS'!I220&amp;'HTML &amp; JS &amp; CSS'!J220&amp;'HTML &amp; JS &amp; CSS'!K220&amp;'HTML &amp; JS &amp; CSS'!L220&amp;'HTML &amp; JS &amp; CSS'!M220&amp;'HTML &amp; JS &amp; CSS'!N220&amp;'HTML &amp; JS &amp; CSS'!O220&amp;'HTML &amp; JS &amp; CSS'!P220&amp;'HTML &amp; JS &amp; CSS'!Q220&amp;'HTML &amp; JS &amp; CSS'!R220</f>
        <v>&lt;button id="vrancea" class="accordion"&gt;Posturi in județul Vrancea &lt;div&gt;(0)&lt;/div&gt;&lt;/button&gt;&lt;div class="panel"&gt;</v>
      </c>
    </row>
    <row r="222" spans="7:7" x14ac:dyDescent="0.3">
      <c r="G222" t="str">
        <f>'HTML &amp; JS &amp; CSS'!A221&amp;'HTML &amp; JS &amp; CSS'!B221&amp;'HTML &amp; JS &amp; CSS'!C221&amp;'HTML &amp; JS &amp; CSS'!D221&amp;'HTML &amp; JS &amp; CSS'!E221&amp;'HTML &amp; JS &amp; CSS'!F221&amp;'HTML &amp; JS &amp; CSS'!G221&amp;'HTML &amp; JS &amp; CSS'!H221&amp;'HTML &amp; JS &amp; CSS'!I221&amp;'HTML &amp; JS &amp; CSS'!J221&amp;'HTML &amp; JS &amp; CSS'!K221&amp;'HTML &amp; JS &amp; CSS'!L221&amp;'HTML &amp; JS &amp; CSS'!M221&amp;'HTML &amp; JS &amp; CSS'!N221&amp;'HTML &amp; JS &amp; CSS'!O221&amp;'HTML &amp; JS &amp; CSS'!P221&amp;'HTML &amp; JS &amp; CSS'!Q221&amp;'HTML &amp; JS &amp; CSS'!R221</f>
        <v/>
      </c>
    </row>
    <row r="223" spans="7:7" x14ac:dyDescent="0.3">
      <c r="G223" t="str">
        <f>'HTML &amp; JS &amp; CSS'!A222&amp;'HTML &amp; JS &amp; CSS'!B222&amp;'HTML &amp; JS &amp; CSS'!C222&amp;'HTML &amp; JS &amp; CSS'!D222&amp;'HTML &amp; JS &amp; CSS'!E222&amp;'HTML &amp; JS &amp; CSS'!F222&amp;'HTML &amp; JS &amp; CSS'!G222&amp;'HTML &amp; JS &amp; CSS'!H222&amp;'HTML &amp; JS &amp; CSS'!I222&amp;'HTML &amp; JS &amp; CSS'!J222&amp;'HTML &amp; JS &amp; CSS'!K222&amp;'HTML &amp; JS &amp; CSS'!L222&amp;'HTML &amp; JS &amp; CSS'!M222&amp;'HTML &amp; JS &amp; CSS'!N222&amp;'HTML &amp; JS &amp; CSS'!O222&amp;'HTML &amp; JS &amp; CSS'!P222&amp;'HTML &amp; JS &amp; CSS'!Q222&amp;'HTML &amp; JS &amp; CSS'!R222</f>
        <v/>
      </c>
    </row>
    <row r="224" spans="7:7" x14ac:dyDescent="0.3">
      <c r="G224" t="str">
        <f>'HTML &amp; JS &amp; CSS'!A223&amp;'HTML &amp; JS &amp; CSS'!B223&amp;'HTML &amp; JS &amp; CSS'!C223&amp;'HTML &amp; JS &amp; CSS'!D223&amp;'HTML &amp; JS &amp; CSS'!E223&amp;'HTML &amp; JS &amp; CSS'!F223&amp;'HTML &amp; JS &amp; CSS'!G223&amp;'HTML &amp; JS &amp; CSS'!H223&amp;'HTML &amp; JS &amp; CSS'!I223&amp;'HTML &amp; JS &amp; CSS'!J223&amp;'HTML &amp; JS &amp; CSS'!K223&amp;'HTML &amp; JS &amp; CSS'!L223&amp;'HTML &amp; JS &amp; CSS'!M223&amp;'HTML &amp; JS &amp; CSS'!N223&amp;'HTML &amp; JS &amp; CSS'!O223&amp;'HTML &amp; JS &amp; CSS'!P223&amp;'HTML &amp; JS &amp; CSS'!Q223&amp;'HTML &amp; JS &amp; CSS'!R223</f>
        <v/>
      </c>
    </row>
    <row r="225" spans="7:7" x14ac:dyDescent="0.3">
      <c r="G225" t="str">
        <f>'HTML &amp; JS &amp; CSS'!A224&amp;'HTML &amp; JS &amp; CSS'!B224&amp;'HTML &amp; JS &amp; CSS'!C224&amp;'HTML &amp; JS &amp; CSS'!D224&amp;'HTML &amp; JS &amp; CSS'!E224&amp;'HTML &amp; JS &amp; CSS'!F224&amp;'HTML &amp; JS &amp; CSS'!G224&amp;'HTML &amp; JS &amp; CSS'!H224&amp;'HTML &amp; JS &amp; CSS'!I224&amp;'HTML &amp; JS &amp; CSS'!J224&amp;'HTML &amp; JS &amp; CSS'!K224&amp;'HTML &amp; JS &amp; CSS'!L224&amp;'HTML &amp; JS &amp; CSS'!M224&amp;'HTML &amp; JS &amp; CSS'!N224&amp;'HTML &amp; JS &amp; CSS'!O224&amp;'HTML &amp; JS &amp; CSS'!P224&amp;'HTML &amp; JS &amp; CSS'!Q224&amp;'HTML &amp; JS &amp; CSS'!R224</f>
        <v/>
      </c>
    </row>
    <row r="226" spans="7:7" x14ac:dyDescent="0.3">
      <c r="G226" t="str">
        <f>'HTML &amp; JS &amp; CSS'!A225&amp;'HTML &amp; JS &amp; CSS'!B225&amp;'HTML &amp; JS &amp; CSS'!C225&amp;'HTML &amp; JS &amp; CSS'!D225&amp;'HTML &amp; JS &amp; CSS'!E225&amp;'HTML &amp; JS &amp; CSS'!F225&amp;'HTML &amp; JS &amp; CSS'!G225&amp;'HTML &amp; JS &amp; CSS'!H225&amp;'HTML &amp; JS &amp; CSS'!I225&amp;'HTML &amp; JS &amp; CSS'!J225&amp;'HTML &amp; JS &amp; CSS'!K225&amp;'HTML &amp; JS &amp; CSS'!L225&amp;'HTML &amp; JS &amp; CSS'!M225&amp;'HTML &amp; JS &amp; CSS'!N225&amp;'HTML &amp; JS &amp; CSS'!O225&amp;'HTML &amp; JS &amp; CSS'!P225&amp;'HTML &amp; JS &amp; CSS'!Q225&amp;'HTML &amp; JS &amp; CSS'!R225</f>
        <v/>
      </c>
    </row>
    <row r="227" spans="7:7" x14ac:dyDescent="0.3">
      <c r="G227" t="str">
        <f>'HTML &amp; JS &amp; CSS'!A226&amp;'HTML &amp; JS &amp; CSS'!B226&amp;'HTML &amp; JS &amp; CSS'!C226&amp;'HTML &amp; JS &amp; CSS'!D226&amp;'HTML &amp; JS &amp; CSS'!E226&amp;'HTML &amp; JS &amp; CSS'!F226&amp;'HTML &amp; JS &amp; CSS'!G226&amp;'HTML &amp; JS &amp; CSS'!H226&amp;'HTML &amp; JS &amp; CSS'!I226&amp;'HTML &amp; JS &amp; CSS'!J226&amp;'HTML &amp; JS &amp; CSS'!K226&amp;'HTML &amp; JS &amp; CSS'!L226&amp;'HTML &amp; JS &amp; CSS'!M226&amp;'HTML &amp; JS &amp; CSS'!N226&amp;'HTML &amp; JS &amp; CSS'!O226&amp;'HTML &amp; JS &amp; CSS'!P226&amp;'HTML &amp; JS &amp; CSS'!Q226&amp;'HTML &amp; JS &amp; CSS'!R226</f>
        <v/>
      </c>
    </row>
    <row r="228" spans="7:7" x14ac:dyDescent="0.3">
      <c r="G228" t="str">
        <f>'HTML &amp; JS &amp; CSS'!A227&amp;'HTML &amp; JS &amp; CSS'!B227&amp;'HTML &amp; JS &amp; CSS'!C227&amp;'HTML &amp; JS &amp; CSS'!D227&amp;'HTML &amp; JS &amp; CSS'!E227&amp;'HTML &amp; JS &amp; CSS'!F227&amp;'HTML &amp; JS &amp; CSS'!G227&amp;'HTML &amp; JS &amp; CSS'!H227&amp;'HTML &amp; JS &amp; CSS'!I227&amp;'HTML &amp; JS &amp; CSS'!J227&amp;'HTML &amp; JS &amp; CSS'!K227&amp;'HTML &amp; JS &amp; CSS'!L227&amp;'HTML &amp; JS &amp; CSS'!M227&amp;'HTML &amp; JS &amp; CSS'!N227&amp;'HTML &amp; JS &amp; CSS'!O227&amp;'HTML &amp; JS &amp; CSS'!P227&amp;'HTML &amp; JS &amp; CSS'!Q227&amp;'HTML &amp; JS &amp; CSS'!R227</f>
        <v/>
      </c>
    </row>
    <row r="229" spans="7:7" x14ac:dyDescent="0.3">
      <c r="G229" t="str">
        <f>'HTML &amp; JS &amp; CSS'!A228&amp;'HTML &amp; JS &amp; CSS'!B228&amp;'HTML &amp; JS &amp; CSS'!C228&amp;'HTML &amp; JS &amp; CSS'!D228&amp;'HTML &amp; JS &amp; CSS'!E228&amp;'HTML &amp; JS &amp; CSS'!F228&amp;'HTML &amp; JS &amp; CSS'!G228&amp;'HTML &amp; JS &amp; CSS'!H228&amp;'HTML &amp; JS &amp; CSS'!I228&amp;'HTML &amp; JS &amp; CSS'!J228&amp;'HTML &amp; JS &amp; CSS'!K228&amp;'HTML &amp; JS &amp; CSS'!L228&amp;'HTML &amp; JS &amp; CSS'!M228&amp;'HTML &amp; JS &amp; CSS'!N228&amp;'HTML &amp; JS &amp; CSS'!O228&amp;'HTML &amp; JS &amp; CSS'!P228&amp;'HTML &amp; JS &amp; CSS'!Q228&amp;'HTML &amp; JS &amp; CSS'!R228</f>
        <v/>
      </c>
    </row>
    <row r="230" spans="7:7" x14ac:dyDescent="0.3">
      <c r="G230" t="str">
        <f>'HTML &amp; JS &amp; CSS'!A229&amp;'HTML &amp; JS &amp; CSS'!B229&amp;'HTML &amp; JS &amp; CSS'!C229&amp;'HTML &amp; JS &amp; CSS'!D229&amp;'HTML &amp; JS &amp; CSS'!E229&amp;'HTML &amp; JS &amp; CSS'!F229&amp;'HTML &amp; JS &amp; CSS'!G229&amp;'HTML &amp; JS &amp; CSS'!H229&amp;'HTML &amp; JS &amp; CSS'!I229&amp;'HTML &amp; JS &amp; CSS'!J229&amp;'HTML &amp; JS &amp; CSS'!K229&amp;'HTML &amp; JS &amp; CSS'!L229&amp;'HTML &amp; JS &amp; CSS'!M229&amp;'HTML &amp; JS &amp; CSS'!N229&amp;'HTML &amp; JS &amp; CSS'!O229&amp;'HTML &amp; JS &amp; CSS'!P229&amp;'HTML &amp; JS &amp; CSS'!Q229&amp;'HTML &amp; JS &amp; CSS'!R229</f>
        <v/>
      </c>
    </row>
    <row r="231" spans="7:7" x14ac:dyDescent="0.3">
      <c r="G231" t="str">
        <f>'HTML &amp; JS &amp; CSS'!A230&amp;'HTML &amp; JS &amp; CSS'!B230&amp;'HTML &amp; JS &amp; CSS'!C230&amp;'HTML &amp; JS &amp; CSS'!D230&amp;'HTML &amp; JS &amp; CSS'!E230&amp;'HTML &amp; JS &amp; CSS'!F230&amp;'HTML &amp; JS &amp; CSS'!G230&amp;'HTML &amp; JS &amp; CSS'!H230&amp;'HTML &amp; JS &amp; CSS'!I230&amp;'HTML &amp; JS &amp; CSS'!J230&amp;'HTML &amp; JS &amp; CSS'!K230&amp;'HTML &amp; JS &amp; CSS'!L230&amp;'HTML &amp; JS &amp; CSS'!M230&amp;'HTML &amp; JS &amp; CSS'!N230&amp;'HTML &amp; JS &amp; CSS'!O230&amp;'HTML &amp; JS &amp; CSS'!P230&amp;'HTML &amp; JS &amp; CSS'!Q230&amp;'HTML &amp; JS &amp; CSS'!R230</f>
        <v/>
      </c>
    </row>
    <row r="232" spans="7:7" x14ac:dyDescent="0.3">
      <c r="G232" t="str">
        <f>'HTML &amp; JS &amp; CSS'!A231&amp;'HTML &amp; JS &amp; CSS'!B231&amp;'HTML &amp; JS &amp; CSS'!C231&amp;'HTML &amp; JS &amp; CSS'!D231&amp;'HTML &amp; JS &amp; CSS'!E231&amp;'HTML &amp; JS &amp; CSS'!F231&amp;'HTML &amp; JS &amp; CSS'!G231&amp;'HTML &amp; JS &amp; CSS'!H231&amp;'HTML &amp; JS &amp; CSS'!I231&amp;'HTML &amp; JS &amp; CSS'!J231&amp;'HTML &amp; JS &amp; CSS'!K231&amp;'HTML &amp; JS &amp; CSS'!L231&amp;'HTML &amp; JS &amp; CSS'!M231&amp;'HTML &amp; JS &amp; CSS'!N231&amp;'HTML &amp; JS &amp; CSS'!O231&amp;'HTML &amp; JS &amp; CSS'!P231&amp;'HTML &amp; JS &amp; CSS'!Q231&amp;'HTML &amp; JS &amp; CSS'!R231</f>
        <v/>
      </c>
    </row>
    <row r="233" spans="7:7" x14ac:dyDescent="0.3">
      <c r="G233" t="str">
        <f>'HTML &amp; JS &amp; CSS'!A232&amp;'HTML &amp; JS &amp; CSS'!B232&amp;'HTML &amp; JS &amp; CSS'!C232&amp;'HTML &amp; JS &amp; CSS'!D232&amp;'HTML &amp; JS &amp; CSS'!E232&amp;'HTML &amp; JS &amp; CSS'!F232&amp;'HTML &amp; JS &amp; CSS'!G232&amp;'HTML &amp; JS &amp; CSS'!H232&amp;'HTML &amp; JS &amp; CSS'!I232&amp;'HTML &amp; JS &amp; CSS'!J232&amp;'HTML &amp; JS &amp; CSS'!K232&amp;'HTML &amp; JS &amp; CSS'!L232&amp;'HTML &amp; JS &amp; CSS'!M232&amp;'HTML &amp; JS &amp; CSS'!N232&amp;'HTML &amp; JS &amp; CSS'!O232&amp;'HTML &amp; JS &amp; CSS'!P232&amp;'HTML &amp; JS &amp; CSS'!Q232&amp;'HTML &amp; JS &amp; CSS'!R232</f>
        <v/>
      </c>
    </row>
    <row r="234" spans="7:7" x14ac:dyDescent="0.3">
      <c r="G234" t="str">
        <f>'HTML &amp; JS &amp; CSS'!A233&amp;'HTML &amp; JS &amp; CSS'!B233&amp;'HTML &amp; JS &amp; CSS'!C233&amp;'HTML &amp; JS &amp; CSS'!D233&amp;'HTML &amp; JS &amp; CSS'!E233&amp;'HTML &amp; JS &amp; CSS'!F233&amp;'HTML &amp; JS &amp; CSS'!G233&amp;'HTML &amp; JS &amp; CSS'!H233&amp;'HTML &amp; JS &amp; CSS'!I233&amp;'HTML &amp; JS &amp; CSS'!J233&amp;'HTML &amp; JS &amp; CSS'!K233&amp;'HTML &amp; JS &amp; CSS'!L233&amp;'HTML &amp; JS &amp; CSS'!M233&amp;'HTML &amp; JS &amp; CSS'!N233&amp;'HTML &amp; JS &amp; CSS'!O233&amp;'HTML &amp; JS &amp; CSS'!P233&amp;'HTML &amp; JS &amp; CSS'!Q233&amp;'HTML &amp; JS &amp; CSS'!R233</f>
        <v/>
      </c>
    </row>
    <row r="235" spans="7:7" x14ac:dyDescent="0.3">
      <c r="G235" t="str">
        <f>'HTML &amp; JS &amp; CSS'!A234&amp;'HTML &amp; JS &amp; CSS'!B234&amp;'HTML &amp; JS &amp; CSS'!C234&amp;'HTML &amp; JS &amp; CSS'!D234&amp;'HTML &amp; JS &amp; CSS'!E234&amp;'HTML &amp; JS &amp; CSS'!F234&amp;'HTML &amp; JS &amp; CSS'!G234&amp;'HTML &amp; JS &amp; CSS'!H234&amp;'HTML &amp; JS &amp; CSS'!I234&amp;'HTML &amp; JS &amp; CSS'!J234&amp;'HTML &amp; JS &amp; CSS'!K234&amp;'HTML &amp; JS &amp; CSS'!L234&amp;'HTML &amp; JS &amp; CSS'!M234&amp;'HTML &amp; JS &amp; CSS'!N234&amp;'HTML &amp; JS &amp; CSS'!O234&amp;'HTML &amp; JS &amp; CSS'!P234&amp;'HTML &amp; JS &amp; CSS'!Q234&amp;'HTML &amp; JS &amp; CSS'!R234</f>
        <v/>
      </c>
    </row>
    <row r="236" spans="7:7" x14ac:dyDescent="0.3">
      <c r="G236" t="str">
        <f>'HTML &amp; JS &amp; CSS'!A235&amp;'HTML &amp; JS &amp; CSS'!B235&amp;'HTML &amp; JS &amp; CSS'!C235&amp;'HTML &amp; JS &amp; CSS'!D235&amp;'HTML &amp; JS &amp; CSS'!E235&amp;'HTML &amp; JS &amp; CSS'!F235&amp;'HTML &amp; JS &amp; CSS'!G235&amp;'HTML &amp; JS &amp; CSS'!H235&amp;'HTML &amp; JS &amp; CSS'!I235&amp;'HTML &amp; JS &amp; CSS'!J235&amp;'HTML &amp; JS &amp; CSS'!K235&amp;'HTML &amp; JS &amp; CSS'!L235&amp;'HTML &amp; JS &amp; CSS'!M235&amp;'HTML &amp; JS &amp; CSS'!N235&amp;'HTML &amp; JS &amp; CSS'!O235&amp;'HTML &amp; JS &amp; CSS'!P235&amp;'HTML &amp; JS &amp; CSS'!Q235&amp;'HTML &amp; JS &amp; CSS'!R235</f>
        <v/>
      </c>
    </row>
    <row r="237" spans="7:7" x14ac:dyDescent="0.3">
      <c r="G237" t="str">
        <f>'HTML &amp; JS &amp; CSS'!A236&amp;'HTML &amp; JS &amp; CSS'!B236&amp;'HTML &amp; JS &amp; CSS'!C236&amp;'HTML &amp; JS &amp; CSS'!D236&amp;'HTML &amp; JS &amp; CSS'!E236&amp;'HTML &amp; JS &amp; CSS'!F236&amp;'HTML &amp; JS &amp; CSS'!G236&amp;'HTML &amp; JS &amp; CSS'!H236&amp;'HTML &amp; JS &amp; CSS'!I236&amp;'HTML &amp; JS &amp; CSS'!J236&amp;'HTML &amp; JS &amp; CSS'!K236&amp;'HTML &amp; JS &amp; CSS'!L236&amp;'HTML &amp; JS &amp; CSS'!M236&amp;'HTML &amp; JS &amp; CSS'!N236&amp;'HTML &amp; JS &amp; CSS'!O236&amp;'HTML &amp; JS &amp; CSS'!P236&amp;'HTML &amp; JS &amp; CSS'!Q236&amp;'HTML &amp; JS &amp; CSS'!R236</f>
        <v/>
      </c>
    </row>
    <row r="238" spans="7:7" x14ac:dyDescent="0.3">
      <c r="G238" t="str">
        <f>'HTML &amp; JS &amp; CSS'!A237&amp;'HTML &amp; JS &amp; CSS'!B237&amp;'HTML &amp; JS &amp; CSS'!C237&amp;'HTML &amp; JS &amp; CSS'!D237&amp;'HTML &amp; JS &amp; CSS'!E237&amp;'HTML &amp; JS &amp; CSS'!F237&amp;'HTML &amp; JS &amp; CSS'!G237&amp;'HTML &amp; JS &amp; CSS'!H237&amp;'HTML &amp; JS &amp; CSS'!I237&amp;'HTML &amp; JS &amp; CSS'!J237&amp;'HTML &amp; JS &amp; CSS'!K237&amp;'HTML &amp; JS &amp; CSS'!L237&amp;'HTML &amp; JS &amp; CSS'!M237&amp;'HTML &amp; JS &amp; CSS'!N237&amp;'HTML &amp; JS &amp; CSS'!O237&amp;'HTML &amp; JS &amp; CSS'!P237&amp;'HTML &amp; JS &amp; CSS'!Q237&amp;'HTML &amp; JS &amp; CSS'!R237</f>
        <v/>
      </c>
    </row>
    <row r="239" spans="7:7" x14ac:dyDescent="0.3">
      <c r="G239" t="str">
        <f>'HTML &amp; JS &amp; CSS'!A238&amp;'HTML &amp; JS &amp; CSS'!B238&amp;'HTML &amp; JS &amp; CSS'!C238&amp;'HTML &amp; JS &amp; CSS'!D238&amp;'HTML &amp; JS &amp; CSS'!E238&amp;'HTML &amp; JS &amp; CSS'!F238&amp;'HTML &amp; JS &amp; CSS'!G238&amp;'HTML &amp; JS &amp; CSS'!H238&amp;'HTML &amp; JS &amp; CSS'!I238&amp;'HTML &amp; JS &amp; CSS'!J238&amp;'HTML &amp; JS &amp; CSS'!K238&amp;'HTML &amp; JS &amp; CSS'!L238&amp;'HTML &amp; JS &amp; CSS'!M238&amp;'HTML &amp; JS &amp; CSS'!N238&amp;'HTML &amp; JS &amp; CSS'!O238&amp;'HTML &amp; JS &amp; CSS'!P238&amp;'HTML &amp; JS &amp; CSS'!Q238&amp;'HTML &amp; JS &amp; CSS'!R238</f>
        <v/>
      </c>
    </row>
    <row r="240" spans="7:7" x14ac:dyDescent="0.3">
      <c r="G240" t="str">
        <f>'HTML &amp; JS &amp; CSS'!A239&amp;'HTML &amp; JS &amp; CSS'!B239&amp;'HTML &amp; JS &amp; CSS'!C239&amp;'HTML &amp; JS &amp; CSS'!D239&amp;'HTML &amp; JS &amp; CSS'!E239&amp;'HTML &amp; JS &amp; CSS'!F239&amp;'HTML &amp; JS &amp; CSS'!G239&amp;'HTML &amp; JS &amp; CSS'!H239&amp;'HTML &amp; JS &amp; CSS'!I239&amp;'HTML &amp; JS &amp; CSS'!J239&amp;'HTML &amp; JS &amp; CSS'!K239&amp;'HTML &amp; JS &amp; CSS'!L239&amp;'HTML &amp; JS &amp; CSS'!M239&amp;'HTML &amp; JS &amp; CSS'!N239&amp;'HTML &amp; JS &amp; CSS'!O239&amp;'HTML &amp; JS &amp; CSS'!P239&amp;'HTML &amp; JS &amp; CSS'!Q239&amp;'HTML &amp; JS &amp; CSS'!R239</f>
        <v/>
      </c>
    </row>
    <row r="241" spans="7:7" x14ac:dyDescent="0.3">
      <c r="G241" t="str">
        <f>'HTML &amp; JS &amp; CSS'!A240&amp;'HTML &amp; JS &amp; CSS'!B240&amp;'HTML &amp; JS &amp; CSS'!C240&amp;'HTML &amp; JS &amp; CSS'!D240&amp;'HTML &amp; JS &amp; CSS'!E240&amp;'HTML &amp; JS &amp; CSS'!F240&amp;'HTML &amp; JS &amp; CSS'!G240&amp;'HTML &amp; JS &amp; CSS'!H240&amp;'HTML &amp; JS &amp; CSS'!I240&amp;'HTML &amp; JS &amp; CSS'!J240&amp;'HTML &amp; JS &amp; CSS'!K240&amp;'HTML &amp; JS &amp; CSS'!L240&amp;'HTML &amp; JS &amp; CSS'!M240&amp;'HTML &amp; JS &amp; CSS'!N240&amp;'HTML &amp; JS &amp; CSS'!O240&amp;'HTML &amp; JS &amp; CSS'!P240&amp;'HTML &amp; JS &amp; CSS'!Q240&amp;'HTML &amp; JS &amp; CSS'!R240</f>
        <v/>
      </c>
    </row>
    <row r="242" spans="7:7" x14ac:dyDescent="0.3">
      <c r="G242" t="str">
        <f>'HTML &amp; JS &amp; CSS'!A241&amp;'HTML &amp; JS &amp; CSS'!B241&amp;'HTML &amp; JS &amp; CSS'!C241&amp;'HTML &amp; JS &amp; CSS'!D241&amp;'HTML &amp; JS &amp; CSS'!E241&amp;'HTML &amp; JS &amp; CSS'!F241&amp;'HTML &amp; JS &amp; CSS'!G241&amp;'HTML &amp; JS &amp; CSS'!H241&amp;'HTML &amp; JS &amp; CSS'!I241&amp;'HTML &amp; JS &amp; CSS'!J241&amp;'HTML &amp; JS &amp; CSS'!K241&amp;'HTML &amp; JS &amp; CSS'!L241&amp;'HTML &amp; JS &amp; CSS'!M241&amp;'HTML &amp; JS &amp; CSS'!N241&amp;'HTML &amp; JS &amp; CSS'!O241&amp;'HTML &amp; JS &amp; CSS'!P241&amp;'HTML &amp; JS &amp; CSS'!Q241&amp;'HTML &amp; JS &amp; CSS'!R241</f>
        <v/>
      </c>
    </row>
    <row r="243" spans="7:7" x14ac:dyDescent="0.3">
      <c r="G243" t="str">
        <f>'HTML &amp; JS &amp; CSS'!A242&amp;'HTML &amp; JS &amp; CSS'!B242&amp;'HTML &amp; JS &amp; CSS'!C242&amp;'HTML &amp; JS &amp; CSS'!D242&amp;'HTML &amp; JS &amp; CSS'!E242&amp;'HTML &amp; JS &amp; CSS'!F242&amp;'HTML &amp; JS &amp; CSS'!G242&amp;'HTML &amp; JS &amp; CSS'!H242&amp;'HTML &amp; JS &amp; CSS'!I242&amp;'HTML &amp; JS &amp; CSS'!J242&amp;'HTML &amp; JS &amp; CSS'!K242&amp;'HTML &amp; JS &amp; CSS'!L242&amp;'HTML &amp; JS &amp; CSS'!M242&amp;'HTML &amp; JS &amp; CSS'!N242&amp;'HTML &amp; JS &amp; CSS'!O242&amp;'HTML &amp; JS &amp; CSS'!P242&amp;'HTML &amp; JS &amp; CSS'!Q242&amp;'HTML &amp; JS &amp; CSS'!R242</f>
        <v/>
      </c>
    </row>
    <row r="244" spans="7:7" x14ac:dyDescent="0.3">
      <c r="G244" t="str">
        <f>'HTML &amp; JS &amp; CSS'!A243&amp;'HTML &amp; JS &amp; CSS'!B243&amp;'HTML &amp; JS &amp; CSS'!C243&amp;'HTML &amp; JS &amp; CSS'!D243&amp;'HTML &amp; JS &amp; CSS'!E243&amp;'HTML &amp; JS &amp; CSS'!F243&amp;'HTML &amp; JS &amp; CSS'!G243&amp;'HTML &amp; JS &amp; CSS'!H243&amp;'HTML &amp; JS &amp; CSS'!I243&amp;'HTML &amp; JS &amp; CSS'!J243&amp;'HTML &amp; JS &amp; CSS'!K243&amp;'HTML &amp; JS &amp; CSS'!L243&amp;'HTML &amp; JS &amp; CSS'!M243&amp;'HTML &amp; JS &amp; CSS'!N243&amp;'HTML &amp; JS &amp; CSS'!O243&amp;'HTML &amp; JS &amp; CSS'!P243&amp;'HTML &amp; JS &amp; CSS'!Q243&amp;'HTML &amp; JS &amp; CSS'!R243</f>
        <v/>
      </c>
    </row>
    <row r="245" spans="7:7" x14ac:dyDescent="0.3">
      <c r="G245" t="str">
        <f>'HTML &amp; JS &amp; CSS'!A244&amp;'HTML &amp; JS &amp; CSS'!B244&amp;'HTML &amp; JS &amp; CSS'!C244&amp;'HTML &amp; JS &amp; CSS'!D244&amp;'HTML &amp; JS &amp; CSS'!E244&amp;'HTML &amp; JS &amp; CSS'!F244&amp;'HTML &amp; JS &amp; CSS'!G244&amp;'HTML &amp; JS &amp; CSS'!H244&amp;'HTML &amp; JS &amp; CSS'!I244&amp;'HTML &amp; JS &amp; CSS'!J244&amp;'HTML &amp; JS &amp; CSS'!K244&amp;'HTML &amp; JS &amp; CSS'!L244&amp;'HTML &amp; JS &amp; CSS'!M244&amp;'HTML &amp; JS &amp; CSS'!N244&amp;'HTML &amp; JS &amp; CSS'!O244&amp;'HTML &amp; JS &amp; CSS'!P244&amp;'HTML &amp; JS &amp; CSS'!Q244&amp;'HTML &amp; JS &amp; CSS'!R244</f>
        <v/>
      </c>
    </row>
    <row r="246" spans="7:7" x14ac:dyDescent="0.3">
      <c r="G246" t="str">
        <f>'HTML &amp; JS &amp; CSS'!A245&amp;'HTML &amp; JS &amp; CSS'!B245&amp;'HTML &amp; JS &amp; CSS'!C245&amp;'HTML &amp; JS &amp; CSS'!D245&amp;'HTML &amp; JS &amp; CSS'!E245&amp;'HTML &amp; JS &amp; CSS'!F245&amp;'HTML &amp; JS &amp; CSS'!G245&amp;'HTML &amp; JS &amp; CSS'!H245&amp;'HTML &amp; JS &amp; CSS'!I245&amp;'HTML &amp; JS &amp; CSS'!J245&amp;'HTML &amp; JS &amp; CSS'!K245&amp;'HTML &amp; JS &amp; CSS'!L245&amp;'HTML &amp; JS &amp; CSS'!M245&amp;'HTML &amp; JS &amp; CSS'!N245&amp;'HTML &amp; JS &amp; CSS'!O245&amp;'HTML &amp; JS &amp; CSS'!P245&amp;'HTML &amp; JS &amp; CSS'!Q245&amp;'HTML &amp; JS &amp; CSS'!R245</f>
        <v/>
      </c>
    </row>
    <row r="247" spans="7:7" x14ac:dyDescent="0.3">
      <c r="G247" t="str">
        <f>'HTML &amp; JS &amp; CSS'!A246&amp;'HTML &amp; JS &amp; CSS'!B246&amp;'HTML &amp; JS &amp; CSS'!C246&amp;'HTML &amp; JS &amp; CSS'!D246&amp;'HTML &amp; JS &amp; CSS'!E246&amp;'HTML &amp; JS &amp; CSS'!F246&amp;'HTML &amp; JS &amp; CSS'!G246&amp;'HTML &amp; JS &amp; CSS'!H246&amp;'HTML &amp; JS &amp; CSS'!I246&amp;'HTML &amp; JS &amp; CSS'!J246&amp;'HTML &amp; JS &amp; CSS'!K246&amp;'HTML &amp; JS &amp; CSS'!L246&amp;'HTML &amp; JS &amp; CSS'!M246&amp;'HTML &amp; JS &amp; CSS'!N246&amp;'HTML &amp; JS &amp; CSS'!O246&amp;'HTML &amp; JS &amp; CSS'!P246&amp;'HTML &amp; JS &amp; CSS'!Q246&amp;'HTML &amp; JS &amp; CSS'!R246</f>
        <v/>
      </c>
    </row>
    <row r="248" spans="7:7" x14ac:dyDescent="0.3">
      <c r="G248" t="str">
        <f>'HTML &amp; JS &amp; CSS'!A247&amp;'HTML &amp; JS &amp; CSS'!B247&amp;'HTML &amp; JS &amp; CSS'!C247&amp;'HTML &amp; JS &amp; CSS'!D247&amp;'HTML &amp; JS &amp; CSS'!E247&amp;'HTML &amp; JS &amp; CSS'!F247&amp;'HTML &amp; JS &amp; CSS'!G247&amp;'HTML &amp; JS &amp; CSS'!H247&amp;'HTML &amp; JS &amp; CSS'!I247&amp;'HTML &amp; JS &amp; CSS'!J247&amp;'HTML &amp; JS &amp; CSS'!K247&amp;'HTML &amp; JS &amp; CSS'!L247&amp;'HTML &amp; JS &amp; CSS'!M247&amp;'HTML &amp; JS &amp; CSS'!N247&amp;'HTML &amp; JS &amp; CSS'!O247&amp;'HTML &amp; JS &amp; CSS'!P247&amp;'HTML &amp; JS &amp; CSS'!Q247&amp;'HTML &amp; JS &amp; CSS'!R247</f>
        <v/>
      </c>
    </row>
    <row r="249" spans="7:7" x14ac:dyDescent="0.3">
      <c r="G249" t="str">
        <f>'HTML &amp; JS &amp; CSS'!A248&amp;'HTML &amp; JS &amp; CSS'!B248&amp;'HTML &amp; JS &amp; CSS'!C248&amp;'HTML &amp; JS &amp; CSS'!D248&amp;'HTML &amp; JS &amp; CSS'!E248&amp;'HTML &amp; JS &amp; CSS'!F248&amp;'HTML &amp; JS &amp; CSS'!G248&amp;'HTML &amp; JS &amp; CSS'!H248&amp;'HTML &amp; JS &amp; CSS'!I248&amp;'HTML &amp; JS &amp; CSS'!J248&amp;'HTML &amp; JS &amp; CSS'!K248&amp;'HTML &amp; JS &amp; CSS'!L248&amp;'HTML &amp; JS &amp; CSS'!M248&amp;'HTML &amp; JS &amp; CSS'!N248&amp;'HTML &amp; JS &amp; CSS'!O248&amp;'HTML &amp; JS &amp; CSS'!P248&amp;'HTML &amp; JS &amp; CSS'!Q248&amp;'HTML &amp; JS &amp; CSS'!R248</f>
        <v/>
      </c>
    </row>
    <row r="250" spans="7:7" x14ac:dyDescent="0.3">
      <c r="G250" t="str">
        <f>'HTML &amp; JS &amp; CSS'!A249&amp;'HTML &amp; JS &amp; CSS'!B249&amp;'HTML &amp; JS &amp; CSS'!C249&amp;'HTML &amp; JS &amp; CSS'!D249&amp;'HTML &amp; JS &amp; CSS'!E249&amp;'HTML &amp; JS &amp; CSS'!F249&amp;'HTML &amp; JS &amp; CSS'!G249&amp;'HTML &amp; JS &amp; CSS'!H249&amp;'HTML &amp; JS &amp; CSS'!I249&amp;'HTML &amp; JS &amp; CSS'!J249&amp;'HTML &amp; JS &amp; CSS'!K249&amp;'HTML &amp; JS &amp; CSS'!L249&amp;'HTML &amp; JS &amp; CSS'!M249&amp;'HTML &amp; JS &amp; CSS'!N249&amp;'HTML &amp; JS &amp; CSS'!O249&amp;'HTML &amp; JS &amp; CSS'!P249&amp;'HTML &amp; JS &amp; CSS'!Q249&amp;'HTML &amp; JS &amp; CSS'!R249</f>
        <v/>
      </c>
    </row>
    <row r="251" spans="7:7" x14ac:dyDescent="0.3">
      <c r="G251" t="str">
        <f>'HTML &amp; JS &amp; CSS'!A250&amp;'HTML &amp; JS &amp; CSS'!B250&amp;'HTML &amp; JS &amp; CSS'!C250&amp;'HTML &amp; JS &amp; CSS'!D250&amp;'HTML &amp; JS &amp; CSS'!E250&amp;'HTML &amp; JS &amp; CSS'!F250&amp;'HTML &amp; JS &amp; CSS'!G250&amp;'HTML &amp; JS &amp; CSS'!H250&amp;'HTML &amp; JS &amp; CSS'!I250&amp;'HTML &amp; JS &amp; CSS'!J250&amp;'HTML &amp; JS &amp; CSS'!K250&amp;'HTML &amp; JS &amp; CSS'!L250&amp;'HTML &amp; JS &amp; CSS'!M250&amp;'HTML &amp; JS &amp; CSS'!N250&amp;'HTML &amp; JS &amp; CSS'!O250&amp;'HTML &amp; JS &amp; CSS'!P250&amp;'HTML &amp; JS &amp; CSS'!Q250&amp;'HTML &amp; JS &amp; CSS'!R250</f>
        <v/>
      </c>
    </row>
    <row r="252" spans="7:7" x14ac:dyDescent="0.3">
      <c r="G252" t="str">
        <f>'HTML &amp; JS &amp; CSS'!A251&amp;'HTML &amp; JS &amp; CSS'!B251&amp;'HTML &amp; JS &amp; CSS'!C251&amp;'HTML &amp; JS &amp; CSS'!D251&amp;'HTML &amp; JS &amp; CSS'!E251&amp;'HTML &amp; JS &amp; CSS'!F251&amp;'HTML &amp; JS &amp; CSS'!G251&amp;'HTML &amp; JS &amp; CSS'!H251&amp;'HTML &amp; JS &amp; CSS'!I251&amp;'HTML &amp; JS &amp; CSS'!J251&amp;'HTML &amp; JS &amp; CSS'!K251&amp;'HTML &amp; JS &amp; CSS'!L251&amp;'HTML &amp; JS &amp; CSS'!M251&amp;'HTML &amp; JS &amp; CSS'!N251&amp;'HTML &amp; JS &amp; CSS'!O251&amp;'HTML &amp; JS &amp; CSS'!P251&amp;'HTML &amp; JS &amp; CSS'!Q251&amp;'HTML &amp; JS &amp; CSS'!R251</f>
        <v/>
      </c>
    </row>
    <row r="253" spans="7:7" x14ac:dyDescent="0.3">
      <c r="G253" t="str">
        <f>'HTML &amp; JS &amp; CSS'!A252&amp;'HTML &amp; JS &amp; CSS'!B252&amp;'HTML &amp; JS &amp; CSS'!C252&amp;'HTML &amp; JS &amp; CSS'!D252&amp;'HTML &amp; JS &amp; CSS'!E252&amp;'HTML &amp; JS &amp; CSS'!F252&amp;'HTML &amp; JS &amp; CSS'!G252&amp;'HTML &amp; JS &amp; CSS'!H252&amp;'HTML &amp; JS &amp; CSS'!I252&amp;'HTML &amp; JS &amp; CSS'!J252&amp;'HTML &amp; JS &amp; CSS'!K252&amp;'HTML &amp; JS &amp; CSS'!L252&amp;'HTML &amp; JS &amp; CSS'!M252&amp;'HTML &amp; JS &amp; CSS'!N252&amp;'HTML &amp; JS &amp; CSS'!O252&amp;'HTML &amp; JS &amp; CSS'!P252&amp;'HTML &amp; JS &amp; CSS'!Q252&amp;'HTML &amp; JS &amp; CSS'!R252</f>
        <v/>
      </c>
    </row>
    <row r="254" spans="7:7" x14ac:dyDescent="0.3">
      <c r="G254" t="str">
        <f>'HTML &amp; JS &amp; CSS'!A253&amp;'HTML &amp; JS &amp; CSS'!B253&amp;'HTML &amp; JS &amp; CSS'!C253&amp;'HTML &amp; JS &amp; CSS'!D253&amp;'HTML &amp; JS &amp; CSS'!E253&amp;'HTML &amp; JS &amp; CSS'!F253&amp;'HTML &amp; JS &amp; CSS'!G253&amp;'HTML &amp; JS &amp; CSS'!H253&amp;'HTML &amp; JS &amp; CSS'!I253&amp;'HTML &amp; JS &amp; CSS'!J253&amp;'HTML &amp; JS &amp; CSS'!K253&amp;'HTML &amp; JS &amp; CSS'!L253&amp;'HTML &amp; JS &amp; CSS'!M253&amp;'HTML &amp; JS &amp; CSS'!N253&amp;'HTML &amp; JS &amp; CSS'!O253&amp;'HTML &amp; JS &amp; CSS'!P253&amp;'HTML &amp; JS &amp; CSS'!Q253&amp;'HTML &amp; JS &amp; CSS'!R253</f>
        <v>&lt;script type="text/javascript"&gt;</v>
      </c>
    </row>
    <row r="255" spans="7:7" x14ac:dyDescent="0.3">
      <c r="G255" t="str">
        <f>'HTML &amp; JS &amp; CSS'!A254&amp;'HTML &amp; JS &amp; CSS'!B254&amp;'HTML &amp; JS &amp; CSS'!C254&amp;'HTML &amp; JS &amp; CSS'!D254&amp;'HTML &amp; JS &amp; CSS'!E254&amp;'HTML &amp; JS &amp; CSS'!F254&amp;'HTML &amp; JS &amp; CSS'!G254&amp;'HTML &amp; JS &amp; CSS'!H254&amp;'HTML &amp; JS &amp; CSS'!I254&amp;'HTML &amp; JS &amp; CSS'!J254&amp;'HTML &amp; JS &amp; CSS'!K254&amp;'HTML &amp; JS &amp; CSS'!L254&amp;'HTML &amp; JS &amp; CSS'!M254&amp;'HTML &amp; JS &amp; CSS'!N254&amp;'HTML &amp; JS &amp; CSS'!O254&amp;'HTML &amp; JS &amp; CSS'!P254&amp;'HTML &amp; JS &amp; CSS'!Q254&amp;'HTML &amp; JS &amp; CSS'!R254</f>
        <v>var acc = document.getElementsByClassName("accordion");</v>
      </c>
    </row>
    <row r="256" spans="7:7" x14ac:dyDescent="0.3">
      <c r="G256" t="str">
        <f>'HTML &amp; JS &amp; CSS'!A255&amp;'HTML &amp; JS &amp; CSS'!B255&amp;'HTML &amp; JS &amp; CSS'!C255&amp;'HTML &amp; JS &amp; CSS'!D255&amp;'HTML &amp; JS &amp; CSS'!E255&amp;'HTML &amp; JS &amp; CSS'!F255&amp;'HTML &amp; JS &amp; CSS'!G255&amp;'HTML &amp; JS &amp; CSS'!H255&amp;'HTML &amp; JS &amp; CSS'!I255&amp;'HTML &amp; JS &amp; CSS'!J255&amp;'HTML &amp; JS &amp; CSS'!K255&amp;'HTML &amp; JS &amp; CSS'!L255&amp;'HTML &amp; JS &amp; CSS'!M255&amp;'HTML &amp; JS &amp; CSS'!N255&amp;'HTML &amp; JS &amp; CSS'!O255&amp;'HTML &amp; JS &amp; CSS'!P255&amp;'HTML &amp; JS &amp; CSS'!Q255&amp;'HTML &amp; JS &amp; CSS'!R255</f>
        <v>var i;</v>
      </c>
    </row>
    <row r="257" spans="7:7" x14ac:dyDescent="0.3">
      <c r="G257" t="str">
        <f>'HTML &amp; JS &amp; CSS'!A256&amp;'HTML &amp; JS &amp; CSS'!B256&amp;'HTML &amp; JS &amp; CSS'!C256&amp;'HTML &amp; JS &amp; CSS'!D256&amp;'HTML &amp; JS &amp; CSS'!E256&amp;'HTML &amp; JS &amp; CSS'!F256&amp;'HTML &amp; JS &amp; CSS'!G256&amp;'HTML &amp; JS &amp; CSS'!H256&amp;'HTML &amp; JS &amp; CSS'!I256&amp;'HTML &amp; JS &amp; CSS'!J256&amp;'HTML &amp; JS &amp; CSS'!K256&amp;'HTML &amp; JS &amp; CSS'!L256&amp;'HTML &amp; JS &amp; CSS'!M256&amp;'HTML &amp; JS &amp; CSS'!N256&amp;'HTML &amp; JS &amp; CSS'!O256&amp;'HTML &amp; JS &amp; CSS'!P256&amp;'HTML &amp; JS &amp; CSS'!Q256&amp;'HTML &amp; JS &amp; CSS'!R256</f>
        <v>for (i = 0; i &lt; acc.length; i++) {</v>
      </c>
    </row>
    <row r="258" spans="7:7" x14ac:dyDescent="0.3">
      <c r="G258" t="str">
        <f>'HTML &amp; JS &amp; CSS'!A257&amp;'HTML &amp; JS &amp; CSS'!B257&amp;'HTML &amp; JS &amp; CSS'!C257&amp;'HTML &amp; JS &amp; CSS'!D257&amp;'HTML &amp; JS &amp; CSS'!E257&amp;'HTML &amp; JS &amp; CSS'!F257&amp;'HTML &amp; JS &amp; CSS'!G257&amp;'HTML &amp; JS &amp; CSS'!H257&amp;'HTML &amp; JS &amp; CSS'!I257&amp;'HTML &amp; JS &amp; CSS'!J257&amp;'HTML &amp; JS &amp; CSS'!K257&amp;'HTML &amp; JS &amp; CSS'!L257&amp;'HTML &amp; JS &amp; CSS'!M257&amp;'HTML &amp; JS &amp; CSS'!N257&amp;'HTML &amp; JS &amp; CSS'!O257&amp;'HTML &amp; JS &amp; CSS'!P257&amp;'HTML &amp; JS &amp; CSS'!Q257&amp;'HTML &amp; JS &amp; CSS'!R257</f>
        <v xml:space="preserve">    acc[i].onclick = function(){</v>
      </c>
    </row>
    <row r="259" spans="7:7" x14ac:dyDescent="0.3">
      <c r="G259" t="str">
        <f>'HTML &amp; JS &amp; CSS'!A258&amp;'HTML &amp; JS &amp; CSS'!B258&amp;'HTML &amp; JS &amp; CSS'!C258&amp;'HTML &amp; JS &amp; CSS'!D258&amp;'HTML &amp; JS &amp; CSS'!E258&amp;'HTML &amp; JS &amp; CSS'!F258&amp;'HTML &amp; JS &amp; CSS'!G258&amp;'HTML &amp; JS &amp; CSS'!H258&amp;'HTML &amp; JS &amp; CSS'!I258&amp;'HTML &amp; JS &amp; CSS'!J258&amp;'HTML &amp; JS &amp; CSS'!K258&amp;'HTML &amp; JS &amp; CSS'!L258&amp;'HTML &amp; JS &amp; CSS'!M258&amp;'HTML &amp; JS &amp; CSS'!N258&amp;'HTML &amp; JS &amp; CSS'!O258&amp;'HTML &amp; JS &amp; CSS'!P258&amp;'HTML &amp; JS &amp; CSS'!Q258&amp;'HTML &amp; JS &amp; CSS'!R258</f>
        <v xml:space="preserve">        this.classList.toggle("active");</v>
      </c>
    </row>
    <row r="260" spans="7:7" x14ac:dyDescent="0.3">
      <c r="G260" t="str">
        <f>'HTML &amp; JS &amp; CSS'!A259&amp;'HTML &amp; JS &amp; CSS'!B259&amp;'HTML &amp; JS &amp; CSS'!C259&amp;'HTML &amp; JS &amp; CSS'!D259&amp;'HTML &amp; JS &amp; CSS'!E259&amp;'HTML &amp; JS &amp; CSS'!F259&amp;'HTML &amp; JS &amp; CSS'!G259&amp;'HTML &amp; JS &amp; CSS'!H259&amp;'HTML &amp; JS &amp; CSS'!I259&amp;'HTML &amp; JS &amp; CSS'!J259&amp;'HTML &amp; JS &amp; CSS'!K259&amp;'HTML &amp; JS &amp; CSS'!L259&amp;'HTML &amp; JS &amp; CSS'!M259&amp;'HTML &amp; JS &amp; CSS'!N259&amp;'HTML &amp; JS &amp; CSS'!O259&amp;'HTML &amp; JS &amp; CSS'!P259&amp;'HTML &amp; JS &amp; CSS'!Q259&amp;'HTML &amp; JS &amp; CSS'!R259</f>
        <v xml:space="preserve">        this.nextElementSibling.classList.toggle("show");</v>
      </c>
    </row>
    <row r="261" spans="7:7" x14ac:dyDescent="0.3">
      <c r="G261" t="str">
        <f>'HTML &amp; JS &amp; CSS'!A260&amp;'HTML &amp; JS &amp; CSS'!B260&amp;'HTML &amp; JS &amp; CSS'!C260&amp;'HTML &amp; JS &amp; CSS'!D260&amp;'HTML &amp; JS &amp; CSS'!E260&amp;'HTML &amp; JS &amp; CSS'!F260&amp;'HTML &amp; JS &amp; CSS'!G260&amp;'HTML &amp; JS &amp; CSS'!H260&amp;'HTML &amp; JS &amp; CSS'!I260&amp;'HTML &amp; JS &amp; CSS'!J260&amp;'HTML &amp; JS &amp; CSS'!K260&amp;'HTML &amp; JS &amp; CSS'!L260&amp;'HTML &amp; JS &amp; CSS'!M260&amp;'HTML &amp; JS &amp; CSS'!N260&amp;'HTML &amp; JS &amp; CSS'!O260&amp;'HTML &amp; JS &amp; CSS'!P260&amp;'HTML &amp; JS &amp; CSS'!Q260&amp;'HTML &amp; JS &amp; CSS'!R260</f>
        <v xml:space="preserve">       }</v>
      </c>
    </row>
    <row r="262" spans="7:7" x14ac:dyDescent="0.3">
      <c r="G262" t="str">
        <f>'HTML &amp; JS &amp; CSS'!A261&amp;'HTML &amp; JS &amp; CSS'!B261&amp;'HTML &amp; JS &amp; CSS'!C261&amp;'HTML &amp; JS &amp; CSS'!D261&amp;'HTML &amp; JS &amp; CSS'!E261&amp;'HTML &amp; JS &amp; CSS'!F261&amp;'HTML &amp; JS &amp; CSS'!G261&amp;'HTML &amp; JS &amp; CSS'!H261&amp;'HTML &amp; JS &amp; CSS'!I261&amp;'HTML &amp; JS &amp; CSS'!J261&amp;'HTML &amp; JS &amp; CSS'!K261&amp;'HTML &amp; JS &amp; CSS'!L261&amp;'HTML &amp; JS &amp; CSS'!M261&amp;'HTML &amp; JS &amp; CSS'!N261&amp;'HTML &amp; JS &amp; CSS'!O261&amp;'HTML &amp; JS &amp; CSS'!P261&amp;'HTML &amp; JS &amp; CSS'!Q261&amp;'HTML &amp; JS &amp; CSS'!R261</f>
        <v xml:space="preserve">        }</v>
      </c>
    </row>
    <row r="263" spans="7:7" x14ac:dyDescent="0.3">
      <c r="G263" t="str">
        <f>'HTML &amp; JS &amp; CSS'!A262&amp;'HTML &amp; JS &amp; CSS'!B262&amp;'HTML &amp; JS &amp; CSS'!C262&amp;'HTML &amp; JS &amp; CSS'!D262&amp;'HTML &amp; JS &amp; CSS'!E262&amp;'HTML &amp; JS &amp; CSS'!F262&amp;'HTML &amp; JS &amp; CSS'!G262&amp;'HTML &amp; JS &amp; CSS'!H262&amp;'HTML &amp; JS &amp; CSS'!I262&amp;'HTML &amp; JS &amp; CSS'!J262&amp;'HTML &amp; JS &amp; CSS'!K262&amp;'HTML &amp; JS &amp; CSS'!L262&amp;'HTML &amp; JS &amp; CSS'!M262&amp;'HTML &amp; JS &amp; CSS'!N262&amp;'HTML &amp; JS &amp; CSS'!O262&amp;'HTML &amp; JS &amp; CSS'!P262&amp;'HTML &amp; JS &amp; CSS'!Q262&amp;'HTML &amp; JS &amp; CSS'!R262</f>
        <v>&lt;/script&gt;</v>
      </c>
    </row>
    <row r="264" spans="7:7" x14ac:dyDescent="0.3">
      <c r="G264" t="str">
        <f>'HTML &amp; JS &amp; CSS'!A263&amp;'HTML &amp; JS &amp; CSS'!B263&amp;'HTML &amp; JS &amp; CSS'!C263&amp;'HTML &amp; JS &amp; CSS'!D263&amp;'HTML &amp; JS &amp; CSS'!E263&amp;'HTML &amp; JS &amp; CSS'!F263&amp;'HTML &amp; JS &amp; CSS'!G263&amp;'HTML &amp; JS &amp; CSS'!H263&amp;'HTML &amp; JS &amp; CSS'!I263&amp;'HTML &amp; JS &amp; CSS'!J263&amp;'HTML &amp; JS &amp; CSS'!K263&amp;'HTML &amp; JS &amp; CSS'!L263&amp;'HTML &amp; JS &amp; CSS'!M263&amp;'HTML &amp; JS &amp; CSS'!N263&amp;'HTML &amp; JS &amp; CSS'!O263&amp;'HTML &amp; JS &amp; CSS'!P263&amp;'HTML &amp; JS &amp; CSS'!Q263&amp;'HTML &amp; JS &amp; CSS'!R263</f>
        <v/>
      </c>
    </row>
    <row r="265" spans="7:7" x14ac:dyDescent="0.3">
      <c r="G265" t="str">
        <f>'HTML &amp; JS &amp; CSS'!A264&amp;'HTML &amp; JS &amp; CSS'!B264&amp;'HTML &amp; JS &amp; CSS'!C264&amp;'HTML &amp; JS &amp; CSS'!D264&amp;'HTML &amp; JS &amp; CSS'!E264&amp;'HTML &amp; JS &amp; CSS'!F264&amp;'HTML &amp; JS &amp; CSS'!G264&amp;'HTML &amp; JS &amp; CSS'!H264&amp;'HTML &amp; JS &amp; CSS'!I264&amp;'HTML &amp; JS &amp; CSS'!J264&amp;'HTML &amp; JS &amp; CSS'!K264&amp;'HTML &amp; JS &amp; CSS'!L264&amp;'HTML &amp; JS &amp; CSS'!M264&amp;'HTML &amp; JS &amp; CSS'!N264&amp;'HTML &amp; JS &amp; CSS'!O264&amp;'HTML &amp; JS &amp; CSS'!P264&amp;'HTML &amp; JS &amp; CSS'!Q264&amp;'HTML &amp; JS &amp; CSS'!R264</f>
        <v/>
      </c>
    </row>
    <row r="266" spans="7:7" x14ac:dyDescent="0.3">
      <c r="G266" t="str">
        <f>'HTML &amp; JS &amp; CSS'!A265&amp;'HTML &amp; JS &amp; CSS'!B265&amp;'HTML &amp; JS &amp; CSS'!C265&amp;'HTML &amp; JS &amp; CSS'!D265&amp;'HTML &amp; JS &amp; CSS'!E265&amp;'HTML &amp; JS &amp; CSS'!F265&amp;'HTML &amp; JS &amp; CSS'!G265&amp;'HTML &amp; JS &amp; CSS'!H265&amp;'HTML &amp; JS &amp; CSS'!I265&amp;'HTML &amp; JS &amp; CSS'!J265&amp;'HTML &amp; JS &amp; CSS'!K265&amp;'HTML &amp; JS &amp; CSS'!L265&amp;'HTML &amp; JS &amp; CSS'!M265&amp;'HTML &amp; JS &amp; CSS'!N265&amp;'HTML &amp; JS &amp; CSS'!O265&amp;'HTML &amp; JS &amp; CSS'!P265&amp;'HTML &amp; JS &amp; CSS'!Q265&amp;'HTML &amp; JS &amp; CSS'!R265</f>
        <v/>
      </c>
    </row>
    <row r="267" spans="7:7" x14ac:dyDescent="0.3">
      <c r="G267" t="str">
        <f>'HTML &amp; JS &amp; CSS'!A266&amp;'HTML &amp; JS &amp; CSS'!B266&amp;'HTML &amp; JS &amp; CSS'!C266&amp;'HTML &amp; JS &amp; CSS'!D266&amp;'HTML &amp; JS &amp; CSS'!E266&amp;'HTML &amp; JS &amp; CSS'!F266&amp;'HTML &amp; JS &amp; CSS'!G266&amp;'HTML &amp; JS &amp; CSS'!H266&amp;'HTML &amp; JS &amp; CSS'!I266&amp;'HTML &amp; JS &amp; CSS'!J266&amp;'HTML &amp; JS &amp; CSS'!K266&amp;'HTML &amp; JS &amp; CSS'!L266&amp;'HTML &amp; JS &amp; CSS'!M266&amp;'HTML &amp; JS &amp; CSS'!N266&amp;'HTML &amp; JS &amp; CSS'!O266&amp;'HTML &amp; JS &amp; CSS'!P266&amp;'HTML &amp; JS &amp; CSS'!Q266&amp;'HTML &amp; JS &amp; CSS'!R266</f>
        <v/>
      </c>
    </row>
    <row r="268" spans="7:7" x14ac:dyDescent="0.3">
      <c r="G268" t="str">
        <f>'HTML &amp; JS &amp; CSS'!A267&amp;'HTML &amp; JS &amp; CSS'!B267&amp;'HTML &amp; JS &amp; CSS'!C267&amp;'HTML &amp; JS &amp; CSS'!D267&amp;'HTML &amp; JS &amp; CSS'!E267&amp;'HTML &amp; JS &amp; CSS'!F267&amp;'HTML &amp; JS &amp; CSS'!G267&amp;'HTML &amp; JS &amp; CSS'!H267&amp;'HTML &amp; JS &amp; CSS'!I267&amp;'HTML &amp; JS &amp; CSS'!J267&amp;'HTML &amp; JS &amp; CSS'!K267&amp;'HTML &amp; JS &amp; CSS'!L267&amp;'HTML &amp; JS &amp; CSS'!M267&amp;'HTML &amp; JS &amp; CSS'!N267&amp;'HTML &amp; JS &amp; CSS'!O267&amp;'HTML &amp; JS &amp; CSS'!P267&amp;'HTML &amp; JS &amp; CSS'!Q267&amp;'HTML &amp; JS &amp; CSS'!R267</f>
        <v/>
      </c>
    </row>
    <row r="269" spans="7:7" x14ac:dyDescent="0.3">
      <c r="G269" t="str">
        <f>'HTML &amp; JS &amp; CSS'!A268&amp;'HTML &amp; JS &amp; CSS'!B268&amp;'HTML &amp; JS &amp; CSS'!C268&amp;'HTML &amp; JS &amp; CSS'!D268&amp;'HTML &amp; JS &amp; CSS'!E268&amp;'HTML &amp; JS &amp; CSS'!F268&amp;'HTML &amp; JS &amp; CSS'!G268&amp;'HTML &amp; JS &amp; CSS'!H268&amp;'HTML &amp; JS &amp; CSS'!I268&amp;'HTML &amp; JS &amp; CSS'!J268&amp;'HTML &amp; JS &amp; CSS'!K268&amp;'HTML &amp; JS &amp; CSS'!L268&amp;'HTML &amp; JS &amp; CSS'!M268&amp;'HTML &amp; JS &amp; CSS'!N268&amp;'HTML &amp; JS &amp; CSS'!O268&amp;'HTML &amp; JS &amp; CSS'!P268&amp;'HTML &amp; JS &amp; CSS'!Q268&amp;'HTML &amp; JS &amp; CSS'!R268</f>
        <v/>
      </c>
    </row>
    <row r="270" spans="7:7" x14ac:dyDescent="0.3">
      <c r="G270" t="str">
        <f>'HTML &amp; JS &amp; CSS'!A269&amp;'HTML &amp; JS &amp; CSS'!B269&amp;'HTML &amp; JS &amp; CSS'!C269&amp;'HTML &amp; JS &amp; CSS'!D269&amp;'HTML &amp; JS &amp; CSS'!E269&amp;'HTML &amp; JS &amp; CSS'!F269&amp;'HTML &amp; JS &amp; CSS'!G269&amp;'HTML &amp; JS &amp; CSS'!H269&amp;'HTML &amp; JS &amp; CSS'!I269&amp;'HTML &amp; JS &amp; CSS'!J269&amp;'HTML &amp; JS &amp; CSS'!K269&amp;'HTML &amp; JS &amp; CSS'!L269&amp;'HTML &amp; JS &amp; CSS'!M269&amp;'HTML &amp; JS &amp; CSS'!N269&amp;'HTML &amp; JS &amp; CSS'!O269&amp;'HTML &amp; JS &amp; CSS'!P269&amp;'HTML &amp; JS &amp; CSS'!Q269&amp;'HTML &amp; JS &amp; CSS'!R269</f>
        <v/>
      </c>
    </row>
    <row r="271" spans="7:7" x14ac:dyDescent="0.3">
      <c r="G271" t="str">
        <f>'HTML &amp; JS &amp; CSS'!A270&amp;'HTML &amp; JS &amp; CSS'!B270&amp;'HTML &amp; JS &amp; CSS'!C270&amp;'HTML &amp; JS &amp; CSS'!D270&amp;'HTML &amp; JS &amp; CSS'!E270&amp;'HTML &amp; JS &amp; CSS'!F270&amp;'HTML &amp; JS &amp; CSS'!G270&amp;'HTML &amp; JS &amp; CSS'!H270&amp;'HTML &amp; JS &amp; CSS'!I270&amp;'HTML &amp; JS &amp; CSS'!J270&amp;'HTML &amp; JS &amp; CSS'!K270&amp;'HTML &amp; JS &amp; CSS'!L270&amp;'HTML &amp; JS &amp; CSS'!M270&amp;'HTML &amp; JS &amp; CSS'!N270&amp;'HTML &amp; JS &amp; CSS'!O270&amp;'HTML &amp; JS &amp; CSS'!P270&amp;'HTML &amp; JS &amp; CSS'!Q270&amp;'HTML &amp; JS &amp; CSS'!R270</f>
        <v/>
      </c>
    </row>
    <row r="272" spans="7:7" x14ac:dyDescent="0.3">
      <c r="G272" t="str">
        <f>'HTML &amp; JS &amp; CSS'!A271&amp;'HTML &amp; JS &amp; CSS'!B271&amp;'HTML &amp; JS &amp; CSS'!C271&amp;'HTML &amp; JS &amp; CSS'!D271&amp;'HTML &amp; JS &amp; CSS'!E271&amp;'HTML &amp; JS &amp; CSS'!F271&amp;'HTML &amp; JS &amp; CSS'!G271&amp;'HTML &amp; JS &amp; CSS'!H271&amp;'HTML &amp; JS &amp; CSS'!I271&amp;'HTML &amp; JS &amp; CSS'!J271&amp;'HTML &amp; JS &amp; CSS'!K271&amp;'HTML &amp; JS &amp; CSS'!L271&amp;'HTML &amp; JS &amp; CSS'!M271&amp;'HTML &amp; JS &amp; CSS'!N271&amp;'HTML &amp; JS &amp; CSS'!O271&amp;'HTML &amp; JS &amp; CSS'!P271&amp;'HTML &amp; JS &amp; CSS'!Q271&amp;'HTML &amp; JS &amp; CSS'!R271</f>
        <v/>
      </c>
    </row>
    <row r="273" spans="7:7" x14ac:dyDescent="0.3">
      <c r="G273" t="str">
        <f>'HTML &amp; JS &amp; CSS'!A272&amp;'HTML &amp; JS &amp; CSS'!B272&amp;'HTML &amp; JS &amp; CSS'!C272&amp;'HTML &amp; JS &amp; CSS'!D272&amp;'HTML &amp; JS &amp; CSS'!E272&amp;'HTML &amp; JS &amp; CSS'!F272&amp;'HTML &amp; JS &amp; CSS'!G272&amp;'HTML &amp; JS &amp; CSS'!H272&amp;'HTML &amp; JS &amp; CSS'!I272&amp;'HTML &amp; JS &amp; CSS'!J272&amp;'HTML &amp; JS &amp; CSS'!K272&amp;'HTML &amp; JS &amp; CSS'!L272&amp;'HTML &amp; JS &amp; CSS'!M272&amp;'HTML &amp; JS &amp; CSS'!N272&amp;'HTML &amp; JS &amp; CSS'!O272&amp;'HTML &amp; JS &amp; CSS'!P272&amp;'HTML &amp; JS &amp; CSS'!Q272&amp;'HTML &amp; JS &amp; CSS'!R272</f>
        <v/>
      </c>
    </row>
    <row r="274" spans="7:7" x14ac:dyDescent="0.3">
      <c r="G274" t="str">
        <f>'HTML &amp; JS &amp; CSS'!A273&amp;'HTML &amp; JS &amp; CSS'!B273&amp;'HTML &amp; JS &amp; CSS'!C273&amp;'HTML &amp; JS &amp; CSS'!D273&amp;'HTML &amp; JS &amp; CSS'!E273&amp;'HTML &amp; JS &amp; CSS'!F273&amp;'HTML &amp; JS &amp; CSS'!G273&amp;'HTML &amp; JS &amp; CSS'!H273&amp;'HTML &amp; JS &amp; CSS'!I273&amp;'HTML &amp; JS &amp; CSS'!J273&amp;'HTML &amp; JS &amp; CSS'!K273&amp;'HTML &amp; JS &amp; CSS'!L273&amp;'HTML &amp; JS &amp; CSS'!M273&amp;'HTML &amp; JS &amp; CSS'!N273&amp;'HTML &amp; JS &amp; CSS'!O273&amp;'HTML &amp; JS &amp; CSS'!P273&amp;'HTML &amp; JS &amp; CSS'!Q273&amp;'HTML &amp; JS &amp; CSS'!R273</f>
        <v/>
      </c>
    </row>
    <row r="275" spans="7:7" x14ac:dyDescent="0.3">
      <c r="G275" t="str">
        <f>'HTML &amp; JS &amp; CSS'!A274&amp;'HTML &amp; JS &amp; CSS'!B274&amp;'HTML &amp; JS &amp; CSS'!C274&amp;'HTML &amp; JS &amp; CSS'!D274&amp;'HTML &amp; JS &amp; CSS'!E274&amp;'HTML &amp; JS &amp; CSS'!F274&amp;'HTML &amp; JS &amp; CSS'!G274&amp;'HTML &amp; JS &amp; CSS'!H274&amp;'HTML &amp; JS &amp; CSS'!I274&amp;'HTML &amp; JS &amp; CSS'!J274&amp;'HTML &amp; JS &amp; CSS'!K274&amp;'HTML &amp; JS &amp; CSS'!L274&amp;'HTML &amp; JS &amp; CSS'!M274&amp;'HTML &amp; JS &amp; CSS'!N274&amp;'HTML &amp; JS &amp; CSS'!O274&amp;'HTML &amp; JS &amp; CSS'!P274&amp;'HTML &amp; JS &amp; CSS'!Q274&amp;'HTML &amp; JS &amp; CSS'!R274</f>
        <v/>
      </c>
    </row>
    <row r="276" spans="7:7" x14ac:dyDescent="0.3">
      <c r="G276" t="str">
        <f>'HTML &amp; JS &amp; CSS'!A275&amp;'HTML &amp; JS &amp; CSS'!B275&amp;'HTML &amp; JS &amp; CSS'!C275&amp;'HTML &amp; JS &amp; CSS'!D275&amp;'HTML &amp; JS &amp; CSS'!E275&amp;'HTML &amp; JS &amp; CSS'!F275&amp;'HTML &amp; JS &amp; CSS'!G275&amp;'HTML &amp; JS &amp; CSS'!H275&amp;'HTML &amp; JS &amp; CSS'!I275&amp;'HTML &amp; JS &amp; CSS'!J275&amp;'HTML &amp; JS &amp; CSS'!K275&amp;'HTML &amp; JS &amp; CSS'!L275&amp;'HTML &amp; JS &amp; CSS'!M275&amp;'HTML &amp; JS &amp; CSS'!N275&amp;'HTML &amp; JS &amp; CSS'!O275&amp;'HTML &amp; JS &amp; CSS'!P275&amp;'HTML &amp; JS &amp; CSS'!Q275&amp;'HTML &amp; JS &amp; CSS'!R275</f>
        <v/>
      </c>
    </row>
    <row r="277" spans="7:7" x14ac:dyDescent="0.3">
      <c r="G277" t="str">
        <f>'HTML &amp; JS &amp; CSS'!A276&amp;'HTML &amp; JS &amp; CSS'!B276&amp;'HTML &amp; JS &amp; CSS'!C276&amp;'HTML &amp; JS &amp; CSS'!D276&amp;'HTML &amp; JS &amp; CSS'!E276&amp;'HTML &amp; JS &amp; CSS'!F276&amp;'HTML &amp; JS &amp; CSS'!G276&amp;'HTML &amp; JS &amp; CSS'!H276&amp;'HTML &amp; JS &amp; CSS'!I276&amp;'HTML &amp; JS &amp; CSS'!J276&amp;'HTML &amp; JS &amp; CSS'!K276&amp;'HTML &amp; JS &amp; CSS'!L276&amp;'HTML &amp; JS &amp; CSS'!M276&amp;'HTML &amp; JS &amp; CSS'!N276&amp;'HTML &amp; JS &amp; CSS'!O276&amp;'HTML &amp; JS &amp; CSS'!P276&amp;'HTML &amp; JS &amp; CSS'!Q276&amp;'HTML &amp; JS &amp; CSS'!R276</f>
        <v/>
      </c>
    </row>
    <row r="278" spans="7:7" x14ac:dyDescent="0.3">
      <c r="G278" t="str">
        <f>'HTML &amp; JS &amp; CSS'!A277&amp;'HTML &amp; JS &amp; CSS'!B277&amp;'HTML &amp; JS &amp; CSS'!C277&amp;'HTML &amp; JS &amp; CSS'!D277&amp;'HTML &amp; JS &amp; CSS'!E277&amp;'HTML &amp; JS &amp; CSS'!F277&amp;'HTML &amp; JS &amp; CSS'!G277&amp;'HTML &amp; JS &amp; CSS'!H277&amp;'HTML &amp; JS &amp; CSS'!I277&amp;'HTML &amp; JS &amp; CSS'!J277&amp;'HTML &amp; JS &amp; CSS'!K277&amp;'HTML &amp; JS &amp; CSS'!L277&amp;'HTML &amp; JS &amp; CSS'!M277&amp;'HTML &amp; JS &amp; CSS'!N277&amp;'HTML &amp; JS &amp; CSS'!O277&amp;'HTML &amp; JS &amp; CSS'!P277&amp;'HTML &amp; JS &amp; CSS'!Q277&amp;'HTML &amp; JS &amp; CSS'!R277</f>
        <v/>
      </c>
    </row>
    <row r="279" spans="7:7" x14ac:dyDescent="0.3">
      <c r="G279" t="str">
        <f>'HTML &amp; JS &amp; CSS'!A278&amp;'HTML &amp; JS &amp; CSS'!B278&amp;'HTML &amp; JS &amp; CSS'!C278&amp;'HTML &amp; JS &amp; CSS'!D278&amp;'HTML &amp; JS &amp; CSS'!E278&amp;'HTML &amp; JS &amp; CSS'!F278&amp;'HTML &amp; JS &amp; CSS'!G278&amp;'HTML &amp; JS &amp; CSS'!H278&amp;'HTML &amp; JS &amp; CSS'!I278&amp;'HTML &amp; JS &amp; CSS'!J278&amp;'HTML &amp; JS &amp; CSS'!K278&amp;'HTML &amp; JS &amp; CSS'!L278&amp;'HTML &amp; JS &amp; CSS'!M278&amp;'HTML &amp; JS &amp; CSS'!N278&amp;'HTML &amp; JS &amp; CSS'!O278&amp;'HTML &amp; JS &amp; CSS'!P278&amp;'HTML &amp; JS &amp; CSS'!Q278&amp;'HTML &amp; JS &amp; CSS'!R278</f>
        <v/>
      </c>
    </row>
    <row r="280" spans="7:7" x14ac:dyDescent="0.3">
      <c r="G280" t="str">
        <f>'HTML &amp; JS &amp; CSS'!A279&amp;'HTML &amp; JS &amp; CSS'!B279&amp;'HTML &amp; JS &amp; CSS'!C279&amp;'HTML &amp; JS &amp; CSS'!D279&amp;'HTML &amp; JS &amp; CSS'!E279&amp;'HTML &amp; JS &amp; CSS'!F279&amp;'HTML &amp; JS &amp; CSS'!G279&amp;'HTML &amp; JS &amp; CSS'!H279&amp;'HTML &amp; JS &amp; CSS'!I279&amp;'HTML &amp; JS &amp; CSS'!J279&amp;'HTML &amp; JS &amp; CSS'!K279&amp;'HTML &amp; JS &amp; CSS'!L279&amp;'HTML &amp; JS &amp; CSS'!M279&amp;'HTML &amp; JS &amp; CSS'!N279&amp;'HTML &amp; JS &amp; CSS'!O279&amp;'HTML &amp; JS &amp; CSS'!P279&amp;'HTML &amp; JS &amp; CSS'!Q279&amp;'HTML &amp; JS &amp; CSS'!R279</f>
        <v/>
      </c>
    </row>
    <row r="281" spans="7:7" x14ac:dyDescent="0.3">
      <c r="G281" t="str">
        <f>'HTML &amp; JS &amp; CSS'!A280&amp;'HTML &amp; JS &amp; CSS'!B280&amp;'HTML &amp; JS &amp; CSS'!C280&amp;'HTML &amp; JS &amp; CSS'!D280&amp;'HTML &amp; JS &amp; CSS'!E280&amp;'HTML &amp; JS &amp; CSS'!F280&amp;'HTML &amp; JS &amp; CSS'!G280&amp;'HTML &amp; JS &amp; CSS'!H280&amp;'HTML &amp; JS &amp; CSS'!I280&amp;'HTML &amp; JS &amp; CSS'!J280&amp;'HTML &amp; JS &amp; CSS'!K280&amp;'HTML &amp; JS &amp; CSS'!L280&amp;'HTML &amp; JS &amp; CSS'!M280&amp;'HTML &amp; JS &amp; CSS'!N280&amp;'HTML &amp; JS &amp; CSS'!O280&amp;'HTML &amp; JS &amp; CSS'!P280&amp;'HTML &amp; JS &amp; CSS'!Q280&amp;'HTML &amp; JS &amp; CSS'!R280</f>
        <v/>
      </c>
    </row>
    <row r="282" spans="7:7" x14ac:dyDescent="0.3">
      <c r="G282" t="str">
        <f>'HTML &amp; JS &amp; CSS'!A281&amp;'HTML &amp; JS &amp; CSS'!B281&amp;'HTML &amp; JS &amp; CSS'!C281&amp;'HTML &amp; JS &amp; CSS'!D281&amp;'HTML &amp; JS &amp; CSS'!E281&amp;'HTML &amp; JS &amp; CSS'!F281&amp;'HTML &amp; JS &amp; CSS'!G281&amp;'HTML &amp; JS &amp; CSS'!H281&amp;'HTML &amp; JS &amp; CSS'!I281&amp;'HTML &amp; JS &amp; CSS'!J281&amp;'HTML &amp; JS &amp; CSS'!K281&amp;'HTML &amp; JS &amp; CSS'!L281&amp;'HTML &amp; JS &amp; CSS'!M281&amp;'HTML &amp; JS &amp; CSS'!N281&amp;'HTML &amp; JS &amp; CSS'!O281&amp;'HTML &amp; JS &amp; CSS'!P281&amp;'HTML &amp; JS &amp; CSS'!Q281&amp;'HTML &amp; JS &amp; CSS'!R281</f>
        <v/>
      </c>
    </row>
    <row r="283" spans="7:7" x14ac:dyDescent="0.3">
      <c r="G283" t="str">
        <f>'HTML &amp; JS &amp; CSS'!A282&amp;'HTML &amp; JS &amp; CSS'!B282&amp;'HTML &amp; JS &amp; CSS'!C282&amp;'HTML &amp; JS &amp; CSS'!D282&amp;'HTML &amp; JS &amp; CSS'!E282&amp;'HTML &amp; JS &amp; CSS'!F282&amp;'HTML &amp; JS &amp; CSS'!G282&amp;'HTML &amp; JS &amp; CSS'!H282&amp;'HTML &amp; JS &amp; CSS'!I282&amp;'HTML &amp; JS &amp; CSS'!J282&amp;'HTML &amp; JS &amp; CSS'!K282&amp;'HTML &amp; JS &amp; CSS'!L282&amp;'HTML &amp; JS &amp; CSS'!M282&amp;'HTML &amp; JS &amp; CSS'!N282&amp;'HTML &amp; JS &amp; CSS'!O282&amp;'HTML &amp; JS &amp; CSS'!P282&amp;'HTML &amp; JS &amp; CSS'!Q282&amp;'HTML &amp; JS &amp; CSS'!R282</f>
        <v/>
      </c>
    </row>
    <row r="284" spans="7:7" x14ac:dyDescent="0.3">
      <c r="G284" t="str">
        <f>'HTML &amp; JS &amp; CSS'!A283&amp;'HTML &amp; JS &amp; CSS'!B283&amp;'HTML &amp; JS &amp; CSS'!C283&amp;'HTML &amp; JS &amp; CSS'!D283&amp;'HTML &amp; JS &amp; CSS'!E283&amp;'HTML &amp; JS &amp; CSS'!F283&amp;'HTML &amp; JS &amp; CSS'!G283&amp;'HTML &amp; JS &amp; CSS'!H283&amp;'HTML &amp; JS &amp; CSS'!I283&amp;'HTML &amp; JS &amp; CSS'!J283&amp;'HTML &amp; JS &amp; CSS'!K283&amp;'HTML &amp; JS &amp; CSS'!L283&amp;'HTML &amp; JS &amp; CSS'!M283&amp;'HTML &amp; JS &amp; CSS'!N283&amp;'HTML &amp; JS &amp; CSS'!O283&amp;'HTML &amp; JS &amp; CSS'!P283&amp;'HTML &amp; JS &amp; CSS'!Q283&amp;'HTML &amp; JS &amp; CSS'!R283</f>
        <v/>
      </c>
    </row>
    <row r="285" spans="7:7" x14ac:dyDescent="0.3">
      <c r="G285" t="str">
        <f>'HTML &amp; JS &amp; CSS'!A284&amp;'HTML &amp; JS &amp; CSS'!B284&amp;'HTML &amp; JS &amp; CSS'!C284&amp;'HTML &amp; JS &amp; CSS'!D284&amp;'HTML &amp; JS &amp; CSS'!E284&amp;'HTML &amp; JS &amp; CSS'!F284&amp;'HTML &amp; JS &amp; CSS'!G284&amp;'HTML &amp; JS &amp; CSS'!H284&amp;'HTML &amp; JS &amp; CSS'!I284&amp;'HTML &amp; JS &amp; CSS'!J284&amp;'HTML &amp; JS &amp; CSS'!K284&amp;'HTML &amp; JS &amp; CSS'!L284&amp;'HTML &amp; JS &amp; CSS'!M284&amp;'HTML &amp; JS &amp; CSS'!N284&amp;'HTML &amp; JS &amp; CSS'!O284&amp;'HTML &amp; JS &amp; CSS'!P284&amp;'HTML &amp; JS &amp; CSS'!Q284&amp;'HTML &amp; JS &amp; CSS'!R284</f>
        <v/>
      </c>
    </row>
    <row r="286" spans="7:7" x14ac:dyDescent="0.3">
      <c r="G286" t="str">
        <f>'HTML &amp; JS &amp; CSS'!A285&amp;'HTML &amp; JS &amp; CSS'!B285&amp;'HTML &amp; JS &amp; CSS'!C285&amp;'HTML &amp; JS &amp; CSS'!D285&amp;'HTML &amp; JS &amp; CSS'!E285&amp;'HTML &amp; JS &amp; CSS'!F285&amp;'HTML &amp; JS &amp; CSS'!G285&amp;'HTML &amp; JS &amp; CSS'!H285&amp;'HTML &amp; JS &amp; CSS'!I285&amp;'HTML &amp; JS &amp; CSS'!J285&amp;'HTML &amp; JS &amp; CSS'!K285&amp;'HTML &amp; JS &amp; CSS'!L285&amp;'HTML &amp; JS &amp; CSS'!M285&amp;'HTML &amp; JS &amp; CSS'!N285&amp;'HTML &amp; JS &amp; CSS'!O285&amp;'HTML &amp; JS &amp; CSS'!P285&amp;'HTML &amp; JS &amp; CSS'!Q285&amp;'HTML &amp; JS &amp; CSS'!R285</f>
        <v/>
      </c>
    </row>
    <row r="287" spans="7:7" x14ac:dyDescent="0.3">
      <c r="G287" t="str">
        <f>'HTML &amp; JS &amp; CSS'!A286&amp;'HTML &amp; JS &amp; CSS'!B286&amp;'HTML &amp; JS &amp; CSS'!C286&amp;'HTML &amp; JS &amp; CSS'!D286&amp;'HTML &amp; JS &amp; CSS'!E286&amp;'HTML &amp; JS &amp; CSS'!F286&amp;'HTML &amp; JS &amp; CSS'!G286&amp;'HTML &amp; JS &amp; CSS'!H286&amp;'HTML &amp; JS &amp; CSS'!I286&amp;'HTML &amp; JS &amp; CSS'!J286&amp;'HTML &amp; JS &amp; CSS'!K286&amp;'HTML &amp; JS &amp; CSS'!L286&amp;'HTML &amp; JS &amp; CSS'!M286&amp;'HTML &amp; JS &amp; CSS'!N286&amp;'HTML &amp; JS &amp; CSS'!O286&amp;'HTML &amp; JS &amp; CSS'!P286&amp;'HTML &amp; JS &amp; CSS'!Q286&amp;'HTML &amp; JS &amp; CSS'!R286</f>
        <v/>
      </c>
    </row>
    <row r="288" spans="7:7" x14ac:dyDescent="0.3">
      <c r="G288" t="str">
        <f>'HTML &amp; JS &amp; CSS'!A287&amp;'HTML &amp; JS &amp; CSS'!B287&amp;'HTML &amp; JS &amp; CSS'!C287&amp;'HTML &amp; JS &amp; CSS'!D287&amp;'HTML &amp; JS &amp; CSS'!E287&amp;'HTML &amp; JS &amp; CSS'!F287&amp;'HTML &amp; JS &amp; CSS'!G287&amp;'HTML &amp; JS &amp; CSS'!H287&amp;'HTML &amp; JS &amp; CSS'!I287&amp;'HTML &amp; JS &amp; CSS'!J287&amp;'HTML &amp; JS &amp; CSS'!K287&amp;'HTML &amp; JS &amp; CSS'!L287&amp;'HTML &amp; JS &amp; CSS'!M287&amp;'HTML &amp; JS &amp; CSS'!N287&amp;'HTML &amp; JS &amp; CSS'!O287&amp;'HTML &amp; JS &amp; CSS'!P287&amp;'HTML &amp; JS &amp; CSS'!Q287&amp;'HTML &amp; JS &amp; CSS'!R287</f>
        <v/>
      </c>
    </row>
    <row r="289" spans="7:7" x14ac:dyDescent="0.3">
      <c r="G289" t="str">
        <f>'HTML &amp; JS &amp; CSS'!A288&amp;'HTML &amp; JS &amp; CSS'!B288&amp;'HTML &amp; JS &amp; CSS'!C288&amp;'HTML &amp; JS &amp; CSS'!D288&amp;'HTML &amp; JS &amp; CSS'!E288&amp;'HTML &amp; JS &amp; CSS'!F288&amp;'HTML &amp; JS &amp; CSS'!G288&amp;'HTML &amp; JS &amp; CSS'!H288&amp;'HTML &amp; JS &amp; CSS'!I288&amp;'HTML &amp; JS &amp; CSS'!J288&amp;'HTML &amp; JS &amp; CSS'!K288&amp;'HTML &amp; JS &amp; CSS'!L288&amp;'HTML &amp; JS &amp; CSS'!M288&amp;'HTML &amp; JS &amp; CSS'!N288&amp;'HTML &amp; JS &amp; CSS'!O288&amp;'HTML &amp; JS &amp; CSS'!P288&amp;'HTML &amp; JS &amp; CSS'!Q288&amp;'HTML &amp; JS &amp; CSS'!R288</f>
        <v/>
      </c>
    </row>
    <row r="290" spans="7:7" x14ac:dyDescent="0.3">
      <c r="G290" t="str">
        <f>'HTML &amp; JS &amp; CSS'!A289&amp;'HTML &amp; JS &amp; CSS'!B289&amp;'HTML &amp; JS &amp; CSS'!C289&amp;'HTML &amp; JS &amp; CSS'!D289&amp;'HTML &amp; JS &amp; CSS'!E289&amp;'HTML &amp; JS &amp; CSS'!F289&amp;'HTML &amp; JS &amp; CSS'!G289&amp;'HTML &amp; JS &amp; CSS'!H289&amp;'HTML &amp; JS &amp; CSS'!I289&amp;'HTML &amp; JS &amp; CSS'!J289&amp;'HTML &amp; JS &amp; CSS'!K289&amp;'HTML &amp; JS &amp; CSS'!L289&amp;'HTML &amp; JS &amp; CSS'!M289&amp;'HTML &amp; JS &amp; CSS'!N289&amp;'HTML &amp; JS &amp; CSS'!O289&amp;'HTML &amp; JS &amp; CSS'!P289&amp;'HTML &amp; JS &amp; CSS'!Q289&amp;'HTML &amp; JS &amp; CSS'!R289</f>
        <v/>
      </c>
    </row>
    <row r="291" spans="7:7" x14ac:dyDescent="0.3">
      <c r="G291" t="str">
        <f>'HTML &amp; JS &amp; CSS'!A290&amp;'HTML &amp; JS &amp; CSS'!B290&amp;'HTML &amp; JS &amp; CSS'!C290&amp;'HTML &amp; JS &amp; CSS'!D290&amp;'HTML &amp; JS &amp; CSS'!E290&amp;'HTML &amp; JS &amp; CSS'!F290&amp;'HTML &amp; JS &amp; CSS'!G290&amp;'HTML &amp; JS &amp; CSS'!H290&amp;'HTML &amp; JS &amp; CSS'!I290&amp;'HTML &amp; JS &amp; CSS'!J290&amp;'HTML &amp; JS &amp; CSS'!K290&amp;'HTML &amp; JS &amp; CSS'!L290&amp;'HTML &amp; JS &amp; CSS'!M290&amp;'HTML &amp; JS &amp; CSS'!N290&amp;'HTML &amp; JS &amp; CSS'!O290&amp;'HTML &amp; JS &amp; CSS'!P290&amp;'HTML &amp; JS &amp; CSS'!Q290&amp;'HTML &amp; JS &amp; CSS'!R290</f>
        <v/>
      </c>
    </row>
    <row r="292" spans="7:7" x14ac:dyDescent="0.3">
      <c r="G292" t="str">
        <f>'HTML &amp; JS &amp; CSS'!A291&amp;'HTML &amp; JS &amp; CSS'!B291&amp;'HTML &amp; JS &amp; CSS'!C291&amp;'HTML &amp; JS &amp; CSS'!D291&amp;'HTML &amp; JS &amp; CSS'!E291&amp;'HTML &amp; JS &amp; CSS'!F291&amp;'HTML &amp; JS &amp; CSS'!G291&amp;'HTML &amp; JS &amp; CSS'!H291&amp;'HTML &amp; JS &amp; CSS'!I291&amp;'HTML &amp; JS &amp; CSS'!J291&amp;'HTML &amp; JS &amp; CSS'!K291&amp;'HTML &amp; JS &amp; CSS'!L291&amp;'HTML &amp; JS &amp; CSS'!M291&amp;'HTML &amp; JS &amp; CSS'!N291&amp;'HTML &amp; JS &amp; CSS'!O291&amp;'HTML &amp; JS &amp; CSS'!P291&amp;'HTML &amp; JS &amp; CSS'!Q291&amp;'HTML &amp; JS &amp; CSS'!R291</f>
        <v/>
      </c>
    </row>
    <row r="293" spans="7:7" x14ac:dyDescent="0.3">
      <c r="G293" t="str">
        <f>'HTML &amp; JS &amp; CSS'!A292&amp;'HTML &amp; JS &amp; CSS'!B292&amp;'HTML &amp; JS &amp; CSS'!C292&amp;'HTML &amp; JS &amp; CSS'!D292&amp;'HTML &amp; JS &amp; CSS'!E292&amp;'HTML &amp; JS &amp; CSS'!F292&amp;'HTML &amp; JS &amp; CSS'!G292&amp;'HTML &amp; JS &amp; CSS'!H292&amp;'HTML &amp; JS &amp; CSS'!I292&amp;'HTML &amp; JS &amp; CSS'!J292&amp;'HTML &amp; JS &amp; CSS'!K292&amp;'HTML &amp; JS &amp; CSS'!L292&amp;'HTML &amp; JS &amp; CSS'!M292&amp;'HTML &amp; JS &amp; CSS'!N292&amp;'HTML &amp; JS &amp; CSS'!O292&amp;'HTML &amp; JS &amp; CSS'!P292&amp;'HTML &amp; JS &amp; CSS'!Q292&amp;'HTML &amp; JS &amp; CSS'!R292</f>
        <v/>
      </c>
    </row>
    <row r="294" spans="7:7" x14ac:dyDescent="0.3">
      <c r="G294" t="str">
        <f>'HTML &amp; JS &amp; CSS'!A293&amp;'HTML &amp; JS &amp; CSS'!B293&amp;'HTML &amp; JS &amp; CSS'!C293&amp;'HTML &amp; JS &amp; CSS'!D293&amp;'HTML &amp; JS &amp; CSS'!E293&amp;'HTML &amp; JS &amp; CSS'!F293&amp;'HTML &amp; JS &amp; CSS'!G293&amp;'HTML &amp; JS &amp; CSS'!H293&amp;'HTML &amp; JS &amp; CSS'!I293&amp;'HTML &amp; JS &amp; CSS'!J293&amp;'HTML &amp; JS &amp; CSS'!K293&amp;'HTML &amp; JS &amp; CSS'!L293&amp;'HTML &amp; JS &amp; CSS'!M293&amp;'HTML &amp; JS &amp; CSS'!N293&amp;'HTML &amp; JS &amp; CSS'!O293&amp;'HTML &amp; JS &amp; CSS'!P293&amp;'HTML &amp; JS &amp; CSS'!Q293&amp;'HTML &amp; JS &amp; CSS'!R293</f>
        <v/>
      </c>
    </row>
    <row r="295" spans="7:7" x14ac:dyDescent="0.3">
      <c r="G295" t="str">
        <f>'HTML &amp; JS &amp; CSS'!A294&amp;'HTML &amp; JS &amp; CSS'!B294&amp;'HTML &amp; JS &amp; CSS'!C294&amp;'HTML &amp; JS &amp; CSS'!D294&amp;'HTML &amp; JS &amp; CSS'!E294&amp;'HTML &amp; JS &amp; CSS'!F294&amp;'HTML &amp; JS &amp; CSS'!G294&amp;'HTML &amp; JS &amp; CSS'!H294&amp;'HTML &amp; JS &amp; CSS'!I294&amp;'HTML &amp; JS &amp; CSS'!J294&amp;'HTML &amp; JS &amp; CSS'!K294&amp;'HTML &amp; JS &amp; CSS'!L294&amp;'HTML &amp; JS &amp; CSS'!M294&amp;'HTML &amp; JS &amp; CSS'!N294&amp;'HTML &amp; JS &amp; CSS'!O294&amp;'HTML &amp; JS &amp; CSS'!P294&amp;'HTML &amp; JS &amp; CSS'!Q294&amp;'HTML &amp; JS &amp; CSS'!R294</f>
        <v/>
      </c>
    </row>
    <row r="296" spans="7:7" x14ac:dyDescent="0.3">
      <c r="G296" t="str">
        <f>'HTML &amp; JS &amp; CSS'!A295&amp;'HTML &amp; JS &amp; CSS'!B295&amp;'HTML &amp; JS &amp; CSS'!C295&amp;'HTML &amp; JS &amp; CSS'!D295&amp;'HTML &amp; JS &amp; CSS'!E295&amp;'HTML &amp; JS &amp; CSS'!F295&amp;'HTML &amp; JS &amp; CSS'!G295&amp;'HTML &amp; JS &amp; CSS'!H295&amp;'HTML &amp; JS &amp; CSS'!I295&amp;'HTML &amp; JS &amp; CSS'!J295&amp;'HTML &amp; JS &amp; CSS'!K295&amp;'HTML &amp; JS &amp; CSS'!L295&amp;'HTML &amp; JS &amp; CSS'!M295&amp;'HTML &amp; JS &amp; CSS'!N295&amp;'HTML &amp; JS &amp; CSS'!O295&amp;'HTML &amp; JS &amp; CSS'!P295&amp;'HTML &amp; JS &amp; CSS'!Q295&amp;'HTML &amp; JS &amp; CSS'!R295</f>
        <v/>
      </c>
    </row>
    <row r="297" spans="7:7" x14ac:dyDescent="0.3">
      <c r="G297" t="str">
        <f>'HTML &amp; JS &amp; CSS'!A296&amp;'HTML &amp; JS &amp; CSS'!B296&amp;'HTML &amp; JS &amp; CSS'!C296&amp;'HTML &amp; JS &amp; CSS'!D296&amp;'HTML &amp; JS &amp; CSS'!E296&amp;'HTML &amp; JS &amp; CSS'!F296&amp;'HTML &amp; JS &amp; CSS'!G296&amp;'HTML &amp; JS &amp; CSS'!H296&amp;'HTML &amp; JS &amp; CSS'!I296&amp;'HTML &amp; JS &amp; CSS'!J296&amp;'HTML &amp; JS &amp; CSS'!K296&amp;'HTML &amp; JS &amp; CSS'!L296&amp;'HTML &amp; JS &amp; CSS'!M296&amp;'HTML &amp; JS &amp; CSS'!N296&amp;'HTML &amp; JS &amp; CSS'!O296&amp;'HTML &amp; JS &amp; CSS'!P296&amp;'HTML &amp; JS &amp; CSS'!Q296&amp;'HTML &amp; JS &amp; CSS'!R296</f>
        <v/>
      </c>
    </row>
    <row r="298" spans="7:7" x14ac:dyDescent="0.3">
      <c r="G298" t="str">
        <f>'HTML &amp; JS &amp; CSS'!A297&amp;'HTML &amp; JS &amp; CSS'!B297&amp;'HTML &amp; JS &amp; CSS'!C297&amp;'HTML &amp; JS &amp; CSS'!D297&amp;'HTML &amp; JS &amp; CSS'!E297&amp;'HTML &amp; JS &amp; CSS'!F297&amp;'HTML &amp; JS &amp; CSS'!G297&amp;'HTML &amp; JS &amp; CSS'!H297&amp;'HTML &amp; JS &amp; CSS'!I297&amp;'HTML &amp; JS &amp; CSS'!J297&amp;'HTML &amp; JS &amp; CSS'!K297&amp;'HTML &amp; JS &amp; CSS'!L297&amp;'HTML &amp; JS &amp; CSS'!M297&amp;'HTML &amp; JS &amp; CSS'!N297&amp;'HTML &amp; JS &amp; CSS'!O297&amp;'HTML &amp; JS &amp; CSS'!P297&amp;'HTML &amp; JS &amp; CSS'!Q297&amp;'HTML &amp; JS &amp; CSS'!R297</f>
        <v/>
      </c>
    </row>
    <row r="299" spans="7:7" x14ac:dyDescent="0.3">
      <c r="G299" t="str">
        <f>'HTML &amp; JS &amp; CSS'!A298&amp;'HTML &amp; JS &amp; CSS'!B298&amp;'HTML &amp; JS &amp; CSS'!C298&amp;'HTML &amp; JS &amp; CSS'!D298&amp;'HTML &amp; JS &amp; CSS'!E298&amp;'HTML &amp; JS &amp; CSS'!F298&amp;'HTML &amp; JS &amp; CSS'!G298&amp;'HTML &amp; JS &amp; CSS'!H298&amp;'HTML &amp; JS &amp; CSS'!I298&amp;'HTML &amp; JS &amp; CSS'!J298&amp;'HTML &amp; JS &amp; CSS'!K298&amp;'HTML &amp; JS &amp; CSS'!L298&amp;'HTML &amp; JS &amp; CSS'!M298&amp;'HTML &amp; JS &amp; CSS'!N298&amp;'HTML &amp; JS &amp; CSS'!O298&amp;'HTML &amp; JS &amp; CSS'!P298&amp;'HTML &amp; JS &amp; CSS'!Q298&amp;'HTML &amp; JS &amp; CSS'!R298</f>
        <v/>
      </c>
    </row>
    <row r="300" spans="7:7" x14ac:dyDescent="0.3">
      <c r="G300" t="str">
        <f>'HTML &amp; JS &amp; CSS'!A299&amp;'HTML &amp; JS &amp; CSS'!B299&amp;'HTML &amp; JS &amp; CSS'!C299&amp;'HTML &amp; JS &amp; CSS'!D299&amp;'HTML &amp; JS &amp; CSS'!E299&amp;'HTML &amp; JS &amp; CSS'!F299&amp;'HTML &amp; JS &amp; CSS'!G299&amp;'HTML &amp; JS &amp; CSS'!H299&amp;'HTML &amp; JS &amp; CSS'!I299&amp;'HTML &amp; JS &amp; CSS'!J299&amp;'HTML &amp; JS &amp; CSS'!K299&amp;'HTML &amp; JS &amp; CSS'!L299&amp;'HTML &amp; JS &amp; CSS'!M299&amp;'HTML &amp; JS &amp; CSS'!N299&amp;'HTML &amp; JS &amp; CSS'!O299&amp;'HTML &amp; JS &amp; CSS'!P299&amp;'HTML &amp; JS &amp; CSS'!Q299&amp;'HTML &amp; JS &amp; CSS'!R299</f>
        <v/>
      </c>
    </row>
    <row r="301" spans="7:7" x14ac:dyDescent="0.3">
      <c r="G301" t="str">
        <f>'HTML &amp; JS &amp; CSS'!A300&amp;'HTML &amp; JS &amp; CSS'!B300&amp;'HTML &amp; JS &amp; CSS'!C300&amp;'HTML &amp; JS &amp; CSS'!D300&amp;'HTML &amp; JS &amp; CSS'!E300&amp;'HTML &amp; JS &amp; CSS'!F300&amp;'HTML &amp; JS &amp; CSS'!G300&amp;'HTML &amp; JS &amp; CSS'!H300&amp;'HTML &amp; JS &amp; CSS'!I300&amp;'HTML &amp; JS &amp; CSS'!J300&amp;'HTML &amp; JS &amp; CSS'!K300&amp;'HTML &amp; JS &amp; CSS'!L300&amp;'HTML &amp; JS &amp; CSS'!M300&amp;'HTML &amp; JS &amp; CSS'!N300&amp;'HTML &amp; JS &amp; CSS'!O300&amp;'HTML &amp; JS &amp; CSS'!P300&amp;'HTML &amp; JS &amp; CSS'!Q300&amp;'HTML &amp; JS &amp; CSS'!R300</f>
        <v/>
      </c>
    </row>
    <row r="302" spans="7:7" x14ac:dyDescent="0.3">
      <c r="G302" t="str">
        <f>'HTML &amp; JS &amp; CSS'!A301&amp;'HTML &amp; JS &amp; CSS'!B301&amp;'HTML &amp; JS &amp; CSS'!C301&amp;'HTML &amp; JS &amp; CSS'!D301&amp;'HTML &amp; JS &amp; CSS'!E301&amp;'HTML &amp; JS &amp; CSS'!F301&amp;'HTML &amp; JS &amp; CSS'!G301&amp;'HTML &amp; JS &amp; CSS'!H301&amp;'HTML &amp; JS &amp; CSS'!I301&amp;'HTML &amp; JS &amp; CSS'!J301&amp;'HTML &amp; JS &amp; CSS'!K301&amp;'HTML &amp; JS &amp; CSS'!L301&amp;'HTML &amp; JS &amp; CSS'!M301&amp;'HTML &amp; JS &amp; CSS'!N301&amp;'HTML &amp; JS &amp; CSS'!O301&amp;'HTML &amp; JS &amp; CSS'!P301&amp;'HTML &amp; JS &amp; CSS'!Q301&amp;'HTML &amp; JS &amp; CSS'!R301</f>
        <v/>
      </c>
    </row>
    <row r="303" spans="7:7" x14ac:dyDescent="0.3">
      <c r="G303" t="str">
        <f>'HTML &amp; JS &amp; CSS'!A302&amp;'HTML &amp; JS &amp; CSS'!B302&amp;'HTML &amp; JS &amp; CSS'!C302&amp;'HTML &amp; JS &amp; CSS'!D302&amp;'HTML &amp; JS &amp; CSS'!E302&amp;'HTML &amp; JS &amp; CSS'!F302&amp;'HTML &amp; JS &amp; CSS'!G302&amp;'HTML &amp; JS &amp; CSS'!H302&amp;'HTML &amp; JS &amp; CSS'!I302&amp;'HTML &amp; JS &amp; CSS'!J302&amp;'HTML &amp; JS &amp; CSS'!K302&amp;'HTML &amp; JS &amp; CSS'!L302&amp;'HTML &amp; JS &amp; CSS'!M302&amp;'HTML &amp; JS &amp; CSS'!N302&amp;'HTML &amp; JS &amp; CSS'!O302&amp;'HTML &amp; JS &amp; CSS'!P302&amp;'HTML &amp; JS &amp; CSS'!Q302&amp;'HTML &amp; JS &amp; CSS'!R302</f>
        <v/>
      </c>
    </row>
    <row r="304" spans="7:7" x14ac:dyDescent="0.3">
      <c r="G304" t="str">
        <f>'HTML &amp; JS &amp; CSS'!A303&amp;'HTML &amp; JS &amp; CSS'!B303&amp;'HTML &amp; JS &amp; CSS'!C303&amp;'HTML &amp; JS &amp; CSS'!D303&amp;'HTML &amp; JS &amp; CSS'!E303&amp;'HTML &amp; JS &amp; CSS'!F303&amp;'HTML &amp; JS &amp; CSS'!G303&amp;'HTML &amp; JS &amp; CSS'!H303&amp;'HTML &amp; JS &amp; CSS'!I303&amp;'HTML &amp; JS &amp; CSS'!J303&amp;'HTML &amp; JS &amp; CSS'!K303&amp;'HTML &amp; JS &amp; CSS'!L303&amp;'HTML &amp; JS &amp; CSS'!M303&amp;'HTML &amp; JS &amp; CSS'!N303&amp;'HTML &amp; JS &amp; CSS'!O303&amp;'HTML &amp; JS &amp; CSS'!P303&amp;'HTML &amp; JS &amp; CSS'!Q303&amp;'HTML &amp; JS &amp; CSS'!R303</f>
        <v/>
      </c>
    </row>
    <row r="305" spans="7:7" x14ac:dyDescent="0.3">
      <c r="G305" t="str">
        <f>'HTML &amp; JS &amp; CSS'!A304&amp;'HTML &amp; JS &amp; CSS'!B304&amp;'HTML &amp; JS &amp; CSS'!C304&amp;'HTML &amp; JS &amp; CSS'!D304&amp;'HTML &amp; JS &amp; CSS'!E304&amp;'HTML &amp; JS &amp; CSS'!F304&amp;'HTML &amp; JS &amp; CSS'!G304&amp;'HTML &amp; JS &amp; CSS'!H304&amp;'HTML &amp; JS &amp; CSS'!I304&amp;'HTML &amp; JS &amp; CSS'!J304&amp;'HTML &amp; JS &amp; CSS'!K304&amp;'HTML &amp; JS &amp; CSS'!L304&amp;'HTML &amp; JS &amp; CSS'!M304&amp;'HTML &amp; JS &amp; CSS'!N304&amp;'HTML &amp; JS &amp; CSS'!O304&amp;'HTML &amp; JS &amp; CSS'!P304&amp;'HTML &amp; JS &amp; CSS'!Q304&amp;'HTML &amp; JS &amp; CSS'!R304</f>
        <v/>
      </c>
    </row>
    <row r="306" spans="7:7" x14ac:dyDescent="0.3">
      <c r="G306" t="str">
        <f>'HTML &amp; JS &amp; CSS'!A305&amp;'HTML &amp; JS &amp; CSS'!B305&amp;'HTML &amp; JS &amp; CSS'!C305&amp;'HTML &amp; JS &amp; CSS'!D305&amp;'HTML &amp; JS &amp; CSS'!E305&amp;'HTML &amp; JS &amp; CSS'!F305&amp;'HTML &amp; JS &amp; CSS'!G305&amp;'HTML &amp; JS &amp; CSS'!H305&amp;'HTML &amp; JS &amp; CSS'!I305&amp;'HTML &amp; JS &amp; CSS'!J305&amp;'HTML &amp; JS &amp; CSS'!K305&amp;'HTML &amp; JS &amp; CSS'!L305&amp;'HTML &amp; JS &amp; CSS'!M305&amp;'HTML &amp; JS &amp; CSS'!N305&amp;'HTML &amp; JS &amp; CSS'!O305&amp;'HTML &amp; JS &amp; CSS'!P305&amp;'HTML &amp; JS &amp; CSS'!Q305&amp;'HTML &amp; JS &amp; CSS'!R305</f>
        <v/>
      </c>
    </row>
    <row r="307" spans="7:7" x14ac:dyDescent="0.3">
      <c r="G307" t="str">
        <f>'HTML &amp; JS &amp; CSS'!A306&amp;'HTML &amp; JS &amp; CSS'!B306&amp;'HTML &amp; JS &amp; CSS'!C306&amp;'HTML &amp; JS &amp; CSS'!D306&amp;'HTML &amp; JS &amp; CSS'!E306&amp;'HTML &amp; JS &amp; CSS'!F306&amp;'HTML &amp; JS &amp; CSS'!G306&amp;'HTML &amp; JS &amp; CSS'!H306&amp;'HTML &amp; JS &amp; CSS'!I306&amp;'HTML &amp; JS &amp; CSS'!J306&amp;'HTML &amp; JS &amp; CSS'!K306&amp;'HTML &amp; JS &amp; CSS'!L306&amp;'HTML &amp; JS &amp; CSS'!M306&amp;'HTML &amp; JS &amp; CSS'!N306&amp;'HTML &amp; JS &amp; CSS'!O306&amp;'HTML &amp; JS &amp; CSS'!P306&amp;'HTML &amp; JS &amp; CSS'!Q306&amp;'HTML &amp; JS &amp; CSS'!R306</f>
        <v/>
      </c>
    </row>
    <row r="308" spans="7:7" x14ac:dyDescent="0.3">
      <c r="G308" t="str">
        <f>'HTML &amp; JS &amp; CSS'!A307&amp;'HTML &amp; JS &amp; CSS'!B307&amp;'HTML &amp; JS &amp; CSS'!C307&amp;'HTML &amp; JS &amp; CSS'!D307&amp;'HTML &amp; JS &amp; CSS'!E307&amp;'HTML &amp; JS &amp; CSS'!F307&amp;'HTML &amp; JS &amp; CSS'!G307&amp;'HTML &amp; JS &amp; CSS'!H307&amp;'HTML &amp; JS &amp; CSS'!I307&amp;'HTML &amp; JS &amp; CSS'!J307&amp;'HTML &amp; JS &amp; CSS'!K307&amp;'HTML &amp; JS &amp; CSS'!L307&amp;'HTML &amp; JS &amp; CSS'!M307&amp;'HTML &amp; JS &amp; CSS'!N307&amp;'HTML &amp; JS &amp; CSS'!O307&amp;'HTML &amp; JS &amp; CSS'!P307&amp;'HTML &amp; JS &amp; CSS'!Q307&amp;'HTML &amp; JS &amp; CSS'!R307</f>
        <v/>
      </c>
    </row>
    <row r="309" spans="7:7" x14ac:dyDescent="0.3">
      <c r="G309" t="str">
        <f>'HTML &amp; JS &amp; CSS'!A308&amp;'HTML &amp; JS &amp; CSS'!B308&amp;'HTML &amp; JS &amp; CSS'!C308&amp;'HTML &amp; JS &amp; CSS'!D308&amp;'HTML &amp; JS &amp; CSS'!E308&amp;'HTML &amp; JS &amp; CSS'!F308&amp;'HTML &amp; JS &amp; CSS'!G308&amp;'HTML &amp; JS &amp; CSS'!H308&amp;'HTML &amp; JS &amp; CSS'!I308&amp;'HTML &amp; JS &amp; CSS'!J308&amp;'HTML &amp; JS &amp; CSS'!K308&amp;'HTML &amp; JS &amp; CSS'!L308&amp;'HTML &amp; JS &amp; CSS'!M308&amp;'HTML &amp; JS &amp; CSS'!N308&amp;'HTML &amp; JS &amp; CSS'!O308&amp;'HTML &amp; JS &amp; CSS'!P308&amp;'HTML &amp; JS &amp; CSS'!Q308&amp;'HTML &amp; JS &amp; CSS'!R308</f>
        <v/>
      </c>
    </row>
    <row r="310" spans="7:7" x14ac:dyDescent="0.3">
      <c r="G310" t="str">
        <f>'HTML &amp; JS &amp; CSS'!A309&amp;'HTML &amp; JS &amp; CSS'!B309&amp;'HTML &amp; JS &amp; CSS'!C309&amp;'HTML &amp; JS &amp; CSS'!D309&amp;'HTML &amp; JS &amp; CSS'!E309&amp;'HTML &amp; JS &amp; CSS'!F309&amp;'HTML &amp; JS &amp; CSS'!G309&amp;'HTML &amp; JS &amp; CSS'!H309&amp;'HTML &amp; JS &amp; CSS'!I309&amp;'HTML &amp; JS &amp; CSS'!J309&amp;'HTML &amp; JS &amp; CSS'!K309&amp;'HTML &amp; JS &amp; CSS'!L309&amp;'HTML &amp; JS &amp; CSS'!M309&amp;'HTML &amp; JS &amp; CSS'!N309&amp;'HTML &amp; JS &amp; CSS'!O309&amp;'HTML &amp; JS &amp; CSS'!P309&amp;'HTML &amp; JS &amp; CSS'!Q309&amp;'HTML &amp; JS &amp; CSS'!R309</f>
        <v/>
      </c>
    </row>
    <row r="311" spans="7:7" x14ac:dyDescent="0.3">
      <c r="G311" t="str">
        <f>'HTML &amp; JS &amp; CSS'!A310&amp;'HTML &amp; JS &amp; CSS'!B310&amp;'HTML &amp; JS &amp; CSS'!C310&amp;'HTML &amp; JS &amp; CSS'!D310&amp;'HTML &amp; JS &amp; CSS'!E310&amp;'HTML &amp; JS &amp; CSS'!F310&amp;'HTML &amp; JS &amp; CSS'!G310&amp;'HTML &amp; JS &amp; CSS'!H310&amp;'HTML &amp; JS &amp; CSS'!I310&amp;'HTML &amp; JS &amp; CSS'!J310&amp;'HTML &amp; JS &amp; CSS'!K310&amp;'HTML &amp; JS &amp; CSS'!L310&amp;'HTML &amp; JS &amp; CSS'!M310&amp;'HTML &amp; JS &amp; CSS'!N310&amp;'HTML &amp; JS &amp; CSS'!O310&amp;'HTML &amp; JS &amp; CSS'!P310&amp;'HTML &amp; JS &amp; CSS'!Q310&amp;'HTML &amp; JS &amp; CSS'!R310</f>
        <v/>
      </c>
    </row>
    <row r="312" spans="7:7" x14ac:dyDescent="0.3">
      <c r="G312" t="str">
        <f>'HTML &amp; JS &amp; CSS'!A311&amp;'HTML &amp; JS &amp; CSS'!B311&amp;'HTML &amp; JS &amp; CSS'!C311&amp;'HTML &amp; JS &amp; CSS'!D311&amp;'HTML &amp; JS &amp; CSS'!E311&amp;'HTML &amp; JS &amp; CSS'!F311&amp;'HTML &amp; JS &amp; CSS'!G311&amp;'HTML &amp; JS &amp; CSS'!H311&amp;'HTML &amp; JS &amp; CSS'!I311&amp;'HTML &amp; JS &amp; CSS'!J311&amp;'HTML &amp; JS &amp; CSS'!K311&amp;'HTML &amp; JS &amp; CSS'!L311&amp;'HTML &amp; JS &amp; CSS'!M311&amp;'HTML &amp; JS &amp; CSS'!N311&amp;'HTML &amp; JS &amp; CSS'!O311&amp;'HTML &amp; JS &amp; CSS'!P311&amp;'HTML &amp; JS &amp; CSS'!Q311&amp;'HTML &amp; JS &amp; CSS'!R311</f>
        <v/>
      </c>
    </row>
    <row r="313" spans="7:7" x14ac:dyDescent="0.3">
      <c r="G313" t="str">
        <f>'HTML &amp; JS &amp; CSS'!A312&amp;'HTML &amp; JS &amp; CSS'!B312&amp;'HTML &amp; JS &amp; CSS'!C312&amp;'HTML &amp; JS &amp; CSS'!D312&amp;'HTML &amp; JS &amp; CSS'!E312&amp;'HTML &amp; JS &amp; CSS'!F312&amp;'HTML &amp; JS &amp; CSS'!G312&amp;'HTML &amp; JS &amp; CSS'!H312&amp;'HTML &amp; JS &amp; CSS'!I312&amp;'HTML &amp; JS &amp; CSS'!J312&amp;'HTML &amp; JS &amp; CSS'!K312&amp;'HTML &amp; JS &amp; CSS'!L312&amp;'HTML &amp; JS &amp; CSS'!M312&amp;'HTML &amp; JS &amp; CSS'!N312&amp;'HTML &amp; JS &amp; CSS'!O312&amp;'HTML &amp; JS &amp; CSS'!P312&amp;'HTML &amp; JS &amp; CSS'!Q312&amp;'HTML &amp; JS &amp; CSS'!R312</f>
        <v/>
      </c>
    </row>
    <row r="314" spans="7:7" x14ac:dyDescent="0.3">
      <c r="G314" t="str">
        <f>'HTML &amp; JS &amp; CSS'!A313&amp;'HTML &amp; JS &amp; CSS'!B313&amp;'HTML &amp; JS &amp; CSS'!C313&amp;'HTML &amp; JS &amp; CSS'!D313&amp;'HTML &amp; JS &amp; CSS'!E313&amp;'HTML &amp; JS &amp; CSS'!F313&amp;'HTML &amp; JS &amp; CSS'!G313&amp;'HTML &amp; JS &amp; CSS'!H313&amp;'HTML &amp; JS &amp; CSS'!I313&amp;'HTML &amp; JS &amp; CSS'!J313&amp;'HTML &amp; JS &amp; CSS'!K313&amp;'HTML &amp; JS &amp; CSS'!L313&amp;'HTML &amp; JS &amp; CSS'!M313&amp;'HTML &amp; JS &amp; CSS'!N313&amp;'HTML &amp; JS &amp; CSS'!O313&amp;'HTML &amp; JS &amp; CSS'!P313&amp;'HTML &amp; JS &amp; CSS'!Q313&amp;'HTML &amp; JS &amp; CSS'!R313</f>
        <v/>
      </c>
    </row>
    <row r="315" spans="7:7" x14ac:dyDescent="0.3">
      <c r="G315" t="str">
        <f>'HTML &amp; JS &amp; CSS'!A314&amp;'HTML &amp; JS &amp; CSS'!B314&amp;'HTML &amp; JS &amp; CSS'!C314&amp;'HTML &amp; JS &amp; CSS'!D314&amp;'HTML &amp; JS &amp; CSS'!E314&amp;'HTML &amp; JS &amp; CSS'!F314&amp;'HTML &amp; JS &amp; CSS'!G314&amp;'HTML &amp; JS &amp; CSS'!H314&amp;'HTML &amp; JS &amp; CSS'!I314&amp;'HTML &amp; JS &amp; CSS'!J314&amp;'HTML &amp; JS &amp; CSS'!K314&amp;'HTML &amp; JS &amp; CSS'!L314&amp;'HTML &amp; JS &amp; CSS'!M314&amp;'HTML &amp; JS &amp; CSS'!N314&amp;'HTML &amp; JS &amp; CSS'!O314&amp;'HTML &amp; JS &amp; CSS'!P314&amp;'HTML &amp; JS &amp; CSS'!Q314&amp;'HTML &amp; JS &amp; CSS'!R314</f>
        <v/>
      </c>
    </row>
    <row r="316" spans="7:7" x14ac:dyDescent="0.3">
      <c r="G316" t="str">
        <f>'HTML &amp; JS &amp; CSS'!A315&amp;'HTML &amp; JS &amp; CSS'!B315&amp;'HTML &amp; JS &amp; CSS'!C315&amp;'HTML &amp; JS &amp; CSS'!D315&amp;'HTML &amp; JS &amp; CSS'!E315&amp;'HTML &amp; JS &amp; CSS'!F315&amp;'HTML &amp; JS &amp; CSS'!G315&amp;'HTML &amp; JS &amp; CSS'!H315&amp;'HTML &amp; JS &amp; CSS'!I315&amp;'HTML &amp; JS &amp; CSS'!J315&amp;'HTML &amp; JS &amp; CSS'!K315&amp;'HTML &amp; JS &amp; CSS'!L315&amp;'HTML &amp; JS &amp; CSS'!M315&amp;'HTML &amp; JS &amp; CSS'!N315&amp;'HTML &amp; JS &amp; CSS'!O315&amp;'HTML &amp; JS &amp; CSS'!P315&amp;'HTML &amp; JS &amp; CSS'!Q315&amp;'HTML &amp; JS &amp; CSS'!R315</f>
        <v/>
      </c>
    </row>
    <row r="317" spans="7:7" x14ac:dyDescent="0.3">
      <c r="G317" t="str">
        <f>'HTML &amp; JS &amp; CSS'!A316&amp;'HTML &amp; JS &amp; CSS'!B316&amp;'HTML &amp; JS &amp; CSS'!C316&amp;'HTML &amp; JS &amp; CSS'!D316&amp;'HTML &amp; JS &amp; CSS'!E316&amp;'HTML &amp; JS &amp; CSS'!F316&amp;'HTML &amp; JS &amp; CSS'!G316&amp;'HTML &amp; JS &amp; CSS'!H316&amp;'HTML &amp; JS &amp; CSS'!I316&amp;'HTML &amp; JS &amp; CSS'!J316&amp;'HTML &amp; JS &amp; CSS'!K316&amp;'HTML &amp; JS &amp; CSS'!L316&amp;'HTML &amp; JS &amp; CSS'!M316&amp;'HTML &amp; JS &amp; CSS'!N316&amp;'HTML &amp; JS &amp; CSS'!O316&amp;'HTML &amp; JS &amp; CSS'!P316&amp;'HTML &amp; JS &amp; CSS'!Q316&amp;'HTML &amp; JS &amp; CSS'!R316</f>
        <v/>
      </c>
    </row>
    <row r="318" spans="7:7" x14ac:dyDescent="0.3">
      <c r="G318" t="str">
        <f>'HTML &amp; JS &amp; CSS'!A317&amp;'HTML &amp; JS &amp; CSS'!B317&amp;'HTML &amp; JS &amp; CSS'!C317&amp;'HTML &amp; JS &amp; CSS'!D317&amp;'HTML &amp; JS &amp; CSS'!E317&amp;'HTML &amp; JS &amp; CSS'!F317&amp;'HTML &amp; JS &amp; CSS'!G317&amp;'HTML &amp; JS &amp; CSS'!H317&amp;'HTML &amp; JS &amp; CSS'!I317&amp;'HTML &amp; JS &amp; CSS'!J317&amp;'HTML &amp; JS &amp; CSS'!K317&amp;'HTML &amp; JS &amp; CSS'!L317&amp;'HTML &amp; JS &amp; CSS'!M317&amp;'HTML &amp; JS &amp; CSS'!N317&amp;'HTML &amp; JS &amp; CSS'!O317&amp;'HTML &amp; JS &amp; CSS'!P317&amp;'HTML &amp; JS &amp; CSS'!Q317&amp;'HTML &amp; JS &amp; CSS'!R317</f>
        <v/>
      </c>
    </row>
    <row r="319" spans="7:7" x14ac:dyDescent="0.3">
      <c r="G319" t="str">
        <f>'HTML &amp; JS &amp; CSS'!A318&amp;'HTML &amp; JS &amp; CSS'!B318&amp;'HTML &amp; JS &amp; CSS'!C318&amp;'HTML &amp; JS &amp; CSS'!D318&amp;'HTML &amp; JS &amp; CSS'!E318&amp;'HTML &amp; JS &amp; CSS'!F318&amp;'HTML &amp; JS &amp; CSS'!G318&amp;'HTML &amp; JS &amp; CSS'!H318&amp;'HTML &amp; JS &amp; CSS'!I318&amp;'HTML &amp; JS &amp; CSS'!J318&amp;'HTML &amp; JS &amp; CSS'!K318&amp;'HTML &amp; JS &amp; CSS'!L318&amp;'HTML &amp; JS &amp; CSS'!M318&amp;'HTML &amp; JS &amp; CSS'!N318&amp;'HTML &amp; JS &amp; CSS'!O318&amp;'HTML &amp; JS &amp; CSS'!P318&amp;'HTML &amp; JS &amp; CSS'!Q318&amp;'HTML &amp; JS &amp; CSS'!R318</f>
        <v/>
      </c>
    </row>
    <row r="320" spans="7:7" x14ac:dyDescent="0.3">
      <c r="G320" t="str">
        <f>'HTML &amp; JS &amp; CSS'!A319&amp;'HTML &amp; JS &amp; CSS'!B319&amp;'HTML &amp; JS &amp; CSS'!C319&amp;'HTML &amp; JS &amp; CSS'!D319&amp;'HTML &amp; JS &amp; CSS'!E319&amp;'HTML &amp; JS &amp; CSS'!F319&amp;'HTML &amp; JS &amp; CSS'!G319&amp;'HTML &amp; JS &amp; CSS'!H319&amp;'HTML &amp; JS &amp; CSS'!I319&amp;'HTML &amp; JS &amp; CSS'!J319&amp;'HTML &amp; JS &amp; CSS'!K319&amp;'HTML &amp; JS &amp; CSS'!L319&amp;'HTML &amp; JS &amp; CSS'!M319&amp;'HTML &amp; JS &amp; CSS'!N319&amp;'HTML &amp; JS &amp; CSS'!O319&amp;'HTML &amp; JS &amp; CSS'!P319&amp;'HTML &amp; JS &amp; CSS'!Q319&amp;'HTML &amp; JS &amp; CSS'!R319</f>
        <v/>
      </c>
    </row>
    <row r="321" spans="7:7" x14ac:dyDescent="0.3">
      <c r="G321" t="str">
        <f>'HTML &amp; JS &amp; CSS'!A320&amp;'HTML &amp; JS &amp; CSS'!B320&amp;'HTML &amp; JS &amp; CSS'!C320&amp;'HTML &amp; JS &amp; CSS'!D320&amp;'HTML &amp; JS &amp; CSS'!E320&amp;'HTML &amp; JS &amp; CSS'!F320&amp;'HTML &amp; JS &amp; CSS'!G320&amp;'HTML &amp; JS &amp; CSS'!H320&amp;'HTML &amp; JS &amp; CSS'!I320&amp;'HTML &amp; JS &amp; CSS'!J320&amp;'HTML &amp; JS &amp; CSS'!K320&amp;'HTML &amp; JS &amp; CSS'!L320&amp;'HTML &amp; JS &amp; CSS'!M320&amp;'HTML &amp; JS &amp; CSS'!N320&amp;'HTML &amp; JS &amp; CSS'!O320&amp;'HTML &amp; JS &amp; CSS'!P320&amp;'HTML &amp; JS &amp; CSS'!Q320&amp;'HTML &amp; JS &amp; CSS'!R320</f>
        <v/>
      </c>
    </row>
    <row r="322" spans="7:7" x14ac:dyDescent="0.3">
      <c r="G322" t="str">
        <f>'HTML &amp; JS &amp; CSS'!A321&amp;'HTML &amp; JS &amp; CSS'!B321&amp;'HTML &amp; JS &amp; CSS'!C321&amp;'HTML &amp; JS &amp; CSS'!D321&amp;'HTML &amp; JS &amp; CSS'!E321&amp;'HTML &amp; JS &amp; CSS'!F321&amp;'HTML &amp; JS &amp; CSS'!G321&amp;'HTML &amp; JS &amp; CSS'!H321&amp;'HTML &amp; JS &amp; CSS'!I321&amp;'HTML &amp; JS &amp; CSS'!J321&amp;'HTML &amp; JS &amp; CSS'!K321&amp;'HTML &amp; JS &amp; CSS'!L321&amp;'HTML &amp; JS &amp; CSS'!M321&amp;'HTML &amp; JS &amp; CSS'!N321&amp;'HTML &amp; JS &amp; CSS'!O321&amp;'HTML &amp; JS &amp; CSS'!P321&amp;'HTML &amp; JS &amp; CSS'!Q321&amp;'HTML &amp; JS &amp; CSS'!R321</f>
        <v/>
      </c>
    </row>
    <row r="323" spans="7:7" x14ac:dyDescent="0.3">
      <c r="G323" t="str">
        <f>'HTML &amp; JS &amp; CSS'!A322&amp;'HTML &amp; JS &amp; CSS'!B322&amp;'HTML &amp; JS &amp; CSS'!C322&amp;'HTML &amp; JS &amp; CSS'!D322&amp;'HTML &amp; JS &amp; CSS'!E322&amp;'HTML &amp; JS &amp; CSS'!F322&amp;'HTML &amp; JS &amp; CSS'!G322&amp;'HTML &amp; JS &amp; CSS'!H322&amp;'HTML &amp; JS &amp; CSS'!I322&amp;'HTML &amp; JS &amp; CSS'!J322&amp;'HTML &amp; JS &amp; CSS'!K322&amp;'HTML &amp; JS &amp; CSS'!L322&amp;'HTML &amp; JS &amp; CSS'!M322&amp;'HTML &amp; JS &amp; CSS'!N322&amp;'HTML &amp; JS &amp; CSS'!O322&amp;'HTML &amp; JS &amp; CSS'!P322&amp;'HTML &amp; JS &amp; CSS'!Q322&amp;'HTML &amp; JS &amp; CSS'!R322</f>
        <v/>
      </c>
    </row>
    <row r="324" spans="7:7" x14ac:dyDescent="0.3">
      <c r="G324" t="str">
        <f>'HTML &amp; JS &amp; CSS'!A323&amp;'HTML &amp; JS &amp; CSS'!B323&amp;'HTML &amp; JS &amp; CSS'!C323&amp;'HTML &amp; JS &amp; CSS'!D323&amp;'HTML &amp; JS &amp; CSS'!E323&amp;'HTML &amp; JS &amp; CSS'!F323&amp;'HTML &amp; JS &amp; CSS'!G323&amp;'HTML &amp; JS &amp; CSS'!H323&amp;'HTML &amp; JS &amp; CSS'!I323&amp;'HTML &amp; JS &amp; CSS'!J323&amp;'HTML &amp; JS &amp; CSS'!K323&amp;'HTML &amp; JS &amp; CSS'!L323&amp;'HTML &amp; JS &amp; CSS'!M323&amp;'HTML &amp; JS &amp; CSS'!N323&amp;'HTML &amp; JS &amp; CSS'!O323&amp;'HTML &amp; JS &amp; CSS'!P323&amp;'HTML &amp; JS &amp; CSS'!Q323&amp;'HTML &amp; JS &amp; CSS'!R323</f>
        <v/>
      </c>
    </row>
    <row r="325" spans="7:7" x14ac:dyDescent="0.3">
      <c r="G325" t="str">
        <f>'HTML &amp; JS &amp; CSS'!A324&amp;'HTML &amp; JS &amp; CSS'!B324&amp;'HTML &amp; JS &amp; CSS'!C324&amp;'HTML &amp; JS &amp; CSS'!D324&amp;'HTML &amp; JS &amp; CSS'!E324&amp;'HTML &amp; JS &amp; CSS'!F324&amp;'HTML &amp; JS &amp; CSS'!G324&amp;'HTML &amp; JS &amp; CSS'!H324&amp;'HTML &amp; JS &amp; CSS'!I324&amp;'HTML &amp; JS &amp; CSS'!J324&amp;'HTML &amp; JS &amp; CSS'!K324&amp;'HTML &amp; JS &amp; CSS'!L324&amp;'HTML &amp; JS &amp; CSS'!M324&amp;'HTML &amp; JS &amp; CSS'!N324&amp;'HTML &amp; JS &amp; CSS'!O324&amp;'HTML &amp; JS &amp; CSS'!P324&amp;'HTML &amp; JS &amp; CSS'!Q324&amp;'HTML &amp; JS &amp; CSS'!R324</f>
        <v/>
      </c>
    </row>
    <row r="326" spans="7:7" x14ac:dyDescent="0.3">
      <c r="G326" t="str">
        <f>'HTML &amp; JS &amp; CSS'!A325&amp;'HTML &amp; JS &amp; CSS'!B325&amp;'HTML &amp; JS &amp; CSS'!C325&amp;'HTML &amp; JS &amp; CSS'!D325&amp;'HTML &amp; JS &amp; CSS'!E325&amp;'HTML &amp; JS &amp; CSS'!F325&amp;'HTML &amp; JS &amp; CSS'!G325&amp;'HTML &amp; JS &amp; CSS'!H325&amp;'HTML &amp; JS &amp; CSS'!I325&amp;'HTML &amp; JS &amp; CSS'!J325&amp;'HTML &amp; JS &amp; CSS'!K325&amp;'HTML &amp; JS &amp; CSS'!L325&amp;'HTML &amp; JS &amp; CSS'!M325&amp;'HTML &amp; JS &amp; CSS'!N325&amp;'HTML &amp; JS &amp; CSS'!O325&amp;'HTML &amp; JS &amp; CSS'!P325&amp;'HTML &amp; JS &amp; CSS'!Q325&amp;'HTML &amp; JS &amp; CSS'!R325</f>
        <v/>
      </c>
    </row>
    <row r="327" spans="7:7" x14ac:dyDescent="0.3">
      <c r="G327" t="str">
        <f>'HTML &amp; JS &amp; CSS'!A326&amp;'HTML &amp; JS &amp; CSS'!B326&amp;'HTML &amp; JS &amp; CSS'!C326&amp;'HTML &amp; JS &amp; CSS'!D326&amp;'HTML &amp; JS &amp; CSS'!E326&amp;'HTML &amp; JS &amp; CSS'!F326&amp;'HTML &amp; JS &amp; CSS'!G326&amp;'HTML &amp; JS &amp; CSS'!H326&amp;'HTML &amp; JS &amp; CSS'!I326&amp;'HTML &amp; JS &amp; CSS'!J326&amp;'HTML &amp; JS &amp; CSS'!K326&amp;'HTML &amp; JS &amp; CSS'!L326&amp;'HTML &amp; JS &amp; CSS'!M326&amp;'HTML &amp; JS &amp; CSS'!N326&amp;'HTML &amp; JS &amp; CSS'!O326&amp;'HTML &amp; JS &amp; CSS'!P326&amp;'HTML &amp; JS &amp; CSS'!Q326&amp;'HTML &amp; JS &amp; CSS'!R326</f>
        <v/>
      </c>
    </row>
    <row r="328" spans="7:7" x14ac:dyDescent="0.3">
      <c r="G328" t="str">
        <f>'HTML &amp; JS &amp; CSS'!A327&amp;'HTML &amp; JS &amp; CSS'!B327&amp;'HTML &amp; JS &amp; CSS'!C327&amp;'HTML &amp; JS &amp; CSS'!D327&amp;'HTML &amp; JS &amp; CSS'!E327&amp;'HTML &amp; JS &amp; CSS'!F327&amp;'HTML &amp; JS &amp; CSS'!G327&amp;'HTML &amp; JS &amp; CSS'!H327&amp;'HTML &amp; JS &amp; CSS'!I327&amp;'HTML &amp; JS &amp; CSS'!J327&amp;'HTML &amp; JS &amp; CSS'!K327&amp;'HTML &amp; JS &amp; CSS'!L327&amp;'HTML &amp; JS &amp; CSS'!M327&amp;'HTML &amp; JS &amp; CSS'!N327&amp;'HTML &amp; JS &amp; CSS'!O327&amp;'HTML &amp; JS &amp; CSS'!P327&amp;'HTML &amp; JS &amp; CSS'!Q327&amp;'HTML &amp; JS &amp; CSS'!R327</f>
        <v/>
      </c>
    </row>
    <row r="329" spans="7:7" x14ac:dyDescent="0.3">
      <c r="G329" t="str">
        <f>'HTML &amp; JS &amp; CSS'!A328&amp;'HTML &amp; JS &amp; CSS'!B328&amp;'HTML &amp; JS &amp; CSS'!C328&amp;'HTML &amp; JS &amp; CSS'!D328&amp;'HTML &amp; JS &amp; CSS'!E328&amp;'HTML &amp; JS &amp; CSS'!F328&amp;'HTML &amp; JS &amp; CSS'!G328&amp;'HTML &amp; JS &amp; CSS'!H328&amp;'HTML &amp; JS &amp; CSS'!I328&amp;'HTML &amp; JS &amp; CSS'!J328&amp;'HTML &amp; JS &amp; CSS'!K328&amp;'HTML &amp; JS &amp; CSS'!L328&amp;'HTML &amp; JS &amp; CSS'!M328&amp;'HTML &amp; JS &amp; CSS'!N328&amp;'HTML &amp; JS &amp; CSS'!O328&amp;'HTML &amp; JS &amp; CSS'!P328&amp;'HTML &amp; JS &amp; CSS'!Q328&amp;'HTML &amp; JS &amp; CSS'!R328</f>
        <v/>
      </c>
    </row>
    <row r="330" spans="7:7" x14ac:dyDescent="0.3">
      <c r="G330" t="str">
        <f>'HTML &amp; JS &amp; CSS'!A329&amp;'HTML &amp; JS &amp; CSS'!B329&amp;'HTML &amp; JS &amp; CSS'!C329&amp;'HTML &amp; JS &amp; CSS'!D329&amp;'HTML &amp; JS &amp; CSS'!E329&amp;'HTML &amp; JS &amp; CSS'!F329&amp;'HTML &amp; JS &amp; CSS'!G329&amp;'HTML &amp; JS &amp; CSS'!H329&amp;'HTML &amp; JS &amp; CSS'!I329&amp;'HTML &amp; JS &amp; CSS'!J329&amp;'HTML &amp; JS &amp; CSS'!K329&amp;'HTML &amp; JS &amp; CSS'!L329&amp;'HTML &amp; JS &amp; CSS'!M329&amp;'HTML &amp; JS &amp; CSS'!N329&amp;'HTML &amp; JS &amp; CSS'!O329&amp;'HTML &amp; JS &amp; CSS'!P329&amp;'HTML &amp; JS &amp; CSS'!Q329&amp;'HTML &amp; JS &amp; CSS'!R329</f>
        <v/>
      </c>
    </row>
    <row r="331" spans="7:7" x14ac:dyDescent="0.3">
      <c r="G331" t="str">
        <f>'HTML &amp; JS &amp; CSS'!A330&amp;'HTML &amp; JS &amp; CSS'!B330&amp;'HTML &amp; JS &amp; CSS'!C330&amp;'HTML &amp; JS &amp; CSS'!D330&amp;'HTML &amp; JS &amp; CSS'!E330&amp;'HTML &amp; JS &amp; CSS'!F330&amp;'HTML &amp; JS &amp; CSS'!G330&amp;'HTML &amp; JS &amp; CSS'!H330&amp;'HTML &amp; JS &amp; CSS'!I330&amp;'HTML &amp; JS &amp; CSS'!J330&amp;'HTML &amp; JS &amp; CSS'!K330&amp;'HTML &amp; JS &amp; CSS'!L330&amp;'HTML &amp; JS &amp; CSS'!M330&amp;'HTML &amp; JS &amp; CSS'!N330&amp;'HTML &amp; JS &amp; CSS'!O330&amp;'HTML &amp; JS &amp; CSS'!P330&amp;'HTML &amp; JS &amp; CSS'!Q330&amp;'HTML &amp; JS &amp; CSS'!R330</f>
        <v/>
      </c>
    </row>
    <row r="332" spans="7:7" x14ac:dyDescent="0.3">
      <c r="G332" t="str">
        <f>'HTML &amp; JS &amp; CSS'!A331&amp;'HTML &amp; JS &amp; CSS'!B331&amp;'HTML &amp; JS &amp; CSS'!C331&amp;'HTML &amp; JS &amp; CSS'!D331&amp;'HTML &amp; JS &amp; CSS'!E331&amp;'HTML &amp; JS &amp; CSS'!F331&amp;'HTML &amp; JS &amp; CSS'!G331&amp;'HTML &amp; JS &amp; CSS'!H331&amp;'HTML &amp; JS &amp; CSS'!I331&amp;'HTML &amp; JS &amp; CSS'!J331&amp;'HTML &amp; JS &amp; CSS'!K331&amp;'HTML &amp; JS &amp; CSS'!L331&amp;'HTML &amp; JS &amp; CSS'!M331&amp;'HTML &amp; JS &amp; CSS'!N331&amp;'HTML &amp; JS &amp; CSS'!O331&amp;'HTML &amp; JS &amp; CSS'!P331&amp;'HTML &amp; JS &amp; CSS'!Q331&amp;'HTML &amp; JS &amp; CSS'!R331</f>
        <v/>
      </c>
    </row>
    <row r="333" spans="7:7" x14ac:dyDescent="0.3">
      <c r="G333" t="str">
        <f>'HTML &amp; JS &amp; CSS'!A332&amp;'HTML &amp; JS &amp; CSS'!B332&amp;'HTML &amp; JS &amp; CSS'!C332&amp;'HTML &amp; JS &amp; CSS'!D332&amp;'HTML &amp; JS &amp; CSS'!E332&amp;'HTML &amp; JS &amp; CSS'!F332&amp;'HTML &amp; JS &amp; CSS'!G332&amp;'HTML &amp; JS &amp; CSS'!H332&amp;'HTML &amp; JS &amp; CSS'!I332&amp;'HTML &amp; JS &amp; CSS'!J332&amp;'HTML &amp; JS &amp; CSS'!K332&amp;'HTML &amp; JS &amp; CSS'!L332&amp;'HTML &amp; JS &amp; CSS'!M332&amp;'HTML &amp; JS &amp; CSS'!N332&amp;'HTML &amp; JS &amp; CSS'!O332&amp;'HTML &amp; JS &amp; CSS'!P332&amp;'HTML &amp; JS &amp; CSS'!Q332&amp;'HTML &amp; JS &amp; CSS'!R332</f>
        <v/>
      </c>
    </row>
    <row r="334" spans="7:7" x14ac:dyDescent="0.3">
      <c r="G334" t="str">
        <f>'HTML &amp; JS &amp; CSS'!A333&amp;'HTML &amp; JS &amp; CSS'!B333&amp;'HTML &amp; JS &amp; CSS'!C333&amp;'HTML &amp; JS &amp; CSS'!D333&amp;'HTML &amp; JS &amp; CSS'!E333&amp;'HTML &amp; JS &amp; CSS'!F333&amp;'HTML &amp; JS &amp; CSS'!G333&amp;'HTML &amp; JS &amp; CSS'!H333&amp;'HTML &amp; JS &amp; CSS'!I333&amp;'HTML &amp; JS &amp; CSS'!J333&amp;'HTML &amp; JS &amp; CSS'!K333&amp;'HTML &amp; JS &amp; CSS'!L333&amp;'HTML &amp; JS &amp; CSS'!M333&amp;'HTML &amp; JS &amp; CSS'!N333&amp;'HTML &amp; JS &amp; CSS'!O333&amp;'HTML &amp; JS &amp; CSS'!P333&amp;'HTML &amp; JS &amp; CSS'!Q333&amp;'HTML &amp; JS &amp; CSS'!R333</f>
        <v/>
      </c>
    </row>
    <row r="335" spans="7:7" x14ac:dyDescent="0.3">
      <c r="G335" t="str">
        <f>'HTML &amp; JS &amp; CSS'!A334&amp;'HTML &amp; JS &amp; CSS'!B334&amp;'HTML &amp; JS &amp; CSS'!C334&amp;'HTML &amp; JS &amp; CSS'!D334&amp;'HTML &amp; JS &amp; CSS'!E334&amp;'HTML &amp; JS &amp; CSS'!F334&amp;'HTML &amp; JS &amp; CSS'!G334&amp;'HTML &amp; JS &amp; CSS'!H334&amp;'HTML &amp; JS &amp; CSS'!I334&amp;'HTML &amp; JS &amp; CSS'!J334&amp;'HTML &amp; JS &amp; CSS'!K334&amp;'HTML &amp; JS &amp; CSS'!L334&amp;'HTML &amp; JS &amp; CSS'!M334&amp;'HTML &amp; JS &amp; CSS'!N334&amp;'HTML &amp; JS &amp; CSS'!O334&amp;'HTML &amp; JS &amp; CSS'!P334&amp;'HTML &amp; JS &amp; CSS'!Q334&amp;'HTML &amp; JS &amp; CSS'!R334</f>
        <v/>
      </c>
    </row>
    <row r="336" spans="7:7" x14ac:dyDescent="0.3">
      <c r="G336" t="str">
        <f>'HTML &amp; JS &amp; CSS'!A335&amp;'HTML &amp; JS &amp; CSS'!B335&amp;'HTML &amp; JS &amp; CSS'!C335&amp;'HTML &amp; JS &amp; CSS'!D335&amp;'HTML &amp; JS &amp; CSS'!E335&amp;'HTML &amp; JS &amp; CSS'!F335&amp;'HTML &amp; JS &amp; CSS'!G335&amp;'HTML &amp; JS &amp; CSS'!H335&amp;'HTML &amp; JS &amp; CSS'!I335&amp;'HTML &amp; JS &amp; CSS'!J335&amp;'HTML &amp; JS &amp; CSS'!K335&amp;'HTML &amp; JS &amp; CSS'!L335&amp;'HTML &amp; JS &amp; CSS'!M335&amp;'HTML &amp; JS &amp; CSS'!N335&amp;'HTML &amp; JS &amp; CSS'!O335&amp;'HTML &amp; JS &amp; CSS'!P335&amp;'HTML &amp; JS &amp; CSS'!Q335&amp;'HTML &amp; JS &amp; CSS'!R335</f>
        <v/>
      </c>
    </row>
    <row r="337" spans="7:7" x14ac:dyDescent="0.3">
      <c r="G337" t="str">
        <f>'HTML &amp; JS &amp; CSS'!A336&amp;'HTML &amp; JS &amp; CSS'!B336&amp;'HTML &amp; JS &amp; CSS'!C336&amp;'HTML &amp; JS &amp; CSS'!D336&amp;'HTML &amp; JS &amp; CSS'!E336&amp;'HTML &amp; JS &amp; CSS'!F336&amp;'HTML &amp; JS &amp; CSS'!G336&amp;'HTML &amp; JS &amp; CSS'!H336&amp;'HTML &amp; JS &amp; CSS'!I336&amp;'HTML &amp; JS &amp; CSS'!J336&amp;'HTML &amp; JS &amp; CSS'!K336&amp;'HTML &amp; JS &amp; CSS'!L336&amp;'HTML &amp; JS &amp; CSS'!M336&amp;'HTML &amp; JS &amp; CSS'!N336&amp;'HTML &amp; JS &amp; CSS'!O336&amp;'HTML &amp; JS &amp; CSS'!P336&amp;'HTML &amp; JS &amp; CSS'!Q336&amp;'HTML &amp; JS &amp; CSS'!R336</f>
        <v/>
      </c>
    </row>
    <row r="338" spans="7:7" x14ac:dyDescent="0.3">
      <c r="G338" t="str">
        <f>'HTML &amp; JS &amp; CSS'!A337&amp;'HTML &amp; JS &amp; CSS'!B337&amp;'HTML &amp; JS &amp; CSS'!C337&amp;'HTML &amp; JS &amp; CSS'!D337&amp;'HTML &amp; JS &amp; CSS'!E337&amp;'HTML &amp; JS &amp; CSS'!F337&amp;'HTML &amp; JS &amp; CSS'!G337&amp;'HTML &amp; JS &amp; CSS'!H337&amp;'HTML &amp; JS &amp; CSS'!I337&amp;'HTML &amp; JS &amp; CSS'!J337&amp;'HTML &amp; JS &amp; CSS'!K337&amp;'HTML &amp; JS &amp; CSS'!L337&amp;'HTML &amp; JS &amp; CSS'!M337&amp;'HTML &amp; JS &amp; CSS'!N337&amp;'HTML &amp; JS &amp; CSS'!O337&amp;'HTML &amp; JS &amp; CSS'!P337&amp;'HTML &amp; JS &amp; CSS'!Q337&amp;'HTML &amp; JS &amp; CSS'!R337</f>
        <v/>
      </c>
    </row>
    <row r="339" spans="7:7" x14ac:dyDescent="0.3">
      <c r="G339" t="str">
        <f>'HTML &amp; JS &amp; CSS'!A338&amp;'HTML &amp; JS &amp; CSS'!B338&amp;'HTML &amp; JS &amp; CSS'!C338&amp;'HTML &amp; JS &amp; CSS'!D338&amp;'HTML &amp; JS &amp; CSS'!E338&amp;'HTML &amp; JS &amp; CSS'!F338&amp;'HTML &amp; JS &amp; CSS'!G338&amp;'HTML &amp; JS &amp; CSS'!H338&amp;'HTML &amp; JS &amp; CSS'!I338&amp;'HTML &amp; JS &amp; CSS'!J338&amp;'HTML &amp; JS &amp; CSS'!K338&amp;'HTML &amp; JS &amp; CSS'!L338&amp;'HTML &amp; JS &amp; CSS'!M338&amp;'HTML &amp; JS &amp; CSS'!N338&amp;'HTML &amp; JS &amp; CSS'!O338&amp;'HTML &amp; JS &amp; CSS'!P338&amp;'HTML &amp; JS &amp; CSS'!Q338&amp;'HTML &amp; JS &amp; CSS'!R338</f>
        <v/>
      </c>
    </row>
    <row r="340" spans="7:7" x14ac:dyDescent="0.3">
      <c r="G340" t="str">
        <f>'HTML &amp; JS &amp; CSS'!A339&amp;'HTML &amp; JS &amp; CSS'!B339&amp;'HTML &amp; JS &amp; CSS'!C339&amp;'HTML &amp; JS &amp; CSS'!D339&amp;'HTML &amp; JS &amp; CSS'!E339&amp;'HTML &amp; JS &amp; CSS'!F339&amp;'HTML &amp; JS &amp; CSS'!G339&amp;'HTML &amp; JS &amp; CSS'!H339&amp;'HTML &amp; JS &amp; CSS'!I339&amp;'HTML &amp; JS &amp; CSS'!J339&amp;'HTML &amp; JS &amp; CSS'!K339&amp;'HTML &amp; JS &amp; CSS'!L339&amp;'HTML &amp; JS &amp; CSS'!M339&amp;'HTML &amp; JS &amp; CSS'!N339&amp;'HTML &amp; JS &amp; CSS'!O339&amp;'HTML &amp; JS &amp; CSS'!P339&amp;'HTML &amp; JS &amp; CSS'!Q339&amp;'HTML &amp; JS &amp; CSS'!R339</f>
        <v/>
      </c>
    </row>
    <row r="341" spans="7:7" x14ac:dyDescent="0.3">
      <c r="G341" t="str">
        <f>'HTML &amp; JS &amp; CSS'!A340&amp;'HTML &amp; JS &amp; CSS'!B340&amp;'HTML &amp; JS &amp; CSS'!C340&amp;'HTML &amp; JS &amp; CSS'!D340&amp;'HTML &amp; JS &amp; CSS'!E340&amp;'HTML &amp; JS &amp; CSS'!F340&amp;'HTML &amp; JS &amp; CSS'!G340&amp;'HTML &amp; JS &amp; CSS'!H340&amp;'HTML &amp; JS &amp; CSS'!I340&amp;'HTML &amp; JS &amp; CSS'!J340&amp;'HTML &amp; JS &amp; CSS'!K340&amp;'HTML &amp; JS &amp; CSS'!L340&amp;'HTML &amp; JS &amp; CSS'!M340&amp;'HTML &amp; JS &amp; CSS'!N340&amp;'HTML &amp; JS &amp; CSS'!O340&amp;'HTML &amp; JS &amp; CSS'!P340&amp;'HTML &amp; JS &amp; CSS'!Q340&amp;'HTML &amp; JS &amp; CSS'!R340</f>
        <v/>
      </c>
    </row>
    <row r="342" spans="7:7" x14ac:dyDescent="0.3">
      <c r="G342" t="str">
        <f>'HTML &amp; JS &amp; CSS'!A341&amp;'HTML &amp; JS &amp; CSS'!B341&amp;'HTML &amp; JS &amp; CSS'!C341&amp;'HTML &amp; JS &amp; CSS'!D341&amp;'HTML &amp; JS &amp; CSS'!E341&amp;'HTML &amp; JS &amp; CSS'!F341&amp;'HTML &amp; JS &amp; CSS'!G341&amp;'HTML &amp; JS &amp; CSS'!H341&amp;'HTML &amp; JS &amp; CSS'!I341&amp;'HTML &amp; JS &amp; CSS'!J341&amp;'HTML &amp; JS &amp; CSS'!K341&amp;'HTML &amp; JS &amp; CSS'!L341&amp;'HTML &amp; JS &amp; CSS'!M341&amp;'HTML &amp; JS &amp; CSS'!N341&amp;'HTML &amp; JS &amp; CSS'!O341&amp;'HTML &amp; JS &amp; CSS'!P341&amp;'HTML &amp; JS &amp; CSS'!Q341&amp;'HTML &amp; JS &amp; CSS'!R341</f>
        <v/>
      </c>
    </row>
    <row r="343" spans="7:7" x14ac:dyDescent="0.3">
      <c r="G343" t="str">
        <f>'HTML &amp; JS &amp; CSS'!A342&amp;'HTML &amp; JS &amp; CSS'!B342&amp;'HTML &amp; JS &amp; CSS'!C342&amp;'HTML &amp; JS &amp; CSS'!D342&amp;'HTML &amp; JS &amp; CSS'!E342&amp;'HTML &amp; JS &amp; CSS'!F342&amp;'HTML &amp; JS &amp; CSS'!G342&amp;'HTML &amp; JS &amp; CSS'!H342&amp;'HTML &amp; JS &amp; CSS'!I342&amp;'HTML &amp; JS &amp; CSS'!J342&amp;'HTML &amp; JS &amp; CSS'!K342&amp;'HTML &amp; JS &amp; CSS'!L342&amp;'HTML &amp; JS &amp; CSS'!M342&amp;'HTML &amp; JS &amp; CSS'!N342&amp;'HTML &amp; JS &amp; CSS'!O342&amp;'HTML &amp; JS &amp; CSS'!P342&amp;'HTML &amp; JS &amp; CSS'!Q342&amp;'HTML &amp; JS &amp; CSS'!R342</f>
        <v/>
      </c>
    </row>
    <row r="344" spans="7:7" x14ac:dyDescent="0.3">
      <c r="G344" t="str">
        <f>'HTML &amp; JS &amp; CSS'!A343&amp;'HTML &amp; JS &amp; CSS'!B343&amp;'HTML &amp; JS &amp; CSS'!C343&amp;'HTML &amp; JS &amp; CSS'!D343&amp;'HTML &amp; JS &amp; CSS'!E343&amp;'HTML &amp; JS &amp; CSS'!F343&amp;'HTML &amp; JS &amp; CSS'!G343&amp;'HTML &amp; JS &amp; CSS'!H343&amp;'HTML &amp; JS &amp; CSS'!I343&amp;'HTML &amp; JS &amp; CSS'!J343&amp;'HTML &amp; JS &amp; CSS'!K343&amp;'HTML &amp; JS &amp; CSS'!L343&amp;'HTML &amp; JS &amp; CSS'!M343&amp;'HTML &amp; JS &amp; CSS'!N343&amp;'HTML &amp; JS &amp; CSS'!O343&amp;'HTML &amp; JS &amp; CSS'!P343&amp;'HTML &amp; JS &amp; CSS'!Q343&amp;'HTML &amp; JS &amp; CSS'!R343</f>
        <v/>
      </c>
    </row>
    <row r="345" spans="7:7" x14ac:dyDescent="0.3">
      <c r="G345" t="str">
        <f>'HTML &amp; JS &amp; CSS'!A344&amp;'HTML &amp; JS &amp; CSS'!B344&amp;'HTML &amp; JS &amp; CSS'!C344&amp;'HTML &amp; JS &amp; CSS'!D344&amp;'HTML &amp; JS &amp; CSS'!E344&amp;'HTML &amp; JS &amp; CSS'!F344&amp;'HTML &amp; JS &amp; CSS'!G344&amp;'HTML &amp; JS &amp; CSS'!H344&amp;'HTML &amp; JS &amp; CSS'!I344&amp;'HTML &amp; JS &amp; CSS'!J344&amp;'HTML &amp; JS &amp; CSS'!K344&amp;'HTML &amp; JS &amp; CSS'!L344&amp;'HTML &amp; JS &amp; CSS'!M344&amp;'HTML &amp; JS &amp; CSS'!N344&amp;'HTML &amp; JS &amp; CSS'!O344&amp;'HTML &amp; JS &amp; CSS'!P344&amp;'HTML &amp; JS &amp; CSS'!Q344&amp;'HTML &amp; JS &amp; CSS'!R344</f>
        <v/>
      </c>
    </row>
    <row r="346" spans="7:7" x14ac:dyDescent="0.3">
      <c r="G346" t="str">
        <f>'HTML &amp; JS &amp; CSS'!A345&amp;'HTML &amp; JS &amp; CSS'!B345&amp;'HTML &amp; JS &amp; CSS'!C345&amp;'HTML &amp; JS &amp; CSS'!D345&amp;'HTML &amp; JS &amp; CSS'!E345&amp;'HTML &amp; JS &amp; CSS'!F345&amp;'HTML &amp; JS &amp; CSS'!G345&amp;'HTML &amp; JS &amp; CSS'!H345&amp;'HTML &amp; JS &amp; CSS'!I345&amp;'HTML &amp; JS &amp; CSS'!J345&amp;'HTML &amp; JS &amp; CSS'!K345&amp;'HTML &amp; JS &amp; CSS'!L345&amp;'HTML &amp; JS &amp; CSS'!M345&amp;'HTML &amp; JS &amp; CSS'!N345&amp;'HTML &amp; JS &amp; CSS'!O345&amp;'HTML &amp; JS &amp; CSS'!P345&amp;'HTML &amp; JS &amp; CSS'!Q345&amp;'HTML &amp; JS &amp; CSS'!R345</f>
        <v/>
      </c>
    </row>
    <row r="347" spans="7:7" x14ac:dyDescent="0.3">
      <c r="G347" t="str">
        <f>'HTML &amp; JS &amp; CSS'!A346&amp;'HTML &amp; JS &amp; CSS'!B346&amp;'HTML &amp; JS &amp; CSS'!C346&amp;'HTML &amp; JS &amp; CSS'!D346&amp;'HTML &amp; JS &amp; CSS'!E346&amp;'HTML &amp; JS &amp; CSS'!F346&amp;'HTML &amp; JS &amp; CSS'!G346&amp;'HTML &amp; JS &amp; CSS'!H346&amp;'HTML &amp; JS &amp; CSS'!I346&amp;'HTML &amp; JS &amp; CSS'!J346&amp;'HTML &amp; JS &amp; CSS'!K346&amp;'HTML &amp; JS &amp; CSS'!L346&amp;'HTML &amp; JS &amp; CSS'!M346&amp;'HTML &amp; JS &amp; CSS'!N346&amp;'HTML &amp; JS &amp; CSS'!O346&amp;'HTML &amp; JS &amp; CSS'!P346&amp;'HTML &amp; JS &amp; CSS'!Q346&amp;'HTML &amp; JS &amp; CSS'!R346</f>
        <v/>
      </c>
    </row>
    <row r="348" spans="7:7" x14ac:dyDescent="0.3">
      <c r="G348" t="str">
        <f>'HTML &amp; JS &amp; CSS'!A347&amp;'HTML &amp; JS &amp; CSS'!B347&amp;'HTML &amp; JS &amp; CSS'!C347&amp;'HTML &amp; JS &amp; CSS'!D347&amp;'HTML &amp; JS &amp; CSS'!E347&amp;'HTML &amp; JS &amp; CSS'!F347&amp;'HTML &amp; JS &amp; CSS'!G347&amp;'HTML &amp; JS &amp; CSS'!H347&amp;'HTML &amp; JS &amp; CSS'!I347&amp;'HTML &amp; JS &amp; CSS'!J347&amp;'HTML &amp; JS &amp; CSS'!K347&amp;'HTML &amp; JS &amp; CSS'!L347&amp;'HTML &amp; JS &amp; CSS'!M347&amp;'HTML &amp; JS &amp; CSS'!N347&amp;'HTML &amp; JS &amp; CSS'!O347&amp;'HTML &amp; JS &amp; CSS'!P347&amp;'HTML &amp; JS &amp; CSS'!Q347&amp;'HTML &amp; JS &amp; CSS'!R347</f>
        <v/>
      </c>
    </row>
    <row r="349" spans="7:7" x14ac:dyDescent="0.3">
      <c r="G349" t="str">
        <f>'HTML &amp; JS &amp; CSS'!A348&amp;'HTML &amp; JS &amp; CSS'!B348&amp;'HTML &amp; JS &amp; CSS'!C348&amp;'HTML &amp; JS &amp; CSS'!D348&amp;'HTML &amp; JS &amp; CSS'!E348&amp;'HTML &amp; JS &amp; CSS'!F348&amp;'HTML &amp; JS &amp; CSS'!G348&amp;'HTML &amp; JS &amp; CSS'!H348&amp;'HTML &amp; JS &amp; CSS'!I348&amp;'HTML &amp; JS &amp; CSS'!J348&amp;'HTML &amp; JS &amp; CSS'!K348&amp;'HTML &amp; JS &amp; CSS'!L348&amp;'HTML &amp; JS &amp; CSS'!M348&amp;'HTML &amp; JS &amp; CSS'!N348&amp;'HTML &amp; JS &amp; CSS'!O348&amp;'HTML &amp; JS &amp; CSS'!P348&amp;'HTML &amp; JS &amp; CSS'!Q348&amp;'HTML &amp; JS &amp; CSS'!R348</f>
        <v/>
      </c>
    </row>
    <row r="350" spans="7:7" x14ac:dyDescent="0.3">
      <c r="G350" t="str">
        <f>'HTML &amp; JS &amp; CSS'!A349&amp;'HTML &amp; JS &amp; CSS'!B349&amp;'HTML &amp; JS &amp; CSS'!C349&amp;'HTML &amp; JS &amp; CSS'!D349&amp;'HTML &amp; JS &amp; CSS'!E349&amp;'HTML &amp; JS &amp; CSS'!F349&amp;'HTML &amp; JS &amp; CSS'!G349&amp;'HTML &amp; JS &amp; CSS'!H349&amp;'HTML &amp; JS &amp; CSS'!I349&amp;'HTML &amp; JS &amp; CSS'!J349&amp;'HTML &amp; JS &amp; CSS'!K349&amp;'HTML &amp; JS &amp; CSS'!L349&amp;'HTML &amp; JS &amp; CSS'!M349&amp;'HTML &amp; JS &amp; CSS'!N349&amp;'HTML &amp; JS &amp; CSS'!O349&amp;'HTML &amp; JS &amp; CSS'!P349&amp;'HTML &amp; JS &amp; CSS'!Q349&amp;'HTML &amp; JS &amp; CSS'!R349</f>
        <v/>
      </c>
    </row>
    <row r="351" spans="7:7" x14ac:dyDescent="0.3">
      <c r="G351" t="str">
        <f>'HTML &amp; JS &amp; CSS'!A350&amp;'HTML &amp; JS &amp; CSS'!B350&amp;'HTML &amp; JS &amp; CSS'!C350&amp;'HTML &amp; JS &amp; CSS'!D350&amp;'HTML &amp; JS &amp; CSS'!E350&amp;'HTML &amp; JS &amp; CSS'!F350&amp;'HTML &amp; JS &amp; CSS'!G350&amp;'HTML &amp; JS &amp; CSS'!H350&amp;'HTML &amp; JS &amp; CSS'!I350&amp;'HTML &amp; JS &amp; CSS'!J350&amp;'HTML &amp; JS &amp; CSS'!K350&amp;'HTML &amp; JS &amp; CSS'!L350&amp;'HTML &amp; JS &amp; CSS'!M350&amp;'HTML &amp; JS &amp; CSS'!N350&amp;'HTML &amp; JS &amp; CSS'!O350&amp;'HTML &amp; JS &amp; CSS'!P350&amp;'HTML &amp; JS &amp; CSS'!Q350&amp;'HTML &amp; JS &amp; CSS'!R350</f>
        <v/>
      </c>
    </row>
    <row r="352" spans="7:7" x14ac:dyDescent="0.3">
      <c r="G352" t="str">
        <f>'HTML &amp; JS &amp; CSS'!A351&amp;'HTML &amp; JS &amp; CSS'!B351&amp;'HTML &amp; JS &amp; CSS'!C351&amp;'HTML &amp; JS &amp; CSS'!D351&amp;'HTML &amp; JS &amp; CSS'!E351&amp;'HTML &amp; JS &amp; CSS'!F351&amp;'HTML &amp; JS &amp; CSS'!G351&amp;'HTML &amp; JS &amp; CSS'!H351&amp;'HTML &amp; JS &amp; CSS'!I351&amp;'HTML &amp; JS &amp; CSS'!J351&amp;'HTML &amp; JS &amp; CSS'!K351&amp;'HTML &amp; JS &amp; CSS'!L351&amp;'HTML &amp; JS &amp; CSS'!M351&amp;'HTML &amp; JS &amp; CSS'!N351&amp;'HTML &amp; JS &amp; CSS'!O351&amp;'HTML &amp; JS &amp; CSS'!P351&amp;'HTML &amp; JS &amp; CSS'!Q351&amp;'HTML &amp; JS &amp; CSS'!R351</f>
        <v/>
      </c>
    </row>
    <row r="353" spans="7:7" x14ac:dyDescent="0.3">
      <c r="G353" t="str">
        <f>'HTML &amp; JS &amp; CSS'!A352&amp;'HTML &amp; JS &amp; CSS'!B352&amp;'HTML &amp; JS &amp; CSS'!C352&amp;'HTML &amp; JS &amp; CSS'!D352&amp;'HTML &amp; JS &amp; CSS'!E352&amp;'HTML &amp; JS &amp; CSS'!F352&amp;'HTML &amp; JS &amp; CSS'!G352&amp;'HTML &amp; JS &amp; CSS'!H352&amp;'HTML &amp; JS &amp; CSS'!I352&amp;'HTML &amp; JS &amp; CSS'!J352&amp;'HTML &amp; JS &amp; CSS'!K352&amp;'HTML &amp; JS &amp; CSS'!L352&amp;'HTML &amp; JS &amp; CSS'!M352&amp;'HTML &amp; JS &amp; CSS'!N352&amp;'HTML &amp; JS &amp; CSS'!O352&amp;'HTML &amp; JS &amp; CSS'!P352&amp;'HTML &amp; JS &amp; CSS'!Q352&amp;'HTML &amp; JS &amp; CSS'!R352</f>
        <v/>
      </c>
    </row>
    <row r="354" spans="7:7" x14ac:dyDescent="0.3">
      <c r="G354" t="str">
        <f>'HTML &amp; JS &amp; CSS'!A353&amp;'HTML &amp; JS &amp; CSS'!B353&amp;'HTML &amp; JS &amp; CSS'!C353&amp;'HTML &amp; JS &amp; CSS'!D353&amp;'HTML &amp; JS &amp; CSS'!E353&amp;'HTML &amp; JS &amp; CSS'!F353&amp;'HTML &amp; JS &amp; CSS'!G353&amp;'HTML &amp; JS &amp; CSS'!H353&amp;'HTML &amp; JS &amp; CSS'!I353&amp;'HTML &amp; JS &amp; CSS'!J353&amp;'HTML &amp; JS &amp; CSS'!K353&amp;'HTML &amp; JS &amp; CSS'!L353&amp;'HTML &amp; JS &amp; CSS'!M353&amp;'HTML &amp; JS &amp; CSS'!N353&amp;'HTML &amp; JS &amp; CSS'!O353&amp;'HTML &amp; JS &amp; CSS'!P353&amp;'HTML &amp; JS &amp; CSS'!Q353&amp;'HTML &amp; JS &amp; CSS'!R353</f>
        <v/>
      </c>
    </row>
    <row r="355" spans="7:7" x14ac:dyDescent="0.3">
      <c r="G355" t="str">
        <f>'HTML &amp; JS &amp; CSS'!A354&amp;'HTML &amp; JS &amp; CSS'!B354&amp;'HTML &amp; JS &amp; CSS'!C354&amp;'HTML &amp; JS &amp; CSS'!D354&amp;'HTML &amp; JS &amp; CSS'!E354&amp;'HTML &amp; JS &amp; CSS'!F354&amp;'HTML &amp; JS &amp; CSS'!G354&amp;'HTML &amp; JS &amp; CSS'!H354&amp;'HTML &amp; JS &amp; CSS'!I354&amp;'HTML &amp; JS &amp; CSS'!J354&amp;'HTML &amp; JS &amp; CSS'!K354&amp;'HTML &amp; JS &amp; CSS'!L354&amp;'HTML &amp; JS &amp; CSS'!M354&amp;'HTML &amp; JS &amp; CSS'!N354&amp;'HTML &amp; JS &amp; CSS'!O354&amp;'HTML &amp; JS &amp; CSS'!P354&amp;'HTML &amp; JS &amp; CSS'!Q354&amp;'HTML &amp; JS &amp; CSS'!R354</f>
        <v/>
      </c>
    </row>
    <row r="356" spans="7:7" x14ac:dyDescent="0.3">
      <c r="G356" t="str">
        <f>'HTML &amp; JS &amp; CSS'!A355&amp;'HTML &amp; JS &amp; CSS'!B355&amp;'HTML &amp; JS &amp; CSS'!C355&amp;'HTML &amp; JS &amp; CSS'!D355&amp;'HTML &amp; JS &amp; CSS'!E355&amp;'HTML &amp; JS &amp; CSS'!F355&amp;'HTML &amp; JS &amp; CSS'!G355&amp;'HTML &amp; JS &amp; CSS'!H355&amp;'HTML &amp; JS &amp; CSS'!I355&amp;'HTML &amp; JS &amp; CSS'!J355&amp;'HTML &amp; JS &amp; CSS'!K355&amp;'HTML &amp; JS &amp; CSS'!L355&amp;'HTML &amp; JS &amp; CSS'!M355&amp;'HTML &amp; JS &amp; CSS'!N355&amp;'HTML &amp; JS &amp; CSS'!O355&amp;'HTML &amp; JS &amp; CSS'!P355&amp;'HTML &amp; JS &amp; CSS'!Q355&amp;'HTML &amp; JS &amp; CSS'!R355</f>
        <v/>
      </c>
    </row>
    <row r="357" spans="7:7" x14ac:dyDescent="0.3">
      <c r="G357" t="str">
        <f>'HTML &amp; JS &amp; CSS'!A356&amp;'HTML &amp; JS &amp; CSS'!B356&amp;'HTML &amp; JS &amp; CSS'!C356&amp;'HTML &amp; JS &amp; CSS'!D356&amp;'HTML &amp; JS &amp; CSS'!E356&amp;'HTML &amp; JS &amp; CSS'!F356&amp;'HTML &amp; JS &amp; CSS'!G356&amp;'HTML &amp; JS &amp; CSS'!H356&amp;'HTML &amp; JS &amp; CSS'!I356&amp;'HTML &amp; JS &amp; CSS'!J356&amp;'HTML &amp; JS &amp; CSS'!K356&amp;'HTML &amp; JS &amp; CSS'!L356&amp;'HTML &amp; JS &amp; CSS'!M356&amp;'HTML &amp; JS &amp; CSS'!N356&amp;'HTML &amp; JS &amp; CSS'!O356&amp;'HTML &amp; JS &amp; CSS'!P356&amp;'HTML &amp; JS &amp; CSS'!Q356&amp;'HTML &amp; JS &amp; CSS'!R356</f>
        <v/>
      </c>
    </row>
    <row r="358" spans="7:7" x14ac:dyDescent="0.3">
      <c r="G358" t="str">
        <f>'HTML &amp; JS &amp; CSS'!A357&amp;'HTML &amp; JS &amp; CSS'!B357&amp;'HTML &amp; JS &amp; CSS'!C357&amp;'HTML &amp; JS &amp; CSS'!D357&amp;'HTML &amp; JS &amp; CSS'!E357&amp;'HTML &amp; JS &amp; CSS'!F357&amp;'HTML &amp; JS &amp; CSS'!G357&amp;'HTML &amp; JS &amp; CSS'!H357&amp;'HTML &amp; JS &amp; CSS'!I357&amp;'HTML &amp; JS &amp; CSS'!J357&amp;'HTML &amp; JS &amp; CSS'!K357&amp;'HTML &amp; JS &amp; CSS'!L357&amp;'HTML &amp; JS &amp; CSS'!M357&amp;'HTML &amp; JS &amp; CSS'!N357&amp;'HTML &amp; JS &amp; CSS'!O357&amp;'HTML &amp; JS &amp; CSS'!P357&amp;'HTML &amp; JS &amp; CSS'!Q357&amp;'HTML &amp; JS &amp; CSS'!R357</f>
        <v/>
      </c>
    </row>
    <row r="359" spans="7:7" x14ac:dyDescent="0.3">
      <c r="G359" t="str">
        <f>'HTML &amp; JS &amp; CSS'!A358&amp;'HTML &amp; JS &amp; CSS'!B358&amp;'HTML &amp; JS &amp; CSS'!C358&amp;'HTML &amp; JS &amp; CSS'!D358&amp;'HTML &amp; JS &amp; CSS'!E358&amp;'HTML &amp; JS &amp; CSS'!F358&amp;'HTML &amp; JS &amp; CSS'!G358&amp;'HTML &amp; JS &amp; CSS'!H358&amp;'HTML &amp; JS &amp; CSS'!I358&amp;'HTML &amp; JS &amp; CSS'!J358&amp;'HTML &amp; JS &amp; CSS'!K358&amp;'HTML &amp; JS &amp; CSS'!L358&amp;'HTML &amp; JS &amp; CSS'!M358&amp;'HTML &amp; JS &amp; CSS'!N358&amp;'HTML &amp; JS &amp; CSS'!O358&amp;'HTML &amp; JS &amp; CSS'!P358&amp;'HTML &amp; JS &amp; CSS'!Q358&amp;'HTML &amp; JS &amp; CSS'!R358</f>
        <v/>
      </c>
    </row>
    <row r="360" spans="7:7" x14ac:dyDescent="0.3">
      <c r="G360" t="str">
        <f>'HTML &amp; JS &amp; CSS'!A359&amp;'HTML &amp; JS &amp; CSS'!B359&amp;'HTML &amp; JS &amp; CSS'!C359&amp;'HTML &amp; JS &amp; CSS'!D359&amp;'HTML &amp; JS &amp; CSS'!E359&amp;'HTML &amp; JS &amp; CSS'!F359&amp;'HTML &amp; JS &amp; CSS'!G359&amp;'HTML &amp; JS &amp; CSS'!H359&amp;'HTML &amp; JS &amp; CSS'!I359&amp;'HTML &amp; JS &amp; CSS'!J359&amp;'HTML &amp; JS &amp; CSS'!K359&amp;'HTML &amp; JS &amp; CSS'!L359&amp;'HTML &amp; JS &amp; CSS'!M359&amp;'HTML &amp; JS &amp; CSS'!N359&amp;'HTML &amp; JS &amp; CSS'!O359&amp;'HTML &amp; JS &amp; CSS'!P359&amp;'HTML &amp; JS &amp; CSS'!Q359&amp;'HTML &amp; JS &amp; CSS'!R359</f>
        <v/>
      </c>
    </row>
    <row r="361" spans="7:7" x14ac:dyDescent="0.3">
      <c r="G361" t="str">
        <f>'HTML &amp; JS &amp; CSS'!A360&amp;'HTML &amp; JS &amp; CSS'!B360&amp;'HTML &amp; JS &amp; CSS'!C360&amp;'HTML &amp; JS &amp; CSS'!D360&amp;'HTML &amp; JS &amp; CSS'!E360&amp;'HTML &amp; JS &amp; CSS'!F360&amp;'HTML &amp; JS &amp; CSS'!G360&amp;'HTML &amp; JS &amp; CSS'!H360&amp;'HTML &amp; JS &amp; CSS'!I360&amp;'HTML &amp; JS &amp; CSS'!J360&amp;'HTML &amp; JS &amp; CSS'!K360&amp;'HTML &amp; JS &amp; CSS'!L360&amp;'HTML &amp; JS &amp; CSS'!M360&amp;'HTML &amp; JS &amp; CSS'!N360&amp;'HTML &amp; JS &amp; CSS'!O360&amp;'HTML &amp; JS &amp; CSS'!P360&amp;'HTML &amp; JS &amp; CSS'!Q360&amp;'HTML &amp; JS &amp; CSS'!R360</f>
        <v/>
      </c>
    </row>
    <row r="362" spans="7:7" x14ac:dyDescent="0.3">
      <c r="G362" t="str">
        <f>'HTML &amp; JS &amp; CSS'!A361&amp;'HTML &amp; JS &amp; CSS'!B361&amp;'HTML &amp; JS &amp; CSS'!C361&amp;'HTML &amp; JS &amp; CSS'!D361&amp;'HTML &amp; JS &amp; CSS'!E361&amp;'HTML &amp; JS &amp; CSS'!F361&amp;'HTML &amp; JS &amp; CSS'!G361&amp;'HTML &amp; JS &amp; CSS'!H361&amp;'HTML &amp; JS &amp; CSS'!I361&amp;'HTML &amp; JS &amp; CSS'!J361&amp;'HTML &amp; JS &amp; CSS'!K361&amp;'HTML &amp; JS &amp; CSS'!L361&amp;'HTML &amp; JS &amp; CSS'!M361&amp;'HTML &amp; JS &amp; CSS'!N361&amp;'HTML &amp; JS &amp; CSS'!O361&amp;'HTML &amp; JS &amp; CSS'!P361&amp;'HTML &amp; JS &amp; CSS'!Q361&amp;'HTML &amp; JS &amp; CSS'!R361</f>
        <v/>
      </c>
    </row>
    <row r="363" spans="7:7" x14ac:dyDescent="0.3">
      <c r="G363" t="str">
        <f>'HTML &amp; JS &amp; CSS'!A362&amp;'HTML &amp; JS &amp; CSS'!B362&amp;'HTML &amp; JS &amp; CSS'!C362&amp;'HTML &amp; JS &amp; CSS'!D362&amp;'HTML &amp; JS &amp; CSS'!E362&amp;'HTML &amp; JS &amp; CSS'!F362&amp;'HTML &amp; JS &amp; CSS'!G362&amp;'HTML &amp; JS &amp; CSS'!H362&amp;'HTML &amp; JS &amp; CSS'!I362&amp;'HTML &amp; JS &amp; CSS'!J362&amp;'HTML &amp; JS &amp; CSS'!K362&amp;'HTML &amp; JS &amp; CSS'!L362&amp;'HTML &amp; JS &amp; CSS'!M362&amp;'HTML &amp; JS &amp; CSS'!N362&amp;'HTML &amp; JS &amp; CSS'!O362&amp;'HTML &amp; JS &amp; CSS'!P362&amp;'HTML &amp; JS &amp; CSS'!Q362&amp;'HTML &amp; JS &amp; CSS'!R362</f>
        <v/>
      </c>
    </row>
    <row r="364" spans="7:7" x14ac:dyDescent="0.3">
      <c r="G364" t="str">
        <f>'HTML &amp; JS &amp; CSS'!A363&amp;'HTML &amp; JS &amp; CSS'!B363&amp;'HTML &amp; JS &amp; CSS'!C363&amp;'HTML &amp; JS &amp; CSS'!D363&amp;'HTML &amp; JS &amp; CSS'!E363&amp;'HTML &amp; JS &amp; CSS'!F363&amp;'HTML &amp; JS &amp; CSS'!G363&amp;'HTML &amp; JS &amp; CSS'!H363&amp;'HTML &amp; JS &amp; CSS'!I363&amp;'HTML &amp; JS &amp; CSS'!J363&amp;'HTML &amp; JS &amp; CSS'!K363&amp;'HTML &amp; JS &amp; CSS'!L363&amp;'HTML &amp; JS &amp; CSS'!M363&amp;'HTML &amp; JS &amp; CSS'!N363&amp;'HTML &amp; JS &amp; CSS'!O363&amp;'HTML &amp; JS &amp; CSS'!P363&amp;'HTML &amp; JS &amp; CSS'!Q363&amp;'HTML &amp; JS &amp; CSS'!R363</f>
        <v/>
      </c>
    </row>
    <row r="365" spans="7:7" x14ac:dyDescent="0.3">
      <c r="G365" t="str">
        <f>'HTML &amp; JS &amp; CSS'!A364&amp;'HTML &amp; JS &amp; CSS'!B364&amp;'HTML &amp; JS &amp; CSS'!C364&amp;'HTML &amp; JS &amp; CSS'!D364&amp;'HTML &amp; JS &amp; CSS'!E364&amp;'HTML &amp; JS &amp; CSS'!F364&amp;'HTML &amp; JS &amp; CSS'!G364&amp;'HTML &amp; JS &amp; CSS'!H364&amp;'HTML &amp; JS &amp; CSS'!I364&amp;'HTML &amp; JS &amp; CSS'!J364&amp;'HTML &amp; JS &amp; CSS'!K364&amp;'HTML &amp; JS &amp; CSS'!L364&amp;'HTML &amp; JS &amp; CSS'!M364&amp;'HTML &amp; JS &amp; CSS'!N364&amp;'HTML &amp; JS &amp; CSS'!O364&amp;'HTML &amp; JS &amp; CSS'!P364&amp;'HTML &amp; JS &amp; CSS'!Q364&amp;'HTML &amp; JS &amp; CSS'!R364</f>
        <v/>
      </c>
    </row>
    <row r="366" spans="7:7" x14ac:dyDescent="0.3">
      <c r="G366" t="str">
        <f>'HTML &amp; JS &amp; CSS'!A365&amp;'HTML &amp; JS &amp; CSS'!B365&amp;'HTML &amp; JS &amp; CSS'!C365&amp;'HTML &amp; JS &amp; CSS'!D365&amp;'HTML &amp; JS &amp; CSS'!E365&amp;'HTML &amp; JS &amp; CSS'!F365&amp;'HTML &amp; JS &amp; CSS'!G365&amp;'HTML &amp; JS &amp; CSS'!H365&amp;'HTML &amp; JS &amp; CSS'!I365&amp;'HTML &amp; JS &amp; CSS'!J365&amp;'HTML &amp; JS &amp; CSS'!K365&amp;'HTML &amp; JS &amp; CSS'!L365&amp;'HTML &amp; JS &amp; CSS'!M365&amp;'HTML &amp; JS &amp; CSS'!N365&amp;'HTML &amp; JS &amp; CSS'!O365&amp;'HTML &amp; JS &amp; CSS'!P365&amp;'HTML &amp; JS &amp; CSS'!Q365&amp;'HTML &amp; JS &amp; CSS'!R365</f>
        <v/>
      </c>
    </row>
    <row r="367" spans="7:7" x14ac:dyDescent="0.3">
      <c r="G367" t="str">
        <f>'HTML &amp; JS &amp; CSS'!A366&amp;'HTML &amp; JS &amp; CSS'!B366&amp;'HTML &amp; JS &amp; CSS'!C366&amp;'HTML &amp; JS &amp; CSS'!D366&amp;'HTML &amp; JS &amp; CSS'!E366&amp;'HTML &amp; JS &amp; CSS'!F366&amp;'HTML &amp; JS &amp; CSS'!G366&amp;'HTML &amp; JS &amp; CSS'!H366&amp;'HTML &amp; JS &amp; CSS'!I366&amp;'HTML &amp; JS &amp; CSS'!J366&amp;'HTML &amp; JS &amp; CSS'!K366&amp;'HTML &amp; JS &amp; CSS'!L366&amp;'HTML &amp; JS &amp; CSS'!M366&amp;'HTML &amp; JS &amp; CSS'!N366&amp;'HTML &amp; JS &amp; CSS'!O366&amp;'HTML &amp; JS &amp; CSS'!P366&amp;'HTML &amp; JS &amp; CSS'!Q366&amp;'HTML &amp; JS &amp; CSS'!R366</f>
        <v/>
      </c>
    </row>
    <row r="368" spans="7:7" x14ac:dyDescent="0.3">
      <c r="G368" t="str">
        <f>'HTML &amp; JS &amp; CSS'!A367&amp;'HTML &amp; JS &amp; CSS'!B367&amp;'HTML &amp; JS &amp; CSS'!C367&amp;'HTML &amp; JS &amp; CSS'!D367&amp;'HTML &amp; JS &amp; CSS'!E367&amp;'HTML &amp; JS &amp; CSS'!F367&amp;'HTML &amp; JS &amp; CSS'!G367&amp;'HTML &amp; JS &amp; CSS'!H367&amp;'HTML &amp; JS &amp; CSS'!I367&amp;'HTML &amp; JS &amp; CSS'!J367&amp;'HTML &amp; JS &amp; CSS'!K367&amp;'HTML &amp; JS &amp; CSS'!L367&amp;'HTML &amp; JS &amp; CSS'!M367&amp;'HTML &amp; JS &amp; CSS'!N367&amp;'HTML &amp; JS &amp; CSS'!O367&amp;'HTML &amp; JS &amp; CSS'!P367&amp;'HTML &amp; JS &amp; CSS'!Q367&amp;'HTML &amp; JS &amp; CSS'!R367</f>
        <v/>
      </c>
    </row>
    <row r="369" spans="7:7" x14ac:dyDescent="0.3">
      <c r="G369" t="str">
        <f>'HTML &amp; JS &amp; CSS'!A368&amp;'HTML &amp; JS &amp; CSS'!B368&amp;'HTML &amp; JS &amp; CSS'!C368&amp;'HTML &amp; JS &amp; CSS'!D368&amp;'HTML &amp; JS &amp; CSS'!E368&amp;'HTML &amp; JS &amp; CSS'!F368&amp;'HTML &amp; JS &amp; CSS'!G368&amp;'HTML &amp; JS &amp; CSS'!H368&amp;'HTML &amp; JS &amp; CSS'!I368&amp;'HTML &amp; JS &amp; CSS'!J368&amp;'HTML &amp; JS &amp; CSS'!K368&amp;'HTML &amp; JS &amp; CSS'!L368&amp;'HTML &amp; JS &amp; CSS'!M368&amp;'HTML &amp; JS &amp; CSS'!N368&amp;'HTML &amp; JS &amp; CSS'!O368&amp;'HTML &amp; JS &amp; CSS'!P368&amp;'HTML &amp; JS &amp; CSS'!Q368&amp;'HTML &amp; JS &amp; CSS'!R368</f>
        <v/>
      </c>
    </row>
    <row r="370" spans="7:7" x14ac:dyDescent="0.3">
      <c r="G370" t="str">
        <f>'HTML &amp; JS &amp; CSS'!A369&amp;'HTML &amp; JS &amp; CSS'!B369&amp;'HTML &amp; JS &amp; CSS'!C369&amp;'HTML &amp; JS &amp; CSS'!D369&amp;'HTML &amp; JS &amp; CSS'!E369&amp;'HTML &amp; JS &amp; CSS'!F369&amp;'HTML &amp; JS &amp; CSS'!G369&amp;'HTML &amp; JS &amp; CSS'!H369&amp;'HTML &amp; JS &amp; CSS'!I369&amp;'HTML &amp; JS &amp; CSS'!J369&amp;'HTML &amp; JS &amp; CSS'!K369&amp;'HTML &amp; JS &amp; CSS'!L369&amp;'HTML &amp; JS &amp; CSS'!M369&amp;'HTML &amp; JS &amp; CSS'!N369&amp;'HTML &amp; JS &amp; CSS'!O369&amp;'HTML &amp; JS &amp; CSS'!P369&amp;'HTML &amp; JS &amp; CSS'!Q369&amp;'HTML &amp; JS &amp; CSS'!R369</f>
        <v/>
      </c>
    </row>
    <row r="371" spans="7:7" x14ac:dyDescent="0.3">
      <c r="G371" t="str">
        <f>'HTML &amp; JS &amp; CSS'!A370&amp;'HTML &amp; JS &amp; CSS'!B370&amp;'HTML &amp; JS &amp; CSS'!C370&amp;'HTML &amp; JS &amp; CSS'!D370&amp;'HTML &amp; JS &amp; CSS'!E370&amp;'HTML &amp; JS &amp; CSS'!F370&amp;'HTML &amp; JS &amp; CSS'!G370&amp;'HTML &amp; JS &amp; CSS'!H370&amp;'HTML &amp; JS &amp; CSS'!I370&amp;'HTML &amp; JS &amp; CSS'!J370&amp;'HTML &amp; JS &amp; CSS'!K370&amp;'HTML &amp; JS &amp; CSS'!L370&amp;'HTML &amp; JS &amp; CSS'!M370&amp;'HTML &amp; JS &amp; CSS'!N370&amp;'HTML &amp; JS &amp; CSS'!O370&amp;'HTML &amp; JS &amp; CSS'!P370&amp;'HTML &amp; JS &amp; CSS'!Q370&amp;'HTML &amp; JS &amp; CSS'!R370</f>
        <v/>
      </c>
    </row>
    <row r="372" spans="7:7" x14ac:dyDescent="0.3">
      <c r="G372" t="str">
        <f>'HTML &amp; JS &amp; CSS'!A371&amp;'HTML &amp; JS &amp; CSS'!B371&amp;'HTML &amp; JS &amp; CSS'!C371&amp;'HTML &amp; JS &amp; CSS'!D371&amp;'HTML &amp; JS &amp; CSS'!E371&amp;'HTML &amp; JS &amp; CSS'!F371&amp;'HTML &amp; JS &amp; CSS'!G371&amp;'HTML &amp; JS &amp; CSS'!H371&amp;'HTML &amp; JS &amp; CSS'!I371&amp;'HTML &amp; JS &amp; CSS'!J371&amp;'HTML &amp; JS &amp; CSS'!K371&amp;'HTML &amp; JS &amp; CSS'!L371&amp;'HTML &amp; JS &amp; CSS'!M371&amp;'HTML &amp; JS &amp; CSS'!N371&amp;'HTML &amp; JS &amp; CSS'!O371&amp;'HTML &amp; JS &amp; CSS'!P371&amp;'HTML &amp; JS &amp; CSS'!Q371&amp;'HTML &amp; JS &amp; CSS'!R371</f>
        <v/>
      </c>
    </row>
    <row r="373" spans="7:7" x14ac:dyDescent="0.3">
      <c r="G373" t="str">
        <f>'HTML &amp; JS &amp; CSS'!A372&amp;'HTML &amp; JS &amp; CSS'!B372&amp;'HTML &amp; JS &amp; CSS'!C372&amp;'HTML &amp; JS &amp; CSS'!D372&amp;'HTML &amp; JS &amp; CSS'!E372&amp;'HTML &amp; JS &amp; CSS'!F372&amp;'HTML &amp; JS &amp; CSS'!G372&amp;'HTML &amp; JS &amp; CSS'!H372&amp;'HTML &amp; JS &amp; CSS'!I372&amp;'HTML &amp; JS &amp; CSS'!J372&amp;'HTML &amp; JS &amp; CSS'!K372&amp;'HTML &amp; JS &amp; CSS'!L372&amp;'HTML &amp; JS &amp; CSS'!M372&amp;'HTML &amp; JS &amp; CSS'!N372&amp;'HTML &amp; JS &amp; CSS'!O372&amp;'HTML &amp; JS &amp; CSS'!P372&amp;'HTML &amp; JS &amp; CSS'!Q372&amp;'HTML &amp; JS &amp; CSS'!R372</f>
        <v/>
      </c>
    </row>
    <row r="374" spans="7:7" x14ac:dyDescent="0.3">
      <c r="G374" t="str">
        <f>'HTML &amp; JS &amp; CSS'!A373&amp;'HTML &amp; JS &amp; CSS'!B373&amp;'HTML &amp; JS &amp; CSS'!C373&amp;'HTML &amp; JS &amp; CSS'!D373&amp;'HTML &amp; JS &amp; CSS'!E373&amp;'HTML &amp; JS &amp; CSS'!F373&amp;'HTML &amp; JS &amp; CSS'!G373&amp;'HTML &amp; JS &amp; CSS'!H373&amp;'HTML &amp; JS &amp; CSS'!I373&amp;'HTML &amp; JS &amp; CSS'!J373&amp;'HTML &amp; JS &amp; CSS'!K373&amp;'HTML &amp; JS &amp; CSS'!L373&amp;'HTML &amp; JS &amp; CSS'!M373&amp;'HTML &amp; JS &amp; CSS'!N373&amp;'HTML &amp; JS &amp; CSS'!O373&amp;'HTML &amp; JS &amp; CSS'!P373&amp;'HTML &amp; JS &amp; CSS'!Q373&amp;'HTML &amp; JS &amp; CSS'!R373</f>
        <v/>
      </c>
    </row>
    <row r="375" spans="7:7" x14ac:dyDescent="0.3">
      <c r="G375" t="str">
        <f>'HTML &amp; JS &amp; CSS'!A374&amp;'HTML &amp; JS &amp; CSS'!B374&amp;'HTML &amp; JS &amp; CSS'!C374&amp;'HTML &amp; JS &amp; CSS'!D374&amp;'HTML &amp; JS &amp; CSS'!E374&amp;'HTML &amp; JS &amp; CSS'!F374&amp;'HTML &amp; JS &amp; CSS'!G374&amp;'HTML &amp; JS &amp; CSS'!H374&amp;'HTML &amp; JS &amp; CSS'!I374&amp;'HTML &amp; JS &amp; CSS'!J374&amp;'HTML &amp; JS &amp; CSS'!K374&amp;'HTML &amp; JS &amp; CSS'!L374&amp;'HTML &amp; JS &amp; CSS'!M374&amp;'HTML &amp; JS &amp; CSS'!N374&amp;'HTML &amp; JS &amp; CSS'!O374&amp;'HTML &amp; JS &amp; CSS'!P374&amp;'HTML &amp; JS &amp; CSS'!Q374&amp;'HTML &amp; JS &amp; CSS'!R374</f>
        <v/>
      </c>
    </row>
    <row r="376" spans="7:7" x14ac:dyDescent="0.3">
      <c r="G376" t="str">
        <f>'HTML &amp; JS &amp; CSS'!A375&amp;'HTML &amp; JS &amp; CSS'!B375&amp;'HTML &amp; JS &amp; CSS'!C375&amp;'HTML &amp; JS &amp; CSS'!D375&amp;'HTML &amp; JS &amp; CSS'!E375&amp;'HTML &amp; JS &amp; CSS'!F375&amp;'HTML &amp; JS &amp; CSS'!G375&amp;'HTML &amp; JS &amp; CSS'!H375&amp;'HTML &amp; JS &amp; CSS'!I375&amp;'HTML &amp; JS &amp; CSS'!J375&amp;'HTML &amp; JS &amp; CSS'!K375&amp;'HTML &amp; JS &amp; CSS'!L375&amp;'HTML &amp; JS &amp; CSS'!M375&amp;'HTML &amp; JS &amp; CSS'!N375&amp;'HTML &amp; JS &amp; CSS'!O375&amp;'HTML &amp; JS &amp; CSS'!P375&amp;'HTML &amp; JS &amp; CSS'!Q375&amp;'HTML &amp; JS &amp; CSS'!R375</f>
        <v/>
      </c>
    </row>
    <row r="377" spans="7:7" x14ac:dyDescent="0.3">
      <c r="G377" t="str">
        <f>'HTML &amp; JS &amp; CSS'!A376&amp;'HTML &amp; JS &amp; CSS'!B376&amp;'HTML &amp; JS &amp; CSS'!C376&amp;'HTML &amp; JS &amp; CSS'!D376&amp;'HTML &amp; JS &amp; CSS'!E376&amp;'HTML &amp; JS &amp; CSS'!F376&amp;'HTML &amp; JS &amp; CSS'!G376&amp;'HTML &amp; JS &amp; CSS'!H376&amp;'HTML &amp; JS &amp; CSS'!I376&amp;'HTML &amp; JS &amp; CSS'!J376&amp;'HTML &amp; JS &amp; CSS'!K376&amp;'HTML &amp; JS &amp; CSS'!L376&amp;'HTML &amp; JS &amp; CSS'!M376&amp;'HTML &amp; JS &amp; CSS'!N376&amp;'HTML &amp; JS &amp; CSS'!O376&amp;'HTML &amp; JS &amp; CSS'!P376&amp;'HTML &amp; JS &amp; CSS'!Q376&amp;'HTML &amp; JS &amp; CSS'!R376</f>
        <v/>
      </c>
    </row>
    <row r="378" spans="7:7" x14ac:dyDescent="0.3">
      <c r="G378" t="str">
        <f>'HTML &amp; JS &amp; CSS'!A377&amp;'HTML &amp; JS &amp; CSS'!B377&amp;'HTML &amp; JS &amp; CSS'!C377&amp;'HTML &amp; JS &amp; CSS'!D377&amp;'HTML &amp; JS &amp; CSS'!E377&amp;'HTML &amp; JS &amp; CSS'!F377&amp;'HTML &amp; JS &amp; CSS'!G377&amp;'HTML &amp; JS &amp; CSS'!H377&amp;'HTML &amp; JS &amp; CSS'!I377&amp;'HTML &amp; JS &amp; CSS'!J377&amp;'HTML &amp; JS &amp; CSS'!K377&amp;'HTML &amp; JS &amp; CSS'!L377&amp;'HTML &amp; JS &amp; CSS'!M377&amp;'HTML &amp; JS &amp; CSS'!N377&amp;'HTML &amp; JS &amp; CSS'!O377&amp;'HTML &amp; JS &amp; CSS'!P377&amp;'HTML &amp; JS &amp; CSS'!Q377&amp;'HTML &amp; JS &amp; CSS'!R377</f>
        <v/>
      </c>
    </row>
    <row r="379" spans="7:7" x14ac:dyDescent="0.3">
      <c r="G379" t="str">
        <f>'HTML &amp; JS &amp; CSS'!A378&amp;'HTML &amp; JS &amp; CSS'!B378&amp;'HTML &amp; JS &amp; CSS'!C378&amp;'HTML &amp; JS &amp; CSS'!D378&amp;'HTML &amp; JS &amp; CSS'!E378&amp;'HTML &amp; JS &amp; CSS'!F378&amp;'HTML &amp; JS &amp; CSS'!G378&amp;'HTML &amp; JS &amp; CSS'!H378&amp;'HTML &amp; JS &amp; CSS'!I378&amp;'HTML &amp; JS &amp; CSS'!J378&amp;'HTML &amp; JS &amp; CSS'!K378&amp;'HTML &amp; JS &amp; CSS'!L378&amp;'HTML &amp; JS &amp; CSS'!M378&amp;'HTML &amp; JS &amp; CSS'!N378&amp;'HTML &amp; JS &amp; CSS'!O378&amp;'HTML &amp; JS &amp; CSS'!P378&amp;'HTML &amp; JS &amp; CSS'!Q378&amp;'HTML &amp; JS &amp; CSS'!R378</f>
        <v/>
      </c>
    </row>
    <row r="380" spans="7:7" x14ac:dyDescent="0.3">
      <c r="G380" t="str">
        <f>'HTML &amp; JS &amp; CSS'!A379&amp;'HTML &amp; JS &amp; CSS'!B379&amp;'HTML &amp; JS &amp; CSS'!C379&amp;'HTML &amp; JS &amp; CSS'!D379&amp;'HTML &amp; JS &amp; CSS'!E379&amp;'HTML &amp; JS &amp; CSS'!F379&amp;'HTML &amp; JS &amp; CSS'!G379&amp;'HTML &amp; JS &amp; CSS'!H379&amp;'HTML &amp; JS &amp; CSS'!I379&amp;'HTML &amp; JS &amp; CSS'!J379&amp;'HTML &amp; JS &amp; CSS'!K379&amp;'HTML &amp; JS &amp; CSS'!L379&amp;'HTML &amp; JS &amp; CSS'!M379&amp;'HTML &amp; JS &amp; CSS'!N379&amp;'HTML &amp; JS &amp; CSS'!O379&amp;'HTML &amp; JS &amp; CSS'!P379&amp;'HTML &amp; JS &amp; CSS'!Q379&amp;'HTML &amp; JS &amp; CSS'!R379</f>
        <v/>
      </c>
    </row>
    <row r="381" spans="7:7" x14ac:dyDescent="0.3">
      <c r="G381" t="str">
        <f>'HTML &amp; JS &amp; CSS'!A380&amp;'HTML &amp; JS &amp; CSS'!B380&amp;'HTML &amp; JS &amp; CSS'!C380&amp;'HTML &amp; JS &amp; CSS'!D380&amp;'HTML &amp; JS &amp; CSS'!E380&amp;'HTML &amp; JS &amp; CSS'!F380&amp;'HTML &amp; JS &amp; CSS'!G380&amp;'HTML &amp; JS &amp; CSS'!H380&amp;'HTML &amp; JS &amp; CSS'!I380&amp;'HTML &amp; JS &amp; CSS'!J380&amp;'HTML &amp; JS &amp; CSS'!K380&amp;'HTML &amp; JS &amp; CSS'!L380&amp;'HTML &amp; JS &amp; CSS'!M380&amp;'HTML &amp; JS &amp; CSS'!N380&amp;'HTML &amp; JS &amp; CSS'!O380&amp;'HTML &amp; JS &amp; CSS'!P380&amp;'HTML &amp; JS &amp; CSS'!Q380&amp;'HTML &amp; JS &amp; CSS'!R380</f>
        <v/>
      </c>
    </row>
    <row r="382" spans="7:7" x14ac:dyDescent="0.3">
      <c r="G382" t="str">
        <f>'HTML &amp; JS &amp; CSS'!A381&amp;'HTML &amp; JS &amp; CSS'!B381&amp;'HTML &amp; JS &amp; CSS'!C381&amp;'HTML &amp; JS &amp; CSS'!D381&amp;'HTML &amp; JS &amp; CSS'!E381&amp;'HTML &amp; JS &amp; CSS'!F381&amp;'HTML &amp; JS &amp; CSS'!G381&amp;'HTML &amp; JS &amp; CSS'!H381&amp;'HTML &amp; JS &amp; CSS'!I381&amp;'HTML &amp; JS &amp; CSS'!J381&amp;'HTML &amp; JS &amp; CSS'!K381&amp;'HTML &amp; JS &amp; CSS'!L381&amp;'HTML &amp; JS &amp; CSS'!M381&amp;'HTML &amp; JS &amp; CSS'!N381&amp;'HTML &amp; JS &amp; CSS'!O381&amp;'HTML &amp; JS &amp; CSS'!P381&amp;'HTML &amp; JS &amp; CSS'!Q381&amp;'HTML &amp; JS &amp; CSS'!R381</f>
        <v/>
      </c>
    </row>
    <row r="383" spans="7:7" x14ac:dyDescent="0.3">
      <c r="G383" t="str">
        <f>'HTML &amp; JS &amp; CSS'!A382&amp;'HTML &amp; JS &amp; CSS'!B382&amp;'HTML &amp; JS &amp; CSS'!C382&amp;'HTML &amp; JS &amp; CSS'!D382&amp;'HTML &amp; JS &amp; CSS'!E382&amp;'HTML &amp; JS &amp; CSS'!F382&amp;'HTML &amp; JS &amp; CSS'!G382&amp;'HTML &amp; JS &amp; CSS'!H382&amp;'HTML &amp; JS &amp; CSS'!I382&amp;'HTML &amp; JS &amp; CSS'!J382&amp;'HTML &amp; JS &amp; CSS'!K382&amp;'HTML &amp; JS &amp; CSS'!L382&amp;'HTML &amp; JS &amp; CSS'!M382&amp;'HTML &amp; JS &amp; CSS'!N382&amp;'HTML &amp; JS &amp; CSS'!O382&amp;'HTML &amp; JS &amp; CSS'!P382&amp;'HTML &amp; JS &amp; CSS'!Q382&amp;'HTML &amp; JS &amp; CSS'!R382</f>
        <v/>
      </c>
    </row>
    <row r="384" spans="7:7" x14ac:dyDescent="0.3">
      <c r="G384" t="str">
        <f>'HTML &amp; JS &amp; CSS'!A383&amp;'HTML &amp; JS &amp; CSS'!B383&amp;'HTML &amp; JS &amp; CSS'!C383&amp;'HTML &amp; JS &amp; CSS'!D383&amp;'HTML &amp; JS &amp; CSS'!E383&amp;'HTML &amp; JS &amp; CSS'!F383&amp;'HTML &amp; JS &amp; CSS'!G383&amp;'HTML &amp; JS &amp; CSS'!H383&amp;'HTML &amp; JS &amp; CSS'!I383&amp;'HTML &amp; JS &amp; CSS'!J383&amp;'HTML &amp; JS &amp; CSS'!K383&amp;'HTML &amp; JS &amp; CSS'!L383&amp;'HTML &amp; JS &amp; CSS'!M383&amp;'HTML &amp; JS &amp; CSS'!N383&amp;'HTML &amp; JS &amp; CSS'!O383&amp;'HTML &amp; JS &amp; CSS'!P383&amp;'HTML &amp; JS &amp; CSS'!Q383&amp;'HTML &amp; JS &amp; CSS'!R383</f>
        <v/>
      </c>
    </row>
    <row r="385" spans="7:7" x14ac:dyDescent="0.3">
      <c r="G385" t="str">
        <f>'HTML &amp; JS &amp; CSS'!A384&amp;'HTML &amp; JS &amp; CSS'!B384&amp;'HTML &amp; JS &amp; CSS'!C384&amp;'HTML &amp; JS &amp; CSS'!D384&amp;'HTML &amp; JS &amp; CSS'!E384&amp;'HTML &amp; JS &amp; CSS'!F384&amp;'HTML &amp; JS &amp; CSS'!G384&amp;'HTML &amp; JS &amp; CSS'!H384&amp;'HTML &amp; JS &amp; CSS'!I384&amp;'HTML &amp; JS &amp; CSS'!J384&amp;'HTML &amp; JS &amp; CSS'!K384&amp;'HTML &amp; JS &amp; CSS'!L384&amp;'HTML &amp; JS &amp; CSS'!M384&amp;'HTML &amp; JS &amp; CSS'!N384&amp;'HTML &amp; JS &amp; CSS'!O384&amp;'HTML &amp; JS &amp; CSS'!P384&amp;'HTML &amp; JS &amp; CSS'!Q384&amp;'HTML &amp; JS &amp; CSS'!R384</f>
        <v/>
      </c>
    </row>
    <row r="386" spans="7:7" x14ac:dyDescent="0.3">
      <c r="G386" t="str">
        <f>'HTML &amp; JS &amp; CSS'!A385&amp;'HTML &amp; JS &amp; CSS'!B385&amp;'HTML &amp; JS &amp; CSS'!C385&amp;'HTML &amp; JS &amp; CSS'!D385&amp;'HTML &amp; JS &amp; CSS'!E385&amp;'HTML &amp; JS &amp; CSS'!F385&amp;'HTML &amp; JS &amp; CSS'!G385&amp;'HTML &amp; JS &amp; CSS'!H385&amp;'HTML &amp; JS &amp; CSS'!I385&amp;'HTML &amp; JS &amp; CSS'!J385&amp;'HTML &amp; JS &amp; CSS'!K385&amp;'HTML &amp; JS &amp; CSS'!L385&amp;'HTML &amp; JS &amp; CSS'!M385&amp;'HTML &amp; JS &amp; CSS'!N385&amp;'HTML &amp; JS &amp; CSS'!O385&amp;'HTML &amp; JS &amp; CSS'!P385&amp;'HTML &amp; JS &amp; CSS'!Q385&amp;'HTML &amp; JS &amp; CSS'!R385</f>
        <v/>
      </c>
    </row>
    <row r="387" spans="7:7" x14ac:dyDescent="0.3">
      <c r="G387" t="str">
        <f>'HTML &amp; JS &amp; CSS'!A386&amp;'HTML &amp; JS &amp; CSS'!B386&amp;'HTML &amp; JS &amp; CSS'!C386&amp;'HTML &amp; JS &amp; CSS'!D386&amp;'HTML &amp; JS &amp; CSS'!E386&amp;'HTML &amp; JS &amp; CSS'!F386&amp;'HTML &amp; JS &amp; CSS'!G386&amp;'HTML &amp; JS &amp; CSS'!H386&amp;'HTML &amp; JS &amp; CSS'!I386&amp;'HTML &amp; JS &amp; CSS'!J386&amp;'HTML &amp; JS &amp; CSS'!K386&amp;'HTML &amp; JS &amp; CSS'!L386&amp;'HTML &amp; JS &amp; CSS'!M386&amp;'HTML &amp; JS &amp; CSS'!N386&amp;'HTML &amp; JS &amp; CSS'!O386&amp;'HTML &amp; JS &amp; CSS'!P386&amp;'HTML &amp; JS &amp; CSS'!Q386&amp;'HTML &amp; JS &amp; CSS'!R386</f>
        <v/>
      </c>
    </row>
    <row r="388" spans="7:7" x14ac:dyDescent="0.3">
      <c r="G388" t="str">
        <f>'HTML &amp; JS &amp; CSS'!A387&amp;'HTML &amp; JS &amp; CSS'!B387&amp;'HTML &amp; JS &amp; CSS'!C387&amp;'HTML &amp; JS &amp; CSS'!D387&amp;'HTML &amp; JS &amp; CSS'!E387&amp;'HTML &amp; JS &amp; CSS'!F387&amp;'HTML &amp; JS &amp; CSS'!G387&amp;'HTML &amp; JS &amp; CSS'!H387&amp;'HTML &amp; JS &amp; CSS'!I387&amp;'HTML &amp; JS &amp; CSS'!J387&amp;'HTML &amp; JS &amp; CSS'!K387&amp;'HTML &amp; JS &amp; CSS'!L387&amp;'HTML &amp; JS &amp; CSS'!M387&amp;'HTML &amp; JS &amp; CSS'!N387&amp;'HTML &amp; JS &amp; CSS'!O387&amp;'HTML &amp; JS &amp; CSS'!P387&amp;'HTML &amp; JS &amp; CSS'!Q387&amp;'HTML &amp; JS &amp; CSS'!R387</f>
        <v/>
      </c>
    </row>
    <row r="389" spans="7:7" x14ac:dyDescent="0.3">
      <c r="G389" t="str">
        <f>'HTML &amp; JS &amp; CSS'!A388&amp;'HTML &amp; JS &amp; CSS'!B388&amp;'HTML &amp; JS &amp; CSS'!C388&amp;'HTML &amp; JS &amp; CSS'!D388&amp;'HTML &amp; JS &amp; CSS'!E388&amp;'HTML &amp; JS &amp; CSS'!F388&amp;'HTML &amp; JS &amp; CSS'!G388&amp;'HTML &amp; JS &amp; CSS'!H388&amp;'HTML &amp; JS &amp; CSS'!I388&amp;'HTML &amp; JS &amp; CSS'!J388&amp;'HTML &amp; JS &amp; CSS'!K388&amp;'HTML &amp; JS &amp; CSS'!L388&amp;'HTML &amp; JS &amp; CSS'!M388&amp;'HTML &amp; JS &amp; CSS'!N388&amp;'HTML &amp; JS &amp; CSS'!O388&amp;'HTML &amp; JS &amp; CSS'!P388&amp;'HTML &amp; JS &amp; CSS'!Q388&amp;'HTML &amp; JS &amp; CSS'!R388</f>
        <v/>
      </c>
    </row>
    <row r="390" spans="7:7" x14ac:dyDescent="0.3">
      <c r="G390" t="str">
        <f>'HTML &amp; JS &amp; CSS'!A389&amp;'HTML &amp; JS &amp; CSS'!B389&amp;'HTML &amp; JS &amp; CSS'!C389&amp;'HTML &amp; JS &amp; CSS'!D389&amp;'HTML &amp; JS &amp; CSS'!E389&amp;'HTML &amp; JS &amp; CSS'!F389&amp;'HTML &amp; JS &amp; CSS'!G389&amp;'HTML &amp; JS &amp; CSS'!H389&amp;'HTML &amp; JS &amp; CSS'!I389&amp;'HTML &amp; JS &amp; CSS'!J389&amp;'HTML &amp; JS &amp; CSS'!K389&amp;'HTML &amp; JS &amp; CSS'!L389&amp;'HTML &amp; JS &amp; CSS'!M389&amp;'HTML &amp; JS &amp; CSS'!N389&amp;'HTML &amp; JS &amp; CSS'!O389&amp;'HTML &amp; JS &amp; CSS'!P389&amp;'HTML &amp; JS &amp; CSS'!Q389&amp;'HTML &amp; JS &amp; CSS'!R389</f>
        <v/>
      </c>
    </row>
    <row r="391" spans="7:7" x14ac:dyDescent="0.3">
      <c r="G391" t="str">
        <f>'HTML &amp; JS &amp; CSS'!A390&amp;'HTML &amp; JS &amp; CSS'!B390&amp;'HTML &amp; JS &amp; CSS'!C390&amp;'HTML &amp; JS &amp; CSS'!D390&amp;'HTML &amp; JS &amp; CSS'!E390&amp;'HTML &amp; JS &amp; CSS'!F390&amp;'HTML &amp; JS &amp; CSS'!G390&amp;'HTML &amp; JS &amp; CSS'!H390&amp;'HTML &amp; JS &amp; CSS'!I390&amp;'HTML &amp; JS &amp; CSS'!J390&amp;'HTML &amp; JS &amp; CSS'!K390&amp;'HTML &amp; JS &amp; CSS'!L390&amp;'HTML &amp; JS &amp; CSS'!M390&amp;'HTML &amp; JS &amp; CSS'!N390&amp;'HTML &amp; JS &amp; CSS'!O390&amp;'HTML &amp; JS &amp; CSS'!P390&amp;'HTML &amp; JS &amp; CSS'!Q390&amp;'HTML &amp; JS &amp; CSS'!R390</f>
        <v/>
      </c>
    </row>
    <row r="392" spans="7:7" x14ac:dyDescent="0.3">
      <c r="G392" t="str">
        <f>'HTML &amp; JS &amp; CSS'!A391&amp;'HTML &amp; JS &amp; CSS'!B391&amp;'HTML &amp; JS &amp; CSS'!C391&amp;'HTML &amp; JS &amp; CSS'!D391&amp;'HTML &amp; JS &amp; CSS'!E391&amp;'HTML &amp; JS &amp; CSS'!F391&amp;'HTML &amp; JS &amp; CSS'!G391&amp;'HTML &amp; JS &amp; CSS'!H391&amp;'HTML &amp; JS &amp; CSS'!I391&amp;'HTML &amp; JS &amp; CSS'!J391&amp;'HTML &amp; JS &amp; CSS'!K391&amp;'HTML &amp; JS &amp; CSS'!L391&amp;'HTML &amp; JS &amp; CSS'!M391&amp;'HTML &amp; JS &amp; CSS'!N391&amp;'HTML &amp; JS &amp; CSS'!O391&amp;'HTML &amp; JS &amp; CSS'!P391&amp;'HTML &amp; JS &amp; CSS'!Q391&amp;'HTML &amp; JS &amp; CSS'!R391</f>
        <v/>
      </c>
    </row>
    <row r="393" spans="7:7" x14ac:dyDescent="0.3">
      <c r="G393" t="str">
        <f>'HTML &amp; JS &amp; CSS'!A392&amp;'HTML &amp; JS &amp; CSS'!B392&amp;'HTML &amp; JS &amp; CSS'!C392&amp;'HTML &amp; JS &amp; CSS'!D392&amp;'HTML &amp; JS &amp; CSS'!E392&amp;'HTML &amp; JS &amp; CSS'!F392&amp;'HTML &amp; JS &amp; CSS'!G392&amp;'HTML &amp; JS &amp; CSS'!H392&amp;'HTML &amp; JS &amp; CSS'!I392&amp;'HTML &amp; JS &amp; CSS'!J392&amp;'HTML &amp; JS &amp; CSS'!K392&amp;'HTML &amp; JS &amp; CSS'!L392&amp;'HTML &amp; JS &amp; CSS'!M392&amp;'HTML &amp; JS &amp; CSS'!N392&amp;'HTML &amp; JS &amp; CSS'!O392&amp;'HTML &amp; JS &amp; CSS'!P392&amp;'HTML &amp; JS &amp; CSS'!Q392&amp;'HTML &amp; JS &amp; CSS'!R392</f>
        <v/>
      </c>
    </row>
    <row r="394" spans="7:7" x14ac:dyDescent="0.3">
      <c r="G394" t="str">
        <f>'HTML &amp; JS &amp; CSS'!A393&amp;'HTML &amp; JS &amp; CSS'!B393&amp;'HTML &amp; JS &amp; CSS'!C393&amp;'HTML &amp; JS &amp; CSS'!D393&amp;'HTML &amp; JS &amp; CSS'!E393&amp;'HTML &amp; JS &amp; CSS'!F393&amp;'HTML &amp; JS &amp; CSS'!G393&amp;'HTML &amp; JS &amp; CSS'!H393&amp;'HTML &amp; JS &amp; CSS'!I393&amp;'HTML &amp; JS &amp; CSS'!J393&amp;'HTML &amp; JS &amp; CSS'!K393&amp;'HTML &amp; JS &amp; CSS'!L393&amp;'HTML &amp; JS &amp; CSS'!M393&amp;'HTML &amp; JS &amp; CSS'!N393&amp;'HTML &amp; JS &amp; CSS'!O393&amp;'HTML &amp; JS &amp; CSS'!P393&amp;'HTML &amp; JS &amp; CSS'!Q393&amp;'HTML &amp; JS &amp; CSS'!R393</f>
        <v/>
      </c>
    </row>
    <row r="395" spans="7:7" x14ac:dyDescent="0.3">
      <c r="G395" t="str">
        <f>'HTML &amp; JS &amp; CSS'!A394&amp;'HTML &amp; JS &amp; CSS'!B394&amp;'HTML &amp; JS &amp; CSS'!C394&amp;'HTML &amp; JS &amp; CSS'!D394&amp;'HTML &amp; JS &amp; CSS'!E394&amp;'HTML &amp; JS &amp; CSS'!F394&amp;'HTML &amp; JS &amp; CSS'!G394&amp;'HTML &amp; JS &amp; CSS'!H394&amp;'HTML &amp; JS &amp; CSS'!I394&amp;'HTML &amp; JS &amp; CSS'!J394&amp;'HTML &amp; JS &amp; CSS'!K394&amp;'HTML &amp; JS &amp; CSS'!L394&amp;'HTML &amp; JS &amp; CSS'!M394&amp;'HTML &amp; JS &amp; CSS'!N394&amp;'HTML &amp; JS &amp; CSS'!O394&amp;'HTML &amp; JS &amp; CSS'!P394&amp;'HTML &amp; JS &amp; CSS'!Q394&amp;'HTML &amp; JS &amp; CSS'!R394</f>
        <v/>
      </c>
    </row>
    <row r="396" spans="7:7" x14ac:dyDescent="0.3">
      <c r="G396" t="str">
        <f>'HTML &amp; JS &amp; CSS'!A395&amp;'HTML &amp; JS &amp; CSS'!B395&amp;'HTML &amp; JS &amp; CSS'!C395&amp;'HTML &amp; JS &amp; CSS'!D395&amp;'HTML &amp; JS &amp; CSS'!E395&amp;'HTML &amp; JS &amp; CSS'!F395&amp;'HTML &amp; JS &amp; CSS'!G395&amp;'HTML &amp; JS &amp; CSS'!H395&amp;'HTML &amp; JS &amp; CSS'!I395&amp;'HTML &amp; JS &amp; CSS'!J395&amp;'HTML &amp; JS &amp; CSS'!K395&amp;'HTML &amp; JS &amp; CSS'!L395&amp;'HTML &amp; JS &amp; CSS'!M395&amp;'HTML &amp; JS &amp; CSS'!N395&amp;'HTML &amp; JS &amp; CSS'!O395&amp;'HTML &amp; JS &amp; CSS'!P395&amp;'HTML &amp; JS &amp; CSS'!Q395&amp;'HTML &amp; JS &amp; CSS'!R395</f>
        <v/>
      </c>
    </row>
    <row r="397" spans="7:7" x14ac:dyDescent="0.3">
      <c r="G397" t="str">
        <f>'HTML &amp; JS &amp; CSS'!A396&amp;'HTML &amp; JS &amp; CSS'!B396&amp;'HTML &amp; JS &amp; CSS'!C396&amp;'HTML &amp; JS &amp; CSS'!D396&amp;'HTML &amp; JS &amp; CSS'!E396&amp;'HTML &amp; JS &amp; CSS'!F396&amp;'HTML &amp; JS &amp; CSS'!G396&amp;'HTML &amp; JS &amp; CSS'!H396&amp;'HTML &amp; JS &amp; CSS'!I396&amp;'HTML &amp; JS &amp; CSS'!J396&amp;'HTML &amp; JS &amp; CSS'!K396&amp;'HTML &amp; JS &amp; CSS'!L396&amp;'HTML &amp; JS &amp; CSS'!M396&amp;'HTML &amp; JS &amp; CSS'!N396&amp;'HTML &amp; JS &amp; CSS'!O396&amp;'HTML &amp; JS &amp; CSS'!P396&amp;'HTML &amp; JS &amp; CSS'!Q396&amp;'HTML &amp; JS &amp; CSS'!R396</f>
        <v/>
      </c>
    </row>
    <row r="398" spans="7:7" x14ac:dyDescent="0.3">
      <c r="G398" t="str">
        <f>'HTML &amp; JS &amp; CSS'!A397&amp;'HTML &amp; JS &amp; CSS'!B397&amp;'HTML &amp; JS &amp; CSS'!C397&amp;'HTML &amp; JS &amp; CSS'!D397&amp;'HTML &amp; JS &amp; CSS'!E397&amp;'HTML &amp; JS &amp; CSS'!F397&amp;'HTML &amp; JS &amp; CSS'!G397&amp;'HTML &amp; JS &amp; CSS'!H397&amp;'HTML &amp; JS &amp; CSS'!I397&amp;'HTML &amp; JS &amp; CSS'!J397&amp;'HTML &amp; JS &amp; CSS'!K397&amp;'HTML &amp; JS &amp; CSS'!L397&amp;'HTML &amp; JS &amp; CSS'!M397&amp;'HTML &amp; JS &amp; CSS'!N397&amp;'HTML &amp; JS &amp; CSS'!O397&amp;'HTML &amp; JS &amp; CSS'!P397&amp;'HTML &amp; JS &amp; CSS'!Q397&amp;'HTML &amp; JS &amp; CSS'!R397</f>
        <v/>
      </c>
    </row>
    <row r="399" spans="7:7" x14ac:dyDescent="0.3">
      <c r="G399" t="str">
        <f>'HTML &amp; JS &amp; CSS'!A398&amp;'HTML &amp; JS &amp; CSS'!B398&amp;'HTML &amp; JS &amp; CSS'!C398&amp;'HTML &amp; JS &amp; CSS'!D398&amp;'HTML &amp; JS &amp; CSS'!E398&amp;'HTML &amp; JS &amp; CSS'!F398&amp;'HTML &amp; JS &amp; CSS'!G398&amp;'HTML &amp; JS &amp; CSS'!H398&amp;'HTML &amp; JS &amp; CSS'!I398&amp;'HTML &amp; JS &amp; CSS'!J398&amp;'HTML &amp; JS &amp; CSS'!K398&amp;'HTML &amp; JS &amp; CSS'!L398&amp;'HTML &amp; JS &amp; CSS'!M398&amp;'HTML &amp; JS &amp; CSS'!N398&amp;'HTML &amp; JS &amp; CSS'!O398&amp;'HTML &amp; JS &amp; CSS'!P398&amp;'HTML &amp; JS &amp; CSS'!Q398&amp;'HTML &amp; JS &amp; CSS'!R398</f>
        <v/>
      </c>
    </row>
    <row r="400" spans="7:7" x14ac:dyDescent="0.3">
      <c r="G400" t="str">
        <f>'HTML &amp; JS &amp; CSS'!A399&amp;'HTML &amp; JS &amp; CSS'!B399&amp;'HTML &amp; JS &amp; CSS'!C399&amp;'HTML &amp; JS &amp; CSS'!D399&amp;'HTML &amp; JS &amp; CSS'!E399&amp;'HTML &amp; JS &amp; CSS'!F399&amp;'HTML &amp; JS &amp; CSS'!G399&amp;'HTML &amp; JS &amp; CSS'!H399&amp;'HTML &amp; JS &amp; CSS'!I399&amp;'HTML &amp; JS &amp; CSS'!J399&amp;'HTML &amp; JS &amp; CSS'!K399&amp;'HTML &amp; JS &amp; CSS'!L399&amp;'HTML &amp; JS &amp; CSS'!M399&amp;'HTML &amp; JS &amp; CSS'!N399&amp;'HTML &amp; JS &amp; CSS'!O399&amp;'HTML &amp; JS &amp; CSS'!P399&amp;'HTML &amp; JS &amp; CSS'!Q399&amp;'HTML &amp; JS &amp; CSS'!R399</f>
        <v/>
      </c>
    </row>
    <row r="401" spans="7:7" x14ac:dyDescent="0.3">
      <c r="G401" t="str">
        <f>'HTML &amp; JS &amp; CSS'!A400&amp;'HTML &amp; JS &amp; CSS'!B400&amp;'HTML &amp; JS &amp; CSS'!C400&amp;'HTML &amp; JS &amp; CSS'!D400&amp;'HTML &amp; JS &amp; CSS'!E400&amp;'HTML &amp; JS &amp; CSS'!F400&amp;'HTML &amp; JS &amp; CSS'!G400&amp;'HTML &amp; JS &amp; CSS'!H400&amp;'HTML &amp; JS &amp; CSS'!I400&amp;'HTML &amp; JS &amp; CSS'!J400&amp;'HTML &amp; JS &amp; CSS'!K400&amp;'HTML &amp; JS &amp; CSS'!L400&amp;'HTML &amp; JS &amp; CSS'!M400&amp;'HTML &amp; JS &amp; CSS'!N400&amp;'HTML &amp; JS &amp; CSS'!O400&amp;'HTML &amp; JS &amp; CSS'!P400&amp;'HTML &amp; JS &amp; CSS'!Q400&amp;'HTML &amp; JS &amp; CSS'!R400</f>
        <v/>
      </c>
    </row>
    <row r="402" spans="7:7" x14ac:dyDescent="0.3">
      <c r="G402" t="str">
        <f>'HTML &amp; JS &amp; CSS'!A401&amp;'HTML &amp; JS &amp; CSS'!B401&amp;'HTML &amp; JS &amp; CSS'!C401&amp;'HTML &amp; JS &amp; CSS'!D401&amp;'HTML &amp; JS &amp; CSS'!E401&amp;'HTML &amp; JS &amp; CSS'!F401&amp;'HTML &amp; JS &amp; CSS'!G401&amp;'HTML &amp; JS &amp; CSS'!H401&amp;'HTML &amp; JS &amp; CSS'!I401&amp;'HTML &amp; JS &amp; CSS'!J401&amp;'HTML &amp; JS &amp; CSS'!K401&amp;'HTML &amp; JS &amp; CSS'!L401&amp;'HTML &amp; JS &amp; CSS'!M401&amp;'HTML &amp; JS &amp; CSS'!N401&amp;'HTML &amp; JS &amp; CSS'!O401&amp;'HTML &amp; JS &amp; CSS'!P401&amp;'HTML &amp; JS &amp; CSS'!Q401&amp;'HTML &amp; JS &amp; CSS'!R401</f>
        <v/>
      </c>
    </row>
    <row r="403" spans="7:7" x14ac:dyDescent="0.3">
      <c r="G403" t="str">
        <f>'HTML &amp; JS &amp; CSS'!A402&amp;'HTML &amp; JS &amp; CSS'!B402&amp;'HTML &amp; JS &amp; CSS'!C402&amp;'HTML &amp; JS &amp; CSS'!D402&amp;'HTML &amp; JS &amp; CSS'!E402&amp;'HTML &amp; JS &amp; CSS'!F402&amp;'HTML &amp; JS &amp; CSS'!G402&amp;'HTML &amp; JS &amp; CSS'!H402&amp;'HTML &amp; JS &amp; CSS'!I402&amp;'HTML &amp; JS &amp; CSS'!J402&amp;'HTML &amp; JS &amp; CSS'!K402&amp;'HTML &amp; JS &amp; CSS'!L402&amp;'HTML &amp; JS &amp; CSS'!M402&amp;'HTML &amp; JS &amp; CSS'!N402&amp;'HTML &amp; JS &amp; CSS'!O402&amp;'HTML &amp; JS &amp; CSS'!P402&amp;'HTML &amp; JS &amp; CSS'!Q402&amp;'HTML &amp; JS &amp; CSS'!R402</f>
        <v/>
      </c>
    </row>
    <row r="404" spans="7:7" x14ac:dyDescent="0.3">
      <c r="G404" t="str">
        <f>'HTML &amp; JS &amp; CSS'!A403&amp;'HTML &amp; JS &amp; CSS'!B403&amp;'HTML &amp; JS &amp; CSS'!C403&amp;'HTML &amp; JS &amp; CSS'!D403&amp;'HTML &amp; JS &amp; CSS'!E403&amp;'HTML &amp; JS &amp; CSS'!F403&amp;'HTML &amp; JS &amp; CSS'!G403&amp;'HTML &amp; JS &amp; CSS'!H403&amp;'HTML &amp; JS &amp; CSS'!I403&amp;'HTML &amp; JS &amp; CSS'!J403&amp;'HTML &amp; JS &amp; CSS'!K403&amp;'HTML &amp; JS &amp; CSS'!L403&amp;'HTML &amp; JS &amp; CSS'!M403&amp;'HTML &amp; JS &amp; CSS'!N403&amp;'HTML &amp; JS &amp; CSS'!O403&amp;'HTML &amp; JS &amp; CSS'!P403&amp;'HTML &amp; JS &amp; CSS'!Q403&amp;'HTML &amp; JS &amp; CSS'!R403</f>
        <v/>
      </c>
    </row>
    <row r="405" spans="7:7" x14ac:dyDescent="0.3">
      <c r="G405" t="str">
        <f>'HTML &amp; JS &amp; CSS'!A404&amp;'HTML &amp; JS &amp; CSS'!B404&amp;'HTML &amp; JS &amp; CSS'!C404&amp;'HTML &amp; JS &amp; CSS'!D404&amp;'HTML &amp; JS &amp; CSS'!E404&amp;'HTML &amp; JS &amp; CSS'!F404&amp;'HTML &amp; JS &amp; CSS'!G404&amp;'HTML &amp; JS &amp; CSS'!H404&amp;'HTML &amp; JS &amp; CSS'!I404&amp;'HTML &amp; JS &amp; CSS'!J404&amp;'HTML &amp; JS &amp; CSS'!K404&amp;'HTML &amp; JS &amp; CSS'!L404&amp;'HTML &amp; JS &amp; CSS'!M404&amp;'HTML &amp; JS &amp; CSS'!N404&amp;'HTML &amp; JS &amp; CSS'!O404&amp;'HTML &amp; JS &amp; CSS'!P404&amp;'HTML &amp; JS &amp; CSS'!Q404&amp;'HTML &amp; JS &amp; CSS'!R404</f>
        <v/>
      </c>
    </row>
    <row r="406" spans="7:7" x14ac:dyDescent="0.3">
      <c r="G406" t="str">
        <f>'HTML &amp; JS &amp; CSS'!A405&amp;'HTML &amp; JS &amp; CSS'!B405&amp;'HTML &amp; JS &amp; CSS'!C405&amp;'HTML &amp; JS &amp; CSS'!D405&amp;'HTML &amp; JS &amp; CSS'!E405&amp;'HTML &amp; JS &amp; CSS'!F405&amp;'HTML &amp; JS &amp; CSS'!G405&amp;'HTML &amp; JS &amp; CSS'!H405&amp;'HTML &amp; JS &amp; CSS'!I405&amp;'HTML &amp; JS &amp; CSS'!J405&amp;'HTML &amp; JS &amp; CSS'!K405&amp;'HTML &amp; JS &amp; CSS'!L405&amp;'HTML &amp; JS &amp; CSS'!M405&amp;'HTML &amp; JS &amp; CSS'!N405&amp;'HTML &amp; JS &amp; CSS'!O405&amp;'HTML &amp; JS &amp; CSS'!P405&amp;'HTML &amp; JS &amp; CSS'!Q405&amp;'HTML &amp; JS &amp; CSS'!R405</f>
        <v/>
      </c>
    </row>
    <row r="407" spans="7:7" x14ac:dyDescent="0.3">
      <c r="G407" t="str">
        <f>'HTML &amp; JS &amp; CSS'!A406&amp;'HTML &amp; JS &amp; CSS'!B406&amp;'HTML &amp; JS &amp; CSS'!C406&amp;'HTML &amp; JS &amp; CSS'!D406&amp;'HTML &amp; JS &amp; CSS'!E406&amp;'HTML &amp; JS &amp; CSS'!F406&amp;'HTML &amp; JS &amp; CSS'!G406&amp;'HTML &amp; JS &amp; CSS'!H406&amp;'HTML &amp; JS &amp; CSS'!I406&amp;'HTML &amp; JS &amp; CSS'!J406&amp;'HTML &amp; JS &amp; CSS'!K406&amp;'HTML &amp; JS &amp; CSS'!L406&amp;'HTML &amp; JS &amp; CSS'!M406&amp;'HTML &amp; JS &amp; CSS'!N406&amp;'HTML &amp; JS &amp; CSS'!O406&amp;'HTML &amp; JS &amp; CSS'!P406&amp;'HTML &amp; JS &amp; CSS'!Q406&amp;'HTML &amp; JS &amp; CSS'!R406</f>
        <v/>
      </c>
    </row>
    <row r="408" spans="7:7" x14ac:dyDescent="0.3">
      <c r="G408" t="str">
        <f>'HTML &amp; JS &amp; CSS'!A407&amp;'HTML &amp; JS &amp; CSS'!B407&amp;'HTML &amp; JS &amp; CSS'!C407&amp;'HTML &amp; JS &amp; CSS'!D407&amp;'HTML &amp; JS &amp; CSS'!E407&amp;'HTML &amp; JS &amp; CSS'!F407&amp;'HTML &amp; JS &amp; CSS'!G407&amp;'HTML &amp; JS &amp; CSS'!H407&amp;'HTML &amp; JS &amp; CSS'!I407&amp;'HTML &amp; JS &amp; CSS'!J407&amp;'HTML &amp; JS &amp; CSS'!K407&amp;'HTML &amp; JS &amp; CSS'!L407&amp;'HTML &amp; JS &amp; CSS'!M407&amp;'HTML &amp; JS &amp; CSS'!N407&amp;'HTML &amp; JS &amp; CSS'!O407&amp;'HTML &amp; JS &amp; CSS'!P407&amp;'HTML &amp; JS &amp; CSS'!Q407&amp;'HTML &amp; JS &amp; CSS'!R407</f>
        <v/>
      </c>
    </row>
    <row r="409" spans="7:7" x14ac:dyDescent="0.3">
      <c r="G409" t="str">
        <f>'HTML &amp; JS &amp; CSS'!A408&amp;'HTML &amp; JS &amp; CSS'!B408&amp;'HTML &amp; JS &amp; CSS'!C408&amp;'HTML &amp; JS &amp; CSS'!D408&amp;'HTML &amp; JS &amp; CSS'!E408&amp;'HTML &amp; JS &amp; CSS'!F408&amp;'HTML &amp; JS &amp; CSS'!G408&amp;'HTML &amp; JS &amp; CSS'!H408&amp;'HTML &amp; JS &amp; CSS'!I408&amp;'HTML &amp; JS &amp; CSS'!J408&amp;'HTML &amp; JS &amp; CSS'!K408&amp;'HTML &amp; JS &amp; CSS'!L408&amp;'HTML &amp; JS &amp; CSS'!M408&amp;'HTML &amp; JS &amp; CSS'!N408&amp;'HTML &amp; JS &amp; CSS'!O408&amp;'HTML &amp; JS &amp; CSS'!P408&amp;'HTML &amp; JS &amp; CSS'!Q408&amp;'HTML &amp; JS &amp; CSS'!R408</f>
        <v/>
      </c>
    </row>
    <row r="410" spans="7:7" x14ac:dyDescent="0.3">
      <c r="G410" t="str">
        <f>'HTML &amp; JS &amp; CSS'!A409&amp;'HTML &amp; JS &amp; CSS'!B409&amp;'HTML &amp; JS &amp; CSS'!C409&amp;'HTML &amp; JS &amp; CSS'!D409&amp;'HTML &amp; JS &amp; CSS'!E409&amp;'HTML &amp; JS &amp; CSS'!F409&amp;'HTML &amp; JS &amp; CSS'!G409&amp;'HTML &amp; JS &amp; CSS'!H409&amp;'HTML &amp; JS &amp; CSS'!I409&amp;'HTML &amp; JS &amp; CSS'!J409&amp;'HTML &amp; JS &amp; CSS'!K409&amp;'HTML &amp; JS &amp; CSS'!L409&amp;'HTML &amp; JS &amp; CSS'!M409&amp;'HTML &amp; JS &amp; CSS'!N409&amp;'HTML &amp; JS &amp; CSS'!O409&amp;'HTML &amp; JS &amp; CSS'!P409&amp;'HTML &amp; JS &amp; CSS'!Q409&amp;'HTML &amp; JS &amp; CSS'!R409</f>
        <v/>
      </c>
    </row>
    <row r="411" spans="7:7" x14ac:dyDescent="0.3">
      <c r="G411" t="str">
        <f>'HTML &amp; JS &amp; CSS'!A410&amp;'HTML &amp; JS &amp; CSS'!B410&amp;'HTML &amp; JS &amp; CSS'!C410&amp;'HTML &amp; JS &amp; CSS'!D410&amp;'HTML &amp; JS &amp; CSS'!E410&amp;'HTML &amp; JS &amp; CSS'!F410&amp;'HTML &amp; JS &amp; CSS'!G410&amp;'HTML &amp; JS &amp; CSS'!H410&amp;'HTML &amp; JS &amp; CSS'!I410&amp;'HTML &amp; JS &amp; CSS'!J410&amp;'HTML &amp; JS &amp; CSS'!K410&amp;'HTML &amp; JS &amp; CSS'!L410&amp;'HTML &amp; JS &amp; CSS'!M410&amp;'HTML &amp; JS &amp; CSS'!N410&amp;'HTML &amp; JS &amp; CSS'!O410&amp;'HTML &amp; JS &amp; CSS'!P410&amp;'HTML &amp; JS &amp; CSS'!Q410&amp;'HTML &amp; JS &amp; CSS'!R410</f>
        <v/>
      </c>
    </row>
    <row r="412" spans="7:7" x14ac:dyDescent="0.3">
      <c r="G412" t="str">
        <f>'HTML &amp; JS &amp; CSS'!A411&amp;'HTML &amp; JS &amp; CSS'!B411&amp;'HTML &amp; JS &amp; CSS'!C411&amp;'HTML &amp; JS &amp; CSS'!D411&amp;'HTML &amp; JS &amp; CSS'!E411&amp;'HTML &amp; JS &amp; CSS'!F411&amp;'HTML &amp; JS &amp; CSS'!G411&amp;'HTML &amp; JS &amp; CSS'!H411&amp;'HTML &amp; JS &amp; CSS'!I411&amp;'HTML &amp; JS &amp; CSS'!J411&amp;'HTML &amp; JS &amp; CSS'!K411&amp;'HTML &amp; JS &amp; CSS'!L411&amp;'HTML &amp; JS &amp; CSS'!M411&amp;'HTML &amp; JS &amp; CSS'!N411&amp;'HTML &amp; JS &amp; CSS'!O411&amp;'HTML &amp; JS &amp; CSS'!P411&amp;'HTML &amp; JS &amp; CSS'!Q411&amp;'HTML &amp; JS &amp; CSS'!R411</f>
        <v/>
      </c>
    </row>
    <row r="413" spans="7:7" x14ac:dyDescent="0.3">
      <c r="G413" t="str">
        <f>'HTML &amp; JS &amp; CSS'!A412&amp;'HTML &amp; JS &amp; CSS'!B412&amp;'HTML &amp; JS &amp; CSS'!C412&amp;'HTML &amp; JS &amp; CSS'!D412&amp;'HTML &amp; JS &amp; CSS'!E412&amp;'HTML &amp; JS &amp; CSS'!F412&amp;'HTML &amp; JS &amp; CSS'!G412&amp;'HTML &amp; JS &amp; CSS'!H412&amp;'HTML &amp; JS &amp; CSS'!I412&amp;'HTML &amp; JS &amp; CSS'!J412&amp;'HTML &amp; JS &amp; CSS'!K412&amp;'HTML &amp; JS &amp; CSS'!L412&amp;'HTML &amp; JS &amp; CSS'!M412&amp;'HTML &amp; JS &amp; CSS'!N412&amp;'HTML &amp; JS &amp; CSS'!O412&amp;'HTML &amp; JS &amp; CSS'!P412&amp;'HTML &amp; JS &amp; CSS'!Q412&amp;'HTML &amp; JS &amp; CSS'!R412</f>
        <v/>
      </c>
    </row>
    <row r="414" spans="7:7" x14ac:dyDescent="0.3">
      <c r="G414" t="str">
        <f>'HTML &amp; JS &amp; CSS'!A413&amp;'HTML &amp; JS &amp; CSS'!B413&amp;'HTML &amp; JS &amp; CSS'!C413&amp;'HTML &amp; JS &amp; CSS'!D413&amp;'HTML &amp; JS &amp; CSS'!E413&amp;'HTML &amp; JS &amp; CSS'!F413&amp;'HTML &amp; JS &amp; CSS'!G413&amp;'HTML &amp; JS &amp; CSS'!H413&amp;'HTML &amp; JS &amp; CSS'!I413&amp;'HTML &amp; JS &amp; CSS'!J413&amp;'HTML &amp; JS &amp; CSS'!K413&amp;'HTML &amp; JS &amp; CSS'!L413&amp;'HTML &amp; JS &amp; CSS'!M413&amp;'HTML &amp; JS &amp; CSS'!N413&amp;'HTML &amp; JS &amp; CSS'!O413&amp;'HTML &amp; JS &amp; CSS'!P413&amp;'HTML &amp; JS &amp; CSS'!Q413&amp;'HTML &amp; JS &amp; CSS'!R413</f>
        <v/>
      </c>
    </row>
    <row r="415" spans="7:7" x14ac:dyDescent="0.3">
      <c r="G415" t="str">
        <f>'HTML &amp; JS &amp; CSS'!A414&amp;'HTML &amp; JS &amp; CSS'!B414&amp;'HTML &amp; JS &amp; CSS'!C414&amp;'HTML &amp; JS &amp; CSS'!D414&amp;'HTML &amp; JS &amp; CSS'!E414&amp;'HTML &amp; JS &amp; CSS'!F414&amp;'HTML &amp; JS &amp; CSS'!G414&amp;'HTML &amp; JS &amp; CSS'!H414&amp;'HTML &amp; JS &amp; CSS'!I414&amp;'HTML &amp; JS &amp; CSS'!J414&amp;'HTML &amp; JS &amp; CSS'!K414&amp;'HTML &amp; JS &amp; CSS'!L414&amp;'HTML &amp; JS &amp; CSS'!M414&amp;'HTML &amp; JS &amp; CSS'!N414&amp;'HTML &amp; JS &amp; CSS'!O414&amp;'HTML &amp; JS &amp; CSS'!P414&amp;'HTML &amp; JS &amp; CSS'!Q414&amp;'HTML &amp; JS &amp; CSS'!R414</f>
        <v/>
      </c>
    </row>
    <row r="416" spans="7:7" x14ac:dyDescent="0.3">
      <c r="G416" t="str">
        <f>'HTML &amp; JS &amp; CSS'!A415&amp;'HTML &amp; JS &amp; CSS'!B415&amp;'HTML &amp; JS &amp; CSS'!C415&amp;'HTML &amp; JS &amp; CSS'!D415&amp;'HTML &amp; JS &amp; CSS'!E415&amp;'HTML &amp; JS &amp; CSS'!F415&amp;'HTML &amp; JS &amp; CSS'!G415&amp;'HTML &amp; JS &amp; CSS'!H415&amp;'HTML &amp; JS &amp; CSS'!I415&amp;'HTML &amp; JS &amp; CSS'!J415&amp;'HTML &amp; JS &amp; CSS'!K415&amp;'HTML &amp; JS &amp; CSS'!L415&amp;'HTML &amp; JS &amp; CSS'!M415&amp;'HTML &amp; JS &amp; CSS'!N415&amp;'HTML &amp; JS &amp; CSS'!O415&amp;'HTML &amp; JS &amp; CSS'!P415&amp;'HTML &amp; JS &amp; CSS'!Q415&amp;'HTML &amp; JS &amp; CSS'!R415</f>
        <v/>
      </c>
    </row>
    <row r="417" spans="7:7" x14ac:dyDescent="0.3">
      <c r="G417" t="str">
        <f>'HTML &amp; JS &amp; CSS'!A416&amp;'HTML &amp; JS &amp; CSS'!B416&amp;'HTML &amp; JS &amp; CSS'!C416&amp;'HTML &amp; JS &amp; CSS'!D416&amp;'HTML &amp; JS &amp; CSS'!E416&amp;'HTML &amp; JS &amp; CSS'!F416&amp;'HTML &amp; JS &amp; CSS'!G416&amp;'HTML &amp; JS &amp; CSS'!H416&amp;'HTML &amp; JS &amp; CSS'!I416&amp;'HTML &amp; JS &amp; CSS'!J416&amp;'HTML &amp; JS &amp; CSS'!K416&amp;'HTML &amp; JS &amp; CSS'!L416&amp;'HTML &amp; JS &amp; CSS'!M416&amp;'HTML &amp; JS &amp; CSS'!N416&amp;'HTML &amp; JS &amp; CSS'!O416&amp;'HTML &amp; JS &amp; CSS'!P416&amp;'HTML &amp; JS &amp; CSS'!Q416&amp;'HTML &amp; JS &amp; CSS'!R416</f>
        <v/>
      </c>
    </row>
    <row r="418" spans="7:7" x14ac:dyDescent="0.3">
      <c r="G418" t="str">
        <f>'HTML &amp; JS &amp; CSS'!A417&amp;'HTML &amp; JS &amp; CSS'!B417&amp;'HTML &amp; JS &amp; CSS'!C417&amp;'HTML &amp; JS &amp; CSS'!D417&amp;'HTML &amp; JS &amp; CSS'!E417&amp;'HTML &amp; JS &amp; CSS'!F417&amp;'HTML &amp; JS &amp; CSS'!G417&amp;'HTML &amp; JS &amp; CSS'!H417&amp;'HTML &amp; JS &amp; CSS'!I417&amp;'HTML &amp; JS &amp; CSS'!J417&amp;'HTML &amp; JS &amp; CSS'!K417&amp;'HTML &amp; JS &amp; CSS'!L417&amp;'HTML &amp; JS &amp; CSS'!M417&amp;'HTML &amp; JS &amp; CSS'!N417&amp;'HTML &amp; JS &amp; CSS'!O417&amp;'HTML &amp; JS &amp; CSS'!P417&amp;'HTML &amp; JS &amp; CSS'!Q417&amp;'HTML &amp; JS &amp; CSS'!R417</f>
        <v/>
      </c>
    </row>
    <row r="419" spans="7:7" x14ac:dyDescent="0.3">
      <c r="G419" t="str">
        <f>'HTML &amp; JS &amp; CSS'!A418&amp;'HTML &amp; JS &amp; CSS'!B418&amp;'HTML &amp; JS &amp; CSS'!C418&amp;'HTML &amp; JS &amp; CSS'!D418&amp;'HTML &amp; JS &amp; CSS'!E418&amp;'HTML &amp; JS &amp; CSS'!F418&amp;'HTML &amp; JS &amp; CSS'!G418&amp;'HTML &amp; JS &amp; CSS'!H418&amp;'HTML &amp; JS &amp; CSS'!I418&amp;'HTML &amp; JS &amp; CSS'!J418&amp;'HTML &amp; JS &amp; CSS'!K418&amp;'HTML &amp; JS &amp; CSS'!L418&amp;'HTML &amp; JS &amp; CSS'!M418&amp;'HTML &amp; JS &amp; CSS'!N418&amp;'HTML &amp; JS &amp; CSS'!O418&amp;'HTML &amp; JS &amp; CSS'!P418&amp;'HTML &amp; JS &amp; CSS'!Q418&amp;'HTML &amp; JS &amp; CSS'!R418</f>
        <v/>
      </c>
    </row>
    <row r="420" spans="7:7" x14ac:dyDescent="0.3">
      <c r="G420" t="str">
        <f>'HTML &amp; JS &amp; CSS'!A419&amp;'HTML &amp; JS &amp; CSS'!B419&amp;'HTML &amp; JS &amp; CSS'!C419&amp;'HTML &amp; JS &amp; CSS'!D419&amp;'HTML &amp; JS &amp; CSS'!E419&amp;'HTML &amp; JS &amp; CSS'!F419&amp;'HTML &amp; JS &amp; CSS'!G419&amp;'HTML &amp; JS &amp; CSS'!H419&amp;'HTML &amp; JS &amp; CSS'!I419&amp;'HTML &amp; JS &amp; CSS'!J419&amp;'HTML &amp; JS &amp; CSS'!K419&amp;'HTML &amp; JS &amp; CSS'!L419&amp;'HTML &amp; JS &amp; CSS'!M419&amp;'HTML &amp; JS &amp; CSS'!N419&amp;'HTML &amp; JS &amp; CSS'!O419&amp;'HTML &amp; JS &amp; CSS'!P419&amp;'HTML &amp; JS &amp; CSS'!Q419&amp;'HTML &amp; JS &amp; CSS'!R419</f>
        <v/>
      </c>
    </row>
    <row r="421" spans="7:7" x14ac:dyDescent="0.3">
      <c r="G421" t="str">
        <f>'HTML &amp; JS &amp; CSS'!A420&amp;'HTML &amp; JS &amp; CSS'!B420&amp;'HTML &amp; JS &amp; CSS'!C420&amp;'HTML &amp; JS &amp; CSS'!D420&amp;'HTML &amp; JS &amp; CSS'!E420&amp;'HTML &amp; JS &amp; CSS'!F420&amp;'HTML &amp; JS &amp; CSS'!G420&amp;'HTML &amp; JS &amp; CSS'!H420&amp;'HTML &amp; JS &amp; CSS'!I420&amp;'HTML &amp; JS &amp; CSS'!J420&amp;'HTML &amp; JS &amp; CSS'!K420&amp;'HTML &amp; JS &amp; CSS'!L420&amp;'HTML &amp; JS &amp; CSS'!M420&amp;'HTML &amp; JS &amp; CSS'!N420&amp;'HTML &amp; JS &amp; CSS'!O420&amp;'HTML &amp; JS &amp; CSS'!P420&amp;'HTML &amp; JS &amp; CSS'!Q420&amp;'HTML &amp; JS &amp; CSS'!R420</f>
        <v/>
      </c>
    </row>
    <row r="422" spans="7:7" x14ac:dyDescent="0.3">
      <c r="G422" t="str">
        <f>'HTML &amp; JS &amp; CSS'!A421&amp;'HTML &amp; JS &amp; CSS'!B421&amp;'HTML &amp; JS &amp; CSS'!C421&amp;'HTML &amp; JS &amp; CSS'!D421&amp;'HTML &amp; JS &amp; CSS'!E421&amp;'HTML &amp; JS &amp; CSS'!F421&amp;'HTML &amp; JS &amp; CSS'!G421&amp;'HTML &amp; JS &amp; CSS'!H421&amp;'HTML &amp; JS &amp; CSS'!I421&amp;'HTML &amp; JS &amp; CSS'!J421&amp;'HTML &amp; JS &amp; CSS'!K421&amp;'HTML &amp; JS &amp; CSS'!L421&amp;'HTML &amp; JS &amp; CSS'!M421&amp;'HTML &amp; JS &amp; CSS'!N421&amp;'HTML &amp; JS &amp; CSS'!O421&amp;'HTML &amp; JS &amp; CSS'!P421&amp;'HTML &amp; JS &amp; CSS'!Q421&amp;'HTML &amp; JS &amp; CSS'!R421</f>
        <v/>
      </c>
    </row>
    <row r="423" spans="7:7" x14ac:dyDescent="0.3">
      <c r="G423" t="str">
        <f>'HTML &amp; JS &amp; CSS'!A422&amp;'HTML &amp; JS &amp; CSS'!B422&amp;'HTML &amp; JS &amp; CSS'!C422&amp;'HTML &amp; JS &amp; CSS'!D422&amp;'HTML &amp; JS &amp; CSS'!E422&amp;'HTML &amp; JS &amp; CSS'!F422&amp;'HTML &amp; JS &amp; CSS'!G422&amp;'HTML &amp; JS &amp; CSS'!H422&amp;'HTML &amp; JS &amp; CSS'!I422&amp;'HTML &amp; JS &amp; CSS'!J422&amp;'HTML &amp; JS &amp; CSS'!K422&amp;'HTML &amp; JS &amp; CSS'!L422&amp;'HTML &amp; JS &amp; CSS'!M422&amp;'HTML &amp; JS &amp; CSS'!N422&amp;'HTML &amp; JS &amp; CSS'!O422&amp;'HTML &amp; JS &amp; CSS'!P422&amp;'HTML &amp; JS &amp; CSS'!Q422&amp;'HTML &amp; JS &amp; CSS'!R422</f>
        <v/>
      </c>
    </row>
    <row r="424" spans="7:7" x14ac:dyDescent="0.3">
      <c r="G424" t="str">
        <f>'HTML &amp; JS &amp; CSS'!A423&amp;'HTML &amp; JS &amp; CSS'!B423&amp;'HTML &amp; JS &amp; CSS'!C423&amp;'HTML &amp; JS &amp; CSS'!D423&amp;'HTML &amp; JS &amp; CSS'!E423&amp;'HTML &amp; JS &amp; CSS'!F423&amp;'HTML &amp; JS &amp; CSS'!G423&amp;'HTML &amp; JS &amp; CSS'!H423&amp;'HTML &amp; JS &amp; CSS'!I423&amp;'HTML &amp; JS &amp; CSS'!J423&amp;'HTML &amp; JS &amp; CSS'!K423&amp;'HTML &amp; JS &amp; CSS'!L423&amp;'HTML &amp; JS &amp; CSS'!M423&amp;'HTML &amp; JS &amp; CSS'!N423&amp;'HTML &amp; JS &amp; CSS'!O423&amp;'HTML &amp; JS &amp; CSS'!P423&amp;'HTML &amp; JS &amp; CSS'!Q423&amp;'HTML &amp; JS &amp; CSS'!R423</f>
        <v/>
      </c>
    </row>
    <row r="425" spans="7:7" x14ac:dyDescent="0.3">
      <c r="G425" t="str">
        <f>'HTML &amp; JS &amp; CSS'!A424&amp;'HTML &amp; JS &amp; CSS'!B424&amp;'HTML &amp; JS &amp; CSS'!C424&amp;'HTML &amp; JS &amp; CSS'!D424&amp;'HTML &amp; JS &amp; CSS'!E424&amp;'HTML &amp; JS &amp; CSS'!F424&amp;'HTML &amp; JS &amp; CSS'!G424&amp;'HTML &amp; JS &amp; CSS'!H424&amp;'HTML &amp; JS &amp; CSS'!I424&amp;'HTML &amp; JS &amp; CSS'!J424&amp;'HTML &amp; JS &amp; CSS'!K424&amp;'HTML &amp; JS &amp; CSS'!L424&amp;'HTML &amp; JS &amp; CSS'!M424&amp;'HTML &amp; JS &amp; CSS'!N424&amp;'HTML &amp; JS &amp; CSS'!O424&amp;'HTML &amp; JS &amp; CSS'!P424&amp;'HTML &amp; JS &amp; CSS'!Q424&amp;'HTML &amp; JS &amp; CSS'!R424</f>
        <v/>
      </c>
    </row>
    <row r="426" spans="7:7" x14ac:dyDescent="0.3">
      <c r="G426" t="str">
        <f>'HTML &amp; JS &amp; CSS'!A425&amp;'HTML &amp; JS &amp; CSS'!B425&amp;'HTML &amp; JS &amp; CSS'!C425&amp;'HTML &amp; JS &amp; CSS'!D425&amp;'HTML &amp; JS &amp; CSS'!E425&amp;'HTML &amp; JS &amp; CSS'!F425&amp;'HTML &amp; JS &amp; CSS'!G425&amp;'HTML &amp; JS &amp; CSS'!H425&amp;'HTML &amp; JS &amp; CSS'!I425&amp;'HTML &amp; JS &amp; CSS'!J425&amp;'HTML &amp; JS &amp; CSS'!K425&amp;'HTML &amp; JS &amp; CSS'!L425&amp;'HTML &amp; JS &amp; CSS'!M425&amp;'HTML &amp; JS &amp; CSS'!N425&amp;'HTML &amp; JS &amp; CSS'!O425&amp;'HTML &amp; JS &amp; CSS'!P425&amp;'HTML &amp; JS &amp; CSS'!Q425&amp;'HTML &amp; JS &amp; CSS'!R425</f>
        <v/>
      </c>
    </row>
    <row r="427" spans="7:7" x14ac:dyDescent="0.3">
      <c r="G427" t="str">
        <f>'HTML &amp; JS &amp; CSS'!A426&amp;'HTML &amp; JS &amp; CSS'!B426&amp;'HTML &amp; JS &amp; CSS'!C426&amp;'HTML &amp; JS &amp; CSS'!D426&amp;'HTML &amp; JS &amp; CSS'!E426&amp;'HTML &amp; JS &amp; CSS'!F426&amp;'HTML &amp; JS &amp; CSS'!G426&amp;'HTML &amp; JS &amp; CSS'!H426&amp;'HTML &amp; JS &amp; CSS'!I426&amp;'HTML &amp; JS &amp; CSS'!J426&amp;'HTML &amp; JS &amp; CSS'!K426&amp;'HTML &amp; JS &amp; CSS'!L426&amp;'HTML &amp; JS &amp; CSS'!M426&amp;'HTML &amp; JS &amp; CSS'!N426&amp;'HTML &amp; JS &amp; CSS'!O426&amp;'HTML &amp; JS &amp; CSS'!P426&amp;'HTML &amp; JS &amp; CSS'!Q426&amp;'HTML &amp; JS &amp; CSS'!R426</f>
        <v/>
      </c>
    </row>
    <row r="428" spans="7:7" x14ac:dyDescent="0.3">
      <c r="G428" t="str">
        <f>'HTML &amp; JS &amp; CSS'!A427&amp;'HTML &amp; JS &amp; CSS'!B427&amp;'HTML &amp; JS &amp; CSS'!C427&amp;'HTML &amp; JS &amp; CSS'!D427&amp;'HTML &amp; JS &amp; CSS'!E427&amp;'HTML &amp; JS &amp; CSS'!F427&amp;'HTML &amp; JS &amp; CSS'!G427&amp;'HTML &amp; JS &amp; CSS'!H427&amp;'HTML &amp; JS &amp; CSS'!I427&amp;'HTML &amp; JS &amp; CSS'!J427&amp;'HTML &amp; JS &amp; CSS'!K427&amp;'HTML &amp; JS &amp; CSS'!L427&amp;'HTML &amp; JS &amp; CSS'!M427&amp;'HTML &amp; JS &amp; CSS'!N427&amp;'HTML &amp; JS &amp; CSS'!O427&amp;'HTML &amp; JS &amp; CSS'!P427&amp;'HTML &amp; JS &amp; CSS'!Q427&amp;'HTML &amp; JS &amp; CSS'!R427</f>
        <v/>
      </c>
    </row>
    <row r="429" spans="7:7" x14ac:dyDescent="0.3">
      <c r="G429" t="str">
        <f>'HTML &amp; JS &amp; CSS'!A428&amp;'HTML &amp; JS &amp; CSS'!B428&amp;'HTML &amp; JS &amp; CSS'!C428&amp;'HTML &amp; JS &amp; CSS'!D428&amp;'HTML &amp; JS &amp; CSS'!E428&amp;'HTML &amp; JS &amp; CSS'!F428&amp;'HTML &amp; JS &amp; CSS'!G428&amp;'HTML &amp; JS &amp; CSS'!H428&amp;'HTML &amp; JS &amp; CSS'!I428&amp;'HTML &amp; JS &amp; CSS'!J428&amp;'HTML &amp; JS &amp; CSS'!K428&amp;'HTML &amp; JS &amp; CSS'!L428&amp;'HTML &amp; JS &amp; CSS'!M428&amp;'HTML &amp; JS &amp; CSS'!N428&amp;'HTML &amp; JS &amp; CSS'!O428&amp;'HTML &amp; JS &amp; CSS'!P428&amp;'HTML &amp; JS &amp; CSS'!Q428&amp;'HTML &amp; JS &amp; CSS'!R428</f>
        <v/>
      </c>
    </row>
    <row r="430" spans="7:7" x14ac:dyDescent="0.3">
      <c r="G430" t="str">
        <f>'HTML &amp; JS &amp; CSS'!A429&amp;'HTML &amp; JS &amp; CSS'!B429&amp;'HTML &amp; JS &amp; CSS'!C429&amp;'HTML &amp; JS &amp; CSS'!D429&amp;'HTML &amp; JS &amp; CSS'!E429&amp;'HTML &amp; JS &amp; CSS'!F429&amp;'HTML &amp; JS &amp; CSS'!G429&amp;'HTML &amp; JS &amp; CSS'!H429&amp;'HTML &amp; JS &amp; CSS'!I429&amp;'HTML &amp; JS &amp; CSS'!J429&amp;'HTML &amp; JS &amp; CSS'!K429&amp;'HTML &amp; JS &amp; CSS'!L429&amp;'HTML &amp; JS &amp; CSS'!M429&amp;'HTML &amp; JS &amp; CSS'!N429&amp;'HTML &amp; JS &amp; CSS'!O429&amp;'HTML &amp; JS &amp; CSS'!P429&amp;'HTML &amp; JS &amp; CSS'!Q429&amp;'HTML &amp; JS &amp; CSS'!R429</f>
        <v/>
      </c>
    </row>
    <row r="431" spans="7:7" x14ac:dyDescent="0.3">
      <c r="G431" t="str">
        <f>'HTML &amp; JS &amp; CSS'!A430&amp;'HTML &amp; JS &amp; CSS'!B430&amp;'HTML &amp; JS &amp; CSS'!C430&amp;'HTML &amp; JS &amp; CSS'!D430&amp;'HTML &amp; JS &amp; CSS'!E430&amp;'HTML &amp; JS &amp; CSS'!F430&amp;'HTML &amp; JS &amp; CSS'!G430&amp;'HTML &amp; JS &amp; CSS'!H430&amp;'HTML &amp; JS &amp; CSS'!I430&amp;'HTML &amp; JS &amp; CSS'!J430&amp;'HTML &amp; JS &amp; CSS'!K430&amp;'HTML &amp; JS &amp; CSS'!L430&amp;'HTML &amp; JS &amp; CSS'!M430&amp;'HTML &amp; JS &amp; CSS'!N430&amp;'HTML &amp; JS &amp; CSS'!O430&amp;'HTML &amp; JS &amp; CSS'!P430&amp;'HTML &amp; JS &amp; CSS'!Q430&amp;'HTML &amp; JS &amp; CSS'!R430</f>
        <v/>
      </c>
    </row>
    <row r="432" spans="7:7" x14ac:dyDescent="0.3">
      <c r="G432" t="str">
        <f>'HTML &amp; JS &amp; CSS'!A431&amp;'HTML &amp; JS &amp; CSS'!B431&amp;'HTML &amp; JS &amp; CSS'!C431&amp;'HTML &amp; JS &amp; CSS'!D431&amp;'HTML &amp; JS &amp; CSS'!E431&amp;'HTML &amp; JS &amp; CSS'!F431&amp;'HTML &amp; JS &amp; CSS'!G431&amp;'HTML &amp; JS &amp; CSS'!H431&amp;'HTML &amp; JS &amp; CSS'!I431&amp;'HTML &amp; JS &amp; CSS'!J431&amp;'HTML &amp; JS &amp; CSS'!K431&amp;'HTML &amp; JS &amp; CSS'!L431&amp;'HTML &amp; JS &amp; CSS'!M431&amp;'HTML &amp; JS &amp; CSS'!N431&amp;'HTML &amp; JS &amp; CSS'!O431&amp;'HTML &amp; JS &amp; CSS'!P431&amp;'HTML &amp; JS &amp; CSS'!Q431&amp;'HTML &amp; JS &amp; CSS'!R431</f>
        <v/>
      </c>
    </row>
    <row r="433" spans="7:7" x14ac:dyDescent="0.3">
      <c r="G433" t="str">
        <f>'HTML &amp; JS &amp; CSS'!A432&amp;'HTML &amp; JS &amp; CSS'!B432&amp;'HTML &amp; JS &amp; CSS'!C432&amp;'HTML &amp; JS &amp; CSS'!D432&amp;'HTML &amp; JS &amp; CSS'!E432&amp;'HTML &amp; JS &amp; CSS'!F432&amp;'HTML &amp; JS &amp; CSS'!G432&amp;'HTML &amp; JS &amp; CSS'!H432&amp;'HTML &amp; JS &amp; CSS'!I432&amp;'HTML &amp; JS &amp; CSS'!J432&amp;'HTML &amp; JS &amp; CSS'!K432&amp;'HTML &amp; JS &amp; CSS'!L432&amp;'HTML &amp; JS &amp; CSS'!M432&amp;'HTML &amp; JS &amp; CSS'!N432&amp;'HTML &amp; JS &amp; CSS'!O432&amp;'HTML &amp; JS &amp; CSS'!P432&amp;'HTML &amp; JS &amp; CSS'!Q432&amp;'HTML &amp; JS &amp; CSS'!R432</f>
        <v/>
      </c>
    </row>
    <row r="434" spans="7:7" x14ac:dyDescent="0.3">
      <c r="G434" t="str">
        <f>'HTML &amp; JS &amp; CSS'!A433&amp;'HTML &amp; JS &amp; CSS'!B433&amp;'HTML &amp; JS &amp; CSS'!C433&amp;'HTML &amp; JS &amp; CSS'!D433&amp;'HTML &amp; JS &amp; CSS'!E433&amp;'HTML &amp; JS &amp; CSS'!F433&amp;'HTML &amp; JS &amp; CSS'!G433&amp;'HTML &amp; JS &amp; CSS'!H433&amp;'HTML &amp; JS &amp; CSS'!I433&amp;'HTML &amp; JS &amp; CSS'!J433&amp;'HTML &amp; JS &amp; CSS'!K433&amp;'HTML &amp; JS &amp; CSS'!L433&amp;'HTML &amp; JS &amp; CSS'!M433&amp;'HTML &amp; JS &amp; CSS'!N433&amp;'HTML &amp; JS &amp; CSS'!O433&amp;'HTML &amp; JS &amp; CSS'!P433&amp;'HTML &amp; JS &amp; CSS'!Q433&amp;'HTML &amp; JS &amp; CSS'!R433</f>
        <v/>
      </c>
    </row>
    <row r="435" spans="7:7" x14ac:dyDescent="0.3">
      <c r="G435" t="str">
        <f>'HTML &amp; JS &amp; CSS'!A434&amp;'HTML &amp; JS &amp; CSS'!B434&amp;'HTML &amp; JS &amp; CSS'!C434&amp;'HTML &amp; JS &amp; CSS'!D434&amp;'HTML &amp; JS &amp; CSS'!E434&amp;'HTML &amp; JS &amp; CSS'!F434&amp;'HTML &amp; JS &amp; CSS'!G434&amp;'HTML &amp; JS &amp; CSS'!H434&amp;'HTML &amp; JS &amp; CSS'!I434&amp;'HTML &amp; JS &amp; CSS'!J434&amp;'HTML &amp; JS &amp; CSS'!K434&amp;'HTML &amp; JS &amp; CSS'!L434&amp;'HTML &amp; JS &amp; CSS'!M434&amp;'HTML &amp; JS &amp; CSS'!N434&amp;'HTML &amp; JS &amp; CSS'!O434&amp;'HTML &amp; JS &amp; CSS'!P434&amp;'HTML &amp; JS &amp; CSS'!Q434&amp;'HTML &amp; JS &amp; CSS'!R434</f>
        <v/>
      </c>
    </row>
    <row r="436" spans="7:7" x14ac:dyDescent="0.3">
      <c r="G436" t="str">
        <f>'HTML &amp; JS &amp; CSS'!A435&amp;'HTML &amp; JS &amp; CSS'!B435&amp;'HTML &amp; JS &amp; CSS'!C435&amp;'HTML &amp; JS &amp; CSS'!D435&amp;'HTML &amp; JS &amp; CSS'!E435&amp;'HTML &amp; JS &amp; CSS'!F435&amp;'HTML &amp; JS &amp; CSS'!G435&amp;'HTML &amp; JS &amp; CSS'!H435&amp;'HTML &amp; JS &amp; CSS'!I435&amp;'HTML &amp; JS &amp; CSS'!J435&amp;'HTML &amp; JS &amp; CSS'!K435&amp;'HTML &amp; JS &amp; CSS'!L435&amp;'HTML &amp; JS &amp; CSS'!M435&amp;'HTML &amp; JS &amp; CSS'!N435&amp;'HTML &amp; JS &amp; CSS'!O435&amp;'HTML &amp; JS &amp; CSS'!P435&amp;'HTML &amp; JS &amp; CSS'!Q435&amp;'HTML &amp; JS &amp; CSS'!R435</f>
        <v/>
      </c>
    </row>
    <row r="437" spans="7:7" x14ac:dyDescent="0.3">
      <c r="G437" t="str">
        <f>'HTML &amp; JS &amp; CSS'!A436&amp;'HTML &amp; JS &amp; CSS'!B436&amp;'HTML &amp; JS &amp; CSS'!C436&amp;'HTML &amp; JS &amp; CSS'!D436&amp;'HTML &amp; JS &amp; CSS'!E436&amp;'HTML &amp; JS &amp; CSS'!F436&amp;'HTML &amp; JS &amp; CSS'!G436&amp;'HTML &amp; JS &amp; CSS'!H436&amp;'HTML &amp; JS &amp; CSS'!I436&amp;'HTML &amp; JS &amp; CSS'!J436&amp;'HTML &amp; JS &amp; CSS'!K436&amp;'HTML &amp; JS &amp; CSS'!L436&amp;'HTML &amp; JS &amp; CSS'!M436&amp;'HTML &amp; JS &amp; CSS'!N436&amp;'HTML &amp; JS &amp; CSS'!O436&amp;'HTML &amp; JS &amp; CSS'!P436&amp;'HTML &amp; JS &amp; CSS'!Q436&amp;'HTML &amp; JS &amp; CSS'!R436</f>
        <v/>
      </c>
    </row>
    <row r="438" spans="7:7" x14ac:dyDescent="0.3">
      <c r="G438" t="str">
        <f>'HTML &amp; JS &amp; CSS'!A437&amp;'HTML &amp; JS &amp; CSS'!B437&amp;'HTML &amp; JS &amp; CSS'!C437&amp;'HTML &amp; JS &amp; CSS'!D437&amp;'HTML &amp; JS &amp; CSS'!E437&amp;'HTML &amp; JS &amp; CSS'!F437&amp;'HTML &amp; JS &amp; CSS'!G437&amp;'HTML &amp; JS &amp; CSS'!H437&amp;'HTML &amp; JS &amp; CSS'!I437&amp;'HTML &amp; JS &amp; CSS'!J437&amp;'HTML &amp; JS &amp; CSS'!K437&amp;'HTML &amp; JS &amp; CSS'!L437&amp;'HTML &amp; JS &amp; CSS'!M437&amp;'HTML &amp; JS &amp; CSS'!N437&amp;'HTML &amp; JS &amp; CSS'!O437&amp;'HTML &amp; JS &amp; CSS'!P437&amp;'HTML &amp; JS &amp; CSS'!Q437&amp;'HTML &amp; JS &amp; CSS'!R437</f>
        <v/>
      </c>
    </row>
    <row r="439" spans="7:7" x14ac:dyDescent="0.3">
      <c r="G439" t="str">
        <f>'HTML &amp; JS &amp; CSS'!A438&amp;'HTML &amp; JS &amp; CSS'!B438&amp;'HTML &amp; JS &amp; CSS'!C438&amp;'HTML &amp; JS &amp; CSS'!D438&amp;'HTML &amp; JS &amp; CSS'!E438&amp;'HTML &amp; JS &amp; CSS'!F438&amp;'HTML &amp; JS &amp; CSS'!G438&amp;'HTML &amp; JS &amp; CSS'!H438&amp;'HTML &amp; JS &amp; CSS'!I438&amp;'HTML &amp; JS &amp; CSS'!J438&amp;'HTML &amp; JS &amp; CSS'!K438&amp;'HTML &amp; JS &amp; CSS'!L438&amp;'HTML &amp; JS &amp; CSS'!M438&amp;'HTML &amp; JS &amp; CSS'!N438&amp;'HTML &amp; JS &amp; CSS'!O438&amp;'HTML &amp; JS &amp; CSS'!P438&amp;'HTML &amp; JS &amp; CSS'!Q438&amp;'HTML &amp; JS &amp; CSS'!R438</f>
        <v/>
      </c>
    </row>
    <row r="440" spans="7:7" x14ac:dyDescent="0.3">
      <c r="G440" t="str">
        <f>'HTML &amp; JS &amp; CSS'!A439&amp;'HTML &amp; JS &amp; CSS'!B439&amp;'HTML &amp; JS &amp; CSS'!C439&amp;'HTML &amp; JS &amp; CSS'!D439&amp;'HTML &amp; JS &amp; CSS'!E439&amp;'HTML &amp; JS &amp; CSS'!F439&amp;'HTML &amp; JS &amp; CSS'!G439&amp;'HTML &amp; JS &amp; CSS'!H439&amp;'HTML &amp; JS &amp; CSS'!I439&amp;'HTML &amp; JS &amp; CSS'!J439&amp;'HTML &amp; JS &amp; CSS'!K439&amp;'HTML &amp; JS &amp; CSS'!L439&amp;'HTML &amp; JS &amp; CSS'!M439&amp;'HTML &amp; JS &amp; CSS'!N439&amp;'HTML &amp; JS &amp; CSS'!O439&amp;'HTML &amp; JS &amp; CSS'!P439&amp;'HTML &amp; JS &amp; CSS'!Q439&amp;'HTML &amp; JS &amp; CSS'!R439</f>
        <v/>
      </c>
    </row>
    <row r="441" spans="7:7" x14ac:dyDescent="0.3">
      <c r="G441" t="str">
        <f>'HTML &amp; JS &amp; CSS'!A440&amp;'HTML &amp; JS &amp; CSS'!B440&amp;'HTML &amp; JS &amp; CSS'!C440&amp;'HTML &amp; JS &amp; CSS'!D440&amp;'HTML &amp; JS &amp; CSS'!E440&amp;'HTML &amp; JS &amp; CSS'!F440&amp;'HTML &amp; JS &amp; CSS'!G440&amp;'HTML &amp; JS &amp; CSS'!H440&amp;'HTML &amp; JS &amp; CSS'!I440&amp;'HTML &amp; JS &amp; CSS'!J440&amp;'HTML &amp; JS &amp; CSS'!K440&amp;'HTML &amp; JS &amp; CSS'!L440&amp;'HTML &amp; JS &amp; CSS'!M440&amp;'HTML &amp; JS &amp; CSS'!N440&amp;'HTML &amp; JS &amp; CSS'!O440&amp;'HTML &amp; JS &amp; CSS'!P440&amp;'HTML &amp; JS &amp; CSS'!Q440&amp;'HTML &amp; JS &amp; CSS'!R440</f>
        <v/>
      </c>
    </row>
    <row r="442" spans="7:7" x14ac:dyDescent="0.3">
      <c r="G442" t="str">
        <f>'HTML &amp; JS &amp; CSS'!A441&amp;'HTML &amp; JS &amp; CSS'!B441&amp;'HTML &amp; JS &amp; CSS'!C441&amp;'HTML &amp; JS &amp; CSS'!D441&amp;'HTML &amp; JS &amp; CSS'!E441&amp;'HTML &amp; JS &amp; CSS'!F441&amp;'HTML &amp; JS &amp; CSS'!G441&amp;'HTML &amp; JS &amp; CSS'!H441&amp;'HTML &amp; JS &amp; CSS'!I441&amp;'HTML &amp; JS &amp; CSS'!J441&amp;'HTML &amp; JS &amp; CSS'!K441&amp;'HTML &amp; JS &amp; CSS'!L441&amp;'HTML &amp; JS &amp; CSS'!M441&amp;'HTML &amp; JS &amp; CSS'!N441&amp;'HTML &amp; JS &amp; CSS'!O441&amp;'HTML &amp; JS &amp; CSS'!P441&amp;'HTML &amp; JS &amp; CSS'!Q441&amp;'HTML &amp; JS &amp; CSS'!R441</f>
        <v/>
      </c>
    </row>
    <row r="443" spans="7:7" x14ac:dyDescent="0.3">
      <c r="G443" t="str">
        <f>'HTML &amp; JS &amp; CSS'!A442&amp;'HTML &amp; JS &amp; CSS'!B442&amp;'HTML &amp; JS &amp; CSS'!C442&amp;'HTML &amp; JS &amp; CSS'!D442&amp;'HTML &amp; JS &amp; CSS'!E442&amp;'HTML &amp; JS &amp; CSS'!F442&amp;'HTML &amp; JS &amp; CSS'!G442&amp;'HTML &amp; JS &amp; CSS'!H442&amp;'HTML &amp; JS &amp; CSS'!I442&amp;'HTML &amp; JS &amp; CSS'!J442&amp;'HTML &amp; JS &amp; CSS'!K442&amp;'HTML &amp; JS &amp; CSS'!L442&amp;'HTML &amp; JS &amp; CSS'!M442&amp;'HTML &amp; JS &amp; CSS'!N442&amp;'HTML &amp; JS &amp; CSS'!O442&amp;'HTML &amp; JS &amp; CSS'!P442&amp;'HTML &amp; JS &amp; CSS'!Q442&amp;'HTML &amp; JS &amp; CSS'!R442</f>
        <v/>
      </c>
    </row>
    <row r="444" spans="7:7" x14ac:dyDescent="0.3">
      <c r="G444" t="str">
        <f>'HTML &amp; JS &amp; CSS'!A443&amp;'HTML &amp; JS &amp; CSS'!B443&amp;'HTML &amp; JS &amp; CSS'!C443&amp;'HTML &amp; JS &amp; CSS'!D443&amp;'HTML &amp; JS &amp; CSS'!E443&amp;'HTML &amp; JS &amp; CSS'!F443&amp;'HTML &amp; JS &amp; CSS'!G443&amp;'HTML &amp; JS &amp; CSS'!H443&amp;'HTML &amp; JS &amp; CSS'!I443&amp;'HTML &amp; JS &amp; CSS'!J443&amp;'HTML &amp; JS &amp; CSS'!K443&amp;'HTML &amp; JS &amp; CSS'!L443&amp;'HTML &amp; JS &amp; CSS'!M443&amp;'HTML &amp; JS &amp; CSS'!N443&amp;'HTML &amp; JS &amp; CSS'!O443&amp;'HTML &amp; JS &amp; CSS'!P443&amp;'HTML &amp; JS &amp; CSS'!Q443&amp;'HTML &amp; JS &amp; CSS'!R443</f>
        <v/>
      </c>
    </row>
    <row r="445" spans="7:7" x14ac:dyDescent="0.3">
      <c r="G445" t="str">
        <f>'HTML &amp; JS &amp; CSS'!A444&amp;'HTML &amp; JS &amp; CSS'!B444&amp;'HTML &amp; JS &amp; CSS'!C444&amp;'HTML &amp; JS &amp; CSS'!D444&amp;'HTML &amp; JS &amp; CSS'!E444&amp;'HTML &amp; JS &amp; CSS'!F444&amp;'HTML &amp; JS &amp; CSS'!G444&amp;'HTML &amp; JS &amp; CSS'!H444&amp;'HTML &amp; JS &amp; CSS'!I444&amp;'HTML &amp; JS &amp; CSS'!J444&amp;'HTML &amp; JS &amp; CSS'!K444&amp;'HTML &amp; JS &amp; CSS'!L444&amp;'HTML &amp; JS &amp; CSS'!M444&amp;'HTML &amp; JS &amp; CSS'!N444&amp;'HTML &amp; JS &amp; CSS'!O444&amp;'HTML &amp; JS &amp; CSS'!P444&amp;'HTML &amp; JS &amp; CSS'!Q444&amp;'HTML &amp; JS &amp; CSS'!R444</f>
        <v/>
      </c>
    </row>
    <row r="446" spans="7:7" x14ac:dyDescent="0.3">
      <c r="G446" t="str">
        <f>'HTML &amp; JS &amp; CSS'!A445&amp;'HTML &amp; JS &amp; CSS'!B445&amp;'HTML &amp; JS &amp; CSS'!C445&amp;'HTML &amp; JS &amp; CSS'!D445&amp;'HTML &amp; JS &amp; CSS'!E445&amp;'HTML &amp; JS &amp; CSS'!F445&amp;'HTML &amp; JS &amp; CSS'!G445&amp;'HTML &amp; JS &amp; CSS'!H445&amp;'HTML &amp; JS &amp; CSS'!I445&amp;'HTML &amp; JS &amp; CSS'!J445&amp;'HTML &amp; JS &amp; CSS'!K445&amp;'HTML &amp; JS &amp; CSS'!L445&amp;'HTML &amp; JS &amp; CSS'!M445&amp;'HTML &amp; JS &amp; CSS'!N445&amp;'HTML &amp; JS &amp; CSS'!O445&amp;'HTML &amp; JS &amp; CSS'!P445&amp;'HTML &amp; JS &amp; CSS'!Q445&amp;'HTML &amp; JS &amp; CSS'!R445</f>
        <v/>
      </c>
    </row>
    <row r="447" spans="7:7" x14ac:dyDescent="0.3">
      <c r="G447" t="str">
        <f>'HTML &amp; JS &amp; CSS'!A446&amp;'HTML &amp; JS &amp; CSS'!B446&amp;'HTML &amp; JS &amp; CSS'!C446&amp;'HTML &amp; JS &amp; CSS'!D446&amp;'HTML &amp; JS &amp; CSS'!E446&amp;'HTML &amp; JS &amp; CSS'!F446&amp;'HTML &amp; JS &amp; CSS'!G446&amp;'HTML &amp; JS &amp; CSS'!H446&amp;'HTML &amp; JS &amp; CSS'!I446&amp;'HTML &amp; JS &amp; CSS'!J446&amp;'HTML &amp; JS &amp; CSS'!K446&amp;'HTML &amp; JS &amp; CSS'!L446&amp;'HTML &amp; JS &amp; CSS'!M446&amp;'HTML &amp; JS &amp; CSS'!N446&amp;'HTML &amp; JS &amp; CSS'!O446&amp;'HTML &amp; JS &amp; CSS'!P446&amp;'HTML &amp; JS &amp; CSS'!Q446&amp;'HTML &amp; JS &amp; CSS'!R446</f>
        <v/>
      </c>
    </row>
    <row r="448" spans="7:7" x14ac:dyDescent="0.3">
      <c r="G448" t="str">
        <f>'HTML &amp; JS &amp; CSS'!A447&amp;'HTML &amp; JS &amp; CSS'!B447&amp;'HTML &amp; JS &amp; CSS'!C447&amp;'HTML &amp; JS &amp; CSS'!D447&amp;'HTML &amp; JS &amp; CSS'!E447&amp;'HTML &amp; JS &amp; CSS'!F447&amp;'HTML &amp; JS &amp; CSS'!G447&amp;'HTML &amp; JS &amp; CSS'!H447&amp;'HTML &amp; JS &amp; CSS'!I447&amp;'HTML &amp; JS &amp; CSS'!J447&amp;'HTML &amp; JS &amp; CSS'!K447&amp;'HTML &amp; JS &amp; CSS'!L447&amp;'HTML &amp; JS &amp; CSS'!M447&amp;'HTML &amp; JS &amp; CSS'!N447&amp;'HTML &amp; JS &amp; CSS'!O447&amp;'HTML &amp; JS &amp; CSS'!P447&amp;'HTML &amp; JS &amp; CSS'!Q447&amp;'HTML &amp; JS &amp; CSS'!R447</f>
        <v/>
      </c>
    </row>
    <row r="449" spans="7:7" x14ac:dyDescent="0.3">
      <c r="G449" t="str">
        <f>'HTML &amp; JS &amp; CSS'!A448&amp;'HTML &amp; JS &amp; CSS'!B448&amp;'HTML &amp; JS &amp; CSS'!C448&amp;'HTML &amp; JS &amp; CSS'!D448&amp;'HTML &amp; JS &amp; CSS'!E448&amp;'HTML &amp; JS &amp; CSS'!F448&amp;'HTML &amp; JS &amp; CSS'!G448&amp;'HTML &amp; JS &amp; CSS'!H448&amp;'HTML &amp; JS &amp; CSS'!I448&amp;'HTML &amp; JS &amp; CSS'!J448&amp;'HTML &amp; JS &amp; CSS'!K448&amp;'HTML &amp; JS &amp; CSS'!L448&amp;'HTML &amp; JS &amp; CSS'!M448&amp;'HTML &amp; JS &amp; CSS'!N448&amp;'HTML &amp; JS &amp; CSS'!O448&amp;'HTML &amp; JS &amp; CSS'!P448&amp;'HTML &amp; JS &amp; CSS'!Q448&amp;'HTML &amp; JS &amp; CSS'!R448</f>
        <v/>
      </c>
    </row>
    <row r="450" spans="7:7" x14ac:dyDescent="0.3">
      <c r="G450" t="str">
        <f>'HTML &amp; JS &amp; CSS'!A449&amp;'HTML &amp; JS &amp; CSS'!B449&amp;'HTML &amp; JS &amp; CSS'!C449&amp;'HTML &amp; JS &amp; CSS'!D449&amp;'HTML &amp; JS &amp; CSS'!E449&amp;'HTML &amp; JS &amp; CSS'!F449&amp;'HTML &amp; JS &amp; CSS'!G449&amp;'HTML &amp; JS &amp; CSS'!H449&amp;'HTML &amp; JS &amp; CSS'!I449&amp;'HTML &amp; JS &amp; CSS'!J449&amp;'HTML &amp; JS &amp; CSS'!K449&amp;'HTML &amp; JS &amp; CSS'!L449&amp;'HTML &amp; JS &amp; CSS'!M449&amp;'HTML &amp; JS &amp; CSS'!N449&amp;'HTML &amp; JS &amp; CSS'!O449&amp;'HTML &amp; JS &amp; CSS'!P449&amp;'HTML &amp; JS &amp; CSS'!Q449&amp;'HTML &amp; JS &amp; CSS'!R449</f>
        <v/>
      </c>
    </row>
    <row r="451" spans="7:7" x14ac:dyDescent="0.3">
      <c r="G451" t="str">
        <f>'HTML &amp; JS &amp; CSS'!A450&amp;'HTML &amp; JS &amp; CSS'!B450&amp;'HTML &amp; JS &amp; CSS'!C450&amp;'HTML &amp; JS &amp; CSS'!D450&amp;'HTML &amp; JS &amp; CSS'!E450&amp;'HTML &amp; JS &amp; CSS'!F450&amp;'HTML &amp; JS &amp; CSS'!G450&amp;'HTML &amp; JS &amp; CSS'!H450&amp;'HTML &amp; JS &amp; CSS'!I450&amp;'HTML &amp; JS &amp; CSS'!J450&amp;'HTML &amp; JS &amp; CSS'!K450&amp;'HTML &amp; JS &amp; CSS'!L450&amp;'HTML &amp; JS &amp; CSS'!M450&amp;'HTML &amp; JS &amp; CSS'!N450&amp;'HTML &amp; JS &amp; CSS'!O450&amp;'HTML &amp; JS &amp; CSS'!P450&amp;'HTML &amp; JS &amp; CSS'!Q450&amp;'HTML &amp; JS &amp; CSS'!R450</f>
        <v/>
      </c>
    </row>
    <row r="452" spans="7:7" x14ac:dyDescent="0.3">
      <c r="G452" t="str">
        <f>'HTML &amp; JS &amp; CSS'!A451&amp;'HTML &amp; JS &amp; CSS'!B451&amp;'HTML &amp; JS &amp; CSS'!C451&amp;'HTML &amp; JS &amp; CSS'!D451&amp;'HTML &amp; JS &amp; CSS'!E451&amp;'HTML &amp; JS &amp; CSS'!F451&amp;'HTML &amp; JS &amp; CSS'!G451&amp;'HTML &amp; JS &amp; CSS'!H451&amp;'HTML &amp; JS &amp; CSS'!I451&amp;'HTML &amp; JS &amp; CSS'!J451&amp;'HTML &amp; JS &amp; CSS'!K451&amp;'HTML &amp; JS &amp; CSS'!L451&amp;'HTML &amp; JS &amp; CSS'!M451&amp;'HTML &amp; JS &amp; CSS'!N451&amp;'HTML &amp; JS &amp; CSS'!O451&amp;'HTML &amp; JS &amp; CSS'!P451&amp;'HTML &amp; JS &amp; CSS'!Q451&amp;'HTML &amp; JS &amp; CSS'!R451</f>
        <v/>
      </c>
    </row>
    <row r="453" spans="7:7" x14ac:dyDescent="0.3">
      <c r="G453" t="str">
        <f>'HTML &amp; JS &amp; CSS'!A452&amp;'HTML &amp; JS &amp; CSS'!B452&amp;'HTML &amp; JS &amp; CSS'!C452&amp;'HTML &amp; JS &amp; CSS'!D452&amp;'HTML &amp; JS &amp; CSS'!E452&amp;'HTML &amp; JS &amp; CSS'!F452&amp;'HTML &amp; JS &amp; CSS'!G452&amp;'HTML &amp; JS &amp; CSS'!H452&amp;'HTML &amp; JS &amp; CSS'!I452&amp;'HTML &amp; JS &amp; CSS'!J452&amp;'HTML &amp; JS &amp; CSS'!K452&amp;'HTML &amp; JS &amp; CSS'!L452&amp;'HTML &amp; JS &amp; CSS'!M452&amp;'HTML &amp; JS &amp; CSS'!N452&amp;'HTML &amp; JS &amp; CSS'!O452&amp;'HTML &amp; JS &amp; CSS'!P452&amp;'HTML &amp; JS &amp; CSS'!Q452&amp;'HTML &amp; JS &amp; CSS'!R452</f>
        <v/>
      </c>
    </row>
    <row r="454" spans="7:7" x14ac:dyDescent="0.3">
      <c r="G454" t="str">
        <f>'HTML &amp; JS &amp; CSS'!A453&amp;'HTML &amp; JS &amp; CSS'!B453&amp;'HTML &amp; JS &amp; CSS'!C453&amp;'HTML &amp; JS &amp; CSS'!D453&amp;'HTML &amp; JS &amp; CSS'!E453&amp;'HTML &amp; JS &amp; CSS'!F453&amp;'HTML &amp; JS &amp; CSS'!G453&amp;'HTML &amp; JS &amp; CSS'!H453&amp;'HTML &amp; JS &amp; CSS'!I453&amp;'HTML &amp; JS &amp; CSS'!J453&amp;'HTML &amp; JS &amp; CSS'!K453&amp;'HTML &amp; JS &amp; CSS'!L453&amp;'HTML &amp; JS &amp; CSS'!M453&amp;'HTML &amp; JS &amp; CSS'!N453&amp;'HTML &amp; JS &amp; CSS'!O453&amp;'HTML &amp; JS &amp; CSS'!P453&amp;'HTML &amp; JS &amp; CSS'!Q453&amp;'HTML &amp; JS &amp; CSS'!R453</f>
        <v/>
      </c>
    </row>
    <row r="455" spans="7:7" x14ac:dyDescent="0.3">
      <c r="G455" t="str">
        <f>'HTML &amp; JS &amp; CSS'!A454&amp;'HTML &amp; JS &amp; CSS'!B454&amp;'HTML &amp; JS &amp; CSS'!C454&amp;'HTML &amp; JS &amp; CSS'!D454&amp;'HTML &amp; JS &amp; CSS'!E454&amp;'HTML &amp; JS &amp; CSS'!F454&amp;'HTML &amp; JS &amp; CSS'!G454&amp;'HTML &amp; JS &amp; CSS'!H454&amp;'HTML &amp; JS &amp; CSS'!I454&amp;'HTML &amp; JS &amp; CSS'!J454&amp;'HTML &amp; JS &amp; CSS'!K454&amp;'HTML &amp; JS &amp; CSS'!L454&amp;'HTML &amp; JS &amp; CSS'!M454&amp;'HTML &amp; JS &amp; CSS'!N454&amp;'HTML &amp; JS &amp; CSS'!O454&amp;'HTML &amp; JS &amp; CSS'!P454&amp;'HTML &amp; JS &amp; CSS'!Q454&amp;'HTML &amp; JS &amp; CSS'!R454</f>
        <v/>
      </c>
    </row>
    <row r="456" spans="7:7" x14ac:dyDescent="0.3">
      <c r="G456" t="str">
        <f>'HTML &amp; JS &amp; CSS'!A455&amp;'HTML &amp; JS &amp; CSS'!B455&amp;'HTML &amp; JS &amp; CSS'!C455&amp;'HTML &amp; JS &amp; CSS'!D455&amp;'HTML &amp; JS &amp; CSS'!E455&amp;'HTML &amp; JS &amp; CSS'!F455&amp;'HTML &amp; JS &amp; CSS'!G455&amp;'HTML &amp; JS &amp; CSS'!H455&amp;'HTML &amp; JS &amp; CSS'!I455&amp;'HTML &amp; JS &amp; CSS'!J455&amp;'HTML &amp; JS &amp; CSS'!K455&amp;'HTML &amp; JS &amp; CSS'!L455&amp;'HTML &amp; JS &amp; CSS'!M455&amp;'HTML &amp; JS &amp; CSS'!N455&amp;'HTML &amp; JS &amp; CSS'!O455&amp;'HTML &amp; JS &amp; CSS'!P455&amp;'HTML &amp; JS &amp; CSS'!Q455&amp;'HTML &amp; JS &amp; CSS'!R455</f>
        <v/>
      </c>
    </row>
    <row r="457" spans="7:7" x14ac:dyDescent="0.3">
      <c r="G457" t="str">
        <f>'HTML &amp; JS &amp; CSS'!A456&amp;'HTML &amp; JS &amp; CSS'!B456&amp;'HTML &amp; JS &amp; CSS'!C456&amp;'HTML &amp; JS &amp; CSS'!D456&amp;'HTML &amp; JS &amp; CSS'!E456&amp;'HTML &amp; JS &amp; CSS'!F456&amp;'HTML &amp; JS &amp; CSS'!G456&amp;'HTML &amp; JS &amp; CSS'!H456&amp;'HTML &amp; JS &amp; CSS'!I456&amp;'HTML &amp; JS &amp; CSS'!J456&amp;'HTML &amp; JS &amp; CSS'!K456&amp;'HTML &amp; JS &amp; CSS'!L456&amp;'HTML &amp; JS &amp; CSS'!M456&amp;'HTML &amp; JS &amp; CSS'!N456&amp;'HTML &amp; JS &amp; CSS'!O456&amp;'HTML &amp; JS &amp; CSS'!P456&amp;'HTML &amp; JS &amp; CSS'!Q456&amp;'HTML &amp; JS &amp; CSS'!R456</f>
        <v/>
      </c>
    </row>
    <row r="458" spans="7:7" x14ac:dyDescent="0.3">
      <c r="G458" t="str">
        <f>'HTML &amp; JS &amp; CSS'!A457&amp;'HTML &amp; JS &amp; CSS'!B457&amp;'HTML &amp; JS &amp; CSS'!C457&amp;'HTML &amp; JS &amp; CSS'!D457&amp;'HTML &amp; JS &amp; CSS'!E457&amp;'HTML &amp; JS &amp; CSS'!F457&amp;'HTML &amp; JS &amp; CSS'!G457&amp;'HTML &amp; JS &amp; CSS'!H457&amp;'HTML &amp; JS &amp; CSS'!I457&amp;'HTML &amp; JS &amp; CSS'!J457&amp;'HTML &amp; JS &amp; CSS'!K457&amp;'HTML &amp; JS &amp; CSS'!L457&amp;'HTML &amp; JS &amp; CSS'!M457&amp;'HTML &amp; JS &amp; CSS'!N457&amp;'HTML &amp; JS &amp; CSS'!O457&amp;'HTML &amp; JS &amp; CSS'!P457&amp;'HTML &amp; JS &amp; CSS'!Q457&amp;'HTML &amp; JS &amp; CSS'!R457</f>
        <v/>
      </c>
    </row>
    <row r="459" spans="7:7" x14ac:dyDescent="0.3">
      <c r="G459" t="str">
        <f>'HTML &amp; JS &amp; CSS'!A458&amp;'HTML &amp; JS &amp; CSS'!B458&amp;'HTML &amp; JS &amp; CSS'!C458&amp;'HTML &amp; JS &amp; CSS'!D458&amp;'HTML &amp; JS &amp; CSS'!E458&amp;'HTML &amp; JS &amp; CSS'!F458&amp;'HTML &amp; JS &amp; CSS'!G458&amp;'HTML &amp; JS &amp; CSS'!H458&amp;'HTML &amp; JS &amp; CSS'!I458&amp;'HTML &amp; JS &amp; CSS'!J458&amp;'HTML &amp; JS &amp; CSS'!K458&amp;'HTML &amp; JS &amp; CSS'!L458&amp;'HTML &amp; JS &amp; CSS'!M458&amp;'HTML &amp; JS &amp; CSS'!N458&amp;'HTML &amp; JS &amp; CSS'!O458&amp;'HTML &amp; JS &amp; CSS'!P458&amp;'HTML &amp; JS &amp; CSS'!Q458&amp;'HTML &amp; JS &amp; CSS'!R458</f>
        <v/>
      </c>
    </row>
    <row r="460" spans="7:7" x14ac:dyDescent="0.3">
      <c r="G460" t="str">
        <f>'HTML &amp; JS &amp; CSS'!A459&amp;'HTML &amp; JS &amp; CSS'!B459&amp;'HTML &amp; JS &amp; CSS'!C459&amp;'HTML &amp; JS &amp; CSS'!D459&amp;'HTML &amp; JS &amp; CSS'!E459&amp;'HTML &amp; JS &amp; CSS'!F459&amp;'HTML &amp; JS &amp; CSS'!G459&amp;'HTML &amp; JS &amp; CSS'!H459&amp;'HTML &amp; JS &amp; CSS'!I459&amp;'HTML &amp; JS &amp; CSS'!J459&amp;'HTML &amp; JS &amp; CSS'!K459&amp;'HTML &amp; JS &amp; CSS'!L459&amp;'HTML &amp; JS &amp; CSS'!M459&amp;'HTML &amp; JS &amp; CSS'!N459&amp;'HTML &amp; JS &amp; CSS'!O459&amp;'HTML &amp; JS &amp; CSS'!P459&amp;'HTML &amp; JS &amp; CSS'!Q459&amp;'HTML &amp; JS &amp; CSS'!R459</f>
        <v/>
      </c>
    </row>
    <row r="461" spans="7:7" x14ac:dyDescent="0.3">
      <c r="G461" t="str">
        <f>'HTML &amp; JS &amp; CSS'!A460&amp;'HTML &amp; JS &amp; CSS'!B460&amp;'HTML &amp; JS &amp; CSS'!C460&amp;'HTML &amp; JS &amp; CSS'!D460&amp;'HTML &amp; JS &amp; CSS'!E460&amp;'HTML &amp; JS &amp; CSS'!F460&amp;'HTML &amp; JS &amp; CSS'!G460&amp;'HTML &amp; JS &amp; CSS'!H460&amp;'HTML &amp; JS &amp; CSS'!I460&amp;'HTML &amp; JS &amp; CSS'!J460&amp;'HTML &amp; JS &amp; CSS'!K460&amp;'HTML &amp; JS &amp; CSS'!L460&amp;'HTML &amp; JS &amp; CSS'!M460&amp;'HTML &amp; JS &amp; CSS'!N460&amp;'HTML &amp; JS &amp; CSS'!O460&amp;'HTML &amp; JS &amp; CSS'!P460&amp;'HTML &amp; JS &amp; CSS'!Q460&amp;'HTML &amp; JS &amp; CSS'!R460</f>
        <v/>
      </c>
    </row>
    <row r="462" spans="7:7" x14ac:dyDescent="0.3">
      <c r="G462" t="str">
        <f>'HTML &amp; JS &amp; CSS'!A461&amp;'HTML &amp; JS &amp; CSS'!B461&amp;'HTML &amp; JS &amp; CSS'!C461&amp;'HTML &amp; JS &amp; CSS'!D461&amp;'HTML &amp; JS &amp; CSS'!E461&amp;'HTML &amp; JS &amp; CSS'!F461&amp;'HTML &amp; JS &amp; CSS'!G461&amp;'HTML &amp; JS &amp; CSS'!H461&amp;'HTML &amp; JS &amp; CSS'!I461&amp;'HTML &amp; JS &amp; CSS'!J461&amp;'HTML &amp; JS &amp; CSS'!K461&amp;'HTML &amp; JS &amp; CSS'!L461&amp;'HTML &amp; JS &amp; CSS'!M461&amp;'HTML &amp; JS &amp; CSS'!N461&amp;'HTML &amp; JS &amp; CSS'!O461&amp;'HTML &amp; JS &amp; CSS'!P461&amp;'HTML &amp; JS &amp; CSS'!Q461&amp;'HTML &amp; JS &amp; CSS'!R461</f>
        <v/>
      </c>
    </row>
    <row r="463" spans="7:7" x14ac:dyDescent="0.3">
      <c r="G463" t="str">
        <f>'HTML &amp; JS &amp; CSS'!A462&amp;'HTML &amp; JS &amp; CSS'!B462&amp;'HTML &amp; JS &amp; CSS'!C462&amp;'HTML &amp; JS &amp; CSS'!D462&amp;'HTML &amp; JS &amp; CSS'!E462&amp;'HTML &amp; JS &amp; CSS'!F462&amp;'HTML &amp; JS &amp; CSS'!G462&amp;'HTML &amp; JS &amp; CSS'!H462&amp;'HTML &amp; JS &amp; CSS'!I462&amp;'HTML &amp; JS &amp; CSS'!J462&amp;'HTML &amp; JS &amp; CSS'!K462&amp;'HTML &amp; JS &amp; CSS'!L462&amp;'HTML &amp; JS &amp; CSS'!M462&amp;'HTML &amp; JS &amp; CSS'!N462&amp;'HTML &amp; JS &amp; CSS'!O462&amp;'HTML &amp; JS &amp; CSS'!P462&amp;'HTML &amp; JS &amp; CSS'!Q462&amp;'HTML &amp; JS &amp; CSS'!R462</f>
        <v/>
      </c>
    </row>
    <row r="464" spans="7:7" x14ac:dyDescent="0.3">
      <c r="G464" t="str">
        <f>'HTML &amp; JS &amp; CSS'!A463&amp;'HTML &amp; JS &amp; CSS'!B463&amp;'HTML &amp; JS &amp; CSS'!C463&amp;'HTML &amp; JS &amp; CSS'!D463&amp;'HTML &amp; JS &amp; CSS'!E463&amp;'HTML &amp; JS &amp; CSS'!F463&amp;'HTML &amp; JS &amp; CSS'!G463&amp;'HTML &amp; JS &amp; CSS'!H463&amp;'HTML &amp; JS &amp; CSS'!I463&amp;'HTML &amp; JS &amp; CSS'!J463&amp;'HTML &amp; JS &amp; CSS'!K463&amp;'HTML &amp; JS &amp; CSS'!L463&amp;'HTML &amp; JS &amp; CSS'!M463&amp;'HTML &amp; JS &amp; CSS'!N463&amp;'HTML &amp; JS &amp; CSS'!O463&amp;'HTML &amp; JS &amp; CSS'!P463&amp;'HTML &amp; JS &amp; CSS'!Q463&amp;'HTML &amp; JS &amp; CSS'!R463</f>
        <v/>
      </c>
    </row>
    <row r="465" spans="7:7" x14ac:dyDescent="0.3">
      <c r="G465" t="str">
        <f>'HTML &amp; JS &amp; CSS'!A464&amp;'HTML &amp; JS &amp; CSS'!B464&amp;'HTML &amp; JS &amp; CSS'!C464&amp;'HTML &amp; JS &amp; CSS'!D464&amp;'HTML &amp; JS &amp; CSS'!E464&amp;'HTML &amp; JS &amp; CSS'!F464&amp;'HTML &amp; JS &amp; CSS'!G464&amp;'HTML &amp; JS &amp; CSS'!H464&amp;'HTML &amp; JS &amp; CSS'!I464&amp;'HTML &amp; JS &amp; CSS'!J464&amp;'HTML &amp; JS &amp; CSS'!K464&amp;'HTML &amp; JS &amp; CSS'!L464&amp;'HTML &amp; JS &amp; CSS'!M464&amp;'HTML &amp; JS &amp; CSS'!N464&amp;'HTML &amp; JS &amp; CSS'!O464&amp;'HTML &amp; JS &amp; CSS'!P464&amp;'HTML &amp; JS &amp; CSS'!Q464&amp;'HTML &amp; JS &amp; CSS'!R464</f>
        <v/>
      </c>
    </row>
    <row r="466" spans="7:7" x14ac:dyDescent="0.3">
      <c r="G466" t="str">
        <f>'HTML &amp; JS &amp; CSS'!A465&amp;'HTML &amp; JS &amp; CSS'!B465&amp;'HTML &amp; JS &amp; CSS'!C465&amp;'HTML &amp; JS &amp; CSS'!D465&amp;'HTML &amp; JS &amp; CSS'!E465&amp;'HTML &amp; JS &amp; CSS'!F465&amp;'HTML &amp; JS &amp; CSS'!G465&amp;'HTML &amp; JS &amp; CSS'!H465&amp;'HTML &amp; JS &amp; CSS'!I465&amp;'HTML &amp; JS &amp; CSS'!J465&amp;'HTML &amp; JS &amp; CSS'!K465&amp;'HTML &amp; JS &amp; CSS'!L465&amp;'HTML &amp; JS &amp; CSS'!M465&amp;'HTML &amp; JS &amp; CSS'!N465&amp;'HTML &amp; JS &amp; CSS'!O465&amp;'HTML &amp; JS &amp; CSS'!P465&amp;'HTML &amp; JS &amp; CSS'!Q465&amp;'HTML &amp; JS &amp; CSS'!R465</f>
        <v/>
      </c>
    </row>
    <row r="467" spans="7:7" x14ac:dyDescent="0.3">
      <c r="G467" t="str">
        <f>'HTML &amp; JS &amp; CSS'!A466&amp;'HTML &amp; JS &amp; CSS'!B466&amp;'HTML &amp; JS &amp; CSS'!C466&amp;'HTML &amp; JS &amp; CSS'!D466&amp;'HTML &amp; JS &amp; CSS'!E466&amp;'HTML &amp; JS &amp; CSS'!F466&amp;'HTML &amp; JS &amp; CSS'!G466&amp;'HTML &amp; JS &amp; CSS'!H466&amp;'HTML &amp; JS &amp; CSS'!I466&amp;'HTML &amp; JS &amp; CSS'!J466&amp;'HTML &amp; JS &amp; CSS'!K466&amp;'HTML &amp; JS &amp; CSS'!L466&amp;'HTML &amp; JS &amp; CSS'!M466&amp;'HTML &amp; JS &amp; CSS'!N466&amp;'HTML &amp; JS &amp; CSS'!O466&amp;'HTML &amp; JS &amp; CSS'!P466&amp;'HTML &amp; JS &amp; CSS'!Q466&amp;'HTML &amp; JS &amp; CSS'!R466</f>
        <v/>
      </c>
    </row>
    <row r="468" spans="7:7" x14ac:dyDescent="0.3">
      <c r="G468" t="str">
        <f>'HTML &amp; JS &amp; CSS'!A467&amp;'HTML &amp; JS &amp; CSS'!B467&amp;'HTML &amp; JS &amp; CSS'!C467&amp;'HTML &amp; JS &amp; CSS'!D467&amp;'HTML &amp; JS &amp; CSS'!E467&amp;'HTML &amp; JS &amp; CSS'!F467&amp;'HTML &amp; JS &amp; CSS'!G467&amp;'HTML &amp; JS &amp; CSS'!H467&amp;'HTML &amp; JS &amp; CSS'!I467&amp;'HTML &amp; JS &amp; CSS'!J467&amp;'HTML &amp; JS &amp; CSS'!K467&amp;'HTML &amp; JS &amp; CSS'!L467&amp;'HTML &amp; JS &amp; CSS'!M467&amp;'HTML &amp; JS &amp; CSS'!N467&amp;'HTML &amp; JS &amp; CSS'!O467&amp;'HTML &amp; JS &amp; CSS'!P467&amp;'HTML &amp; JS &amp; CSS'!Q467&amp;'HTML &amp; JS &amp; CSS'!R467</f>
        <v/>
      </c>
    </row>
    <row r="469" spans="7:7" x14ac:dyDescent="0.3">
      <c r="G469" t="str">
        <f>'HTML &amp; JS &amp; CSS'!A468&amp;'HTML &amp; JS &amp; CSS'!B468&amp;'HTML &amp; JS &amp; CSS'!C468&amp;'HTML &amp; JS &amp; CSS'!D468&amp;'HTML &amp; JS &amp; CSS'!E468&amp;'HTML &amp; JS &amp; CSS'!F468&amp;'HTML &amp; JS &amp; CSS'!G468&amp;'HTML &amp; JS &amp; CSS'!H468&amp;'HTML &amp; JS &amp; CSS'!I468&amp;'HTML &amp; JS &amp; CSS'!J468&amp;'HTML &amp; JS &amp; CSS'!K468&amp;'HTML &amp; JS &amp; CSS'!L468&amp;'HTML &amp; JS &amp; CSS'!M468&amp;'HTML &amp; JS &amp; CSS'!N468&amp;'HTML &amp; JS &amp; CSS'!O468&amp;'HTML &amp; JS &amp; CSS'!P468&amp;'HTML &amp; JS &amp; CSS'!Q468&amp;'HTML &amp; JS &amp; CSS'!R468</f>
        <v/>
      </c>
    </row>
    <row r="470" spans="7:7" x14ac:dyDescent="0.3">
      <c r="G470" t="str">
        <f>'HTML &amp; JS &amp; CSS'!A469&amp;'HTML &amp; JS &amp; CSS'!B469&amp;'HTML &amp; JS &amp; CSS'!C469&amp;'HTML &amp; JS &amp; CSS'!D469&amp;'HTML &amp; JS &amp; CSS'!E469&amp;'HTML &amp; JS &amp; CSS'!F469&amp;'HTML &amp; JS &amp; CSS'!G469&amp;'HTML &amp; JS &amp; CSS'!H469&amp;'HTML &amp; JS &amp; CSS'!I469&amp;'HTML &amp; JS &amp; CSS'!J469&amp;'HTML &amp; JS &amp; CSS'!K469&amp;'HTML &amp; JS &amp; CSS'!L469&amp;'HTML &amp; JS &amp; CSS'!M469&amp;'HTML &amp; JS &amp; CSS'!N469&amp;'HTML &amp; JS &amp; CSS'!O469&amp;'HTML &amp; JS &amp; CSS'!P469&amp;'HTML &amp; JS &amp; CSS'!Q469&amp;'HTML &amp; JS &amp; CSS'!R469</f>
        <v/>
      </c>
    </row>
    <row r="471" spans="7:7" x14ac:dyDescent="0.3">
      <c r="G471" t="str">
        <f>'HTML &amp; JS &amp; CSS'!A470&amp;'HTML &amp; JS &amp; CSS'!B470&amp;'HTML &amp; JS &amp; CSS'!C470&amp;'HTML &amp; JS &amp; CSS'!D470&amp;'HTML &amp; JS &amp; CSS'!E470&amp;'HTML &amp; JS &amp; CSS'!F470&amp;'HTML &amp; JS &amp; CSS'!G470&amp;'HTML &amp; JS &amp; CSS'!H470&amp;'HTML &amp; JS &amp; CSS'!I470&amp;'HTML &amp; JS &amp; CSS'!J470&amp;'HTML &amp; JS &amp; CSS'!K470&amp;'HTML &amp; JS &amp; CSS'!L470&amp;'HTML &amp; JS &amp; CSS'!M470&amp;'HTML &amp; JS &amp; CSS'!N470&amp;'HTML &amp; JS &amp; CSS'!O470&amp;'HTML &amp; JS &amp; CSS'!P470&amp;'HTML &amp; JS &amp; CSS'!Q470&amp;'HTML &amp; JS &amp; CSS'!R470</f>
        <v/>
      </c>
    </row>
    <row r="472" spans="7:7" x14ac:dyDescent="0.3">
      <c r="G472" t="str">
        <f>'HTML &amp; JS &amp; CSS'!A471&amp;'HTML &amp; JS &amp; CSS'!B471&amp;'HTML &amp; JS &amp; CSS'!C471&amp;'HTML &amp; JS &amp; CSS'!D471&amp;'HTML &amp; JS &amp; CSS'!E471&amp;'HTML &amp; JS &amp; CSS'!F471&amp;'HTML &amp; JS &amp; CSS'!G471&amp;'HTML &amp; JS &amp; CSS'!H471&amp;'HTML &amp; JS &amp; CSS'!I471&amp;'HTML &amp; JS &amp; CSS'!J471&amp;'HTML &amp; JS &amp; CSS'!K471&amp;'HTML &amp; JS &amp; CSS'!L471&amp;'HTML &amp; JS &amp; CSS'!M471&amp;'HTML &amp; JS &amp; CSS'!N471&amp;'HTML &amp; JS &amp; CSS'!O471&amp;'HTML &amp; JS &amp; CSS'!P471&amp;'HTML &amp; JS &amp; CSS'!Q471&amp;'HTML &amp; JS &amp; CSS'!R471</f>
        <v/>
      </c>
    </row>
    <row r="473" spans="7:7" x14ac:dyDescent="0.3">
      <c r="G473" t="str">
        <f>'HTML &amp; JS &amp; CSS'!A472&amp;'HTML &amp; JS &amp; CSS'!B472&amp;'HTML &amp; JS &amp; CSS'!C472&amp;'HTML &amp; JS &amp; CSS'!D472&amp;'HTML &amp; JS &amp; CSS'!E472&amp;'HTML &amp; JS &amp; CSS'!F472&amp;'HTML &amp; JS &amp; CSS'!G472&amp;'HTML &amp; JS &amp; CSS'!H472&amp;'HTML &amp; JS &amp; CSS'!I472&amp;'HTML &amp; JS &amp; CSS'!J472&amp;'HTML &amp; JS &amp; CSS'!K472&amp;'HTML &amp; JS &amp; CSS'!L472&amp;'HTML &amp; JS &amp; CSS'!M472&amp;'HTML &amp; JS &amp; CSS'!N472&amp;'HTML &amp; JS &amp; CSS'!O472&amp;'HTML &amp; JS &amp; CSS'!P472&amp;'HTML &amp; JS &amp; CSS'!Q472&amp;'HTML &amp; JS &amp; CSS'!R472</f>
        <v/>
      </c>
    </row>
    <row r="474" spans="7:7" x14ac:dyDescent="0.3">
      <c r="G474" t="str">
        <f>'HTML &amp; JS &amp; CSS'!A473&amp;'HTML &amp; JS &amp; CSS'!B473&amp;'HTML &amp; JS &amp; CSS'!C473&amp;'HTML &amp; JS &amp; CSS'!D473&amp;'HTML &amp; JS &amp; CSS'!E473&amp;'HTML &amp; JS &amp; CSS'!F473&amp;'HTML &amp; JS &amp; CSS'!G473&amp;'HTML &amp; JS &amp; CSS'!H473&amp;'HTML &amp; JS &amp; CSS'!I473&amp;'HTML &amp; JS &amp; CSS'!J473&amp;'HTML &amp; JS &amp; CSS'!K473&amp;'HTML &amp; JS &amp; CSS'!L473&amp;'HTML &amp; JS &amp; CSS'!M473&amp;'HTML &amp; JS &amp; CSS'!N473&amp;'HTML &amp; JS &amp; CSS'!O473&amp;'HTML &amp; JS &amp; CSS'!P473&amp;'HTML &amp; JS &amp; CSS'!Q473&amp;'HTML &amp; JS &amp; CSS'!R473</f>
        <v/>
      </c>
    </row>
    <row r="475" spans="7:7" x14ac:dyDescent="0.3">
      <c r="G475" t="str">
        <f>'HTML &amp; JS &amp; CSS'!A474&amp;'HTML &amp; JS &amp; CSS'!B474&amp;'HTML &amp; JS &amp; CSS'!C474&amp;'HTML &amp; JS &amp; CSS'!D474&amp;'HTML &amp; JS &amp; CSS'!E474&amp;'HTML &amp; JS &amp; CSS'!F474&amp;'HTML &amp; JS &amp; CSS'!G474&amp;'HTML &amp; JS &amp; CSS'!H474&amp;'HTML &amp; JS &amp; CSS'!I474&amp;'HTML &amp; JS &amp; CSS'!J474&amp;'HTML &amp; JS &amp; CSS'!K474&amp;'HTML &amp; JS &amp; CSS'!L474&amp;'HTML &amp; JS &amp; CSS'!M474&amp;'HTML &amp; JS &amp; CSS'!N474&amp;'HTML &amp; JS &amp; CSS'!O474&amp;'HTML &amp; JS &amp; CSS'!P474&amp;'HTML &amp; JS &amp; CSS'!Q474&amp;'HTML &amp; JS &amp; CSS'!R474</f>
        <v/>
      </c>
    </row>
    <row r="476" spans="7:7" x14ac:dyDescent="0.3">
      <c r="G476" t="str">
        <f>'HTML &amp; JS &amp; CSS'!A475&amp;'HTML &amp; JS &amp; CSS'!B475&amp;'HTML &amp; JS &amp; CSS'!C475&amp;'HTML &amp; JS &amp; CSS'!D475&amp;'HTML &amp; JS &amp; CSS'!E475&amp;'HTML &amp; JS &amp; CSS'!F475&amp;'HTML &amp; JS &amp; CSS'!G475&amp;'HTML &amp; JS &amp; CSS'!H475&amp;'HTML &amp; JS &amp; CSS'!I475&amp;'HTML &amp; JS &amp; CSS'!J475&amp;'HTML &amp; JS &amp; CSS'!K475&amp;'HTML &amp; JS &amp; CSS'!L475&amp;'HTML &amp; JS &amp; CSS'!M475&amp;'HTML &amp; JS &amp; CSS'!N475&amp;'HTML &amp; JS &amp; CSS'!O475&amp;'HTML &amp; JS &amp; CSS'!P475&amp;'HTML &amp; JS &amp; CSS'!Q475&amp;'HTML &amp; JS &amp; CSS'!R475</f>
        <v/>
      </c>
    </row>
    <row r="477" spans="7:7" x14ac:dyDescent="0.3">
      <c r="G477" t="str">
        <f>'HTML &amp; JS &amp; CSS'!A476&amp;'HTML &amp; JS &amp; CSS'!B476&amp;'HTML &amp; JS &amp; CSS'!C476&amp;'HTML &amp; JS &amp; CSS'!D476&amp;'HTML &amp; JS &amp; CSS'!E476&amp;'HTML &amp; JS &amp; CSS'!F476&amp;'HTML &amp; JS &amp; CSS'!G476&amp;'HTML &amp; JS &amp; CSS'!H476&amp;'HTML &amp; JS &amp; CSS'!I476&amp;'HTML &amp; JS &amp; CSS'!J476&amp;'HTML &amp; JS &amp; CSS'!K476&amp;'HTML &amp; JS &amp; CSS'!L476&amp;'HTML &amp; JS &amp; CSS'!M476&amp;'HTML &amp; JS &amp; CSS'!N476&amp;'HTML &amp; JS &amp; CSS'!O476&amp;'HTML &amp; JS &amp; CSS'!P476&amp;'HTML &amp; JS &amp; CSS'!Q476&amp;'HTML &amp; JS &amp; CSS'!R476</f>
        <v/>
      </c>
    </row>
    <row r="478" spans="7:7" x14ac:dyDescent="0.3">
      <c r="G478" t="str">
        <f>'HTML &amp; JS &amp; CSS'!A477&amp;'HTML &amp; JS &amp; CSS'!B477&amp;'HTML &amp; JS &amp; CSS'!C477&amp;'HTML &amp; JS &amp; CSS'!D477&amp;'HTML &amp; JS &amp; CSS'!E477&amp;'HTML &amp; JS &amp; CSS'!F477&amp;'HTML &amp; JS &amp; CSS'!G477&amp;'HTML &amp; JS &amp; CSS'!H477&amp;'HTML &amp; JS &amp; CSS'!I477&amp;'HTML &amp; JS &amp; CSS'!J477&amp;'HTML &amp; JS &amp; CSS'!K477&amp;'HTML &amp; JS &amp; CSS'!L477&amp;'HTML &amp; JS &amp; CSS'!M477&amp;'HTML &amp; JS &amp; CSS'!N477&amp;'HTML &amp; JS &amp; CSS'!O477&amp;'HTML &amp; JS &amp; CSS'!P477&amp;'HTML &amp; JS &amp; CSS'!Q477&amp;'HTML &amp; JS &amp; CSS'!R477</f>
        <v/>
      </c>
    </row>
    <row r="479" spans="7:7" x14ac:dyDescent="0.3">
      <c r="G479" t="str">
        <f>'HTML &amp; JS &amp; CSS'!A478&amp;'HTML &amp; JS &amp; CSS'!B478&amp;'HTML &amp; JS &amp; CSS'!C478&amp;'HTML &amp; JS &amp; CSS'!D478&amp;'HTML &amp; JS &amp; CSS'!E478&amp;'HTML &amp; JS &amp; CSS'!F478&amp;'HTML &amp; JS &amp; CSS'!G478&amp;'HTML &amp; JS &amp; CSS'!H478&amp;'HTML &amp; JS &amp; CSS'!I478&amp;'HTML &amp; JS &amp; CSS'!J478&amp;'HTML &amp; JS &amp; CSS'!K478&amp;'HTML &amp; JS &amp; CSS'!L478&amp;'HTML &amp; JS &amp; CSS'!M478&amp;'HTML &amp; JS &amp; CSS'!N478&amp;'HTML &amp; JS &amp; CSS'!O478&amp;'HTML &amp; JS &amp; CSS'!P478&amp;'HTML &amp; JS &amp; CSS'!Q478&amp;'HTML &amp; JS &amp; CSS'!R478</f>
        <v/>
      </c>
    </row>
    <row r="480" spans="7:7" x14ac:dyDescent="0.3">
      <c r="G480" t="str">
        <f>'HTML &amp; JS &amp; CSS'!A479&amp;'HTML &amp; JS &amp; CSS'!B479&amp;'HTML &amp; JS &amp; CSS'!C479&amp;'HTML &amp; JS &amp; CSS'!D479&amp;'HTML &amp; JS &amp; CSS'!E479&amp;'HTML &amp; JS &amp; CSS'!F479&amp;'HTML &amp; JS &amp; CSS'!G479&amp;'HTML &amp; JS &amp; CSS'!H479&amp;'HTML &amp; JS &amp; CSS'!I479&amp;'HTML &amp; JS &amp; CSS'!J479&amp;'HTML &amp; JS &amp; CSS'!K479&amp;'HTML &amp; JS &amp; CSS'!L479&amp;'HTML &amp; JS &amp; CSS'!M479&amp;'HTML &amp; JS &amp; CSS'!N479&amp;'HTML &amp; JS &amp; CSS'!O479&amp;'HTML &amp; JS &amp; CSS'!P479&amp;'HTML &amp; JS &amp; CSS'!Q479&amp;'HTML &amp; JS &amp; CSS'!R479</f>
        <v/>
      </c>
    </row>
    <row r="481" spans="7:7" x14ac:dyDescent="0.3">
      <c r="G481" t="str">
        <f>'HTML &amp; JS &amp; CSS'!A480&amp;'HTML &amp; JS &amp; CSS'!B480&amp;'HTML &amp; JS &amp; CSS'!C480&amp;'HTML &amp; JS &amp; CSS'!D480&amp;'HTML &amp; JS &amp; CSS'!E480&amp;'HTML &amp; JS &amp; CSS'!F480&amp;'HTML &amp; JS &amp; CSS'!G480&amp;'HTML &amp; JS &amp; CSS'!H480&amp;'HTML &amp; JS &amp; CSS'!I480&amp;'HTML &amp; JS &amp; CSS'!J480&amp;'HTML &amp; JS &amp; CSS'!K480&amp;'HTML &amp; JS &amp; CSS'!L480&amp;'HTML &amp; JS &amp; CSS'!M480&amp;'HTML &amp; JS &amp; CSS'!N480&amp;'HTML &amp; JS &amp; CSS'!O480&amp;'HTML &amp; JS &amp; CSS'!P480&amp;'HTML &amp; JS &amp; CSS'!Q480&amp;'HTML &amp; JS &amp; CSS'!R480</f>
        <v/>
      </c>
    </row>
    <row r="482" spans="7:7" x14ac:dyDescent="0.3">
      <c r="G482" t="str">
        <f>'HTML &amp; JS &amp; CSS'!A481&amp;'HTML &amp; JS &amp; CSS'!B481&amp;'HTML &amp; JS &amp; CSS'!C481&amp;'HTML &amp; JS &amp; CSS'!D481&amp;'HTML &amp; JS &amp; CSS'!E481&amp;'HTML &amp; JS &amp; CSS'!F481&amp;'HTML &amp; JS &amp; CSS'!G481&amp;'HTML &amp; JS &amp; CSS'!H481&amp;'HTML &amp; JS &amp; CSS'!I481&amp;'HTML &amp; JS &amp; CSS'!J481&amp;'HTML &amp; JS &amp; CSS'!K481&amp;'HTML &amp; JS &amp; CSS'!L481&amp;'HTML &amp; JS &amp; CSS'!M481&amp;'HTML &amp; JS &amp; CSS'!N481&amp;'HTML &amp; JS &amp; CSS'!O481&amp;'HTML &amp; JS &amp; CSS'!P481&amp;'HTML &amp; JS &amp; CSS'!Q481&amp;'HTML &amp; JS &amp; CSS'!R481</f>
        <v/>
      </c>
    </row>
    <row r="483" spans="7:7" x14ac:dyDescent="0.3">
      <c r="G483" t="str">
        <f>'HTML &amp; JS &amp; CSS'!A482&amp;'HTML &amp; JS &amp; CSS'!B482&amp;'HTML &amp; JS &amp; CSS'!C482&amp;'HTML &amp; JS &amp; CSS'!D482&amp;'HTML &amp; JS &amp; CSS'!E482&amp;'HTML &amp; JS &amp; CSS'!F482&amp;'HTML &amp; JS &amp; CSS'!G482&amp;'HTML &amp; JS &amp; CSS'!H482&amp;'HTML &amp; JS &amp; CSS'!I482&amp;'HTML &amp; JS &amp; CSS'!J482&amp;'HTML &amp; JS &amp; CSS'!K482&amp;'HTML &amp; JS &amp; CSS'!L482&amp;'HTML &amp; JS &amp; CSS'!M482&amp;'HTML &amp; JS &amp; CSS'!N482&amp;'HTML &amp; JS &amp; CSS'!O482&amp;'HTML &amp; JS &amp; CSS'!P482&amp;'HTML &amp; JS &amp; CSS'!Q482&amp;'HTML &amp; JS &amp; CSS'!R482</f>
        <v/>
      </c>
    </row>
    <row r="484" spans="7:7" x14ac:dyDescent="0.3">
      <c r="G484" t="str">
        <f>'HTML &amp; JS &amp; CSS'!A483&amp;'HTML &amp; JS &amp; CSS'!B483&amp;'HTML &amp; JS &amp; CSS'!C483&amp;'HTML &amp; JS &amp; CSS'!D483&amp;'HTML &amp; JS &amp; CSS'!E483&amp;'HTML &amp; JS &amp; CSS'!F483&amp;'HTML &amp; JS &amp; CSS'!G483&amp;'HTML &amp; JS &amp; CSS'!H483&amp;'HTML &amp; JS &amp; CSS'!I483&amp;'HTML &amp; JS &amp; CSS'!J483&amp;'HTML &amp; JS &amp; CSS'!K483&amp;'HTML &amp; JS &amp; CSS'!L483&amp;'HTML &amp; JS &amp; CSS'!M483&amp;'HTML &amp; JS &amp; CSS'!N483&amp;'HTML &amp; JS &amp; CSS'!O483&amp;'HTML &amp; JS &amp; CSS'!P483&amp;'HTML &amp; JS &amp; CSS'!Q483&amp;'HTML &amp; JS &amp; CSS'!R483</f>
        <v/>
      </c>
    </row>
    <row r="485" spans="7:7" x14ac:dyDescent="0.3">
      <c r="G485" t="str">
        <f>'HTML &amp; JS &amp; CSS'!A484&amp;'HTML &amp; JS &amp; CSS'!B484&amp;'HTML &amp; JS &amp; CSS'!C484&amp;'HTML &amp; JS &amp; CSS'!D484&amp;'HTML &amp; JS &amp; CSS'!E484&amp;'HTML &amp; JS &amp; CSS'!F484&amp;'HTML &amp; JS &amp; CSS'!G484&amp;'HTML &amp; JS &amp; CSS'!H484&amp;'HTML &amp; JS &amp; CSS'!I484&amp;'HTML &amp; JS &amp; CSS'!J484&amp;'HTML &amp; JS &amp; CSS'!K484&amp;'HTML &amp; JS &amp; CSS'!L484&amp;'HTML &amp; JS &amp; CSS'!M484&amp;'HTML &amp; JS &amp; CSS'!N484&amp;'HTML &amp; JS &amp; CSS'!O484&amp;'HTML &amp; JS &amp; CSS'!P484&amp;'HTML &amp; JS &amp; CSS'!Q484&amp;'HTML &amp; JS &amp; CSS'!R484</f>
        <v/>
      </c>
    </row>
    <row r="486" spans="7:7" x14ac:dyDescent="0.3">
      <c r="G486" t="str">
        <f>'HTML &amp; JS &amp; CSS'!A485&amp;'HTML &amp; JS &amp; CSS'!B485&amp;'HTML &amp; JS &amp; CSS'!C485&amp;'HTML &amp; JS &amp; CSS'!D485&amp;'HTML &amp; JS &amp; CSS'!E485&amp;'HTML &amp; JS &amp; CSS'!F485&amp;'HTML &amp; JS &amp; CSS'!G485&amp;'HTML &amp; JS &amp; CSS'!H485&amp;'HTML &amp; JS &amp; CSS'!I485&amp;'HTML &amp; JS &amp; CSS'!J485&amp;'HTML &amp; JS &amp; CSS'!K485&amp;'HTML &amp; JS &amp; CSS'!L485&amp;'HTML &amp; JS &amp; CSS'!M485&amp;'HTML &amp; JS &amp; CSS'!N485&amp;'HTML &amp; JS &amp; CSS'!O485&amp;'HTML &amp; JS &amp; CSS'!P485&amp;'HTML &amp; JS &amp; CSS'!Q485&amp;'HTML &amp; JS &amp; CSS'!R485</f>
        <v/>
      </c>
    </row>
    <row r="487" spans="7:7" x14ac:dyDescent="0.3">
      <c r="G487" t="str">
        <f>'HTML &amp; JS &amp; CSS'!A486&amp;'HTML &amp; JS &amp; CSS'!B486&amp;'HTML &amp; JS &amp; CSS'!C486&amp;'HTML &amp; JS &amp; CSS'!D486&amp;'HTML &amp; JS &amp; CSS'!E486&amp;'HTML &amp; JS &amp; CSS'!F486&amp;'HTML &amp; JS &amp; CSS'!G486&amp;'HTML &amp; JS &amp; CSS'!H486&amp;'HTML &amp; JS &amp; CSS'!I486&amp;'HTML &amp; JS &amp; CSS'!J486&amp;'HTML &amp; JS &amp; CSS'!K486&amp;'HTML &amp; JS &amp; CSS'!L486&amp;'HTML &amp; JS &amp; CSS'!M486&amp;'HTML &amp; JS &amp; CSS'!N486&amp;'HTML &amp; JS &amp; CSS'!O486&amp;'HTML &amp; JS &amp; CSS'!P486&amp;'HTML &amp; JS &amp; CSS'!Q486&amp;'HTML &amp; JS &amp; CSS'!R486</f>
        <v/>
      </c>
    </row>
    <row r="488" spans="7:7" x14ac:dyDescent="0.3">
      <c r="G488" t="str">
        <f>'HTML &amp; JS &amp; CSS'!A487&amp;'HTML &amp; JS &amp; CSS'!B487&amp;'HTML &amp; JS &amp; CSS'!C487&amp;'HTML &amp; JS &amp; CSS'!D487&amp;'HTML &amp; JS &amp; CSS'!E487&amp;'HTML &amp; JS &amp; CSS'!F487&amp;'HTML &amp; JS &amp; CSS'!G487&amp;'HTML &amp; JS &amp; CSS'!H487&amp;'HTML &amp; JS &amp; CSS'!I487&amp;'HTML &amp; JS &amp; CSS'!J487&amp;'HTML &amp; JS &amp; CSS'!K487&amp;'HTML &amp; JS &amp; CSS'!L487&amp;'HTML &amp; JS &amp; CSS'!M487&amp;'HTML &amp; JS &amp; CSS'!N487&amp;'HTML &amp; JS &amp; CSS'!O487&amp;'HTML &amp; JS &amp; CSS'!P487&amp;'HTML &amp; JS &amp; CSS'!Q487&amp;'HTML &amp; JS &amp; CSS'!R487</f>
        <v/>
      </c>
    </row>
    <row r="489" spans="7:7" x14ac:dyDescent="0.3">
      <c r="G489" t="str">
        <f>'HTML &amp; JS &amp; CSS'!A488&amp;'HTML &amp; JS &amp; CSS'!B488&amp;'HTML &amp; JS &amp; CSS'!C488&amp;'HTML &amp; JS &amp; CSS'!D488&amp;'HTML &amp; JS &amp; CSS'!E488&amp;'HTML &amp; JS &amp; CSS'!F488&amp;'HTML &amp; JS &amp; CSS'!G488&amp;'HTML &amp; JS &amp; CSS'!H488&amp;'HTML &amp; JS &amp; CSS'!I488&amp;'HTML &amp; JS &amp; CSS'!J488&amp;'HTML &amp; JS &amp; CSS'!K488&amp;'HTML &amp; JS &amp; CSS'!L488&amp;'HTML &amp; JS &amp; CSS'!M488&amp;'HTML &amp; JS &amp; CSS'!N488&amp;'HTML &amp; JS &amp; CSS'!O488&amp;'HTML &amp; JS &amp; CSS'!P488&amp;'HTML &amp; JS &amp; CSS'!Q488&amp;'HTML &amp; JS &amp; CSS'!R488</f>
        <v/>
      </c>
    </row>
    <row r="490" spans="7:7" x14ac:dyDescent="0.3">
      <c r="G490" t="str">
        <f>'HTML &amp; JS &amp; CSS'!A489&amp;'HTML &amp; JS &amp; CSS'!B489&amp;'HTML &amp; JS &amp; CSS'!C489&amp;'HTML &amp; JS &amp; CSS'!D489&amp;'HTML &amp; JS &amp; CSS'!E489&amp;'HTML &amp; JS &amp; CSS'!F489&amp;'HTML &amp; JS &amp; CSS'!G489&amp;'HTML &amp; JS &amp; CSS'!H489&amp;'HTML &amp; JS &amp; CSS'!I489&amp;'HTML &amp; JS &amp; CSS'!J489&amp;'HTML &amp; JS &amp; CSS'!K489&amp;'HTML &amp; JS &amp; CSS'!L489&amp;'HTML &amp; JS &amp; CSS'!M489&amp;'HTML &amp; JS &amp; CSS'!N489&amp;'HTML &amp; JS &amp; CSS'!O489&amp;'HTML &amp; JS &amp; CSS'!P489&amp;'HTML &amp; JS &amp; CSS'!Q489&amp;'HTML &amp; JS &amp; CSS'!R489</f>
        <v/>
      </c>
    </row>
    <row r="491" spans="7:7" x14ac:dyDescent="0.3">
      <c r="G491" t="str">
        <f>'HTML &amp; JS &amp; CSS'!A490&amp;'HTML &amp; JS &amp; CSS'!B490&amp;'HTML &amp; JS &amp; CSS'!C490&amp;'HTML &amp; JS &amp; CSS'!D490&amp;'HTML &amp; JS &amp; CSS'!E490&amp;'HTML &amp; JS &amp; CSS'!F490&amp;'HTML &amp; JS &amp; CSS'!G490&amp;'HTML &amp; JS &amp; CSS'!H490&amp;'HTML &amp; JS &amp; CSS'!I490&amp;'HTML &amp; JS &amp; CSS'!J490&amp;'HTML &amp; JS &amp; CSS'!K490&amp;'HTML &amp; JS &amp; CSS'!L490&amp;'HTML &amp; JS &amp; CSS'!M490&amp;'HTML &amp; JS &amp; CSS'!N490&amp;'HTML &amp; JS &amp; CSS'!O490&amp;'HTML &amp; JS &amp; CSS'!P490&amp;'HTML &amp; JS &amp; CSS'!Q490&amp;'HTML &amp; JS &amp; CSS'!R490</f>
        <v/>
      </c>
    </row>
    <row r="492" spans="7:7" x14ac:dyDescent="0.3">
      <c r="G492" t="str">
        <f>'HTML &amp; JS &amp; CSS'!A491&amp;'HTML &amp; JS &amp; CSS'!B491&amp;'HTML &amp; JS &amp; CSS'!C491&amp;'HTML &amp; JS &amp; CSS'!D491&amp;'HTML &amp; JS &amp; CSS'!E491&amp;'HTML &amp; JS &amp; CSS'!F491&amp;'HTML &amp; JS &amp; CSS'!G491&amp;'HTML &amp; JS &amp; CSS'!H491&amp;'HTML &amp; JS &amp; CSS'!I491&amp;'HTML &amp; JS &amp; CSS'!J491&amp;'HTML &amp; JS &amp; CSS'!K491&amp;'HTML &amp; JS &amp; CSS'!L491&amp;'HTML &amp; JS &amp; CSS'!M491&amp;'HTML &amp; JS &amp; CSS'!N491&amp;'HTML &amp; JS &amp; CSS'!O491&amp;'HTML &amp; JS &amp; CSS'!P491&amp;'HTML &amp; JS &amp; CSS'!Q491&amp;'HTML &amp; JS &amp; CSS'!R491</f>
        <v/>
      </c>
    </row>
    <row r="493" spans="7:7" x14ac:dyDescent="0.3">
      <c r="G493" t="str">
        <f>'HTML &amp; JS &amp; CSS'!A492&amp;'HTML &amp; JS &amp; CSS'!B492&amp;'HTML &amp; JS &amp; CSS'!C492&amp;'HTML &amp; JS &amp; CSS'!D492&amp;'HTML &amp; JS &amp; CSS'!E492&amp;'HTML &amp; JS &amp; CSS'!F492&amp;'HTML &amp; JS &amp; CSS'!G492&amp;'HTML &amp; JS &amp; CSS'!H492&amp;'HTML &amp; JS &amp; CSS'!I492&amp;'HTML &amp; JS &amp; CSS'!J492&amp;'HTML &amp; JS &amp; CSS'!K492&amp;'HTML &amp; JS &amp; CSS'!L492&amp;'HTML &amp; JS &amp; CSS'!M492&amp;'HTML &amp; JS &amp; CSS'!N492&amp;'HTML &amp; JS &amp; CSS'!O492&amp;'HTML &amp; JS &amp; CSS'!P492&amp;'HTML &amp; JS &amp; CSS'!Q492&amp;'HTML &amp; JS &amp; CSS'!R492</f>
        <v/>
      </c>
    </row>
    <row r="494" spans="7:7" x14ac:dyDescent="0.3">
      <c r="G494" t="str">
        <f>'HTML &amp; JS &amp; CSS'!A493&amp;'HTML &amp; JS &amp; CSS'!B493&amp;'HTML &amp; JS &amp; CSS'!C493&amp;'HTML &amp; JS &amp; CSS'!D493&amp;'HTML &amp; JS &amp; CSS'!E493&amp;'HTML &amp; JS &amp; CSS'!F493&amp;'HTML &amp; JS &amp; CSS'!G493&amp;'HTML &amp; JS &amp; CSS'!H493&amp;'HTML &amp; JS &amp; CSS'!I493&amp;'HTML &amp; JS &amp; CSS'!J493&amp;'HTML &amp; JS &amp; CSS'!K493&amp;'HTML &amp; JS &amp; CSS'!L493&amp;'HTML &amp; JS &amp; CSS'!M493&amp;'HTML &amp; JS &amp; CSS'!N493&amp;'HTML &amp; JS &amp; CSS'!O493&amp;'HTML &amp; JS &amp; CSS'!P493&amp;'HTML &amp; JS &amp; CSS'!Q493&amp;'HTML &amp; JS &amp; CSS'!R493</f>
        <v/>
      </c>
    </row>
    <row r="495" spans="7:7" x14ac:dyDescent="0.3">
      <c r="G495" t="str">
        <f>'HTML &amp; JS &amp; CSS'!A494&amp;'HTML &amp; JS &amp; CSS'!B494&amp;'HTML &amp; JS &amp; CSS'!C494&amp;'HTML &amp; JS &amp; CSS'!D494&amp;'HTML &amp; JS &amp; CSS'!E494&amp;'HTML &amp; JS &amp; CSS'!F494&amp;'HTML &amp; JS &amp; CSS'!G494&amp;'HTML &amp; JS &amp; CSS'!H494&amp;'HTML &amp; JS &amp; CSS'!I494&amp;'HTML &amp; JS &amp; CSS'!J494&amp;'HTML &amp; JS &amp; CSS'!K494&amp;'HTML &amp; JS &amp; CSS'!L494&amp;'HTML &amp; JS &amp; CSS'!M494&amp;'HTML &amp; JS &amp; CSS'!N494&amp;'HTML &amp; JS &amp; CSS'!O494&amp;'HTML &amp; JS &amp; CSS'!P494&amp;'HTML &amp; JS &amp; CSS'!Q494&amp;'HTML &amp; JS &amp; CSS'!R494</f>
        <v/>
      </c>
    </row>
    <row r="496" spans="7:7" x14ac:dyDescent="0.3">
      <c r="G496" t="str">
        <f>'HTML &amp; JS &amp; CSS'!A495&amp;'HTML &amp; JS &amp; CSS'!B495&amp;'HTML &amp; JS &amp; CSS'!C495&amp;'HTML &amp; JS &amp; CSS'!D495&amp;'HTML &amp; JS &amp; CSS'!E495&amp;'HTML &amp; JS &amp; CSS'!F495&amp;'HTML &amp; JS &amp; CSS'!G495&amp;'HTML &amp; JS &amp; CSS'!H495&amp;'HTML &amp; JS &amp; CSS'!I495&amp;'HTML &amp; JS &amp; CSS'!J495&amp;'HTML &amp; JS &amp; CSS'!K495&amp;'HTML &amp; JS &amp; CSS'!L495&amp;'HTML &amp; JS &amp; CSS'!M495&amp;'HTML &amp; JS &amp; CSS'!N495&amp;'HTML &amp; JS &amp; CSS'!O495&amp;'HTML &amp; JS &amp; CSS'!P495&amp;'HTML &amp; JS &amp; CSS'!Q495&amp;'HTML &amp; JS &amp; CSS'!R495</f>
        <v/>
      </c>
    </row>
    <row r="497" spans="7:7" x14ac:dyDescent="0.3">
      <c r="G497" t="str">
        <f>'HTML &amp; JS &amp; CSS'!A496&amp;'HTML &amp; JS &amp; CSS'!B496&amp;'HTML &amp; JS &amp; CSS'!C496&amp;'HTML &amp; JS &amp; CSS'!D496&amp;'HTML &amp; JS &amp; CSS'!E496&amp;'HTML &amp; JS &amp; CSS'!F496&amp;'HTML &amp; JS &amp; CSS'!G496&amp;'HTML &amp; JS &amp; CSS'!H496&amp;'HTML &amp; JS &amp; CSS'!I496&amp;'HTML &amp; JS &amp; CSS'!J496&amp;'HTML &amp; JS &amp; CSS'!K496&amp;'HTML &amp; JS &amp; CSS'!L496&amp;'HTML &amp; JS &amp; CSS'!M496&amp;'HTML &amp; JS &amp; CSS'!N496&amp;'HTML &amp; JS &amp; CSS'!O496&amp;'HTML &amp; JS &amp; CSS'!P496&amp;'HTML &amp; JS &amp; CSS'!Q496&amp;'HTML &amp; JS &amp; CSS'!R496</f>
        <v/>
      </c>
    </row>
    <row r="498" spans="7:7" x14ac:dyDescent="0.3">
      <c r="G498" t="str">
        <f>'HTML &amp; JS &amp; CSS'!A497&amp;'HTML &amp; JS &amp; CSS'!B497&amp;'HTML &amp; JS &amp; CSS'!C497&amp;'HTML &amp; JS &amp; CSS'!D497&amp;'HTML &amp; JS &amp; CSS'!E497&amp;'HTML &amp; JS &amp; CSS'!F497&amp;'HTML &amp; JS &amp; CSS'!G497&amp;'HTML &amp; JS &amp; CSS'!H497&amp;'HTML &amp; JS &amp; CSS'!I497&amp;'HTML &amp; JS &amp; CSS'!J497&amp;'HTML &amp; JS &amp; CSS'!K497&amp;'HTML &amp; JS &amp; CSS'!L497&amp;'HTML &amp; JS &amp; CSS'!M497&amp;'HTML &amp; JS &amp; CSS'!N497&amp;'HTML &amp; JS &amp; CSS'!O497&amp;'HTML &amp; JS &amp; CSS'!P497&amp;'HTML &amp; JS &amp; CSS'!Q497&amp;'HTML &amp; JS &amp; CSS'!R497</f>
        <v/>
      </c>
    </row>
    <row r="499" spans="7:7" x14ac:dyDescent="0.3">
      <c r="G499" t="str">
        <f>'HTML &amp; JS &amp; CSS'!A498&amp;'HTML &amp; JS &amp; CSS'!B498&amp;'HTML &amp; JS &amp; CSS'!C498&amp;'HTML &amp; JS &amp; CSS'!D498&amp;'HTML &amp; JS &amp; CSS'!E498&amp;'HTML &amp; JS &amp; CSS'!F498&amp;'HTML &amp; JS &amp; CSS'!G498&amp;'HTML &amp; JS &amp; CSS'!H498&amp;'HTML &amp; JS &amp; CSS'!I498&amp;'HTML &amp; JS &amp; CSS'!J498&amp;'HTML &amp; JS &amp; CSS'!K498&amp;'HTML &amp; JS &amp; CSS'!L498&amp;'HTML &amp; JS &amp; CSS'!M498&amp;'HTML &amp; JS &amp; CSS'!N498&amp;'HTML &amp; JS &amp; CSS'!O498&amp;'HTML &amp; JS &amp; CSS'!P498&amp;'HTML &amp; JS &amp; CSS'!Q498&amp;'HTML &amp; JS &amp; CSS'!R498</f>
        <v/>
      </c>
    </row>
    <row r="500" spans="7:7" x14ac:dyDescent="0.3">
      <c r="G500" t="str">
        <f>'HTML &amp; JS &amp; CSS'!A499&amp;'HTML &amp; JS &amp; CSS'!B499&amp;'HTML &amp; JS &amp; CSS'!C499&amp;'HTML &amp; JS &amp; CSS'!D499&amp;'HTML &amp; JS &amp; CSS'!E499&amp;'HTML &amp; JS &amp; CSS'!F499&amp;'HTML &amp; JS &amp; CSS'!G499&amp;'HTML &amp; JS &amp; CSS'!H499&amp;'HTML &amp; JS &amp; CSS'!I499&amp;'HTML &amp; JS &amp; CSS'!J499&amp;'HTML &amp; JS &amp; CSS'!K499&amp;'HTML &amp; JS &amp; CSS'!L499&amp;'HTML &amp; JS &amp; CSS'!M499&amp;'HTML &amp; JS &amp; CSS'!N499&amp;'HTML &amp; JS &amp; CSS'!O499&amp;'HTML &amp; JS &amp; CSS'!P499&amp;'HTML &amp; JS &amp; CSS'!Q499&amp;'HTML &amp; JS &amp; CSS'!R499</f>
        <v/>
      </c>
    </row>
  </sheetData>
  <mergeCells count="5">
    <mergeCell ref="B3:C3"/>
    <mergeCell ref="B2:C2"/>
    <mergeCell ref="B4:C4"/>
    <mergeCell ref="B5:C5"/>
    <mergeCell ref="A1:E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superioare finalizate&lt;br/&gt;  &amp;emsp;- Experienta minim 3 ani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Orientare catre cerintele pietei si ale clientului&lt;br/&gt;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Supervizeaza identitatea vizuala a magazinului&lt;br/&gt;  &amp;emsp;- Coordoneaza echipa din subordine&lt;br/&gt;  &amp;emsp;- Reprezinta magazinul in relatia cu tertii si autoritatile&lt;br/&gt;  &amp;emsp;- Analizeaza competitia din aria de acoperire&lt;br/&gt;  &amp;emsp;- Propune planuri de dezvoltare a magazinului si planuri de actiune aliniate cu business-ul&lt;br/&gt;  &amp;emsp;- Intocmeste rapoarte de vanzari &lt;br/&gt;  &amp;emsp;- Salariu competitiv&lt;br/&gt;  &amp;emsp;- Bonusuri de performanta si prime ocazinonale&lt;br/&gt;  &amp;emsp;- Tichete de masa&lt;br/&gt;&lt;/p&gt;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1072</v>
      </c>
      <c r="C3" t="s">
        <v>1003</v>
      </c>
    </row>
    <row r="4" spans="1:4" x14ac:dyDescent="0.3">
      <c r="A4" t="s">
        <v>1069</v>
      </c>
      <c r="B4" t="s">
        <v>1075</v>
      </c>
      <c r="C4" t="s">
        <v>1003</v>
      </c>
    </row>
    <row r="5" spans="1:4" x14ac:dyDescent="0.3">
      <c r="A5" t="s">
        <v>1069</v>
      </c>
      <c r="B5" t="s">
        <v>1076</v>
      </c>
      <c r="C5" t="s">
        <v>1003</v>
      </c>
    </row>
    <row r="6" spans="1:4" x14ac:dyDescent="0.3">
      <c r="A6" t="s">
        <v>1069</v>
      </c>
      <c r="B6" t="s">
        <v>1077</v>
      </c>
      <c r="C6" t="s">
        <v>1003</v>
      </c>
    </row>
    <row r="7" spans="1:4" x14ac:dyDescent="0.3">
      <c r="A7" t="s">
        <v>1069</v>
      </c>
      <c r="B7" t="s">
        <v>1078</v>
      </c>
      <c r="C7" t="s">
        <v>1003</v>
      </c>
    </row>
    <row r="8" spans="1:4" x14ac:dyDescent="0.3">
      <c r="A8" t="s">
        <v>1069</v>
      </c>
      <c r="B8" t="s">
        <v>1079</v>
      </c>
      <c r="C8" t="s">
        <v>1003</v>
      </c>
    </row>
    <row r="9" spans="1:4" x14ac:dyDescent="0.3">
      <c r="A9" t="s">
        <v>1069</v>
      </c>
      <c r="B9" t="s">
        <v>1080</v>
      </c>
      <c r="C9" t="s">
        <v>1003</v>
      </c>
    </row>
    <row r="10" spans="1:4" x14ac:dyDescent="0.3">
      <c r="A10" t="s">
        <v>1069</v>
      </c>
      <c r="B10" t="s">
        <v>1081</v>
      </c>
      <c r="C10" t="s">
        <v>1003</v>
      </c>
    </row>
    <row r="11" spans="1:4" x14ac:dyDescent="0.3">
      <c r="A11" t="s">
        <v>1069</v>
      </c>
      <c r="B11" t="s">
        <v>1082</v>
      </c>
      <c r="C11" t="s">
        <v>1003</v>
      </c>
    </row>
    <row r="12" spans="1:4" x14ac:dyDescent="0.3">
      <c r="A12" t="s">
        <v>1069</v>
      </c>
      <c r="B12" t="s">
        <v>1083</v>
      </c>
      <c r="C12" t="s">
        <v>1003</v>
      </c>
    </row>
    <row r="13" spans="1:4" x14ac:dyDescent="0.3">
      <c r="A13" t="s">
        <v>1069</v>
      </c>
      <c r="B13" t="s">
        <v>1084</v>
      </c>
      <c r="C13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s="67" t="s">
        <v>1085</v>
      </c>
      <c r="C20" t="s">
        <v>1003</v>
      </c>
    </row>
    <row r="21" spans="1:3" x14ac:dyDescent="0.3">
      <c r="A21" t="s">
        <v>1069</v>
      </c>
      <c r="B21" s="67" t="s">
        <v>1086</v>
      </c>
      <c r="C21" t="s">
        <v>1003</v>
      </c>
    </row>
    <row r="22" spans="1:3" x14ac:dyDescent="0.3">
      <c r="A22" t="s">
        <v>1069</v>
      </c>
      <c r="B22" s="67" t="s">
        <v>1087</v>
      </c>
      <c r="C22" t="s">
        <v>1003</v>
      </c>
    </row>
    <row r="23" spans="1:3" x14ac:dyDescent="0.3">
      <c r="A23" t="s">
        <v>1069</v>
      </c>
      <c r="B23" s="67" t="s">
        <v>1088</v>
      </c>
      <c r="C23" t="s">
        <v>1003</v>
      </c>
    </row>
    <row r="24" spans="1:3" x14ac:dyDescent="0.3">
      <c r="A24" t="s">
        <v>1069</v>
      </c>
      <c r="B24" s="67" t="s">
        <v>1089</v>
      </c>
      <c r="C24" t="s">
        <v>1003</v>
      </c>
    </row>
    <row r="25" spans="1:3" x14ac:dyDescent="0.3">
      <c r="A25" t="s">
        <v>1069</v>
      </c>
      <c r="B25" s="67" t="s">
        <v>1090</v>
      </c>
      <c r="C25" t="s">
        <v>1003</v>
      </c>
    </row>
    <row r="26" spans="1:3" x14ac:dyDescent="0.3">
      <c r="A26" t="s">
        <v>1069</v>
      </c>
      <c r="B26" s="67" t="s">
        <v>1091</v>
      </c>
      <c r="C26" t="s">
        <v>1003</v>
      </c>
    </row>
    <row r="27" spans="1:3" x14ac:dyDescent="0.3">
      <c r="A27" t="s">
        <v>1069</v>
      </c>
      <c r="B27" s="67" t="s">
        <v>1092</v>
      </c>
      <c r="C27" t="s">
        <v>1003</v>
      </c>
    </row>
    <row r="28" spans="1:3" x14ac:dyDescent="0.3">
      <c r="A28" t="s">
        <v>1069</v>
      </c>
      <c r="B28" s="67" t="s">
        <v>1093</v>
      </c>
      <c r="C28" t="s">
        <v>1003</v>
      </c>
    </row>
    <row r="29" spans="1:3" x14ac:dyDescent="0.3">
      <c r="A29" t="s">
        <v>1069</v>
      </c>
      <c r="B29" s="67" t="s">
        <v>1094</v>
      </c>
      <c r="C29" t="s">
        <v>1003</v>
      </c>
    </row>
    <row r="30" spans="1:3" x14ac:dyDescent="0.3">
      <c r="A30" t="s">
        <v>1069</v>
      </c>
      <c r="B30" s="68" t="s">
        <v>1095</v>
      </c>
      <c r="C30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s="67" t="s">
        <v>1202</v>
      </c>
      <c r="C3" t="s">
        <v>1003</v>
      </c>
    </row>
    <row r="4" spans="1:4" x14ac:dyDescent="0.3">
      <c r="A4" t="s">
        <v>1069</v>
      </c>
      <c r="B4" s="67" t="s">
        <v>1147</v>
      </c>
      <c r="C4" t="s">
        <v>1003</v>
      </c>
    </row>
    <row r="5" spans="1:4" x14ac:dyDescent="0.3">
      <c r="A5" t="s">
        <v>1069</v>
      </c>
      <c r="B5" s="67" t="s">
        <v>1076</v>
      </c>
      <c r="C5" t="s">
        <v>1003</v>
      </c>
    </row>
    <row r="6" spans="1:4" x14ac:dyDescent="0.3">
      <c r="A6" t="s">
        <v>1069</v>
      </c>
      <c r="B6" s="67" t="s">
        <v>1077</v>
      </c>
      <c r="C6" t="s">
        <v>1003</v>
      </c>
    </row>
    <row r="7" spans="1:4" x14ac:dyDescent="0.3">
      <c r="A7" t="s">
        <v>1069</v>
      </c>
      <c r="B7" s="67" t="s">
        <v>1078</v>
      </c>
      <c r="C7" t="s">
        <v>1003</v>
      </c>
    </row>
    <row r="8" spans="1:4" x14ac:dyDescent="0.3">
      <c r="A8" t="s">
        <v>1069</v>
      </c>
      <c r="B8" s="67" t="s">
        <v>1079</v>
      </c>
      <c r="C8" t="s">
        <v>1003</v>
      </c>
    </row>
    <row r="9" spans="1:4" x14ac:dyDescent="0.3">
      <c r="A9" t="s">
        <v>1069</v>
      </c>
      <c r="B9" s="67" t="s">
        <v>1080</v>
      </c>
      <c r="C9" t="s">
        <v>1003</v>
      </c>
    </row>
    <row r="10" spans="1:4" x14ac:dyDescent="0.3">
      <c r="A10" t="s">
        <v>1069</v>
      </c>
      <c r="B10" s="68" t="s">
        <v>1082</v>
      </c>
      <c r="C10" t="s">
        <v>1003</v>
      </c>
    </row>
    <row r="11" spans="1:4" x14ac:dyDescent="0.3">
      <c r="A11" t="s">
        <v>1069</v>
      </c>
      <c r="B11" s="68" t="s">
        <v>1083</v>
      </c>
      <c r="C11" t="s">
        <v>1003</v>
      </c>
    </row>
    <row r="12" spans="1:4" x14ac:dyDescent="0.3">
      <c r="A12" t="s">
        <v>1069</v>
      </c>
      <c r="B12" s="68" t="s">
        <v>1084</v>
      </c>
      <c r="C12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s="67" t="s">
        <v>1085</v>
      </c>
      <c r="C20" t="s">
        <v>1003</v>
      </c>
    </row>
    <row r="21" spans="1:3" x14ac:dyDescent="0.3">
      <c r="A21" t="s">
        <v>1069</v>
      </c>
      <c r="B21" s="67" t="s">
        <v>1086</v>
      </c>
      <c r="C21" t="s">
        <v>1003</v>
      </c>
    </row>
    <row r="22" spans="1:3" x14ac:dyDescent="0.3">
      <c r="A22" t="s">
        <v>1069</v>
      </c>
      <c r="B22" s="67" t="s">
        <v>1088</v>
      </c>
      <c r="C22" t="s">
        <v>1003</v>
      </c>
    </row>
    <row r="23" spans="1:3" x14ac:dyDescent="0.3">
      <c r="A23" t="s">
        <v>1069</v>
      </c>
      <c r="B23" s="67" t="s">
        <v>1148</v>
      </c>
      <c r="C23" t="s">
        <v>1003</v>
      </c>
    </row>
    <row r="24" spans="1:3" x14ac:dyDescent="0.3">
      <c r="A24" t="s">
        <v>1069</v>
      </c>
      <c r="B24" s="67" t="s">
        <v>1149</v>
      </c>
      <c r="C24" t="s">
        <v>1003</v>
      </c>
    </row>
    <row r="25" spans="1:3" x14ac:dyDescent="0.3">
      <c r="A25" t="s">
        <v>1069</v>
      </c>
      <c r="B25" s="67" t="s">
        <v>1093</v>
      </c>
      <c r="C25" t="s">
        <v>1003</v>
      </c>
    </row>
    <row r="26" spans="1:3" x14ac:dyDescent="0.3">
      <c r="A26" t="s">
        <v>1069</v>
      </c>
      <c r="B26" s="67" t="s">
        <v>1094</v>
      </c>
      <c r="C26" t="s">
        <v>1003</v>
      </c>
    </row>
    <row r="27" spans="1:3" x14ac:dyDescent="0.3">
      <c r="A27" t="s">
        <v>1069</v>
      </c>
      <c r="B27" s="68" t="s">
        <v>1095</v>
      </c>
      <c r="C27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6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</v>
      </c>
    </row>
    <row r="2" spans="1:4" x14ac:dyDescent="0.3">
      <c r="A2" t="s">
        <v>1070</v>
      </c>
    </row>
    <row r="3" spans="1:4" x14ac:dyDescent="0.3">
      <c r="A3" t="s">
        <v>1069</v>
      </c>
      <c r="B3" s="46" t="s">
        <v>1096</v>
      </c>
      <c r="C3" t="s">
        <v>1003</v>
      </c>
    </row>
    <row r="4" spans="1:4" x14ac:dyDescent="0.3">
      <c r="A4" t="s">
        <v>1069</v>
      </c>
      <c r="B4" s="46" t="s">
        <v>1097</v>
      </c>
      <c r="C4" t="s">
        <v>1003</v>
      </c>
    </row>
    <row r="5" spans="1:4" x14ac:dyDescent="0.3">
      <c r="A5" t="s">
        <v>1069</v>
      </c>
      <c r="B5" s="46" t="s">
        <v>1098</v>
      </c>
      <c r="C5" t="s">
        <v>1003</v>
      </c>
    </row>
    <row r="6" spans="1:4" x14ac:dyDescent="0.3">
      <c r="A6" t="s">
        <v>1069</v>
      </c>
      <c r="B6" s="46" t="s">
        <v>1099</v>
      </c>
      <c r="C6" t="s">
        <v>1003</v>
      </c>
    </row>
    <row r="7" spans="1:4" x14ac:dyDescent="0.3">
      <c r="A7" t="s">
        <v>1069</v>
      </c>
      <c r="B7" s="46" t="s">
        <v>1100</v>
      </c>
      <c r="C7" t="s">
        <v>1003</v>
      </c>
    </row>
    <row r="8" spans="1:4" x14ac:dyDescent="0.3">
      <c r="A8" t="s">
        <v>1069</v>
      </c>
      <c r="B8" s="46" t="s">
        <v>1101</v>
      </c>
      <c r="C8" t="s">
        <v>1003</v>
      </c>
    </row>
    <row r="9" spans="1:4" x14ac:dyDescent="0.3">
      <c r="A9" t="s">
        <v>1069</v>
      </c>
      <c r="B9" s="46" t="s">
        <v>1081</v>
      </c>
      <c r="C9" t="s">
        <v>1003</v>
      </c>
    </row>
    <row r="10" spans="1:4" x14ac:dyDescent="0.3">
      <c r="A10" t="s">
        <v>1069</v>
      </c>
      <c r="B10" s="66" t="s">
        <v>1201</v>
      </c>
      <c r="C10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s="46" t="s">
        <v>1102</v>
      </c>
      <c r="C20" t="s">
        <v>1003</v>
      </c>
    </row>
    <row r="21" spans="1:3" x14ac:dyDescent="0.3">
      <c r="A21" t="s">
        <v>1069</v>
      </c>
      <c r="B21" s="46" t="s">
        <v>1103</v>
      </c>
      <c r="C21" t="s">
        <v>1003</v>
      </c>
    </row>
    <row r="22" spans="1:3" x14ac:dyDescent="0.3">
      <c r="A22" t="s">
        <v>1069</v>
      </c>
      <c r="B22" s="46" t="s">
        <v>1104</v>
      </c>
      <c r="C22" t="s">
        <v>1003</v>
      </c>
    </row>
    <row r="23" spans="1:3" x14ac:dyDescent="0.3">
      <c r="A23" t="s">
        <v>1069</v>
      </c>
      <c r="B23" s="46" t="s">
        <v>1105</v>
      </c>
      <c r="C23" t="s">
        <v>1003</v>
      </c>
    </row>
    <row r="24" spans="1:3" x14ac:dyDescent="0.3">
      <c r="A24" t="s">
        <v>1069</v>
      </c>
      <c r="B24" s="67" t="s">
        <v>1093</v>
      </c>
      <c r="C24" t="s">
        <v>1003</v>
      </c>
    </row>
    <row r="25" spans="1:3" x14ac:dyDescent="0.3">
      <c r="A25" t="s">
        <v>1069</v>
      </c>
      <c r="B25" s="67" t="s">
        <v>1094</v>
      </c>
      <c r="C25" t="s">
        <v>1003</v>
      </c>
    </row>
    <row r="26" spans="1:3" x14ac:dyDescent="0.3">
      <c r="A26" t="s">
        <v>1069</v>
      </c>
      <c r="B26" s="68" t="s">
        <v>1095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  <row r="44" spans="1:2" x14ac:dyDescent="0.3">
      <c r="B44" s="46"/>
    </row>
    <row r="45" spans="1:2" x14ac:dyDescent="0.3">
      <c r="B45" s="46"/>
    </row>
    <row r="46" spans="1:2" x14ac:dyDescent="0.3">
      <c r="B46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s="64" t="s">
        <v>1106</v>
      </c>
      <c r="C3" t="s">
        <v>1003</v>
      </c>
    </row>
    <row r="4" spans="1:4" x14ac:dyDescent="0.3">
      <c r="A4" t="s">
        <v>1069</v>
      </c>
      <c r="B4" s="46" t="s">
        <v>1135</v>
      </c>
      <c r="C4" t="s">
        <v>1003</v>
      </c>
    </row>
    <row r="5" spans="1:4" x14ac:dyDescent="0.3">
      <c r="A5" t="s">
        <v>1069</v>
      </c>
      <c r="B5" s="46" t="s">
        <v>1136</v>
      </c>
      <c r="C5" t="s">
        <v>1003</v>
      </c>
    </row>
    <row r="6" spans="1:4" x14ac:dyDescent="0.3">
      <c r="A6" t="s">
        <v>1069</v>
      </c>
      <c r="B6" s="46" t="s">
        <v>1137</v>
      </c>
      <c r="C6" t="s">
        <v>1003</v>
      </c>
    </row>
    <row r="7" spans="1:4" x14ac:dyDescent="0.3">
      <c r="A7" t="s">
        <v>1069</v>
      </c>
      <c r="B7" s="46" t="s">
        <v>1138</v>
      </c>
      <c r="C7" t="s">
        <v>1003</v>
      </c>
    </row>
    <row r="8" spans="1:4" x14ac:dyDescent="0.3">
      <c r="A8" t="s">
        <v>1069</v>
      </c>
      <c r="B8" s="46" t="s">
        <v>1139</v>
      </c>
      <c r="C8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s="46" t="s">
        <v>1140</v>
      </c>
      <c r="C20" t="s">
        <v>1003</v>
      </c>
    </row>
    <row r="21" spans="1:3" x14ac:dyDescent="0.3">
      <c r="A21" t="s">
        <v>1069</v>
      </c>
      <c r="B21" s="46" t="s">
        <v>1199</v>
      </c>
      <c r="C21" t="s">
        <v>1003</v>
      </c>
    </row>
    <row r="22" spans="1:3" x14ac:dyDescent="0.3">
      <c r="A22" t="s">
        <v>1069</v>
      </c>
      <c r="B22" s="46" t="s">
        <v>1200</v>
      </c>
      <c r="C22" t="s">
        <v>1003</v>
      </c>
    </row>
    <row r="23" spans="1:3" x14ac:dyDescent="0.3">
      <c r="A23" t="s">
        <v>1069</v>
      </c>
      <c r="B23" s="46" t="s">
        <v>1141</v>
      </c>
      <c r="C23" t="s">
        <v>1003</v>
      </c>
    </row>
    <row r="24" spans="1:3" x14ac:dyDescent="0.3">
      <c r="A24" t="s">
        <v>1069</v>
      </c>
      <c r="B24" s="46" t="s">
        <v>1142</v>
      </c>
      <c r="C24" t="s">
        <v>1003</v>
      </c>
    </row>
    <row r="25" spans="1:3" x14ac:dyDescent="0.3">
      <c r="A25" t="s">
        <v>1069</v>
      </c>
      <c r="B25" s="46" t="s">
        <v>1143</v>
      </c>
      <c r="C25" t="s">
        <v>1003</v>
      </c>
    </row>
    <row r="26" spans="1:3" x14ac:dyDescent="0.3">
      <c r="A26" t="s">
        <v>1069</v>
      </c>
      <c r="B26" s="65" t="s">
        <v>1144</v>
      </c>
      <c r="C26" t="s">
        <v>1003</v>
      </c>
    </row>
    <row r="27" spans="1:3" x14ac:dyDescent="0.3">
      <c r="A27" t="s">
        <v>1069</v>
      </c>
      <c r="B27" s="46" t="s">
        <v>1145</v>
      </c>
      <c r="C27" t="s">
        <v>1003</v>
      </c>
    </row>
    <row r="28" spans="1:3" x14ac:dyDescent="0.3">
      <c r="A28" t="s">
        <v>1069</v>
      </c>
      <c r="B28" s="66" t="s">
        <v>1146</v>
      </c>
      <c r="C28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1106</v>
      </c>
      <c r="C3" t="s">
        <v>1003</v>
      </c>
    </row>
    <row r="4" spans="1:4" x14ac:dyDescent="0.3">
      <c r="A4" t="s">
        <v>1069</v>
      </c>
      <c r="B4" t="s">
        <v>1107</v>
      </c>
      <c r="C4" t="s">
        <v>1003</v>
      </c>
    </row>
    <row r="5" spans="1:4" x14ac:dyDescent="0.3">
      <c r="A5" t="s">
        <v>1069</v>
      </c>
      <c r="B5" t="s">
        <v>1108</v>
      </c>
      <c r="C5" t="s">
        <v>1003</v>
      </c>
    </row>
    <row r="6" spans="1:4" x14ac:dyDescent="0.3">
      <c r="A6" t="s">
        <v>1069</v>
      </c>
      <c r="B6" t="s">
        <v>1109</v>
      </c>
      <c r="C6" t="s">
        <v>1003</v>
      </c>
    </row>
    <row r="7" spans="1:4" x14ac:dyDescent="0.3">
      <c r="A7" t="s">
        <v>1069</v>
      </c>
      <c r="B7" t="s">
        <v>1110</v>
      </c>
      <c r="C7" t="s">
        <v>1003</v>
      </c>
    </row>
    <row r="8" spans="1:4" x14ac:dyDescent="0.3">
      <c r="A8" t="s">
        <v>1069</v>
      </c>
      <c r="B8" t="s">
        <v>1111</v>
      </c>
      <c r="C8" t="s">
        <v>1003</v>
      </c>
    </row>
    <row r="9" spans="1:4" x14ac:dyDescent="0.3">
      <c r="A9" t="s">
        <v>1069</v>
      </c>
      <c r="B9" t="s">
        <v>1112</v>
      </c>
      <c r="C9" t="s">
        <v>1003</v>
      </c>
    </row>
    <row r="10" spans="1:4" x14ac:dyDescent="0.3">
      <c r="A10" t="s">
        <v>1069</v>
      </c>
      <c r="B10" t="s">
        <v>1113</v>
      </c>
      <c r="C10" t="s">
        <v>1003</v>
      </c>
    </row>
    <row r="11" spans="1:4" x14ac:dyDescent="0.3">
      <c r="A11" t="s">
        <v>1069</v>
      </c>
      <c r="B11" t="s">
        <v>1114</v>
      </c>
      <c r="C11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t="s">
        <v>1123</v>
      </c>
      <c r="C20" t="s">
        <v>1003</v>
      </c>
    </row>
    <row r="21" spans="1:3" x14ac:dyDescent="0.3">
      <c r="A21" t="s">
        <v>1069</v>
      </c>
      <c r="B21" t="s">
        <v>1115</v>
      </c>
      <c r="C21" t="s">
        <v>1003</v>
      </c>
    </row>
    <row r="22" spans="1:3" x14ac:dyDescent="0.3">
      <c r="A22" t="s">
        <v>1069</v>
      </c>
      <c r="B22" t="s">
        <v>1116</v>
      </c>
      <c r="C22" t="s">
        <v>1003</v>
      </c>
    </row>
    <row r="23" spans="1:3" x14ac:dyDescent="0.3">
      <c r="A23" t="s">
        <v>1069</v>
      </c>
      <c r="B23" t="s">
        <v>1117</v>
      </c>
      <c r="C23" t="s">
        <v>1003</v>
      </c>
    </row>
    <row r="24" spans="1:3" x14ac:dyDescent="0.3">
      <c r="A24" t="s">
        <v>1069</v>
      </c>
      <c r="B24" t="s">
        <v>1118</v>
      </c>
      <c r="C24" t="s">
        <v>1003</v>
      </c>
    </row>
    <row r="25" spans="1:3" x14ac:dyDescent="0.3">
      <c r="A25" t="s">
        <v>1069</v>
      </c>
      <c r="B25" t="s">
        <v>1120</v>
      </c>
      <c r="C25" t="s">
        <v>1003</v>
      </c>
    </row>
    <row r="26" spans="1:3" x14ac:dyDescent="0.3">
      <c r="A26" t="s">
        <v>1069</v>
      </c>
      <c r="B26" t="s">
        <v>1121</v>
      </c>
      <c r="C26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1151</v>
      </c>
      <c r="C3" t="s">
        <v>1003</v>
      </c>
    </row>
    <row r="4" spans="1:4" x14ac:dyDescent="0.3">
      <c r="A4" t="s">
        <v>1069</v>
      </c>
      <c r="B4" t="s">
        <v>1107</v>
      </c>
      <c r="C4" t="s">
        <v>1003</v>
      </c>
    </row>
    <row r="5" spans="1:4" x14ac:dyDescent="0.3">
      <c r="A5" t="s">
        <v>1069</v>
      </c>
      <c r="B5" t="s">
        <v>1108</v>
      </c>
      <c r="C5" t="s">
        <v>1003</v>
      </c>
    </row>
    <row r="6" spans="1:4" x14ac:dyDescent="0.3">
      <c r="A6" t="s">
        <v>1069</v>
      </c>
      <c r="B6" t="s">
        <v>1109</v>
      </c>
      <c r="C6" t="s">
        <v>1003</v>
      </c>
    </row>
    <row r="7" spans="1:4" x14ac:dyDescent="0.3">
      <c r="A7" t="s">
        <v>1069</v>
      </c>
      <c r="B7" t="s">
        <v>1110</v>
      </c>
      <c r="C7" t="s">
        <v>1003</v>
      </c>
    </row>
    <row r="8" spans="1:4" x14ac:dyDescent="0.3">
      <c r="A8" t="s">
        <v>1069</v>
      </c>
      <c r="B8" t="s">
        <v>1111</v>
      </c>
      <c r="C8" t="s">
        <v>1003</v>
      </c>
    </row>
    <row r="9" spans="1:4" x14ac:dyDescent="0.3">
      <c r="A9" t="s">
        <v>1069</v>
      </c>
      <c r="B9" t="s">
        <v>1112</v>
      </c>
      <c r="C9" t="s">
        <v>1003</v>
      </c>
    </row>
    <row r="10" spans="1:4" x14ac:dyDescent="0.3">
      <c r="A10" t="s">
        <v>1069</v>
      </c>
      <c r="B10" t="s">
        <v>1113</v>
      </c>
      <c r="C10" t="s">
        <v>1003</v>
      </c>
    </row>
    <row r="11" spans="1:4" x14ac:dyDescent="0.3">
      <c r="A11" t="s">
        <v>1069</v>
      </c>
      <c r="B11" t="s">
        <v>1114</v>
      </c>
      <c r="C11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t="s">
        <v>1123</v>
      </c>
      <c r="C20" t="s">
        <v>1003</v>
      </c>
    </row>
    <row r="21" spans="1:3" x14ac:dyDescent="0.3">
      <c r="A21" t="s">
        <v>1069</v>
      </c>
      <c r="B21" t="s">
        <v>1115</v>
      </c>
      <c r="C21" t="s">
        <v>1003</v>
      </c>
    </row>
    <row r="22" spans="1:3" x14ac:dyDescent="0.3">
      <c r="A22" t="s">
        <v>1069</v>
      </c>
      <c r="B22" t="s">
        <v>1116</v>
      </c>
      <c r="C22" t="s">
        <v>1003</v>
      </c>
    </row>
    <row r="23" spans="1:3" x14ac:dyDescent="0.3">
      <c r="A23" t="s">
        <v>1069</v>
      </c>
      <c r="B23" t="s">
        <v>1117</v>
      </c>
      <c r="C23" t="s">
        <v>1003</v>
      </c>
    </row>
    <row r="24" spans="1:3" x14ac:dyDescent="0.3">
      <c r="A24" t="s">
        <v>1069</v>
      </c>
      <c r="B24" t="s">
        <v>1118</v>
      </c>
      <c r="C24" t="s">
        <v>1003</v>
      </c>
    </row>
    <row r="25" spans="1:3" x14ac:dyDescent="0.3">
      <c r="A25" t="s">
        <v>1069</v>
      </c>
      <c r="B25" t="s">
        <v>1120</v>
      </c>
      <c r="C25" t="s">
        <v>1003</v>
      </c>
    </row>
    <row r="26" spans="1:3" x14ac:dyDescent="0.3">
      <c r="A26" t="s">
        <v>1069</v>
      </c>
      <c r="B26" t="s">
        <v>1121</v>
      </c>
      <c r="C26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261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1106</v>
      </c>
      <c r="C3" t="s">
        <v>1003</v>
      </c>
    </row>
    <row r="4" spans="1:4" x14ac:dyDescent="0.3">
      <c r="A4" t="s">
        <v>1069</v>
      </c>
      <c r="B4" t="s">
        <v>1107</v>
      </c>
      <c r="C4" t="s">
        <v>1003</v>
      </c>
    </row>
    <row r="5" spans="1:4" x14ac:dyDescent="0.3">
      <c r="A5" t="s">
        <v>1069</v>
      </c>
      <c r="B5" t="s">
        <v>1108</v>
      </c>
      <c r="C5" t="s">
        <v>1003</v>
      </c>
    </row>
    <row r="6" spans="1:4" x14ac:dyDescent="0.3">
      <c r="A6" t="s">
        <v>1069</v>
      </c>
      <c r="B6" t="s">
        <v>1109</v>
      </c>
      <c r="C6" t="s">
        <v>1003</v>
      </c>
    </row>
    <row r="7" spans="1:4" x14ac:dyDescent="0.3">
      <c r="A7" t="s">
        <v>1069</v>
      </c>
      <c r="B7" t="s">
        <v>1124</v>
      </c>
      <c r="C7" t="s">
        <v>1003</v>
      </c>
    </row>
    <row r="8" spans="1:4" x14ac:dyDescent="0.3">
      <c r="A8" t="s">
        <v>1069</v>
      </c>
      <c r="B8" t="s">
        <v>1125</v>
      </c>
      <c r="C8" t="s">
        <v>1003</v>
      </c>
    </row>
    <row r="9" spans="1:4" x14ac:dyDescent="0.3">
      <c r="A9" t="s">
        <v>1069</v>
      </c>
      <c r="B9" t="s">
        <v>1111</v>
      </c>
      <c r="C9" t="s">
        <v>1003</v>
      </c>
    </row>
    <row r="10" spans="1:4" x14ac:dyDescent="0.3">
      <c r="A10" t="s">
        <v>1069</v>
      </c>
      <c r="B10" t="s">
        <v>1112</v>
      </c>
      <c r="C10" t="s">
        <v>1003</v>
      </c>
    </row>
    <row r="11" spans="1:4" x14ac:dyDescent="0.3">
      <c r="A11" t="s">
        <v>1069</v>
      </c>
      <c r="B11" t="s">
        <v>1113</v>
      </c>
      <c r="C11" t="s">
        <v>1003</v>
      </c>
    </row>
    <row r="12" spans="1:4" x14ac:dyDescent="0.3">
      <c r="A12" t="s">
        <v>1069</v>
      </c>
      <c r="B12" t="s">
        <v>1114</v>
      </c>
      <c r="C12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t="s">
        <v>1126</v>
      </c>
      <c r="C20" t="s">
        <v>1003</v>
      </c>
    </row>
    <row r="21" spans="1:3" x14ac:dyDescent="0.3">
      <c r="A21" t="s">
        <v>1069</v>
      </c>
      <c r="B21" t="s">
        <v>1115</v>
      </c>
      <c r="C21" t="s">
        <v>1003</v>
      </c>
    </row>
    <row r="22" spans="1:3" x14ac:dyDescent="0.3">
      <c r="A22" t="s">
        <v>1069</v>
      </c>
      <c r="B22" t="s">
        <v>1130</v>
      </c>
      <c r="C22" t="s">
        <v>1003</v>
      </c>
    </row>
    <row r="23" spans="1:3" x14ac:dyDescent="0.3">
      <c r="A23" t="s">
        <v>1069</v>
      </c>
      <c r="B23" t="s">
        <v>1116</v>
      </c>
      <c r="C23" t="s">
        <v>1003</v>
      </c>
    </row>
    <row r="24" spans="1:3" x14ac:dyDescent="0.3">
      <c r="A24" t="s">
        <v>1069</v>
      </c>
      <c r="B24" t="s">
        <v>1117</v>
      </c>
      <c r="C24" t="s">
        <v>1003</v>
      </c>
    </row>
    <row r="25" spans="1:3" x14ac:dyDescent="0.3">
      <c r="A25" t="s">
        <v>1069</v>
      </c>
      <c r="B25" t="s">
        <v>1118</v>
      </c>
      <c r="C25" t="s">
        <v>1003</v>
      </c>
    </row>
    <row r="26" spans="1:3" x14ac:dyDescent="0.3">
      <c r="A26" t="s">
        <v>1069</v>
      </c>
      <c r="B26" t="s">
        <v>1120</v>
      </c>
      <c r="C26" t="s">
        <v>1003</v>
      </c>
    </row>
    <row r="27" spans="1:3" x14ac:dyDescent="0.3">
      <c r="A27" t="s">
        <v>1069</v>
      </c>
      <c r="B27" t="s">
        <v>1121</v>
      </c>
      <c r="C27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  <row r="261" spans="8:8" x14ac:dyDescent="0.3">
      <c r="H261" t="str">
        <f>IF(Magazine!AG95&gt;0,"&lt;p id="""&amp;IF(Magazine!$AO95&lt;&gt;0,SUBSTITUTE(Magazine!$B95," ","-"),"")&amp;""" style=""font-size: 150%; letter-spacing: 0.02em; font-family:Trebuchet MS;""&gt;&amp;emsp;&amp;emsp;•&amp;nbsp;&amp;nbsp;Comunicatii&amp;nbsp;&amp;nbsp;("&amp;VLOOKUP(Magazine!$B95,Magazine!$B$2:$AN$95,26,0)&amp;IF(VLOOKUP(Magazine!$B95,Magazine!$B$2:$AN$95,26,0)&gt;1," pozitii"," pozitie")&amp;")&lt;/p&gt;"&amp;Comunicatii!$B$1,"")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1106</v>
      </c>
      <c r="C3" t="s">
        <v>1003</v>
      </c>
    </row>
    <row r="4" spans="1:4" x14ac:dyDescent="0.3">
      <c r="A4" t="s">
        <v>1069</v>
      </c>
      <c r="B4" t="s">
        <v>1107</v>
      </c>
      <c r="C4" t="s">
        <v>1003</v>
      </c>
    </row>
    <row r="5" spans="1:4" x14ac:dyDescent="0.3">
      <c r="A5" t="s">
        <v>1069</v>
      </c>
      <c r="B5" t="s">
        <v>1108</v>
      </c>
      <c r="C5" t="s">
        <v>1003</v>
      </c>
    </row>
    <row r="6" spans="1:4" x14ac:dyDescent="0.3">
      <c r="A6" t="s">
        <v>1069</v>
      </c>
      <c r="B6" t="s">
        <v>1122</v>
      </c>
      <c r="C6" t="s">
        <v>1003</v>
      </c>
    </row>
    <row r="7" spans="1:4" x14ac:dyDescent="0.3">
      <c r="A7" t="s">
        <v>1069</v>
      </c>
      <c r="B7" t="s">
        <v>1127</v>
      </c>
      <c r="C7" t="s">
        <v>1003</v>
      </c>
    </row>
    <row r="8" spans="1:4" x14ac:dyDescent="0.3">
      <c r="A8" t="s">
        <v>1069</v>
      </c>
      <c r="B8" t="s">
        <v>1128</v>
      </c>
      <c r="C8" t="s">
        <v>1003</v>
      </c>
    </row>
    <row r="9" spans="1:4" x14ac:dyDescent="0.3">
      <c r="A9" t="s">
        <v>1069</v>
      </c>
      <c r="B9" t="s">
        <v>1111</v>
      </c>
      <c r="C9" t="s">
        <v>1003</v>
      </c>
    </row>
    <row r="10" spans="1:4" x14ac:dyDescent="0.3">
      <c r="A10" t="s">
        <v>1069</v>
      </c>
      <c r="B10" t="s">
        <v>1112</v>
      </c>
      <c r="C10" t="s">
        <v>1003</v>
      </c>
    </row>
    <row r="11" spans="1:4" x14ac:dyDescent="0.3">
      <c r="A11" t="s">
        <v>1069</v>
      </c>
      <c r="B11" t="s">
        <v>1113</v>
      </c>
      <c r="C11" t="s">
        <v>1003</v>
      </c>
    </row>
    <row r="12" spans="1:4" x14ac:dyDescent="0.3">
      <c r="A12" t="s">
        <v>1069</v>
      </c>
      <c r="B12" t="s">
        <v>1114</v>
      </c>
      <c r="C12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t="s">
        <v>1129</v>
      </c>
      <c r="C20" t="s">
        <v>1003</v>
      </c>
    </row>
    <row r="21" spans="1:3" x14ac:dyDescent="0.3">
      <c r="A21" t="s">
        <v>1069</v>
      </c>
      <c r="B21" t="s">
        <v>1115</v>
      </c>
      <c r="C21" t="s">
        <v>1003</v>
      </c>
    </row>
    <row r="22" spans="1:3" x14ac:dyDescent="0.3">
      <c r="A22" t="s">
        <v>1069</v>
      </c>
      <c r="B22" t="s">
        <v>1130</v>
      </c>
      <c r="C22" t="s">
        <v>1003</v>
      </c>
    </row>
    <row r="23" spans="1:3" x14ac:dyDescent="0.3">
      <c r="A23" t="s">
        <v>1069</v>
      </c>
      <c r="B23" t="s">
        <v>1116</v>
      </c>
      <c r="C23" t="s">
        <v>1003</v>
      </c>
    </row>
    <row r="24" spans="1:3" x14ac:dyDescent="0.3">
      <c r="A24" t="s">
        <v>1069</v>
      </c>
      <c r="B24" t="s">
        <v>1117</v>
      </c>
      <c r="C24" t="s">
        <v>1003</v>
      </c>
    </row>
    <row r="25" spans="1:3" x14ac:dyDescent="0.3">
      <c r="A25" t="s">
        <v>1069</v>
      </c>
      <c r="B25" t="s">
        <v>1118</v>
      </c>
      <c r="C25" t="s">
        <v>1003</v>
      </c>
    </row>
    <row r="26" spans="1:3" x14ac:dyDescent="0.3">
      <c r="A26" t="s">
        <v>1069</v>
      </c>
      <c r="B26" t="s">
        <v>1120</v>
      </c>
      <c r="C26" t="s">
        <v>1003</v>
      </c>
    </row>
    <row r="27" spans="1:3" x14ac:dyDescent="0.3">
      <c r="A27" t="s">
        <v>1069</v>
      </c>
      <c r="B27" t="s">
        <v>1121</v>
      </c>
      <c r="C27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1106</v>
      </c>
      <c r="C3" t="s">
        <v>1003</v>
      </c>
    </row>
    <row r="4" spans="1:4" x14ac:dyDescent="0.3">
      <c r="A4" t="s">
        <v>1069</v>
      </c>
      <c r="B4" t="s">
        <v>1107</v>
      </c>
      <c r="C4" t="s">
        <v>1003</v>
      </c>
    </row>
    <row r="5" spans="1:4" x14ac:dyDescent="0.3">
      <c r="A5" t="s">
        <v>1069</v>
      </c>
      <c r="B5" t="s">
        <v>1108</v>
      </c>
      <c r="C5" t="s">
        <v>1003</v>
      </c>
    </row>
    <row r="6" spans="1:4" x14ac:dyDescent="0.3">
      <c r="A6" t="s">
        <v>1069</v>
      </c>
      <c r="B6" t="s">
        <v>1122</v>
      </c>
      <c r="C6" t="s">
        <v>1003</v>
      </c>
    </row>
    <row r="7" spans="1:4" x14ac:dyDescent="0.3">
      <c r="A7" t="s">
        <v>1069</v>
      </c>
      <c r="B7" t="s">
        <v>1131</v>
      </c>
      <c r="C7" t="s">
        <v>1003</v>
      </c>
    </row>
    <row r="8" spans="1:4" x14ac:dyDescent="0.3">
      <c r="A8" t="s">
        <v>1069</v>
      </c>
      <c r="B8" t="s">
        <v>1111</v>
      </c>
      <c r="C8" t="s">
        <v>1003</v>
      </c>
    </row>
    <row r="9" spans="1:4" x14ac:dyDescent="0.3">
      <c r="A9" t="s">
        <v>1069</v>
      </c>
      <c r="B9" t="s">
        <v>1112</v>
      </c>
      <c r="C9" t="s">
        <v>1003</v>
      </c>
    </row>
    <row r="10" spans="1:4" x14ac:dyDescent="0.3">
      <c r="A10" t="s">
        <v>1069</v>
      </c>
      <c r="B10" t="s">
        <v>1113</v>
      </c>
      <c r="C10" t="s">
        <v>1003</v>
      </c>
    </row>
    <row r="11" spans="1:4" x14ac:dyDescent="0.3">
      <c r="A11" t="s">
        <v>1069</v>
      </c>
      <c r="B11" t="s">
        <v>1114</v>
      </c>
      <c r="C11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t="s">
        <v>1132</v>
      </c>
      <c r="C20" t="s">
        <v>1003</v>
      </c>
    </row>
    <row r="21" spans="1:3" x14ac:dyDescent="0.3">
      <c r="A21" t="s">
        <v>1069</v>
      </c>
      <c r="B21" t="s">
        <v>1115</v>
      </c>
      <c r="C21" t="s">
        <v>1003</v>
      </c>
    </row>
    <row r="22" spans="1:3" x14ac:dyDescent="0.3">
      <c r="A22" t="s">
        <v>1069</v>
      </c>
      <c r="B22" t="s">
        <v>1130</v>
      </c>
      <c r="C22" t="s">
        <v>1003</v>
      </c>
    </row>
    <row r="23" spans="1:3" x14ac:dyDescent="0.3">
      <c r="A23" t="s">
        <v>1069</v>
      </c>
      <c r="B23" t="s">
        <v>1116</v>
      </c>
      <c r="C23" t="s">
        <v>1003</v>
      </c>
    </row>
    <row r="24" spans="1:3" x14ac:dyDescent="0.3">
      <c r="A24" t="s">
        <v>1069</v>
      </c>
      <c r="B24" t="s">
        <v>1117</v>
      </c>
      <c r="C24" t="s">
        <v>1003</v>
      </c>
    </row>
    <row r="25" spans="1:3" x14ac:dyDescent="0.3">
      <c r="A25" t="s">
        <v>1069</v>
      </c>
      <c r="B25" t="s">
        <v>1118</v>
      </c>
      <c r="C25" t="s">
        <v>1003</v>
      </c>
    </row>
    <row r="26" spans="1:3" x14ac:dyDescent="0.3">
      <c r="A26" t="s">
        <v>1069</v>
      </c>
      <c r="B26" t="s">
        <v>1120</v>
      </c>
      <c r="C26" t="s">
        <v>1003</v>
      </c>
    </row>
    <row r="27" spans="1:3" x14ac:dyDescent="0.3">
      <c r="A27" t="s">
        <v>1069</v>
      </c>
      <c r="B27" t="s">
        <v>1121</v>
      </c>
      <c r="C27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aparaturi foto, audio si visual&lt;br/&gt;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Posibilitati reale de promovare &lt;br/&gt;  &amp;emsp;- Pachet salarial competitiv: salariu fix, bonusuri corelate cu performanta si tichete de masa&lt;br/&gt;  &amp;emsp;- Prime anuale si reduceri la servicii medicale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1106</v>
      </c>
      <c r="C3" t="s">
        <v>1003</v>
      </c>
    </row>
    <row r="4" spans="1:4" x14ac:dyDescent="0.3">
      <c r="A4" t="s">
        <v>1069</v>
      </c>
      <c r="B4" t="s">
        <v>1107</v>
      </c>
      <c r="C4" t="s">
        <v>1003</v>
      </c>
    </row>
    <row r="5" spans="1:4" x14ac:dyDescent="0.3">
      <c r="A5" t="s">
        <v>1069</v>
      </c>
      <c r="B5" t="s">
        <v>1108</v>
      </c>
      <c r="C5" t="s">
        <v>1003</v>
      </c>
    </row>
    <row r="6" spans="1:4" x14ac:dyDescent="0.3">
      <c r="A6" t="s">
        <v>1069</v>
      </c>
      <c r="B6" t="s">
        <v>1122</v>
      </c>
      <c r="C6" t="s">
        <v>1003</v>
      </c>
    </row>
    <row r="7" spans="1:4" x14ac:dyDescent="0.3">
      <c r="A7" t="s">
        <v>1069</v>
      </c>
      <c r="B7" t="s">
        <v>1133</v>
      </c>
      <c r="C7" t="s">
        <v>1003</v>
      </c>
    </row>
    <row r="8" spans="1:4" x14ac:dyDescent="0.3">
      <c r="A8" t="s">
        <v>1069</v>
      </c>
      <c r="B8" t="s">
        <v>1111</v>
      </c>
      <c r="C8" t="s">
        <v>1003</v>
      </c>
    </row>
    <row r="9" spans="1:4" x14ac:dyDescent="0.3">
      <c r="A9" t="s">
        <v>1069</v>
      </c>
      <c r="B9" t="s">
        <v>1112</v>
      </c>
      <c r="C9" t="s">
        <v>1003</v>
      </c>
    </row>
    <row r="10" spans="1:4" x14ac:dyDescent="0.3">
      <c r="A10" t="s">
        <v>1069</v>
      </c>
      <c r="B10" t="s">
        <v>1113</v>
      </c>
      <c r="C10" t="s">
        <v>1003</v>
      </c>
    </row>
    <row r="11" spans="1:4" x14ac:dyDescent="0.3">
      <c r="A11" t="s">
        <v>1069</v>
      </c>
      <c r="B11" t="s">
        <v>1114</v>
      </c>
      <c r="C11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t="s">
        <v>1198</v>
      </c>
      <c r="C20" t="s">
        <v>1003</v>
      </c>
    </row>
    <row r="21" spans="1:3" x14ac:dyDescent="0.3">
      <c r="A21" t="s">
        <v>1069</v>
      </c>
      <c r="B21" t="s">
        <v>1115</v>
      </c>
      <c r="C21" t="s">
        <v>1003</v>
      </c>
    </row>
    <row r="22" spans="1:3" x14ac:dyDescent="0.3">
      <c r="A22" t="s">
        <v>1069</v>
      </c>
      <c r="B22" t="s">
        <v>1116</v>
      </c>
      <c r="C22" t="s">
        <v>1003</v>
      </c>
    </row>
    <row r="23" spans="1:3" x14ac:dyDescent="0.3">
      <c r="A23" t="s">
        <v>1069</v>
      </c>
      <c r="B23" t="s">
        <v>1117</v>
      </c>
      <c r="C23" t="s">
        <v>1003</v>
      </c>
    </row>
    <row r="24" spans="1:3" x14ac:dyDescent="0.3">
      <c r="A24" t="s">
        <v>1069</v>
      </c>
      <c r="B24" t="s">
        <v>1118</v>
      </c>
      <c r="C24" t="s">
        <v>1003</v>
      </c>
    </row>
    <row r="25" spans="1:3" x14ac:dyDescent="0.3">
      <c r="A25" t="s">
        <v>1069</v>
      </c>
      <c r="B25" t="s">
        <v>1119</v>
      </c>
      <c r="C25" t="s">
        <v>1003</v>
      </c>
    </row>
    <row r="26" spans="1:3" x14ac:dyDescent="0.3">
      <c r="A26" t="s">
        <v>1069</v>
      </c>
      <c r="B26" t="s">
        <v>1120</v>
      </c>
      <c r="C26" t="s">
        <v>1003</v>
      </c>
    </row>
    <row r="27" spans="1:3" x14ac:dyDescent="0.3">
      <c r="A27" t="s">
        <v>1069</v>
      </c>
      <c r="B27" t="s">
        <v>1121</v>
      </c>
      <c r="C27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aparaturi foto, audio si visual&lt;br/&gt;  &amp;emsp;- Cunostinte temeinice alte camerelor digitale si echipamentelor foto-video&lt;br/&gt;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audio-visual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1106</v>
      </c>
      <c r="C3" t="s">
        <v>1003</v>
      </c>
    </row>
    <row r="4" spans="1:4" x14ac:dyDescent="0.3">
      <c r="A4" t="s">
        <v>1069</v>
      </c>
      <c r="B4" t="s">
        <v>1107</v>
      </c>
      <c r="C4" t="s">
        <v>1003</v>
      </c>
    </row>
    <row r="5" spans="1:4" x14ac:dyDescent="0.3">
      <c r="A5" t="s">
        <v>1069</v>
      </c>
      <c r="B5" t="s">
        <v>1108</v>
      </c>
      <c r="C5" t="s">
        <v>1003</v>
      </c>
    </row>
    <row r="6" spans="1:4" x14ac:dyDescent="0.3">
      <c r="A6" t="s">
        <v>1069</v>
      </c>
      <c r="B6" t="s">
        <v>1122</v>
      </c>
      <c r="C6" t="s">
        <v>1003</v>
      </c>
    </row>
    <row r="7" spans="1:4" x14ac:dyDescent="0.3">
      <c r="A7" t="s">
        <v>1069</v>
      </c>
      <c r="B7" t="s">
        <v>1133</v>
      </c>
      <c r="C7" t="s">
        <v>1003</v>
      </c>
    </row>
    <row r="8" spans="1:4" x14ac:dyDescent="0.3">
      <c r="A8" t="s">
        <v>1069</v>
      </c>
      <c r="B8" t="s">
        <v>1197</v>
      </c>
      <c r="C8" t="s">
        <v>1003</v>
      </c>
    </row>
    <row r="9" spans="1:4" x14ac:dyDescent="0.3">
      <c r="A9" t="s">
        <v>1069</v>
      </c>
      <c r="B9" t="s">
        <v>1111</v>
      </c>
      <c r="C9" t="s">
        <v>1003</v>
      </c>
    </row>
    <row r="10" spans="1:4" x14ac:dyDescent="0.3">
      <c r="A10" t="s">
        <v>1069</v>
      </c>
      <c r="B10" t="s">
        <v>1112</v>
      </c>
      <c r="C10" t="s">
        <v>1003</v>
      </c>
    </row>
    <row r="11" spans="1:4" x14ac:dyDescent="0.3">
      <c r="A11" t="s">
        <v>1069</v>
      </c>
      <c r="B11" t="s">
        <v>1113</v>
      </c>
      <c r="C11" t="s">
        <v>1003</v>
      </c>
    </row>
    <row r="12" spans="1:4" x14ac:dyDescent="0.3">
      <c r="A12" t="s">
        <v>1069</v>
      </c>
      <c r="B12" t="s">
        <v>1114</v>
      </c>
      <c r="C12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t="s">
        <v>1134</v>
      </c>
      <c r="C20" t="s">
        <v>1003</v>
      </c>
    </row>
    <row r="21" spans="1:3" x14ac:dyDescent="0.3">
      <c r="A21" t="s">
        <v>1069</v>
      </c>
      <c r="B21" t="s">
        <v>1115</v>
      </c>
      <c r="C21" t="s">
        <v>1003</v>
      </c>
    </row>
    <row r="22" spans="1:3" x14ac:dyDescent="0.3">
      <c r="A22" t="s">
        <v>1069</v>
      </c>
      <c r="B22" t="s">
        <v>1116</v>
      </c>
      <c r="C22" t="s">
        <v>1003</v>
      </c>
    </row>
    <row r="23" spans="1:3" x14ac:dyDescent="0.3">
      <c r="A23" t="s">
        <v>1069</v>
      </c>
      <c r="B23" t="s">
        <v>1117</v>
      </c>
      <c r="C23" t="s">
        <v>1003</v>
      </c>
    </row>
    <row r="24" spans="1:3" x14ac:dyDescent="0.3">
      <c r="A24" t="s">
        <v>1069</v>
      </c>
      <c r="B24" t="s">
        <v>1118</v>
      </c>
      <c r="C24" t="s">
        <v>1003</v>
      </c>
    </row>
    <row r="25" spans="1:3" x14ac:dyDescent="0.3">
      <c r="A25" t="s">
        <v>1069</v>
      </c>
      <c r="B25" t="s">
        <v>1120</v>
      </c>
      <c r="C25" t="s">
        <v>1003</v>
      </c>
    </row>
    <row r="26" spans="1:3" x14ac:dyDescent="0.3">
      <c r="A26" t="s">
        <v>1069</v>
      </c>
      <c r="B26" t="s">
        <v>1121</v>
      </c>
      <c r="C26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Experienta in rol similar sau cunostinte pe partea electronica, electrica, diagnoza - constituie avantaj&lt;br/&gt;  &amp;emsp;- Experienta in revizii, reparatii, mentenanta echipamente - constituie avantaj&lt;br/&gt;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Primeste si evalueaza produsul defect de la client&lt;br/&gt;  &amp;emsp;- Constata defectiunile si asigura consultanta clientilor&lt;br/&gt;  &amp;emsp;- Ofera solutii din punct de vedere tehnic&lt;br/&gt;  &amp;emsp;- Deschide ticket service, intocmeste documentele de predare-primire si expediaza produselor catre service&lt;br/&gt;  &amp;emsp;- Gestioneaza stocul de retururi/resigilate din magazine si propune discount (dupa caz)&lt;br/&gt;  &amp;emsp;- Verifica integritatea produselor returnate/resigilate si garantia conform documentelor de achizitie&lt;br/&gt;  &amp;emsp;- Verifica si se asigura ca termenul legal de returnare/inlocuire produse defecte este respectat&lt;br/&gt;  &amp;emsp;- Contacteaza clientul in vederea returnarii produsului reparat sau oferirea suportului necesar clientului pentru inlocuirea produsului&lt;br/&gt;  &amp;emsp;- Faciliteaza recuperarea contravalorii produselor inlocuite prin executarea demersurilor necesare&lt;br/&gt;  &amp;emsp;- Urmarirea produsului defect in vederea creditarii de catre furnizor a acestuia&lt;br/&gt;  &amp;emsp;- Pachet salarial competitiv: reduceri la servicii medicale, salariu fix si tichete de masa&lt;br/&gt;&lt;/p&gt;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s="63" t="s">
        <v>1185</v>
      </c>
      <c r="C3" t="s">
        <v>1003</v>
      </c>
    </row>
    <row r="4" spans="1:4" x14ac:dyDescent="0.3">
      <c r="A4" t="s">
        <v>1069</v>
      </c>
      <c r="B4" s="63" t="s">
        <v>1186</v>
      </c>
      <c r="C4" t="s">
        <v>1003</v>
      </c>
    </row>
    <row r="5" spans="1:4" x14ac:dyDescent="0.3">
      <c r="A5" t="s">
        <v>1069</v>
      </c>
      <c r="B5" s="63" t="s">
        <v>1174</v>
      </c>
      <c r="C5" t="s">
        <v>1003</v>
      </c>
    </row>
    <row r="6" spans="1:4" x14ac:dyDescent="0.3">
      <c r="A6" t="s">
        <v>1069</v>
      </c>
      <c r="B6" s="63" t="s">
        <v>1175</v>
      </c>
      <c r="C6" t="s">
        <v>1003</v>
      </c>
    </row>
    <row r="7" spans="1:4" x14ac:dyDescent="0.3">
      <c r="A7" t="s">
        <v>1069</v>
      </c>
      <c r="B7" s="63" t="s">
        <v>1176</v>
      </c>
      <c r="C7" t="s">
        <v>1003</v>
      </c>
    </row>
    <row r="8" spans="1:4" x14ac:dyDescent="0.3">
      <c r="A8" t="s">
        <v>1069</v>
      </c>
      <c r="B8" s="63" t="s">
        <v>1177</v>
      </c>
      <c r="C8" t="s">
        <v>1003</v>
      </c>
    </row>
    <row r="9" spans="1:4" x14ac:dyDescent="0.3">
      <c r="A9" t="s">
        <v>1069</v>
      </c>
      <c r="B9" s="63" t="s">
        <v>1178</v>
      </c>
      <c r="C9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s="63" t="s">
        <v>1187</v>
      </c>
      <c r="C20" t="s">
        <v>1003</v>
      </c>
    </row>
    <row r="21" spans="1:3" x14ac:dyDescent="0.3">
      <c r="A21" t="s">
        <v>1069</v>
      </c>
      <c r="B21" s="63" t="s">
        <v>1188</v>
      </c>
      <c r="C21" t="s">
        <v>1003</v>
      </c>
    </row>
    <row r="22" spans="1:3" x14ac:dyDescent="0.3">
      <c r="A22" t="s">
        <v>1069</v>
      </c>
      <c r="B22" s="63" t="s">
        <v>1189</v>
      </c>
      <c r="C22" t="s">
        <v>1003</v>
      </c>
    </row>
    <row r="23" spans="1:3" x14ac:dyDescent="0.3">
      <c r="A23" t="s">
        <v>1069</v>
      </c>
      <c r="B23" s="63" t="s">
        <v>1190</v>
      </c>
      <c r="C23" t="s">
        <v>1003</v>
      </c>
    </row>
    <row r="24" spans="1:3" x14ac:dyDescent="0.3">
      <c r="A24" t="s">
        <v>1069</v>
      </c>
      <c r="B24" s="63" t="s">
        <v>1191</v>
      </c>
      <c r="C24" t="s">
        <v>1003</v>
      </c>
    </row>
    <row r="25" spans="1:3" x14ac:dyDescent="0.3">
      <c r="A25" t="s">
        <v>1069</v>
      </c>
      <c r="B25" s="63" t="s">
        <v>1192</v>
      </c>
      <c r="C25" t="s">
        <v>1003</v>
      </c>
    </row>
    <row r="26" spans="1:3" x14ac:dyDescent="0.3">
      <c r="A26" t="s">
        <v>1069</v>
      </c>
      <c r="B26" s="63" t="s">
        <v>1193</v>
      </c>
      <c r="C26" t="s">
        <v>1003</v>
      </c>
    </row>
    <row r="27" spans="1:3" x14ac:dyDescent="0.3">
      <c r="A27" t="s">
        <v>1069</v>
      </c>
      <c r="B27" s="63" t="s">
        <v>1194</v>
      </c>
      <c r="C27" t="s">
        <v>1003</v>
      </c>
    </row>
    <row r="28" spans="1:3" x14ac:dyDescent="0.3">
      <c r="A28" t="s">
        <v>1069</v>
      </c>
      <c r="B28" s="63" t="s">
        <v>1195</v>
      </c>
      <c r="C28" t="s">
        <v>1003</v>
      </c>
    </row>
    <row r="29" spans="1:3" x14ac:dyDescent="0.3">
      <c r="A29" t="s">
        <v>1069</v>
      </c>
      <c r="B29" s="63" t="s">
        <v>1196</v>
      </c>
      <c r="C29" t="s">
        <v>1003</v>
      </c>
    </row>
    <row r="30" spans="1:3" x14ac:dyDescent="0.3">
      <c r="A30" t="s">
        <v>1069</v>
      </c>
      <c r="B30" t="s">
        <v>1184</v>
      </c>
      <c r="C30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&lt;br/&gt;  &amp;emsp;- &lt;br/&gt;  &amp;emsp;- &lt;br/&gt;  &amp;emsp;- &lt;br/&gt;  &amp;emsp;- &lt;br/&gt;  &amp;emsp;- &lt;br/&gt;  &amp;emsp;- &lt;br/&gt;&lt;/p&gt;&lt;p&gt; &amp;emsp;&amp;emsp;&amp;emsp;&amp;emsp;&amp;emsp;Beneficii:&lt;/p&gt;&lt;p&gt;  &amp;emsp;- &lt;br/&gt;  &amp;emsp;- &lt;br/&gt;  &amp;emsp;- &lt;br/&gt;  &amp;emsp;- &lt;br/&gt;  &amp;emsp;- &lt;br/&gt;  &amp;emsp;- &lt;br/&gt;  &amp;emsp;- &lt;br/&gt;  &amp;emsp;- &lt;br/&gt;  &amp;emsp;- &lt;br/&gt;  &amp;emsp;- &lt;br/&gt;  &amp;emsp;- 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s="63"/>
      <c r="C3" t="s">
        <v>1003</v>
      </c>
    </row>
    <row r="4" spans="1:4" x14ac:dyDescent="0.3">
      <c r="A4" t="s">
        <v>1069</v>
      </c>
      <c r="B4" s="63"/>
      <c r="C4" t="s">
        <v>1003</v>
      </c>
    </row>
    <row r="5" spans="1:4" x14ac:dyDescent="0.3">
      <c r="A5" t="s">
        <v>1069</v>
      </c>
      <c r="B5" s="63"/>
      <c r="C5" t="s">
        <v>1003</v>
      </c>
    </row>
    <row r="6" spans="1:4" x14ac:dyDescent="0.3">
      <c r="A6" t="s">
        <v>1069</v>
      </c>
      <c r="B6" s="63"/>
      <c r="C6" t="s">
        <v>1003</v>
      </c>
    </row>
    <row r="7" spans="1:4" x14ac:dyDescent="0.3">
      <c r="A7" t="s">
        <v>1069</v>
      </c>
      <c r="B7" s="63"/>
      <c r="C7" t="s">
        <v>1003</v>
      </c>
    </row>
    <row r="8" spans="1:4" x14ac:dyDescent="0.3">
      <c r="A8" t="s">
        <v>1069</v>
      </c>
      <c r="B8" s="63"/>
      <c r="C8" t="s">
        <v>1003</v>
      </c>
    </row>
    <row r="9" spans="1:4" x14ac:dyDescent="0.3">
      <c r="A9" t="s">
        <v>1069</v>
      </c>
      <c r="B9" s="63"/>
      <c r="C9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s="63"/>
      <c r="C20" t="s">
        <v>1003</v>
      </c>
    </row>
    <row r="21" spans="1:3" x14ac:dyDescent="0.3">
      <c r="A21" t="s">
        <v>1069</v>
      </c>
      <c r="B21" s="63"/>
      <c r="C21" t="s">
        <v>1003</v>
      </c>
    </row>
    <row r="22" spans="1:3" x14ac:dyDescent="0.3">
      <c r="A22" t="s">
        <v>1069</v>
      </c>
      <c r="B22" s="63"/>
      <c r="C22" t="s">
        <v>1003</v>
      </c>
    </row>
    <row r="23" spans="1:3" x14ac:dyDescent="0.3">
      <c r="A23" t="s">
        <v>1069</v>
      </c>
      <c r="B23" s="63"/>
      <c r="C23" t="s">
        <v>1003</v>
      </c>
    </row>
    <row r="24" spans="1:3" x14ac:dyDescent="0.3">
      <c r="A24" t="s">
        <v>1069</v>
      </c>
      <c r="B24" s="63"/>
      <c r="C24" t="s">
        <v>1003</v>
      </c>
    </row>
    <row r="25" spans="1:3" x14ac:dyDescent="0.3">
      <c r="A25" t="s">
        <v>1069</v>
      </c>
      <c r="B25" s="63"/>
      <c r="C25" t="s">
        <v>1003</v>
      </c>
    </row>
    <row r="26" spans="1:3" x14ac:dyDescent="0.3">
      <c r="A26" t="s">
        <v>1069</v>
      </c>
      <c r="B26" s="63"/>
      <c r="C26" t="s">
        <v>1003</v>
      </c>
    </row>
    <row r="27" spans="1:3" x14ac:dyDescent="0.3">
      <c r="A27" t="s">
        <v>1069</v>
      </c>
      <c r="B27" s="63"/>
      <c r="C27" t="s">
        <v>1003</v>
      </c>
    </row>
    <row r="28" spans="1:3" x14ac:dyDescent="0.3">
      <c r="A28" t="s">
        <v>1069</v>
      </c>
      <c r="B28" s="63"/>
      <c r="C28" t="s">
        <v>1003</v>
      </c>
    </row>
    <row r="29" spans="1:3" x14ac:dyDescent="0.3">
      <c r="A29" t="s">
        <v>1069</v>
      </c>
      <c r="B29" s="63"/>
      <c r="C29" t="s">
        <v>1003</v>
      </c>
    </row>
    <row r="30" spans="1:3" x14ac:dyDescent="0.3">
      <c r="A30" t="s">
        <v>1069</v>
      </c>
      <c r="C30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0" sqref="A40:B43"/>
    </sheetView>
  </sheetViews>
  <sheetFormatPr defaultRowHeight="14.4" x14ac:dyDescent="0.3"/>
  <cols>
    <col min="1" max="1" width="39.88671875" bestFit="1" customWidth="1"/>
    <col min="2" max="2" width="89.5546875" bestFit="1" customWidth="1"/>
    <col min="3" max="3" width="5.6640625" bestFit="1" customWidth="1"/>
  </cols>
  <sheetData>
    <row r="1" spans="1:4" x14ac:dyDescent="0.3">
      <c r="A1" t="s">
        <v>1074</v>
      </c>
      <c r="B1" t="s">
        <v>1071</v>
      </c>
      <c r="C1" t="s">
        <v>1068</v>
      </c>
      <c r="D1" t="str">
        <f>A1&amp;B1&amp;C1&amp;A2&amp;B2&amp;C2&amp;A3&amp;B3&amp;C3&amp;A4&amp;B4&amp;C4&amp;A5&amp;B5&amp;C5&amp;A6&amp;B6&amp;C6&amp;A7&amp;B7&amp;C7&amp;A8&amp;B8&amp;C8&amp;A9&amp;B9&amp;C9&amp;A10&amp;B10&amp;C10&amp;A11&amp;B11&amp;C11&amp;A12&amp;B12&amp;C12&amp;A13&amp;B13&amp;C13&amp;A14&amp;B14&amp;C14&amp;A15&amp;B15&amp;C15&amp;A16&amp;B16&amp;C16&amp;A17&amp;B17&amp;C17&amp;A18&amp;B18&amp;C18&amp;A19&amp;B19&amp;C19&amp;A20&amp;B20&amp;C20&amp;A21&amp;B21&amp;C21&amp;A22&amp;B22&amp;C22&amp;A23&amp;B23&amp;C23&amp;A24&amp;B24&amp;C24&amp;A25&amp;B25&amp;C25&amp;A26&amp;B26&amp;C26&amp;A27&amp;B27&amp;C27&amp;A28&amp;B28&amp;C28&amp;A29&amp;B29&amp;C29&amp;A30&amp;B30&amp;C30&amp;A31&amp;B31&amp;C31&amp;A32&amp;B32&amp;C32&amp;A33&amp;B33&amp;C33&amp;A34&amp;B34&amp;C34&amp;A35&amp;B35&amp;C35&amp;A36&amp;B36&amp;C36&amp;A37&amp;B37&amp;C37&amp;A38&amp;B38&amp;C38&amp;A39&amp;B39&amp;C39</f>
        <v>&lt;p&gt; &amp;emsp;&amp;emsp;&amp;emsp;&amp;emsp;&amp;emsp;Cerințe:&lt;/p&gt;&lt;p&gt;  &amp;emsp;- Studii medii finalizate/ studiile superioare constituie un avantaj&lt;br/&gt;  &amp;emsp;- Atentie la detalii si orientare catre client&lt;br/&gt;  &amp;emsp;- Bune abilitati de operare PC 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Asigura probarea functionalitatii produselor vandute&lt;br/&gt;  &amp;emsp;- Se asigura ca produsele carora le face proba sunt insotite de factura&lt;br/&gt;  &amp;emsp;- Elibereaza certificatele de garantie pentru produsele vandute&lt;br/&gt;  &amp;emsp;- Asigura activitatea de transport la domiciliu&lt;br/&gt;  &amp;emsp;- Participa activ la receptia cantitativa a marfii; se implica in procesul de descarcare si incarcare a marfii&lt;br/&gt;  &amp;emsp;- Pachet salarial competitiv: reduceri la servicii medicale, salariu fix si tichete de masa&lt;br/&gt;&lt;/p&gt;</v>
      </c>
    </row>
    <row r="2" spans="1:4" x14ac:dyDescent="0.3">
      <c r="A2" t="s">
        <v>1070</v>
      </c>
    </row>
    <row r="3" spans="1:4" x14ac:dyDescent="0.3">
      <c r="A3" t="s">
        <v>1069</v>
      </c>
      <c r="B3" t="s">
        <v>1106</v>
      </c>
      <c r="C3" t="s">
        <v>1003</v>
      </c>
    </row>
    <row r="4" spans="1:4" x14ac:dyDescent="0.3">
      <c r="A4" t="s">
        <v>1069</v>
      </c>
      <c r="B4" t="s">
        <v>1108</v>
      </c>
      <c r="C4" t="s">
        <v>1003</v>
      </c>
    </row>
    <row r="5" spans="1:4" x14ac:dyDescent="0.3">
      <c r="A5" t="s">
        <v>1069</v>
      </c>
      <c r="B5" t="s">
        <v>1109</v>
      </c>
      <c r="C5" t="s">
        <v>1003</v>
      </c>
    </row>
    <row r="6" spans="1:4" x14ac:dyDescent="0.3">
      <c r="A6" t="s">
        <v>1069</v>
      </c>
      <c r="B6" t="s">
        <v>1174</v>
      </c>
      <c r="C6" t="s">
        <v>1003</v>
      </c>
    </row>
    <row r="7" spans="1:4" x14ac:dyDescent="0.3">
      <c r="A7" t="s">
        <v>1069</v>
      </c>
      <c r="B7" t="s">
        <v>1175</v>
      </c>
      <c r="C7" t="s">
        <v>1003</v>
      </c>
    </row>
    <row r="8" spans="1:4" x14ac:dyDescent="0.3">
      <c r="A8" t="s">
        <v>1069</v>
      </c>
      <c r="B8" t="s">
        <v>1176</v>
      </c>
      <c r="C8" t="s">
        <v>1003</v>
      </c>
    </row>
    <row r="9" spans="1:4" x14ac:dyDescent="0.3">
      <c r="A9" t="s">
        <v>1069</v>
      </c>
      <c r="B9" t="s">
        <v>1177</v>
      </c>
      <c r="C9" t="s">
        <v>1003</v>
      </c>
    </row>
    <row r="10" spans="1:4" x14ac:dyDescent="0.3">
      <c r="A10" t="s">
        <v>1069</v>
      </c>
      <c r="B10" t="s">
        <v>1178</v>
      </c>
      <c r="C10" t="s">
        <v>1003</v>
      </c>
    </row>
    <row r="14" spans="1:4" x14ac:dyDescent="0.3">
      <c r="A14" t="s">
        <v>1068</v>
      </c>
    </row>
    <row r="18" spans="1:3" x14ac:dyDescent="0.3">
      <c r="A18" t="s">
        <v>1074</v>
      </c>
      <c r="B18" t="s">
        <v>1073</v>
      </c>
      <c r="C18" t="s">
        <v>1068</v>
      </c>
    </row>
    <row r="19" spans="1:3" x14ac:dyDescent="0.3">
      <c r="A19" t="s">
        <v>1070</v>
      </c>
    </row>
    <row r="20" spans="1:3" x14ac:dyDescent="0.3">
      <c r="A20" t="s">
        <v>1069</v>
      </c>
      <c r="B20" s="63" t="s">
        <v>1179</v>
      </c>
      <c r="C20" t="s">
        <v>1003</v>
      </c>
    </row>
    <row r="21" spans="1:3" x14ac:dyDescent="0.3">
      <c r="A21" t="s">
        <v>1069</v>
      </c>
      <c r="B21" s="63" t="s">
        <v>1180</v>
      </c>
      <c r="C21" t="s">
        <v>1003</v>
      </c>
    </row>
    <row r="22" spans="1:3" x14ac:dyDescent="0.3">
      <c r="A22" t="s">
        <v>1069</v>
      </c>
      <c r="B22" s="63" t="s">
        <v>1181</v>
      </c>
      <c r="C22" t="s">
        <v>1003</v>
      </c>
    </row>
    <row r="23" spans="1:3" x14ac:dyDescent="0.3">
      <c r="A23" t="s">
        <v>1069</v>
      </c>
      <c r="B23" s="63" t="s">
        <v>1182</v>
      </c>
      <c r="C23" t="s">
        <v>1003</v>
      </c>
    </row>
    <row r="24" spans="1:3" x14ac:dyDescent="0.3">
      <c r="A24" t="s">
        <v>1069</v>
      </c>
      <c r="B24" s="63" t="s">
        <v>1183</v>
      </c>
      <c r="C24" t="s">
        <v>1003</v>
      </c>
    </row>
    <row r="25" spans="1:3" x14ac:dyDescent="0.3">
      <c r="A25" t="s">
        <v>1069</v>
      </c>
      <c r="B25" t="s">
        <v>1184</v>
      </c>
      <c r="C25" t="s">
        <v>1003</v>
      </c>
    </row>
    <row r="31" spans="1:3" x14ac:dyDescent="0.3">
      <c r="A31" t="s">
        <v>1068</v>
      </c>
    </row>
    <row r="40" spans="1:2" x14ac:dyDescent="0.3">
      <c r="A40" t="s">
        <v>1239</v>
      </c>
    </row>
    <row r="41" spans="1:2" x14ac:dyDescent="0.3">
      <c r="A41" t="s">
        <v>1236</v>
      </c>
      <c r="B41" t="s">
        <v>1238</v>
      </c>
    </row>
    <row r="42" spans="1:2" x14ac:dyDescent="0.3">
      <c r="A42" t="s">
        <v>1235</v>
      </c>
      <c r="B42" t="s">
        <v>1233</v>
      </c>
    </row>
    <row r="43" spans="1:2" x14ac:dyDescent="0.3">
      <c r="A43" t="s">
        <v>1237</v>
      </c>
      <c r="B43" t="s">
        <v>1234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R262"/>
  <sheetViews>
    <sheetView topLeftCell="D242" workbookViewId="0">
      <selection activeCell="A262" sqref="A1:R262"/>
    </sheetView>
  </sheetViews>
  <sheetFormatPr defaultRowHeight="14.4" x14ac:dyDescent="0.3"/>
  <cols>
    <col min="1" max="1" width="171.5546875" customWidth="1"/>
    <col min="2" max="2" width="18.33203125" bestFit="1" customWidth="1"/>
    <col min="3" max="3" width="38.6640625" customWidth="1"/>
    <col min="4" max="17" width="15.6640625" customWidth="1"/>
  </cols>
  <sheetData>
    <row r="1" spans="1:1" x14ac:dyDescent="0.3">
      <c r="A1" t="s">
        <v>1008</v>
      </c>
    </row>
    <row r="2" spans="1:1" x14ac:dyDescent="0.3">
      <c r="A2" t="s">
        <v>1009</v>
      </c>
    </row>
    <row r="3" spans="1:1" x14ac:dyDescent="0.3">
      <c r="A3" t="s">
        <v>1010</v>
      </c>
    </row>
    <row r="4" spans="1:1" x14ac:dyDescent="0.3">
      <c r="A4" t="s">
        <v>1011</v>
      </c>
    </row>
    <row r="5" spans="1:1" x14ac:dyDescent="0.3">
      <c r="A5" t="s">
        <v>1012</v>
      </c>
    </row>
    <row r="6" spans="1:1" x14ac:dyDescent="0.3">
      <c r="A6" t="s">
        <v>1013</v>
      </c>
    </row>
    <row r="7" spans="1:1" x14ac:dyDescent="0.3">
      <c r="A7" t="s">
        <v>1014</v>
      </c>
    </row>
    <row r="8" spans="1:1" x14ac:dyDescent="0.3">
      <c r="A8" t="s">
        <v>1015</v>
      </c>
    </row>
    <row r="9" spans="1:1" x14ac:dyDescent="0.3">
      <c r="A9" t="s">
        <v>1016</v>
      </c>
    </row>
    <row r="10" spans="1:1" x14ac:dyDescent="0.3">
      <c r="A10" t="s">
        <v>1017</v>
      </c>
    </row>
    <row r="12" spans="1:1" x14ac:dyDescent="0.3">
      <c r="A12" t="s">
        <v>1059</v>
      </c>
    </row>
    <row r="13" spans="1:1" x14ac:dyDescent="0.3">
      <c r="A13" t="s">
        <v>1018</v>
      </c>
    </row>
    <row r="14" spans="1:1" x14ac:dyDescent="0.3">
      <c r="A14" t="s">
        <v>1017</v>
      </c>
    </row>
    <row r="16" spans="1:1" x14ac:dyDescent="0.3">
      <c r="A16" t="s">
        <v>1019</v>
      </c>
    </row>
    <row r="17" spans="1:1" x14ac:dyDescent="0.3">
      <c r="A17" t="s">
        <v>1020</v>
      </c>
    </row>
    <row r="18" spans="1:1" x14ac:dyDescent="0.3">
      <c r="A18" t="s">
        <v>1021</v>
      </c>
    </row>
    <row r="19" spans="1:1" x14ac:dyDescent="0.3">
      <c r="A19" t="s">
        <v>1022</v>
      </c>
    </row>
    <row r="20" spans="1:1" x14ac:dyDescent="0.3">
      <c r="A20" t="s">
        <v>1229</v>
      </c>
    </row>
    <row r="21" spans="1:1" x14ac:dyDescent="0.3">
      <c r="A21" t="s">
        <v>1023</v>
      </c>
    </row>
    <row r="22" spans="1:1" x14ac:dyDescent="0.3">
      <c r="A22" t="s">
        <v>1024</v>
      </c>
    </row>
    <row r="23" spans="1:1" x14ac:dyDescent="0.3">
      <c r="A23" t="s">
        <v>1025</v>
      </c>
    </row>
    <row r="24" spans="1:1" x14ac:dyDescent="0.3">
      <c r="A24" t="s">
        <v>1026</v>
      </c>
    </row>
    <row r="25" spans="1:1" x14ac:dyDescent="0.3">
      <c r="A25" t="s">
        <v>1027</v>
      </c>
    </row>
    <row r="26" spans="1:1" x14ac:dyDescent="0.3">
      <c r="A26" t="s">
        <v>1017</v>
      </c>
    </row>
    <row r="27" spans="1:1" x14ac:dyDescent="0.3">
      <c r="A27" t="s">
        <v>1226</v>
      </c>
    </row>
    <row r="28" spans="1:1" x14ac:dyDescent="0.3">
      <c r="A28" t="s">
        <v>1228</v>
      </c>
    </row>
    <row r="29" spans="1:1" x14ac:dyDescent="0.3">
      <c r="A29" t="s">
        <v>1227</v>
      </c>
    </row>
    <row r="30" spans="1:1" x14ac:dyDescent="0.3">
      <c r="A30" t="s">
        <v>1017</v>
      </c>
    </row>
    <row r="31" spans="1:1" x14ac:dyDescent="0.3">
      <c r="A31" t="s">
        <v>1028</v>
      </c>
    </row>
    <row r="32" spans="1:1" x14ac:dyDescent="0.3">
      <c r="A32" t="s">
        <v>1029</v>
      </c>
    </row>
    <row r="33" spans="1:1" x14ac:dyDescent="0.3">
      <c r="A33" t="s">
        <v>1017</v>
      </c>
    </row>
    <row r="35" spans="1:1" x14ac:dyDescent="0.3">
      <c r="A35" t="s">
        <v>1030</v>
      </c>
    </row>
    <row r="36" spans="1:1" x14ac:dyDescent="0.3">
      <c r="A36" t="s">
        <v>1031</v>
      </c>
    </row>
    <row r="37" spans="1:1" x14ac:dyDescent="0.3">
      <c r="A37" t="s">
        <v>1032</v>
      </c>
    </row>
    <row r="38" spans="1:1" x14ac:dyDescent="0.3">
      <c r="A38" t="s">
        <v>1033</v>
      </c>
    </row>
    <row r="39" spans="1:1" x14ac:dyDescent="0.3">
      <c r="A39" t="s">
        <v>1034</v>
      </c>
    </row>
    <row r="40" spans="1:1" x14ac:dyDescent="0.3">
      <c r="A40" t="s">
        <v>1035</v>
      </c>
    </row>
    <row r="41" spans="1:1" x14ac:dyDescent="0.3">
      <c r="A41" t="s">
        <v>1017</v>
      </c>
    </row>
    <row r="43" spans="1:1" x14ac:dyDescent="0.3">
      <c r="A43" t="s">
        <v>1036</v>
      </c>
    </row>
    <row r="44" spans="1:1" x14ac:dyDescent="0.3">
      <c r="A44" t="s">
        <v>1037</v>
      </c>
    </row>
    <row r="45" spans="1:1" x14ac:dyDescent="0.3">
      <c r="A45" t="s">
        <v>1017</v>
      </c>
    </row>
    <row r="47" spans="1:1" x14ac:dyDescent="0.3">
      <c r="A47" t="s">
        <v>1038</v>
      </c>
    </row>
    <row r="48" spans="1:1" x14ac:dyDescent="0.3">
      <c r="A48" t="s">
        <v>1230</v>
      </c>
    </row>
    <row r="49" spans="1:1" x14ac:dyDescent="0.3">
      <c r="A49" t="s">
        <v>1039</v>
      </c>
    </row>
    <row r="50" spans="1:1" x14ac:dyDescent="0.3">
      <c r="A50" t="s">
        <v>1040</v>
      </c>
    </row>
    <row r="51" spans="1:1" x14ac:dyDescent="0.3">
      <c r="A51" t="s">
        <v>1041</v>
      </c>
    </row>
    <row r="52" spans="1:1" x14ac:dyDescent="0.3">
      <c r="A52" t="s">
        <v>1042</v>
      </c>
    </row>
    <row r="53" spans="1:1" x14ac:dyDescent="0.3">
      <c r="A53" t="s">
        <v>1043</v>
      </c>
    </row>
    <row r="54" spans="1:1" x14ac:dyDescent="0.3">
      <c r="A54" t="s">
        <v>1017</v>
      </c>
    </row>
    <row r="56" spans="1:1" x14ac:dyDescent="0.3">
      <c r="A56" t="s">
        <v>1044</v>
      </c>
    </row>
    <row r="57" spans="1:1" x14ac:dyDescent="0.3">
      <c r="A57" t="s">
        <v>1045</v>
      </c>
    </row>
    <row r="58" spans="1:1" x14ac:dyDescent="0.3">
      <c r="A58" t="s">
        <v>1046</v>
      </c>
    </row>
    <row r="59" spans="1:1" x14ac:dyDescent="0.3">
      <c r="A59" t="s">
        <v>1017</v>
      </c>
    </row>
    <row r="60" spans="1:1" x14ac:dyDescent="0.3">
      <c r="A60" t="s">
        <v>1047</v>
      </c>
    </row>
    <row r="62" spans="1:1" x14ac:dyDescent="0.3">
      <c r="A62" t="s">
        <v>1008</v>
      </c>
    </row>
    <row r="63" spans="1:1" x14ac:dyDescent="0.3">
      <c r="A63" t="s">
        <v>1165</v>
      </c>
    </row>
    <row r="64" spans="1:1" x14ac:dyDescent="0.3">
      <c r="A64" t="s">
        <v>1166</v>
      </c>
    </row>
    <row r="65" spans="1:1" x14ac:dyDescent="0.3">
      <c r="A65" t="s">
        <v>1163</v>
      </c>
    </row>
    <row r="66" spans="1:1" x14ac:dyDescent="0.3">
      <c r="A66" t="s">
        <v>1164</v>
      </c>
    </row>
    <row r="67" spans="1:1" x14ac:dyDescent="0.3">
      <c r="A67" t="s">
        <v>1017</v>
      </c>
    </row>
    <row r="68" spans="1:1" x14ac:dyDescent="0.3">
      <c r="A68" t="s">
        <v>1167</v>
      </c>
    </row>
    <row r="69" spans="1:1" x14ac:dyDescent="0.3">
      <c r="A69" t="s">
        <v>1169</v>
      </c>
    </row>
    <row r="70" spans="1:1" x14ac:dyDescent="0.3">
      <c r="A70" t="s">
        <v>1168</v>
      </c>
    </row>
    <row r="71" spans="1:1" x14ac:dyDescent="0.3">
      <c r="A71" t="s">
        <v>1017</v>
      </c>
    </row>
    <row r="72" spans="1:1" x14ac:dyDescent="0.3">
      <c r="A72" t="s">
        <v>1047</v>
      </c>
    </row>
    <row r="74" spans="1:1" x14ac:dyDescent="0.3">
      <c r="A74" t="s">
        <v>1048</v>
      </c>
    </row>
    <row r="75" spans="1:1" x14ac:dyDescent="0.3">
      <c r="A75" t="s">
        <v>1003</v>
      </c>
    </row>
    <row r="76" spans="1:1" x14ac:dyDescent="0.3">
      <c r="A76" t="s">
        <v>1225</v>
      </c>
    </row>
    <row r="78" spans="1:1" x14ac:dyDescent="0.3">
      <c r="A78" t="s">
        <v>1002</v>
      </c>
    </row>
    <row r="79" spans="1:1" x14ac:dyDescent="0.3">
      <c r="A79" t="str">
        <f>IF(Magazine!AR44=0,"&lt;h4 class=""u-text-align-center""&gt;Momentan nu avem posturi disponibile !&lt;br&gt;&lt;br&gt;Te rugam sa accesezi acesta pagina in zilele urmatoare.&lt;/h4&gt;","&lt;h4 class=""u-text-align-center""&gt;Vezi toate posturile disponibile selectand judetul:&lt;/h4&gt;")</f>
        <v>&lt;h4 class="u-text-align-center"&gt;Vezi toate posturile disponibile selectand judetul:&lt;/h4&gt;</v>
      </c>
    </row>
    <row r="80" spans="1:1" x14ac:dyDescent="0.3">
      <c r="A80" t="s">
        <v>1003</v>
      </c>
    </row>
    <row r="81" spans="1:1" x14ac:dyDescent="0.3">
      <c r="A81" t="s">
        <v>1004</v>
      </c>
    </row>
    <row r="82" spans="1:1" x14ac:dyDescent="0.3">
      <c r="A82" t="str">
        <f>IF(Magazine!AR2&lt;&gt;0,"&lt;li class=""Location-item""&gt;&lt;a class=""Location-trigger"" onclick=""document.getElementById('"&amp;LOWER(Magazine!AQ2)&amp;"').click()"" title=""Joburi Altex in "&amp;Magazine!AQ2&amp;""" href=""#"&amp;LOWER(Magazine!AQ2)&amp;"""&gt;"&amp;Magazine!AQ2&amp;"&lt;/a&gt;&lt;/li&gt;","")</f>
        <v>&lt;li class="Location-item"&gt;&lt;a class="Location-trigger" onclick="document.getElementById('alba').click()" title="Joburi Altex in Alba" href="#alba"&gt;Alba&lt;/a&gt;&lt;/li&gt;</v>
      </c>
    </row>
    <row r="83" spans="1:1" x14ac:dyDescent="0.3">
      <c r="A83" t="str">
        <f>IF(Magazine!AR3&lt;&gt;0,"&lt;li class=""Location-item""&gt;&lt;a class=""Location-trigger"" onclick=""document.getElementById('"&amp;LOWER(Magazine!AQ3)&amp;"').click()"" title=""Joburi Altex in "&amp;Magazine!AQ3&amp;""" href=""#"&amp;LOWER(Magazine!AQ3)&amp;"""&gt;"&amp;Magazine!AQ3&amp;"&lt;/a&gt;&lt;/li&gt;","")</f>
        <v>&lt;li class="Location-item"&gt;&lt;a class="Location-trigger" onclick="document.getElementById('arad').click()" title="Joburi Altex in Arad" href="#arad"&gt;Arad&lt;/a&gt;&lt;/li&gt;</v>
      </c>
    </row>
    <row r="84" spans="1:1" x14ac:dyDescent="0.3">
      <c r="A84" t="str">
        <f>IF(Magazine!AR4&lt;&gt;0,"&lt;li class=""Location-item""&gt;&lt;a class=""Location-trigger"" onclick=""document.getElementById('"&amp;LOWER(Magazine!AQ4)&amp;"').click()"" title=""Joburi Altex in "&amp;Magazine!AQ4&amp;""" href=""#"&amp;LOWER(Magazine!AQ4)&amp;"""&gt;"&amp;Magazine!AQ4&amp;"&lt;/a&gt;&lt;/li&gt;","")</f>
        <v>&lt;li class="Location-item"&gt;&lt;a class="Location-trigger" onclick="document.getElementById('arges').click()" title="Joburi Altex in Arges" href="#arges"&gt;Arges&lt;/a&gt;&lt;/li&gt;</v>
      </c>
    </row>
    <row r="85" spans="1:1" x14ac:dyDescent="0.3">
      <c r="A85" t="str">
        <f>IF(Magazine!AR5&lt;&gt;0,"&lt;li class=""Location-item""&gt;&lt;a class=""Location-trigger"" onclick=""document.getElementById('"&amp;LOWER(Magazine!AQ5)&amp;"').click()"" title=""Joburi Altex in "&amp;Magazine!AQ5&amp;""" href=""#"&amp;LOWER(Magazine!AQ5)&amp;"""&gt;"&amp;Magazine!AQ5&amp;"&lt;/a&gt;&lt;/li&gt;","")</f>
        <v>&lt;li class="Location-item"&gt;&lt;a class="Location-trigger" onclick="document.getElementById('bacau').click()" title="Joburi Altex in Bacau" href="#bacau"&gt;Bacau&lt;/a&gt;&lt;/li&gt;</v>
      </c>
    </row>
    <row r="86" spans="1:1" x14ac:dyDescent="0.3">
      <c r="A86" t="str">
        <f>IF(Magazine!AR6&lt;&gt;0,"&lt;li class=""Location-item""&gt;&lt;a class=""Location-trigger"" onclick=""document.getElementById('"&amp;LOWER(Magazine!AQ6)&amp;"').click()"" title=""Joburi Altex in "&amp;Magazine!AQ6&amp;""" href=""#"&amp;LOWER(Magazine!AQ6)&amp;"""&gt;"&amp;Magazine!AQ6&amp;"&lt;/a&gt;&lt;/li&gt;","")</f>
        <v>&lt;li class="Location-item"&gt;&lt;a class="Location-trigger" onclick="document.getElementById('bihor').click()" title="Joburi Altex in Bihor" href="#bihor"&gt;Bihor&lt;/a&gt;&lt;/li&gt;</v>
      </c>
    </row>
    <row r="87" spans="1:1" x14ac:dyDescent="0.3">
      <c r="A87" t="str">
        <f>IF(Magazine!AR7&lt;&gt;0,"&lt;li class=""Location-item""&gt;&lt;a class=""Location-trigger"" onclick=""document.getElementById('"&amp;LOWER(Magazine!AQ7)&amp;"').click()"" title=""Joburi Altex in "&amp;Magazine!AQ7&amp;""" href=""#"&amp;LOWER(Magazine!AQ7)&amp;"""&gt;"&amp;Magazine!AQ7&amp;"&lt;/a&gt;&lt;/li&gt;","")</f>
        <v/>
      </c>
    </row>
    <row r="88" spans="1:1" x14ac:dyDescent="0.3">
      <c r="A88" t="str">
        <f>IF(Magazine!AR8&lt;&gt;0,"&lt;li class=""Location-item""&gt;&lt;a class=""Location-trigger"" onclick=""document.getElementById('"&amp;LOWER(Magazine!AQ8)&amp;"').click()"" title=""Joburi Altex in "&amp;Magazine!AQ8&amp;""" href=""#"&amp;LOWER(Magazine!AQ8)&amp;"""&gt;"&amp;Magazine!AQ8&amp;"&lt;/a&gt;&lt;/li&gt;","")</f>
        <v>&lt;li class="Location-item"&gt;&lt;a class="Location-trigger" onclick="document.getElementById('botosani').click()" title="Joburi Altex in Botosani" href="#botosani"&gt;Botosani&lt;/a&gt;&lt;/li&gt;</v>
      </c>
    </row>
    <row r="89" spans="1:1" x14ac:dyDescent="0.3">
      <c r="A89" t="str">
        <f>IF(Magazine!AR9&lt;&gt;0,"&lt;li class=""Location-item""&gt;&lt;a class=""Location-trigger"" onclick=""document.getElementById('"&amp;LOWER(Magazine!AQ9)&amp;"').click()"" title=""Joburi Altex in "&amp;Magazine!AQ9&amp;""" href=""#"&amp;LOWER(Magazine!AQ9)&amp;"""&gt;"&amp;Magazine!AQ9&amp;"&lt;/a&gt;&lt;/li&gt;","")</f>
        <v/>
      </c>
    </row>
    <row r="90" spans="1:1" x14ac:dyDescent="0.3">
      <c r="A90" t="str">
        <f>IF(Magazine!AR10&lt;&gt;0,"&lt;li class=""Location-item""&gt;&lt;a class=""Location-trigger"" onclick=""document.getElementById('"&amp;LOWER(Magazine!AQ10)&amp;"').click()"" title=""Joburi Altex in "&amp;Magazine!AQ10&amp;""" href=""#"&amp;LOWER(Magazine!AQ10)&amp;"""&gt;"&amp;Magazine!AQ10&amp;"&lt;/a&gt;&lt;/li&gt;","")</f>
        <v/>
      </c>
    </row>
    <row r="91" spans="1:1" x14ac:dyDescent="0.3">
      <c r="A91" t="str">
        <f>IF(Magazine!AR11&lt;&gt;0,"&lt;li class=""Location-item""&gt;&lt;a class=""Location-trigger"" onclick=""document.getElementById('"&amp;LOWER(Magazine!AQ11)&amp;"').click()"" title=""Joburi Altex in "&amp;Magazine!AQ11&amp;""" href=""#"&amp;LOWER(Magazine!AQ11)&amp;"""&gt;"&amp;Magazine!AQ11&amp;"&lt;/a&gt;&lt;/li&gt;","")</f>
        <v>&lt;li class="Location-item"&gt;&lt;a class="Location-trigger" onclick="document.getElementById('bucuresti').click()" title="Joburi Altex in Bucuresti" href="#bucuresti"&gt;Bucuresti&lt;/a&gt;&lt;/li&gt;</v>
      </c>
    </row>
    <row r="92" spans="1:1" x14ac:dyDescent="0.3">
      <c r="A92" t="str">
        <f>IF(Magazine!AR12&lt;&gt;0,"&lt;li class=""Location-item""&gt;&lt;a class=""Location-trigger"" onclick=""document.getElementById('"&amp;LOWER(Magazine!AQ12)&amp;"').click()"" title=""Joburi Altex in "&amp;Magazine!AQ12&amp;""" href=""#"&amp;LOWER(Magazine!AQ12)&amp;"""&gt;"&amp;Magazine!AQ12&amp;"&lt;/a&gt;&lt;/li&gt;","")</f>
        <v>&lt;li class="Location-item"&gt;&lt;a class="Location-trigger" onclick="document.getElementById('buzau').click()" title="Joburi Altex in Buzau" href="#buzau"&gt;Buzau&lt;/a&gt;&lt;/li&gt;</v>
      </c>
    </row>
    <row r="93" spans="1:1" x14ac:dyDescent="0.3">
      <c r="A93" t="str">
        <f>IF(Magazine!AR13&lt;&gt;0,"&lt;li class=""Location-item""&gt;&lt;a class=""Location-trigger"" onclick=""document.getElementById('"&amp;LOWER(Magazine!AQ13)&amp;"').click()"" title=""Joburi Altex in "&amp;Magazine!AQ13&amp;""" href=""#"&amp;LOWER(Magazine!AQ13)&amp;"""&gt;"&amp;Magazine!AQ13&amp;"&lt;/a&gt;&lt;/li&gt;","")</f>
        <v>&lt;li class="Location-item"&gt;&lt;a class="Location-trigger" onclick="document.getElementById('calarasi').click()" title="Joburi Altex in Calarasi" href="#calarasi"&gt;Calarasi&lt;/a&gt;&lt;/li&gt;</v>
      </c>
    </row>
    <row r="94" spans="1:1" x14ac:dyDescent="0.3">
      <c r="A94" t="str">
        <f>IF(Magazine!AR14&lt;&gt;0,"&lt;li class=""Location-item""&gt;&lt;a class=""Location-trigger"" onclick=""document.getElementById('"&amp;LOWER(Magazine!AQ14)&amp;"').click()"" title=""Joburi Altex in "&amp;Magazine!AQ14&amp;""" href=""#"&amp;LOWER(Magazine!AQ14)&amp;"""&gt;"&amp;Magazine!AQ14&amp;"&lt;/a&gt;&lt;/li&gt;","")</f>
        <v>&lt;li class="Location-item"&gt;&lt;a class="Location-trigger" onclick="document.getElementById('cluj').click()" title="Joburi Altex in Cluj" href="#cluj"&gt;Cluj&lt;/a&gt;&lt;/li&gt;</v>
      </c>
    </row>
    <row r="95" spans="1:1" x14ac:dyDescent="0.3">
      <c r="A95" t="str">
        <f>IF(Magazine!AR15&lt;&gt;0,"&lt;li class=""Location-item""&gt;&lt;a class=""Location-trigger"" onclick=""document.getElementById('"&amp;LOWER(Magazine!AQ15)&amp;"').click()"" title=""Joburi Altex in "&amp;Magazine!AQ15&amp;""" href=""#"&amp;LOWER(Magazine!AQ15)&amp;"""&gt;"&amp;Magazine!AQ15&amp;"&lt;/a&gt;&lt;/li&gt;","")</f>
        <v>&lt;li class="Location-item"&gt;&lt;a class="Location-trigger" onclick="document.getElementById('constanta').click()" title="Joburi Altex in Constanta" href="#constanta"&gt;Constanta&lt;/a&gt;&lt;/li&gt;</v>
      </c>
    </row>
    <row r="96" spans="1:1" x14ac:dyDescent="0.3">
      <c r="A96" t="str">
        <f>IF(Magazine!AR16&lt;&gt;0,"&lt;li class=""Location-item""&gt;&lt;a class=""Location-trigger"" onclick=""document.getElementById('"&amp;LOWER(Magazine!AQ16)&amp;"').click()"" title=""Joburi Altex in "&amp;Magazine!AQ16&amp;""" href=""#"&amp;LOWER(Magazine!AQ16)&amp;"""&gt;"&amp;Magazine!AQ16&amp;"&lt;/a&gt;&lt;/li&gt;","")</f>
        <v/>
      </c>
    </row>
    <row r="97" spans="1:1" x14ac:dyDescent="0.3">
      <c r="A97" t="str">
        <f>IF(Magazine!AR17&lt;&gt;0,"&lt;li class=""Location-item""&gt;&lt;a class=""Location-trigger"" onclick=""document.getElementById('"&amp;LOWER(Magazine!AQ17)&amp;"').click()"" title=""Joburi Altex in "&amp;Magazine!AQ17&amp;""" href=""#"&amp;LOWER(Magazine!AQ17)&amp;"""&gt;"&amp;Magazine!AQ17&amp;"&lt;/a&gt;&lt;/li&gt;","")</f>
        <v>&lt;li class="Location-item"&gt;&lt;a class="Location-trigger" onclick="document.getElementById('dambovita').click()" title="Joburi Altex in Dambovita" href="#dambovita"&gt;Dambovita&lt;/a&gt;&lt;/li&gt;</v>
      </c>
    </row>
    <row r="98" spans="1:1" x14ac:dyDescent="0.3">
      <c r="A98" t="str">
        <f>IF(Magazine!AR18&lt;&gt;0,"&lt;li class=""Location-item""&gt;&lt;a class=""Location-trigger"" onclick=""document.getElementById('"&amp;LOWER(Magazine!AQ18)&amp;"').click()"" title=""Joburi Altex in "&amp;Magazine!AQ18&amp;""" href=""#"&amp;LOWER(Magazine!AQ18)&amp;"""&gt;"&amp;Magazine!AQ18&amp;"&lt;/a&gt;&lt;/li&gt;","")</f>
        <v/>
      </c>
    </row>
    <row r="99" spans="1:1" x14ac:dyDescent="0.3">
      <c r="A99" t="str">
        <f>IF(Magazine!AR19&lt;&gt;0,"&lt;li class=""Location-item""&gt;&lt;a class=""Location-trigger"" onclick=""document.getElementById('"&amp;LOWER(Magazine!AQ19)&amp;"').click()"" title=""Joburi Altex in "&amp;Magazine!AQ19&amp;""" href=""#"&amp;LOWER(Magazine!AQ19)&amp;"""&gt;"&amp;Magazine!AQ19&amp;"&lt;/a&gt;&lt;/li&gt;","")</f>
        <v>&lt;li class="Location-item"&gt;&lt;a class="Location-trigger" onclick="document.getElementById('galati').click()" title="Joburi Altex in Galati" href="#galati"&gt;Galati&lt;/a&gt;&lt;/li&gt;</v>
      </c>
    </row>
    <row r="100" spans="1:1" x14ac:dyDescent="0.3">
      <c r="A100" t="str">
        <f>IF(Magazine!AR20&lt;&gt;0,"&lt;li class=""Location-item""&gt;&lt;a class=""Location-trigger"" onclick=""document.getElementById('"&amp;LOWER(Magazine!AQ20)&amp;"').click()"" title=""Joburi Altex in "&amp;Magazine!AQ20&amp;""" href=""#"&amp;LOWER(Magazine!AQ20)&amp;"""&gt;"&amp;Magazine!AQ20&amp;"&lt;/a&gt;&lt;/li&gt;","")</f>
        <v/>
      </c>
    </row>
    <row r="101" spans="1:1" x14ac:dyDescent="0.3">
      <c r="A101" t="str">
        <f>IF(Magazine!AR21&lt;&gt;0,"&lt;li class=""Location-item""&gt;&lt;a class=""Location-trigger"" onclick=""document.getElementById('"&amp;LOWER(Magazine!AQ21)&amp;"').click()"" title=""Joburi Altex in "&amp;Magazine!AQ21&amp;""" href=""#"&amp;LOWER(Magazine!AQ21)&amp;"""&gt;"&amp;Magazine!AQ21&amp;"&lt;/a&gt;&lt;/li&gt;","")</f>
        <v>&lt;li class="Location-item"&gt;&lt;a class="Location-trigger" onclick="document.getElementById('gorj').click()" title="Joburi Altex in Gorj" href="#gorj"&gt;Gorj&lt;/a&gt;&lt;/li&gt;</v>
      </c>
    </row>
    <row r="102" spans="1:1" x14ac:dyDescent="0.3">
      <c r="A102" t="str">
        <f>IF(Magazine!AR22&lt;&gt;0,"&lt;li class=""Location-item""&gt;&lt;a class=""Location-trigger"" onclick=""document.getElementById('"&amp;LOWER(Magazine!AQ22)&amp;"').click()"" title=""Joburi Altex in "&amp;Magazine!AQ22&amp;""" href=""#"&amp;LOWER(Magazine!AQ22)&amp;"""&gt;"&amp;Magazine!AQ22&amp;"&lt;/a&gt;&lt;/li&gt;","")</f>
        <v>&lt;li class="Location-item"&gt;&lt;a class="Location-trigger" onclick="document.getElementById('harghita').click()" title="Joburi Altex in Harghita" href="#harghita"&gt;Harghita&lt;/a&gt;&lt;/li&gt;</v>
      </c>
    </row>
    <row r="103" spans="1:1" x14ac:dyDescent="0.3">
      <c r="A103" t="str">
        <f>IF(Magazine!AR23&lt;&gt;0,"&lt;li class=""Location-item""&gt;&lt;a class=""Location-trigger"" onclick=""document.getElementById('"&amp;LOWER(Magazine!AQ23)&amp;"').click()"" title=""Joburi Altex in "&amp;Magazine!AQ23&amp;""" href=""#"&amp;LOWER(Magazine!AQ23)&amp;"""&gt;"&amp;Magazine!AQ23&amp;"&lt;/a&gt;&lt;/li&gt;","")</f>
        <v>&lt;li class="Location-item"&gt;&lt;a class="Location-trigger" onclick="document.getElementById('hunedoara').click()" title="Joburi Altex in Hunedoara" href="#hunedoara"&gt;Hunedoara&lt;/a&gt;&lt;/li&gt;</v>
      </c>
    </row>
    <row r="104" spans="1:1" x14ac:dyDescent="0.3">
      <c r="A104" t="str">
        <f>IF(Magazine!AR24&lt;&gt;0,"&lt;li class=""Location-item""&gt;&lt;a class=""Location-trigger"" onclick=""document.getElementById('"&amp;LOWER(Magazine!AQ24)&amp;"').click()"" title=""Joburi Altex in "&amp;Magazine!AQ24&amp;""" href=""#"&amp;LOWER(Magazine!AQ24)&amp;"""&gt;"&amp;Magazine!AQ24&amp;"&lt;/a&gt;&lt;/li&gt;","")</f>
        <v>&lt;li class="Location-item"&gt;&lt;a class="Location-trigger" onclick="document.getElementById('ialomita').click()" title="Joburi Altex in Ialomita" href="#ialomita"&gt;Ialomita&lt;/a&gt;&lt;/li&gt;</v>
      </c>
    </row>
    <row r="105" spans="1:1" x14ac:dyDescent="0.3">
      <c r="A105" t="str">
        <f>IF(Magazine!AR25&lt;&gt;0,"&lt;li class=""Location-item""&gt;&lt;a class=""Location-trigger"" onclick=""document.getElementById('"&amp;LOWER(Magazine!AQ25)&amp;"').click()"" title=""Joburi Altex in "&amp;Magazine!AQ25&amp;""" href=""#"&amp;LOWER(Magazine!AQ25)&amp;"""&gt;"&amp;Magazine!AQ25&amp;"&lt;/a&gt;&lt;/li&gt;","")</f>
        <v>&lt;li class="Location-item"&gt;&lt;a class="Location-trigger" onclick="document.getElementById('iasi').click()" title="Joburi Altex in Iasi" href="#iasi"&gt;Iasi&lt;/a&gt;&lt;/li&gt;</v>
      </c>
    </row>
    <row r="106" spans="1:1" x14ac:dyDescent="0.3">
      <c r="A106" t="str">
        <f>IF(Magazine!AR26&lt;&gt;0,"&lt;li class=""Location-item""&gt;&lt;a class=""Location-trigger"" onclick=""document.getElementById('"&amp;LOWER(Magazine!AQ26)&amp;"').click()"" title=""Joburi Altex in "&amp;Magazine!AQ26&amp;""" href=""#"&amp;LOWER(Magazine!AQ26)&amp;"""&gt;"&amp;Magazine!AQ26&amp;"&lt;/a&gt;&lt;/li&gt;","")</f>
        <v>&lt;li class="Location-item"&gt;&lt;a class="Location-trigger" onclick="document.getElementById('maramures').click()" title="Joburi Altex in Maramures" href="#maramures"&gt;Maramures&lt;/a&gt;&lt;/li&gt;</v>
      </c>
    </row>
    <row r="107" spans="1:1" x14ac:dyDescent="0.3">
      <c r="A107" t="str">
        <f>IF(Magazine!AR27&lt;&gt;0,"&lt;li class=""Location-item""&gt;&lt;a class=""Location-trigger"" onclick=""document.getElementById('"&amp;LOWER(Magazine!AQ27)&amp;"').click()"" title=""Joburi Altex in "&amp;Magazine!AQ27&amp;""" href=""#"&amp;LOWER(Magazine!AQ27)&amp;"""&gt;"&amp;Magazine!AQ27&amp;"&lt;/a&gt;&lt;/li&gt;","")</f>
        <v>&lt;li class="Location-item"&gt;&lt;a class="Location-trigger" onclick="document.getElementById('mehedinti').click()" title="Joburi Altex in Mehedinti" href="#mehedinti"&gt;Mehedinti&lt;/a&gt;&lt;/li&gt;</v>
      </c>
    </row>
    <row r="108" spans="1:1" x14ac:dyDescent="0.3">
      <c r="A108" t="str">
        <f>IF(Magazine!AR28&lt;&gt;0,"&lt;li class=""Location-item""&gt;&lt;a class=""Location-trigger"" onclick=""document.getElementById('"&amp;LOWER(Magazine!AQ28)&amp;"').click()"" title=""Joburi Altex in "&amp;Magazine!AQ28&amp;""" href=""#"&amp;LOWER(Magazine!AQ28)&amp;"""&gt;"&amp;Magazine!AQ28&amp;"&lt;/a&gt;&lt;/li&gt;","")</f>
        <v>&lt;li class="Location-item"&gt;&lt;a class="Location-trigger" onclick="document.getElementById('mures').click()" title="Joburi Altex in Mures" href="#mures"&gt;Mures&lt;/a&gt;&lt;/li&gt;</v>
      </c>
    </row>
    <row r="109" spans="1:1" x14ac:dyDescent="0.3">
      <c r="A109" t="str">
        <f>IF(Magazine!AR29&lt;&gt;0,"&lt;li class=""Location-item""&gt;&lt;a class=""Location-trigger"" onclick=""document.getElementById('"&amp;LOWER(Magazine!AQ29)&amp;"').click()"" title=""Joburi Altex in "&amp;Magazine!AQ29&amp;""" href=""#"&amp;LOWER(Magazine!AQ29)&amp;"""&gt;"&amp;Magazine!AQ29&amp;"&lt;/a&gt;&lt;/li&gt;","")</f>
        <v/>
      </c>
    </row>
    <row r="110" spans="1:1" x14ac:dyDescent="0.3">
      <c r="A110" t="str">
        <f>IF(Magazine!AR30&lt;&gt;0,"&lt;li class=""Location-item""&gt;&lt;a class=""Location-trigger"" onclick=""document.getElementById('"&amp;LOWER(Magazine!AQ30)&amp;"').click()"" title=""Joburi Altex in "&amp;Magazine!AQ30&amp;""" href=""#"&amp;LOWER(Magazine!AQ30)&amp;"""&gt;"&amp;Magazine!AQ30&amp;"&lt;/a&gt;&lt;/li&gt;","")</f>
        <v>&lt;li class="Location-item"&gt;&lt;a class="Location-trigger" onclick="document.getElementById('olt').click()" title="Joburi Altex in Olt" href="#olt"&gt;Olt&lt;/a&gt;&lt;/li&gt;</v>
      </c>
    </row>
    <row r="111" spans="1:1" x14ac:dyDescent="0.3">
      <c r="A111" t="str">
        <f>IF(Magazine!AR31&lt;&gt;0,"&lt;li class=""Location-item""&gt;&lt;a class=""Location-trigger"" onclick=""document.getElementById('"&amp;LOWER(Magazine!AQ31)&amp;"').click()"" title=""Joburi Altex in "&amp;Magazine!AQ31&amp;""" href=""#"&amp;LOWER(Magazine!AQ31)&amp;"""&gt;"&amp;Magazine!AQ31&amp;"&lt;/a&gt;&lt;/li&gt;","")</f>
        <v>&lt;li class="Location-item"&gt;&lt;a class="Location-trigger" onclick="document.getElementById('prahova').click()" title="Joburi Altex in Prahova" href="#prahova"&gt;Prahova&lt;/a&gt;&lt;/li&gt;</v>
      </c>
    </row>
    <row r="112" spans="1:1" x14ac:dyDescent="0.3">
      <c r="A112" t="str">
        <f>IF(Magazine!AR32&lt;&gt;0,"&lt;li class=""Location-item""&gt;&lt;a class=""Location-trigger"" onclick=""document.getElementById('"&amp;LOWER(Magazine!AQ32)&amp;"').click()"" title=""Joburi Altex in "&amp;Magazine!AQ32&amp;""" href=""#"&amp;LOWER(Magazine!AQ32)&amp;"""&gt;"&amp;Magazine!AQ32&amp;"&lt;/a&gt;&lt;/li&gt;","")</f>
        <v>&lt;li class="Location-item"&gt;&lt;a class="Location-trigger" onclick="document.getElementById('salaj').click()" title="Joburi Altex in Salaj" href="#salaj"&gt;Salaj&lt;/a&gt;&lt;/li&gt;</v>
      </c>
    </row>
    <row r="113" spans="1:18" x14ac:dyDescent="0.3">
      <c r="A113" t="str">
        <f>IF(Magazine!AR33&lt;&gt;0,"&lt;li class=""Location-item""&gt;&lt;a class=""Location-trigger"" onclick=""document.getElementById('"&amp;LOWER(Magazine!AQ33)&amp;"').click()"" title=""Joburi Altex in "&amp;Magazine!AQ33&amp;""" href=""#"&amp;LOWER(Magazine!AQ33)&amp;"""&gt;"&amp;Magazine!AQ33&amp;"&lt;/a&gt;&lt;/li&gt;","")</f>
        <v>&lt;li class="Location-item"&gt;&lt;a class="Location-trigger" onclick="document.getElementById('satu mare').click()" title="Joburi Altex in Satu Mare" href="#satu mare"&gt;Satu Mare&lt;/a&gt;&lt;/li&gt;</v>
      </c>
    </row>
    <row r="114" spans="1:18" x14ac:dyDescent="0.3">
      <c r="A114" t="str">
        <f>IF(Magazine!AR34&lt;&gt;0,"&lt;li class=""Location-item""&gt;&lt;a class=""Location-trigger"" onclick=""document.getElementById('"&amp;LOWER(Magazine!AQ34)&amp;"').click()"" title=""Joburi Altex in "&amp;Magazine!AQ34&amp;""" href=""#"&amp;LOWER(Magazine!AQ34)&amp;"""&gt;"&amp;Magazine!AQ34&amp;"&lt;/a&gt;&lt;/li&gt;","")</f>
        <v>&lt;li class="Location-item"&gt;&lt;a class="Location-trigger" onclick="document.getElementById('sibiu').click()" title="Joburi Altex in Sibiu" href="#sibiu"&gt;Sibiu&lt;/a&gt;&lt;/li&gt;</v>
      </c>
    </row>
    <row r="115" spans="1:18" x14ac:dyDescent="0.3">
      <c r="A115" t="str">
        <f>IF(Magazine!AR35&lt;&gt;0,"&lt;li class=""Location-item""&gt;&lt;a class=""Location-trigger"" onclick=""document.getElementById('"&amp;LOWER(Magazine!AQ35)&amp;"').click()"" title=""Joburi Altex in "&amp;Magazine!AQ35&amp;""" href=""#"&amp;LOWER(Magazine!AQ35)&amp;"""&gt;"&amp;Magazine!AQ35&amp;"&lt;/a&gt;&lt;/li&gt;","")</f>
        <v>&lt;li class="Location-item"&gt;&lt;a class="Location-trigger" onclick="document.getElementById('suceava').click()" title="Joburi Altex in Suceava" href="#suceava"&gt;Suceava&lt;/a&gt;&lt;/li&gt;</v>
      </c>
    </row>
    <row r="116" spans="1:18" x14ac:dyDescent="0.3">
      <c r="A116" t="str">
        <f>IF(Magazine!AR36&lt;&gt;0,"&lt;li class=""Location-item""&gt;&lt;a class=""Location-trigger"" onclick=""document.getElementById('"&amp;LOWER(Magazine!AQ36)&amp;"').click()"" title=""Joburi Altex in "&amp;Magazine!AQ36&amp;""" href=""#"&amp;LOWER(Magazine!AQ36)&amp;"""&gt;"&amp;Magazine!AQ36&amp;"&lt;/a&gt;&lt;/li&gt;","")</f>
        <v>&lt;li class="Location-item"&gt;&lt;a class="Location-trigger" onclick="document.getElementById('teleorman').click()" title="Joburi Altex in Teleorman" href="#teleorman"&gt;Teleorman&lt;/a&gt;&lt;/li&gt;</v>
      </c>
    </row>
    <row r="117" spans="1:18" x14ac:dyDescent="0.3">
      <c r="A117" t="str">
        <f>IF(Magazine!AR37&lt;&gt;0,"&lt;li class=""Location-item""&gt;&lt;a class=""Location-trigger"" onclick=""document.getElementById('"&amp;LOWER(Magazine!AQ37)&amp;"').click()"" title=""Joburi Altex in "&amp;Magazine!AQ37&amp;""" href=""#"&amp;LOWER(Magazine!AQ37)&amp;"""&gt;"&amp;Magazine!AQ37&amp;"&lt;/a&gt;&lt;/li&gt;","")</f>
        <v>&lt;li class="Location-item"&gt;&lt;a class="Location-trigger" onclick="document.getElementById('timis').click()" title="Joburi Altex in Timis" href="#timis"&gt;Timis&lt;/a&gt;&lt;/li&gt;</v>
      </c>
    </row>
    <row r="118" spans="1:18" x14ac:dyDescent="0.3">
      <c r="A118" t="str">
        <f>IF(Magazine!AR38&lt;&gt;0,"&lt;li class=""Location-item""&gt;&lt;a class=""Location-trigger"" onclick=""document.getElementById('"&amp;LOWER(Magazine!AQ38)&amp;"').click()"" title=""Joburi Altex in "&amp;Magazine!AQ38&amp;""" href=""#"&amp;LOWER(Magazine!AQ38)&amp;"""&gt;"&amp;Magazine!AQ38&amp;"&lt;/a&gt;&lt;/li&gt;","")</f>
        <v>&lt;li class="Location-item"&gt;&lt;a class="Location-trigger" onclick="document.getElementById('tulcea').click()" title="Joburi Altex in Tulcea" href="#tulcea"&gt;Tulcea&lt;/a&gt;&lt;/li&gt;</v>
      </c>
    </row>
    <row r="119" spans="1:18" x14ac:dyDescent="0.3">
      <c r="A119" t="str">
        <f>IF(Magazine!AR39&lt;&gt;0,"&lt;li class=""Location-item""&gt;&lt;a class=""Location-trigger"" onclick=""document.getElementById('"&amp;LOWER(Magazine!AQ39)&amp;"').click()"" title=""Joburi Altex in "&amp;Magazine!AQ39&amp;""" href=""#"&amp;LOWER(Magazine!AQ39)&amp;"""&gt;"&amp;Magazine!AQ39&amp;"&lt;/a&gt;&lt;/li&gt;","")</f>
        <v>&lt;li class="Location-item"&gt;&lt;a class="Location-trigger" onclick="document.getElementById('valcea').click()" title="Joburi Altex in Valcea" href="#valcea"&gt;Valcea&lt;/a&gt;&lt;/li&gt;</v>
      </c>
    </row>
    <row r="120" spans="1:18" x14ac:dyDescent="0.3">
      <c r="A120" t="str">
        <f>IF(Magazine!AR40&lt;&gt;0,"&lt;li class=""Location-item""&gt;&lt;a class=""Location-trigger"" onclick=""document.getElementById('"&amp;LOWER(Magazine!AQ40)&amp;"').click()"" title=""Joburi Altex in "&amp;Magazine!AQ40&amp;""" href=""#"&amp;LOWER(Magazine!AQ40)&amp;"""&gt;"&amp;Magazine!AQ40&amp;"&lt;/a&gt;&lt;/li&gt;","")</f>
        <v>&lt;li class="Location-item"&gt;&lt;a class="Location-trigger" onclick="document.getElementById('vaslui').click()" title="Joburi Altex in Vaslui" href="#vaslui"&gt;Vaslui&lt;/a&gt;&lt;/li&gt;</v>
      </c>
    </row>
    <row r="121" spans="1:18" x14ac:dyDescent="0.3">
      <c r="A121" t="str">
        <f>IF(Magazine!AR41&lt;&gt;0,"&lt;li class=""Location-item""&gt;&lt;a class=""Location-trigger"" onclick=""document.getElementById('"&amp;LOWER(Magazine!AQ41)&amp;"').click()"" title=""Joburi Altex in "&amp;Magazine!AQ41&amp;""" href=""#"&amp;LOWER(Magazine!AQ41)&amp;"""&gt;"&amp;Magazine!AQ41&amp;"&lt;/a&gt;&lt;/li&gt;","")</f>
        <v/>
      </c>
    </row>
    <row r="122" spans="1:18" x14ac:dyDescent="0.3">
      <c r="A122" t="str">
        <f>IF(Magazine!AR42&lt;&gt;0,"&lt;li class=""Location-item""&gt;&lt;a class=""Location-trigger"" onclick=""document.getElementById('"&amp;LOWER(Magazine!AQ42)&amp;"').click()"" title=""Joburi Altex in "&amp;Magazine!AQ42&amp;""" href=""#"&amp;LOWER(Magazine!AQ42)&amp;"""&gt;"&amp;Magazine!AQ42&amp;"&lt;/a&gt;&lt;/li&gt;","")</f>
        <v/>
      </c>
    </row>
    <row r="123" spans="1:18" x14ac:dyDescent="0.3">
      <c r="A123" t="str">
        <f>IF(Magazine!AR43&lt;&gt;0,"&lt;li class=""Location-item""&gt;&lt;a class=""Location-trigger"" onclick=""document.getElementById('"&amp;LOWER(Magazine!AQ43)&amp;"').click()"" title=""Joburi Altex in "&amp;Magazine!AQ43&amp;""" href=""#"&amp;LOWER(Magazine!AQ43)&amp;"""&gt;"&amp;Magazine!AQ43&amp;"&lt;/a&gt;&lt;/li&gt;","")</f>
        <v/>
      </c>
    </row>
    <row r="124" spans="1:18" x14ac:dyDescent="0.3">
      <c r="A124" t="s">
        <v>1005</v>
      </c>
    </row>
    <row r="125" spans="1:18" x14ac:dyDescent="0.3">
      <c r="A125" t="s">
        <v>1006</v>
      </c>
    </row>
    <row r="126" spans="1:18" x14ac:dyDescent="0.3">
      <c r="A126" t="s">
        <v>1007</v>
      </c>
    </row>
    <row r="127" spans="1:18" x14ac:dyDescent="0.3">
      <c r="A127" t="str">
        <f>IF(NOT(ISNA(VLOOKUP(Magazine!D2,Magazine!$AQ$2:$AR$41,2,0))),IF(Magazine!D2&lt;&gt;Magazine!D1,"&lt;button id="""&amp;LOWER(Magazine!D2)&amp;""" class=""accordion""&gt;Posturi in județul "&amp;Magazine!D2&amp;" &lt;div&gt;("&amp;VLOOKUP(Magazine!D2,Magazine!$AQ$2:$AR$41,2,0)&amp;")&lt;/div&gt;&lt;/button&gt;",""),"")</f>
        <v>&lt;button id="alba" class="accordion"&gt;Posturi in județul Alba &lt;div&gt;(6)&lt;/div&gt;&lt;/button&gt;</v>
      </c>
      <c r="B127" t="str">
        <f t="shared" ref="B127:B158" si="0">IF(LEN(A127)&gt;0,"&lt;div class=""panel""&gt;","")</f>
        <v>&lt;div class="panel"&gt;</v>
      </c>
      <c r="C127" t="str">
        <f>IF(Magazine!$AO2&lt;&gt;0,"  &lt;h3 class=cariere-magazin-titlu&gt;"&amp;Magazine!B2&amp;"&lt;/h3&gt;","")</f>
        <v xml:space="preserve">  &lt;h3 class=cariere-magazin-titlu&gt;Altex Alba Iulia Mall&lt;/h3&gt;</v>
      </c>
      <c r="D127" t="str">
        <f>IF(Magazine!AA2&gt;0,"&lt;p class=""cariere-pozitie-titlu"" id="""&amp;IF(Magazine!$AO2&lt;&gt;0,SUBSTITUTE(Magazine!$B2," ","-"),"")&amp;"""&gt;&amp;emsp;&amp;emsp;•&amp;nbsp;&amp;nbsp;Director Magazin&amp;nbsp;&amp;nbsp;("&amp;VLOOKUP(Magazine!$B2,Magazine!$B$2:$AN$95,26,0)&amp;IF(VLOOKUP(Magazine!$B2,Magazine!$B$2:$AN$95,26,0)&gt;1," pozitii"," pozitie")&amp;")&lt;/p&gt;"&amp;'Director Magazin   '!$D$1&amp;"  &lt;p&gt;&amp;emsp;&amp;emsp;&amp;emsp;&amp;emsp;&amp;emsp;Trimite-ne CV-ul tau: &lt;a href=""mailto:recrutare@altex.ro?subject="&amp;"["&amp;UPPER(Magazine!C2)&amp;"]"&amp;" ["&amp;UPPER(Magazine!A2)&amp;"] "&amp;"Director Magazin"&amp;"""&gt;click aici pentru a aplica.&lt;/a&gt;&lt;/p&gt;","")</f>
        <v/>
      </c>
      <c r="E127" t="str">
        <f>IF(Magazine!AB2&gt;0,"&lt;p class=""cariere-pozitie-titlu"" id="""&amp;IF(Magazine!$AO2&lt;&gt;0,SUBSTITUTE(Magazine!$B2," ","-"),"")&amp;"""&gt;&amp;emsp;&amp;emsp;•&amp;nbsp;&amp;nbsp;Director Adjunct Magazin&amp;nbsp;&amp;nbsp;("&amp;VLOOKUP(Magazine!$B2,Magazine!$B$2:$AN$95,27,0)&amp;IF(VLOOKUP(Magazine!$B2,Magazine!$B$2:$AN$95,27,0)&gt;1," pozitii"," pozitie")&amp;")&lt;/p&gt;"&amp;'Director Adjunct'!$D$1&amp;"  &lt;p&gt;&amp;emsp;&amp;emsp;&amp;emsp;&amp;emsp;&amp;emsp;Trimite-ne CV-ul tau: &lt;a href=""mailto:recrutare@altex.ro?subject="&amp;"["&amp;UPPER(Magazine!D2)&amp;"]"&amp;" ["&amp;UPPER(Magazine!B2)&amp;"] "&amp;"Director Adjunct Magazin"&amp;"""&gt;click aici pentru a aplica.&lt;/a&gt;&lt;/p&gt;","")</f>
        <v>&lt;p class="cariere-pozitie-titlu" id="Altex-Alba-Iulia-Mall"&gt;&amp;emsp;&amp;emsp;•&amp;nbsp;&amp;nbsp;Director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href="mailto:recrutare@altex.ro?subject=[ALBA] [ALTEX ALBA IULIA MALL] Director Adjunct Magazin"&gt;click aici pentru a aplica.&lt;/a&gt;&lt;/p&gt;</v>
      </c>
      <c r="F127" t="str">
        <f>IF(Magazine!AC2&gt;0,"&lt;p class=""cariere-pozitie-titlu"" id="""&amp;IF(Magazine!$AO2&lt;&gt;0,SUBSTITUTE(Magazine!$B2," ","-"),"")&amp;"""&gt;&amp;emsp;&amp;emsp;•&amp;nbsp;&amp;nbsp;Manager Financiar&amp;nbsp;&amp;nbsp;("&amp;VLOOKUP(Magazine!$B2,Magazine!$B$2:$AN$95,28,0)&amp;IF(VLOOKUP(Magazine!$B2,Magazine!$B$2:$AN$95,28,0)&gt;1," pozitii"," pozitie")&amp;")&lt;/p&gt;"&amp;'Manager Financiar'!$D$1&amp;"  &lt;p&gt;&amp;emsp;&amp;emsp;&amp;emsp;&amp;emsp;&amp;emsp;Trimite-ne CV-ul tau: &lt;a href=""mailto:recrutare@altex.ro?subject="&amp;"["&amp;UPPER(Magazine!C2)&amp;"]"&amp;" ["&amp;UPPER(Magazine!A2)&amp;"] "&amp;"Manager Financiar"&amp;"""&gt;click aici pentru a aplica.&lt;/a&gt;&lt;/p&gt;","")</f>
        <v>&lt;p class="cariere-pozitie-titlu" id="Altex-Alba-Iulia-Mall"&gt;&amp;emsp;&amp;emsp;•&amp;nbsp;&amp;nbsp;Manager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href="mailto:recrutare@altex.ro?subject=[ALBA IULIA] [ALTEX] Manager Financiar"&gt;click aici pentru a aplica.&lt;/a&gt;&lt;/p&gt;</v>
      </c>
      <c r="G127" t="str">
        <f>IF(Magazine!AD2&gt;0,"&lt;p class=""cariere-pozitie-titlu"" id="""&amp;IF(Magazine!$AO2&lt;&gt;0,SUBSTITUTE(Magazine!$B2," ","-"),"")&amp;"""&gt;&amp;emsp;&amp;emsp;•&amp;nbsp;&amp;nbsp;Casier&amp;nbsp;&amp;nbsp;("&amp;VLOOKUP(Magazine!$B2,Magazine!$B$2:$AN$95,29,0)&amp;IF(VLOOKUP(Magazine!$B2,Magazine!$B$2:$AN$95,29,0)&gt;1," pozitii"," pozitie")&amp;")&lt;/p&gt;"&amp;Casier!$D$1&amp;"  &lt;p&gt;&amp;emsp;&amp;emsp;&amp;emsp;&amp;emsp;&amp;emsp;Trimite-ne CV-ul tau: &lt;a href=""mailto:recrutare@altex.ro?subject="&amp;"["&amp;UPPER(Magazine!C2)&amp;"]"&amp;" ["&amp;UPPER(Magazine!A2)&amp;"] "&amp;"Casier"&amp;"""&gt;click aici pentru a aplica.&lt;/a&gt;&lt;/p&gt;","")</f>
        <v/>
      </c>
      <c r="H127" t="str">
        <f>IF(Magazine!AE2&gt;0,"&lt;p class=""cariere-pozitie-titlu"" id="""&amp;IF(Magazine!$AO2&lt;&gt;0,SUBSTITUTE(Magazine!$B2," ","-"),"")&amp;"""&gt;&amp;emsp;&amp;emsp;•&amp;nbsp;&amp;nbsp;Consultant Vanzari Electrocasnice Mari&amp;nbsp;&amp;nbsp;("&amp;VLOOKUP(Magazine!$B2,Magazine!$B$2:$AN$95,30,0)&amp;IF(VLOOKUP(Magazine!$B2,Magazine!$B$2:$AN$95,30,0)&gt;1," pozitii"," pozitie")&amp;")&lt;/p&gt;"&amp;'Electrocasnice Mari'!$D$1&amp;"  &lt;p&gt;&amp;emsp;&amp;emsp;&amp;emsp;&amp;emsp;&amp;emsp;Trimite-ne CV-ul tau: &lt;a href=""mailto:recrutare@altex.ro?subject="&amp;"["&amp;UPPER(Magazine!C2)&amp;"]"&amp;" ["&amp;UPPER(Magazine!A2)&amp;"] "&amp;"Electrocasnice Mari"&amp;"""&gt;clici aici pentru a aplica.&lt;/a&gt;&lt;/p&gt;","")</f>
        <v/>
      </c>
      <c r="I127" t="str">
        <f>IF(Magazine!AF2&gt;0,"&lt;p class=""cariere-pozitie-titlu"" id="""&amp;IF(Magazine!$AO2&lt;&gt;0,SUBSTITUTE(Magazine!$B2," ","-"),"")&amp;"""&gt;&amp;emsp;&amp;emsp;•&amp;nbsp;&amp;nbsp;Consultant Vanzari Electrocasnice Mici&amp;nbsp;&amp;nbsp;("&amp;VLOOKUP(Magazine!$B2,Magazine!$B$2:$AN$95,31,0)&amp;IF(VLOOKUP(Magazine!$B2,Magazine!$B$2:$AN$95,31,0)&gt;1," pozitii"," pozitie")&amp;")&lt;/p&gt;"&amp;'Electrocasnice Mici'!$D$1&amp;"  &lt;p&gt;&amp;emsp;&amp;emsp;&amp;emsp;&amp;emsp;&amp;emsp;Trimite-ne CV-ul tau: &lt;a href=""mailto:recrutare@altex.ro?subject="&amp;"["&amp;UPPER(Magazine!C2)&amp;"]"&amp;" ["&amp;UPPER(Magazine!A2)&amp;"] "&amp;"Electrocasnice Mici"&amp;"""&gt;click aici pentru a aplica.&lt;/a&gt;&lt;/p&gt;","")</f>
        <v/>
      </c>
      <c r="J127" t="str">
        <f>IF(Magazine!AG2&gt;0,"&lt;p class=""cariere-pozitie-titlu"" id="""&amp;IF(Magazine!$AO2&lt;&gt;0,SUBSTITUTE(Magazine!$B2," ","-"),"")&amp;"""&gt;&amp;emsp;&amp;emsp;•&amp;nbsp;&amp;nbsp;Consultant Vanzari Comunicatii&amp;nbsp;&amp;nbsp;("&amp;VLOOKUP(Magazine!$B2,Magazine!$B$2:$AN$95,32,0)&amp;IF(VLOOKUP(Magazine!$B2,Magazine!$B$2:$AN$95,32,0)&gt;1," pozitii"," pozitie")&amp;")&lt;/p&gt;"&amp;Comunicatii!$D$1&amp;"  &lt;p&gt;&amp;emsp;&amp;emsp;&amp;emsp;&amp;emsp;&amp;emsp;Trimite-ne CV-ul tau: &lt;a href=""mailto:recrutare@altex.ro?subject="&amp;"["&amp;UPPER(Magazine!C2)&amp;"]"&amp;" ["&amp;UPPER(Magazine!A2)&amp;"] "&amp;"Comunicatii"&amp;"""&gt;click aici pentru a aplica.&lt;/a&gt;&lt;/p&gt;","")</f>
        <v>&lt;p class="cariere-pozitie-titlu" id="Altex-Alba-Iulia-Mall"&gt;&amp;emsp;&amp;emsp;•&amp;nbsp;&amp;nbsp;Consultant Vanzari Comunicatii&amp;nbsp;&amp;nbsp;(2 pozitii)&lt;/p&gt;&lt;p&gt;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href="mailto:recrutare@altex.ro?subject=[ALBA IULIA] [ALTEX] Comunicatii"&gt;click aici pentru a aplica.&lt;/a&gt;&lt;/p&gt;</v>
      </c>
      <c r="K127" t="str">
        <f>IF(Magazine!AH2&gt;0,"&lt;p class=""cariere-pozitie-titlu"" id="""&amp;IF(Magazine!$AO2&lt;&gt;0,SUBSTITUTE(Magazine!$B2," ","-"),"")&amp;"""&gt;&amp;emsp;&amp;emsp;•&amp;nbsp;&amp;nbsp;Consultant Vanzari IT&amp;nbsp;&amp;nbsp;("&amp;VLOOKUP(Magazine!$B2,Magazine!$B$2:$AN$95,33,0)&amp;IF(VLOOKUP(Magazine!$B2,Magazine!$B$2:$AN$95,33,0)&gt;1," pozitii"," pozitie")&amp;")&lt;/p&gt;"&amp;IT!$D$1&amp;"  &lt;p&gt;&amp;emsp;&amp;emsp;&amp;emsp;&amp;emsp;&amp;emsp;Trimite-ne CV-ul tau: &lt;a href=""mailto:recrutare@altex.ro?subject="&amp;"["&amp;UPPER(Magazine!C2)&amp;"]"&amp;" ["&amp;UPPER(Magazine!A2)&amp;"] "&amp;"IT"&amp;"""&gt;click aici pentru a aplica.&lt;/a&gt;&lt;/p&gt;","")</f>
        <v/>
      </c>
      <c r="L127" t="str">
        <f>IF(Magazine!AI2&gt;0,"&lt;p class=""cariere-pozitie-titlu"" id="""&amp;IF(Magazine!$AO2&lt;&gt;0,SUBSTITUTE(Magazine!$B2," ","-"),"")&amp;"""&gt;&amp;emsp;&amp;emsp;•&amp;nbsp;&amp;nbsp;Consultant Vanzari Entertainment&amp;nbsp;&amp;nbsp;("&amp;VLOOKUP(Magazine!$B2,Magazine!$B$2:$AN$95,34,0)&amp;IF(VLOOKUP(Magazine!$B2,Magazine!$B$2:$AN$95,34,0)&gt;1," pozitii"," pozitie")&amp;")&lt;/p&gt;"&amp;Entertainment!$D$1&amp;"  &lt;p&gt;&amp;emsp;&amp;emsp;&amp;emsp;&amp;emsp;&amp;emsp;Trimite-ne CV-ul tau &lt;a href=""mailto:recrutare@altex.ro?subject="&amp;"["&amp;UPPER(Magazine!C2)&amp;"]"&amp;" ["&amp;UPPER(Magazine!A2)&amp;"] "&amp;"Entertainment"&amp;"""&gt;click aici pentru a aplica.&lt;/a&gt;&lt;/p&gt;","")</f>
        <v/>
      </c>
      <c r="M127" t="str">
        <f>IF(Magazine!AJ2&gt;0,"&lt;p class=""cariere-pozitie-titlu"" id="""&amp;IF(Magazine!$AO2&lt;&gt;0,SUBSTITUTE(Magazine!$B2," ","-"),"")&amp;"""&gt;&amp;emsp;&amp;emsp;•&amp;nbsp;&amp;nbsp;Consultant Vanzari Negre&amp;nbsp;&amp;nbsp;("&amp;VLOOKUP(Magazine!$B2,Magazine!$B$2:$AN$95,35,0)&amp;IF(VLOOKUP(Magazine!$B2,Magazine!$B$2:$AN$95,35,0)&gt;1," pozitii"," pozitie")&amp;")&lt;/p&gt;"&amp;Negre!D1&amp;"  &lt;p&gt;&amp;emsp;&amp;emsp;&amp;emsp;&amp;emsp;&amp;emsp;Trimite-ne CV-ul tău la adresa &lt;a href=""mailto:recrutare@altex.ro?subject="&amp;"["&amp;UPPER(Magazine!C2)&amp;"]"&amp;" ["&amp;UPPER(Magazine!A2)&amp;"] "&amp;"Negre"&amp;"""&gt;recrutare@altex.ro&lt;/a&gt;&lt;/p&gt;","")</f>
        <v/>
      </c>
      <c r="N127" t="str">
        <f>IF(Magazine!AK2&gt;0,"&lt;p class=""cariere-pozitie-titlu"" id="""&amp;IF(Magazine!$AO2&lt;&gt;0,SUBSTITUTE(Magazine!$B2," ","-"),"")&amp;"""&gt;&amp;emsp;&amp;emsp;•&amp;nbsp;&amp;nbsp;Consultant Vanzari Audio-Visual&amp;nbsp;&amp;nbsp;("&amp;VLOOKUP(Magazine!$B2,Magazine!$B$2:$AN$95,36,0)&amp;IF(VLOOKUP(Magazine!$B2,Magazine!$B$2:$AN$95,36,0)&gt;1," pozitii"," pozitie")&amp;")&lt;/p&gt;"&amp;'Audio-Visual    '!$D$1&amp;"  &lt;p&gt;&amp;emsp;&amp;emsp;&amp;emsp;&amp;emsp;&amp;emsp;Trimite-ne CV-ul tau: &lt;a href=""mailto:recrutare@altex.ro?subject="&amp;"["&amp;UPPER(Magazine!F2)&amp;"]"&amp;" ["&amp;UPPER(Magazine!D2)&amp;"] "&amp;"Audio-Visual"&amp;"""&gt;click aici pentru a aplica.&lt;/a&gt;&lt;/p&gt;","")</f>
        <v/>
      </c>
      <c r="O127" t="str">
        <f>IF(Magazine!AL2&gt;0,"&lt;p class=""cariere-pozitie-titlu"" id="""&amp;IF(Magazine!$AO2&lt;&gt;0,SUBSTITUTE(Magazine!$B2," ","-"),"")&amp;"""&gt;&amp;emsp;&amp;emsp;•&amp;nbsp;&amp;nbsp;Responsabil Service&amp;nbsp;&amp;nbsp;("&amp;VLOOKUP(Magazine!$B2,Magazine!$B$2:$AN$95,37,0)&amp;IF(VLOOKUP(Magazine!$B2,Magazine!$B$2:$AN$95,37,0)&gt;1," pozitii"," pozitie")&amp;")&lt;/p&gt;"&amp;'Responsabil Service'!$D$1&amp;"  &lt;p&gt;&amp;emsp;&amp;emsp;&amp;emsp;&amp;emsp;&amp;emsp;Trimite-ne CV-ul tau &lt;a href=""mailto:recrutare@altex.ro?subject="&amp;"["&amp;UPPER(Magazine!F2)&amp;"]"&amp;" ["&amp;UPPER(Magazine!D2)&amp;"] "&amp;"Responsabil Service"&amp;"""&gt;click aici pentru a aplica.&lt;/a&gt;&lt;/p&gt;","")</f>
        <v/>
      </c>
      <c r="P127" t="str">
        <f>IF(Magazine!AM2&gt;0,"&lt;p class=""cariere-pozitie-titlu"" id="""&amp;IF(Magazine!$AO2&lt;&gt;0,SUBSTITUTE(Magazine!$B2," ","-"),"")&amp;"""&gt;&amp;emsp;&amp;emsp;•&amp;nbsp;&amp;nbsp;Operator Online&amp;nbsp;&amp;nbsp;("&amp;VLOOKUP(Magazine!$B2,Magazine!$B$2:$AN$95,38,0)&amp;IF(VLOOKUP(Magazine!$B2,Magazine!$B$2:$AN$95,38,0)&gt;1,"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href=""mailto:recrutare@altex.ro?subject="&amp;"["&amp;UPPER(Magazine!F2)&amp;"]"&amp;" ["&amp;UPPER(Magazine!D2)&amp;"] "&amp;"Operator Online"&amp;"""&gt;recrutare@altex.ro&lt;/a&gt;&lt;/p&gt;","")</f>
        <v/>
      </c>
      <c r="Q127" t="str">
        <f>IF(Magazine!AN2&gt;0,"&lt;p class=""cariere-pozitie-titlu"" id="""&amp;IF(Magazine!$AO2&lt;&gt;0,SUBSTITUTE(Magazine!$B2," ","-"),"")&amp;"""&gt;&amp;emsp;&amp;emsp;•&amp;nbsp;&amp;nbsp;Operator Probe &amp; Garantii&amp;nbsp;&amp;nbsp;("&amp;VLOOKUP(Magazine!$B2,Magazine!$B$2:$AN$95,39,0)&amp;IF(VLOOKUP(Magazine!$B2,Magazine!$B$2:$AN$95,39,0)&gt;1,"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href=""mailto:recrutare@altex.ro?subject="&amp;"["&amp;UPPER(Magazine!G2)&amp;"]"&amp;" ["&amp;UPPER(Magazine!E2)&amp;"] "&amp;"Probe &amp; Garantii"&amp;"""&gt;recrutare@altex.ro&lt;/a&gt;&lt;/p&gt;","")</f>
        <v/>
      </c>
      <c r="R127" t="str">
        <f t="shared" ref="R127" si="1">IF(LEN(B128)&gt;0,"&lt;/div&gt;","")</f>
        <v/>
      </c>
    </row>
    <row r="128" spans="1:18" x14ac:dyDescent="0.3">
      <c r="A128" t="str">
        <f>IF(NOT(ISNA(VLOOKUP(Magazine!D3,Magazine!$AQ$2:$AR$41,2,0))),IF(Magazine!D3&lt;&gt;Magazine!D2,"&lt;button id="""&amp;LOWER(Magazine!D3)&amp;""" class=""accordion""&gt;Posturi in județul "&amp;Magazine!D3&amp;" &lt;div&gt;("&amp;VLOOKUP(Magazine!D3,Magazine!$AQ$2:$AR$41,2,0)&amp;")&lt;/div&gt;&lt;/button&gt;",""),"")</f>
        <v/>
      </c>
      <c r="B128" t="str">
        <f t="shared" si="0"/>
        <v/>
      </c>
      <c r="C128" t="str">
        <f>IF(Magazine!$AO3&lt;&gt;0,"  &lt;h3 class=cariere-magazin-titlu&gt;"&amp;Magazine!B3&amp;"&lt;/h3&gt;","")</f>
        <v xml:space="preserve">  &lt;h3 class=cariere-magazin-titlu&gt;Altex Alba Iulia Retail Park&lt;/h3&gt;</v>
      </c>
      <c r="D128" t="str">
        <f>IF(Magazine!AA3&gt;0,"&lt;p class=""cariere-pozitie-titlu"" id="""&amp;IF(Magazine!$AO3&lt;&gt;0,SUBSTITUTE(Magazine!$B3," ","-"),"")&amp;"""&gt;&amp;emsp;&amp;emsp;•&amp;nbsp;&amp;nbsp;Director Magazin&amp;nbsp;&amp;nbsp;("&amp;VLOOKUP(Magazine!$B3,Magazine!$B$2:$AN$95,26,0)&amp;IF(VLOOKUP(Magazine!$B3,Magazine!$B$2:$AN$95,26,0)&gt;1," pozitii"," pozitie")&amp;")&lt;/p&gt;"&amp;'Director Magazin   '!$D$1&amp;"  &lt;p&gt;&amp;emsp;&amp;emsp;&amp;emsp;&amp;emsp;&amp;emsp;Trimite-ne CV-ul tau: &lt;a href=""mailto:recrutare@altex.ro?subject="&amp;"["&amp;UPPER(Magazine!C3)&amp;"]"&amp;" ["&amp;UPPER(Magazine!A3)&amp;"] "&amp;"Director Magazin"&amp;"""&gt;click aici pentru a aplica.&lt;/a&gt;&lt;/p&gt;","")</f>
        <v/>
      </c>
      <c r="E128" t="str">
        <f>IF(Magazine!AB3&gt;0,"&lt;p class=""cariere-pozitie-titlu"" id="""&amp;IF(Magazine!$AO3&lt;&gt;0,SUBSTITUTE(Magazine!$B3," ","-"),"")&amp;"""&gt;&amp;emsp;&amp;emsp;•&amp;nbsp;&amp;nbsp;Director Adjunct Magazin&amp;nbsp;&amp;nbsp;("&amp;VLOOKUP(Magazine!$B3,Magazine!$B$2:$AN$95,27,0)&amp;IF(VLOOKUP(Magazine!$B3,Magazine!$B$2:$AN$95,27,0)&gt;1," pozitii"," pozitie")&amp;")&lt;/p&gt;"&amp;'Director Adjunct'!$D$1&amp;"  &lt;p&gt;&amp;emsp;&amp;emsp;&amp;emsp;&amp;emsp;&amp;emsp;Trimite-ne CV-ul tau: &lt;a href=""mailto:recrutare@altex.ro?subject="&amp;"["&amp;UPPER(Magazine!D3)&amp;"]"&amp;" ["&amp;UPPER(Magazine!B3)&amp;"] "&amp;"Director Adjunct Magazin"&amp;"""&gt;click aici pentru a aplica.&lt;/a&gt;&lt;/p&gt;","")</f>
        <v>&lt;p class="cariere-pozitie-titlu" id="Altex-Alba-Iulia-Retail-Park"&gt;&amp;emsp;&amp;emsp;•&amp;nbsp;&amp;nbsp;Director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href="mailto:recrutare@altex.ro?subject=[ALBA] [ALTEX ALBA IULIA RETAIL PARK] Director Adjunct Magazin"&gt;click aici pentru a aplica.&lt;/a&gt;&lt;/p&gt;</v>
      </c>
      <c r="F128" t="str">
        <f>IF(Magazine!AC3&gt;0,"&lt;p class=""cariere-pozitie-titlu"" id="""&amp;IF(Magazine!$AO3&lt;&gt;0,SUBSTITUTE(Magazine!$B3," ","-"),"")&amp;"""&gt;&amp;emsp;&amp;emsp;•&amp;nbsp;&amp;nbsp;Manager Financiar&amp;nbsp;&amp;nbsp;("&amp;VLOOKUP(Magazine!$B3,Magazine!$B$2:$AN$95,28,0)&amp;IF(VLOOKUP(Magazine!$B3,Magazine!$B$2:$AN$95,28,0)&gt;1," pozitii"," pozitie")&amp;")&lt;/p&gt;"&amp;'Manager Financiar'!$D$1&amp;"  &lt;p&gt;&amp;emsp;&amp;emsp;&amp;emsp;&amp;emsp;&amp;emsp;Trimite-ne CV-ul tau: &lt;a href=""mailto:recrutare@altex.ro?subject="&amp;"["&amp;UPPER(Magazine!C3)&amp;"]"&amp;" ["&amp;UPPER(Magazine!A3)&amp;"] "&amp;"Manager Financiar"&amp;"""&gt;click aici pentru a aplica.&lt;/a&gt;&lt;/p&gt;","")</f>
        <v>&lt;p class="cariere-pozitie-titlu" id="Altex-Alba-Iulia-Retail-Park"&gt;&amp;emsp;&amp;emsp;•&amp;nbsp;&amp;nbsp;Manager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href="mailto:recrutare@altex.ro?subject=[ALBA IULIA] [ALTEX] Manager Financiar"&gt;click aici pentru a aplica.&lt;/a&gt;&lt;/p&gt;</v>
      </c>
      <c r="G128" t="str">
        <f>IF(Magazine!AD3&gt;0,"&lt;p class=""cariere-pozitie-titlu"" id="""&amp;IF(Magazine!$AO3&lt;&gt;0,SUBSTITUTE(Magazine!$B3," ","-"),"")&amp;"""&gt;&amp;emsp;&amp;emsp;•&amp;nbsp;&amp;nbsp;Casier&amp;nbsp;&amp;nbsp;("&amp;VLOOKUP(Magazine!$B3,Magazine!$B$2:$AN$95,29,0)&amp;IF(VLOOKUP(Magazine!$B3,Magazine!$B$2:$AN$95,29,0)&gt;1," pozitii"," pozitie")&amp;")&lt;/p&gt;"&amp;Casier!$D$1&amp;"  &lt;p&gt;&amp;emsp;&amp;emsp;&amp;emsp;&amp;emsp;&amp;emsp;Trimite-ne CV-ul tau: &lt;a href=""mailto:recrutare@altex.ro?subject="&amp;"["&amp;UPPER(Magazine!C3)&amp;"]"&amp;" ["&amp;UPPER(Magazine!A3)&amp;"] "&amp;"Casier"&amp;"""&gt;click aici pentru a aplica.&lt;/a&gt;&lt;/p&gt;","")</f>
        <v/>
      </c>
      <c r="H128" t="str">
        <f>IF(Magazine!AE3&gt;0,"&lt;p class=""cariere-pozitie-titlu"" id="""&amp;IF(Magazine!$AO3&lt;&gt;0,SUBSTITUTE(Magazine!$B3," ","-"),"")&amp;"""&gt;&amp;emsp;&amp;emsp;•&amp;nbsp;&amp;nbsp;Consultant Vanzari Electrocasnice Mari&amp;nbsp;&amp;nbsp;("&amp;VLOOKUP(Magazine!$B3,Magazine!$B$2:$AN$95,30,0)&amp;IF(VLOOKUP(Magazine!$B3,Magazine!$B$2:$AN$95,30,0)&gt;1," pozitii"," pozitie")&amp;")&lt;/p&gt;"&amp;'Electrocasnice Mari'!$D$1&amp;"  &lt;p&gt;&amp;emsp;&amp;emsp;&amp;emsp;&amp;emsp;&amp;emsp;Trimite-ne CV-ul tau: &lt;a href=""mailto:recrutare@altex.ro?subject="&amp;"["&amp;UPPER(Magazine!C3)&amp;"]"&amp;" ["&amp;UPPER(Magazine!A3)&amp;"] "&amp;"Electrocasnice Mari"&amp;"""&gt;clici aici pentru a aplica.&lt;/a&gt;&lt;/p&gt;","")</f>
        <v/>
      </c>
      <c r="I128" t="str">
        <f>IF(Magazine!AF3&gt;0,"&lt;p class=""cariere-pozitie-titlu"" id="""&amp;IF(Magazine!$AO3&lt;&gt;0,SUBSTITUTE(Magazine!$B3," ","-"),"")&amp;"""&gt;&amp;emsp;&amp;emsp;•&amp;nbsp;&amp;nbsp;Consultant Vanzari Electrocasnice Mici&amp;nbsp;&amp;nbsp;("&amp;VLOOKUP(Magazine!$B3,Magazine!$B$2:$AN$95,31,0)&amp;IF(VLOOKUP(Magazine!$B3,Magazine!$B$2:$AN$95,31,0)&gt;1," pozitii"," pozitie")&amp;")&lt;/p&gt;"&amp;'Electrocasnice Mici'!$D$1&amp;"  &lt;p&gt;&amp;emsp;&amp;emsp;&amp;emsp;&amp;emsp;&amp;emsp;Trimite-ne CV-ul tau: &lt;a href=""mailto:recrutare@altex.ro?subject="&amp;"["&amp;UPPER(Magazine!C3)&amp;"]"&amp;" ["&amp;UPPER(Magazine!A3)&amp;"] "&amp;"Electrocasnice Mici"&amp;"""&gt;click aici pentru a aplica.&lt;/a&gt;&lt;/p&gt;","")</f>
        <v/>
      </c>
      <c r="J128" t="str">
        <f>IF(Magazine!AG3&gt;0,"&lt;p class=""cariere-pozitie-titlu"" id="""&amp;IF(Magazine!$AO3&lt;&gt;0,SUBSTITUTE(Magazine!$B3," ","-"),"")&amp;"""&gt;&amp;emsp;&amp;emsp;•&amp;nbsp;&amp;nbsp;Consultant Vanzari Comunicatii&amp;nbsp;&amp;nbsp;("&amp;VLOOKUP(Magazine!$B3,Magazine!$B$2:$AN$95,32,0)&amp;IF(VLOOKUP(Magazine!$B3,Magazine!$B$2:$AN$95,32,0)&gt;1," pozitii"," pozitie")&amp;")&lt;/p&gt;"&amp;Comunicatii!$D$1&amp;"  &lt;p&gt;&amp;emsp;&amp;emsp;&amp;emsp;&amp;emsp;&amp;emsp;Trimite-ne CV-ul tau: &lt;a href=""mailto:recrutare@altex.ro?subject="&amp;"["&amp;UPPER(Magazine!C3)&amp;"]"&amp;" ["&amp;UPPER(Magazine!A3)&amp;"] "&amp;"Comunicatii"&amp;"""&gt;click aici pentru a aplica.&lt;/a&gt;&lt;/p&gt;","")</f>
        <v/>
      </c>
      <c r="K128" t="str">
        <f>IF(Magazine!AH3&gt;0,"&lt;p class=""cariere-pozitie-titlu"" id="""&amp;IF(Magazine!$AO3&lt;&gt;0,SUBSTITUTE(Magazine!$B3," ","-"),"")&amp;"""&gt;&amp;emsp;&amp;emsp;•&amp;nbsp;&amp;nbsp;Consultant Vanzari IT&amp;nbsp;&amp;nbsp;("&amp;VLOOKUP(Magazine!$B3,Magazine!$B$2:$AN$95,33,0)&amp;IF(VLOOKUP(Magazine!$B3,Magazine!$B$2:$AN$95,33,0)&gt;1," pozitii"," pozitie")&amp;")&lt;/p&gt;"&amp;IT!$D$1&amp;"  &lt;p&gt;&amp;emsp;&amp;emsp;&amp;emsp;&amp;emsp;&amp;emsp;Trimite-ne CV-ul tau: &lt;a href=""mailto:recrutare@altex.ro?subject="&amp;"["&amp;UPPER(Magazine!C3)&amp;"]"&amp;" ["&amp;UPPER(Magazine!A3)&amp;"] "&amp;"IT"&amp;"""&gt;click aici pentru a aplica.&lt;/a&gt;&lt;/p&gt;","")</f>
        <v/>
      </c>
      <c r="L128" t="str">
        <f>IF(Magazine!AI3&gt;0,"&lt;p class=""cariere-pozitie-titlu"" id="""&amp;IF(Magazine!$AO3&lt;&gt;0,SUBSTITUTE(Magazine!$B3," ","-"),"")&amp;"""&gt;&amp;emsp;&amp;emsp;•&amp;nbsp;&amp;nbsp;Consultant Vanzari Entertainment&amp;nbsp;&amp;nbsp;("&amp;VLOOKUP(Magazine!$B3,Magazine!$B$2:$AN$95,34,0)&amp;IF(VLOOKUP(Magazine!$B3,Magazine!$B$2:$AN$95,34,0)&gt;1," pozitii"," pozitie")&amp;")&lt;/p&gt;"&amp;Entertainment!$D$1&amp;"  &lt;p&gt;&amp;emsp;&amp;emsp;&amp;emsp;&amp;emsp;&amp;emsp;Trimite-ne CV-ul tau &lt;a href=""mailto:recrutare@altex.ro?subject="&amp;"["&amp;UPPER(Magazine!C3)&amp;"]"&amp;" ["&amp;UPPER(Magazine!A3)&amp;"] "&amp;"Entertainment"&amp;"""&gt;click aici pentru a aplica.&lt;/a&gt;&lt;/p&gt;","")</f>
        <v/>
      </c>
      <c r="M128" t="str">
        <f>IF(Magazine!AJ3&gt;0,"&lt;p class=""cariere-pozitie-titlu"" id="""&amp;IF(Magazine!$AO3&lt;&gt;0,SUBSTITUTE(Magazine!$B3," ","-"),"")&amp;"""&gt;&amp;emsp;&amp;emsp;•&amp;nbsp;&amp;nbsp;Consultant Vanzari Negre&amp;nbsp;&amp;nbsp;("&amp;VLOOKUP(Magazine!$B3,Magazine!$B$2:$AN$95,35,0)&amp;IF(VLOOKUP(Magazine!$B3,Magazine!$B$2:$AN$95,35,0)&gt;1," pozitii"," pozitie")&amp;")&lt;/p&gt;"&amp;Negre!D2&amp;"  &lt;p&gt;&amp;emsp;&amp;emsp;&amp;emsp;&amp;emsp;&amp;emsp;Trimite-ne CV-ul tău la adresa &lt;a href=""mailto:recrutare@altex.ro?subject="&amp;"["&amp;UPPER(Magazine!C3)&amp;"]"&amp;" ["&amp;UPPER(Magazine!A3)&amp;"] "&amp;"Negre"&amp;"""&gt;recrutare@altex.ro&lt;/a&gt;&lt;/p&gt;","")</f>
        <v/>
      </c>
      <c r="N128" t="str">
        <f>IF(Magazine!AK3&gt;0,"&lt;p class=""cariere-pozitie-titlu"" id="""&amp;IF(Magazine!$AO3&lt;&gt;0,SUBSTITUTE(Magazine!$B3," ","-"),"")&amp;"""&gt;&amp;emsp;&amp;emsp;•&amp;nbsp;&amp;nbsp;Consultant Vanzari Audio-Visual&amp;nbsp;&amp;nbsp;("&amp;VLOOKUP(Magazine!$B3,Magazine!$B$2:$AN$95,36,0)&amp;IF(VLOOKUP(Magazine!$B3,Magazine!$B$2:$AN$95,36,0)&gt;1," pozitii"," pozitie")&amp;")&lt;/p&gt;"&amp;'Audio-Visual    '!$D$1&amp;"  &lt;p&gt;&amp;emsp;&amp;emsp;&amp;emsp;&amp;emsp;&amp;emsp;Trimite-ne CV-ul tau: &lt;a href=""mailto:recrutare@altex.ro?subject="&amp;"["&amp;UPPER(Magazine!F3)&amp;"]"&amp;" ["&amp;UPPER(Magazine!D3)&amp;"] "&amp;"Audio-Visual"&amp;"""&gt;click aici pentru a aplica.&lt;/a&gt;&lt;/p&gt;","")</f>
        <v/>
      </c>
      <c r="O128" t="str">
        <f>IF(Magazine!AL3&gt;0,"&lt;p class=""cariere-pozitie-titlu"" id="""&amp;IF(Magazine!$AO3&lt;&gt;0,SUBSTITUTE(Magazine!$B3," ","-"),"")&amp;"""&gt;&amp;emsp;&amp;emsp;•&amp;nbsp;&amp;nbsp;Responsabil Service&amp;nbsp;&amp;nbsp;("&amp;VLOOKUP(Magazine!$B3,Magazine!$B$2:$AN$95,37,0)&amp;IF(VLOOKUP(Magazine!$B3,Magazine!$B$2:$AN$95,37,0)&gt;1," pozitii"," pozitie")&amp;")&lt;/p&gt;"&amp;'Responsabil Service'!$D$1&amp;"  &lt;p&gt;&amp;emsp;&amp;emsp;&amp;emsp;&amp;emsp;&amp;emsp;Trimite-ne CV-ul tau &lt;a href=""mailto:recrutare@altex.ro?subject="&amp;"["&amp;UPPER(Magazine!F3)&amp;"]"&amp;" ["&amp;UPPER(Magazine!D3)&amp;"] "&amp;"Responsabil Service"&amp;"""&gt;click aici pentru a aplica.&lt;/a&gt;&lt;/p&gt;","")</f>
        <v/>
      </c>
      <c r="P128" t="str">
        <f>IF(Magazine!AM3&gt;0,"&lt;p class=""cariere-pozitie-titlu"" id="""&amp;IF(Magazine!$AO3&lt;&gt;0,SUBSTITUTE(Magazine!$B3," ","-"),"")&amp;"""&gt;&amp;emsp;&amp;emsp;•&amp;nbsp;&amp;nbsp;Operator Online&amp;nbsp;&amp;nbsp;("&amp;VLOOKUP(Magazine!$B3,Magazine!$B$2:$AN$95,38,0)&amp;IF(VLOOKUP(Magazine!$B3,Magazine!$B$2:$AN$95,38,0)&gt;1,"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href=""mailto:recrutare@altex.ro?subject="&amp;"["&amp;UPPER(Magazine!F3)&amp;"]"&amp;" ["&amp;UPPER(Magazine!D3)&amp;"] "&amp;"Operator Online"&amp;"""&gt;recrutare@altex.ro&lt;/a&gt;&lt;/p&gt;","")</f>
        <v/>
      </c>
      <c r="Q128" t="str">
        <f>IF(Magazine!AN3&gt;0,"&lt;p class=""cariere-pozitie-titlu"" id="""&amp;IF(Magazine!$AO3&lt;&gt;0,SUBSTITUTE(Magazine!$B3," ","-"),"")&amp;"""&gt;&amp;emsp;&amp;emsp;•&amp;nbsp;&amp;nbsp;Operator Probe &amp; Garantii&amp;nbsp;&amp;nbsp;("&amp;VLOOKUP(Magazine!$B3,Magazine!$B$2:$AN$95,39,0)&amp;IF(VLOOKUP(Magazine!$B3,Magazine!$B$2:$AN$95,39,0)&gt;1,"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href=""mailto:recrutare@altex.ro?subject="&amp;"["&amp;UPPER(Magazine!G3)&amp;"]"&amp;" ["&amp;UPPER(Magazine!E3)&amp;"] "&amp;"Probe &amp; Garantii"&amp;"""&gt;recrutare@altex.ro&lt;/a&gt;&lt;/p&gt;","")</f>
        <v/>
      </c>
      <c r="R128" t="str">
        <f t="shared" ref="R128:R191" si="2">IF(LEN(B129)&gt;0,"&lt;/div&gt;","")</f>
        <v>&lt;/div&gt;</v>
      </c>
    </row>
    <row r="129" spans="1:18" x14ac:dyDescent="0.3">
      <c r="A129" t="str">
        <f>IF(NOT(ISNA(VLOOKUP(Magazine!D4,Magazine!$AQ$2:$AR$41,2,0))),IF(Magazine!D4&lt;&gt;Magazine!D3,"&lt;button id="""&amp;LOWER(Magazine!D4)&amp;""" class=""accordion""&gt;Posturi in județul "&amp;Magazine!D4&amp;" &lt;div&gt;("&amp;VLOOKUP(Magazine!D4,Magazine!$AQ$2:$AR$41,2,0)&amp;")&lt;/div&gt;&lt;/button&gt;",""),"")</f>
        <v>&lt;button id="arad" class="accordion"&gt;Posturi in județul Arad &lt;div&gt;(1)&lt;/div&gt;&lt;/button&gt;</v>
      </c>
      <c r="B129" t="str">
        <f t="shared" si="0"/>
        <v>&lt;div class="panel"&gt;</v>
      </c>
      <c r="C129" t="str">
        <f>IF(Magazine!$AO4&lt;&gt;0,"  &lt;h3 class=cariere-magazin-titlu&gt;"&amp;Magazine!B4&amp;"&lt;/h3&gt;","")</f>
        <v xml:space="preserve">  &lt;h3 class=cariere-magazin-titlu&gt;Altex Arad Terra&lt;/h3&gt;</v>
      </c>
      <c r="D129" t="str">
        <f>IF(Magazine!AA4&gt;0,"&lt;p class=""cariere-pozitie-titlu"" id="""&amp;IF(Magazine!$AO4&lt;&gt;0,SUBSTITUTE(Magazine!$B4," ","-"),"")&amp;"""&gt;&amp;emsp;&amp;emsp;•&amp;nbsp;&amp;nbsp;Director Magazin&amp;nbsp;&amp;nbsp;("&amp;VLOOKUP(Magazine!$B4,Magazine!$B$2:$AN$95,26,0)&amp;IF(VLOOKUP(Magazine!$B4,Magazine!$B$2:$AN$95,26,0)&gt;1," pozitii"," pozitie")&amp;")&lt;/p&gt;"&amp;'Director Magazin   '!$D$1&amp;"  &lt;p&gt;&amp;emsp;&amp;emsp;&amp;emsp;&amp;emsp;&amp;emsp;Trimite-ne CV-ul tau: &lt;a href=""mailto:recrutare@altex.ro?subject="&amp;"["&amp;UPPER(Magazine!C4)&amp;"]"&amp;" ["&amp;UPPER(Magazine!A4)&amp;"] "&amp;"Director Magazin"&amp;"""&gt;click aici pentru a aplica.&lt;/a&gt;&lt;/p&gt;","")</f>
        <v/>
      </c>
      <c r="E129" t="str">
        <f>IF(Magazine!AB4&gt;0,"&lt;p class=""cariere-pozitie-titlu"" id="""&amp;IF(Magazine!$AO4&lt;&gt;0,SUBSTITUTE(Magazine!$B4," ","-"),"")&amp;"""&gt;&amp;emsp;&amp;emsp;•&amp;nbsp;&amp;nbsp;Director Adjunct Magazin&amp;nbsp;&amp;nbsp;("&amp;VLOOKUP(Magazine!$B4,Magazine!$B$2:$AN$95,27,0)&amp;IF(VLOOKUP(Magazine!$B4,Magazine!$B$2:$AN$95,27,0)&gt;1," pozitii"," pozitie")&amp;")&lt;/p&gt;"&amp;'Director Adjunct'!$D$1&amp;"  &lt;p&gt;&amp;emsp;&amp;emsp;&amp;emsp;&amp;emsp;&amp;emsp;Trimite-ne CV-ul tau: &lt;a href=""mailto:recrutare@altex.ro?subject="&amp;"["&amp;UPPER(Magazine!D4)&amp;"]"&amp;" ["&amp;UPPER(Magazine!B4)&amp;"] "&amp;"Director Adjunct Magazin"&amp;"""&gt;click aici pentru a aplica.&lt;/a&gt;&lt;/p&gt;","")</f>
        <v/>
      </c>
      <c r="F129" t="str">
        <f>IF(Magazine!AC4&gt;0,"&lt;p class=""cariere-pozitie-titlu"" id="""&amp;IF(Magazine!$AO4&lt;&gt;0,SUBSTITUTE(Magazine!$B4," ","-"),"")&amp;"""&gt;&amp;emsp;&amp;emsp;•&amp;nbsp;&amp;nbsp;Manager Financiar&amp;nbsp;&amp;nbsp;("&amp;VLOOKUP(Magazine!$B4,Magazine!$B$2:$AN$95,28,0)&amp;IF(VLOOKUP(Magazine!$B4,Magazine!$B$2:$AN$95,28,0)&gt;1," pozitii"," pozitie")&amp;")&lt;/p&gt;"&amp;'Manager Financiar'!$D$1&amp;"  &lt;p&gt;&amp;emsp;&amp;emsp;&amp;emsp;&amp;emsp;&amp;emsp;Trimite-ne CV-ul tau: &lt;a href=""mailto:recrutare@altex.ro?subject="&amp;"["&amp;UPPER(Magazine!C4)&amp;"]"&amp;" ["&amp;UPPER(Magazine!A4)&amp;"] "&amp;"Manager Financiar"&amp;"""&gt;click aici pentru a aplica.&lt;/a&gt;&lt;/p&gt;","")</f>
        <v/>
      </c>
      <c r="G129" t="str">
        <f>IF(Magazine!AD4&gt;0,"&lt;p class=""cariere-pozitie-titlu"" id="""&amp;IF(Magazine!$AO4&lt;&gt;0,SUBSTITUTE(Magazine!$B4," ","-"),"")&amp;"""&gt;&amp;emsp;&amp;emsp;•&amp;nbsp;&amp;nbsp;Casier&amp;nbsp;&amp;nbsp;("&amp;VLOOKUP(Magazine!$B4,Magazine!$B$2:$AN$95,29,0)&amp;IF(VLOOKUP(Magazine!$B4,Magazine!$B$2:$AN$95,29,0)&gt;1," pozitii"," pozitie")&amp;")&lt;/p&gt;"&amp;Casier!$D$1&amp;"  &lt;p&gt;&amp;emsp;&amp;emsp;&amp;emsp;&amp;emsp;&amp;emsp;Trimite-ne CV-ul tau: &lt;a href=""mailto:recrutare@altex.ro?subject="&amp;"["&amp;UPPER(Magazine!C4)&amp;"]"&amp;" ["&amp;UPPER(Magazine!A4)&amp;"] "&amp;"Casier"&amp;"""&gt;click aici pentru a aplica.&lt;/a&gt;&lt;/p&gt;","")</f>
        <v/>
      </c>
      <c r="H129" t="str">
        <f>IF(Magazine!AE4&gt;0,"&lt;p class=""cariere-pozitie-titlu"" id="""&amp;IF(Magazine!$AO4&lt;&gt;0,SUBSTITUTE(Magazine!$B4," ","-"),"")&amp;"""&gt;&amp;emsp;&amp;emsp;•&amp;nbsp;&amp;nbsp;Consultant Vanzari Electrocasnice Mari&amp;nbsp;&amp;nbsp;("&amp;VLOOKUP(Magazine!$B4,Magazine!$B$2:$AN$95,30,0)&amp;IF(VLOOKUP(Magazine!$B4,Magazine!$B$2:$AN$95,30,0)&gt;1," pozitii"," pozitie")&amp;")&lt;/p&gt;"&amp;'Electrocasnice Mari'!$D$1&amp;"  &lt;p&gt;&amp;emsp;&amp;emsp;&amp;emsp;&amp;emsp;&amp;emsp;Trimite-ne CV-ul tau: &lt;a href=""mailto:recrutare@altex.ro?subject="&amp;"["&amp;UPPER(Magazine!C4)&amp;"]"&amp;" ["&amp;UPPER(Magazine!A4)&amp;"] "&amp;"Electrocasnice Mari"&amp;"""&gt;clici aici pentru a aplica.&lt;/a&gt;&lt;/p&gt;","")</f>
        <v/>
      </c>
      <c r="I129" t="str">
        <f>IF(Magazine!AF4&gt;0,"&lt;p class=""cariere-pozitie-titlu"" id="""&amp;IF(Magazine!$AO4&lt;&gt;0,SUBSTITUTE(Magazine!$B4," ","-"),"")&amp;"""&gt;&amp;emsp;&amp;emsp;•&amp;nbsp;&amp;nbsp;Consultant Vanzari Electrocasnice Mici&amp;nbsp;&amp;nbsp;("&amp;VLOOKUP(Magazine!$B4,Magazine!$B$2:$AN$95,31,0)&amp;IF(VLOOKUP(Magazine!$B4,Magazine!$B$2:$AN$95,31,0)&gt;1," pozitii"," pozitie")&amp;")&lt;/p&gt;"&amp;'Electrocasnice Mici'!$D$1&amp;"  &lt;p&gt;&amp;emsp;&amp;emsp;&amp;emsp;&amp;emsp;&amp;emsp;Trimite-ne CV-ul tau: &lt;a href=""mailto:recrutare@altex.ro?subject="&amp;"["&amp;UPPER(Magazine!C4)&amp;"]"&amp;" ["&amp;UPPER(Magazine!A4)&amp;"] "&amp;"Electrocasnice Mici"&amp;"""&gt;click aici pentru a aplica.&lt;/a&gt;&lt;/p&gt;","")</f>
        <v/>
      </c>
      <c r="J129" t="str">
        <f>IF(Magazine!AG4&gt;0,"&lt;p class=""cariere-pozitie-titlu"" id="""&amp;IF(Magazine!$AO4&lt;&gt;0,SUBSTITUTE(Magazine!$B4," ","-"),"")&amp;"""&gt;&amp;emsp;&amp;emsp;•&amp;nbsp;&amp;nbsp;Consultant Vanzari Comunicatii&amp;nbsp;&amp;nbsp;("&amp;VLOOKUP(Magazine!$B4,Magazine!$B$2:$AN$95,32,0)&amp;IF(VLOOKUP(Magazine!$B4,Magazine!$B$2:$AN$95,32,0)&gt;1," pozitii"," pozitie")&amp;")&lt;/p&gt;"&amp;Comunicatii!$D$1&amp;"  &lt;p&gt;&amp;emsp;&amp;emsp;&amp;emsp;&amp;emsp;&amp;emsp;Trimite-ne CV-ul tau: &lt;a href=""mailto:recrutare@altex.ro?subject="&amp;"["&amp;UPPER(Magazine!C4)&amp;"]"&amp;" ["&amp;UPPER(Magazine!A4)&amp;"] "&amp;"Comunicatii"&amp;"""&gt;click aici pentru a aplica.&lt;/a&gt;&lt;/p&gt;","")</f>
        <v/>
      </c>
      <c r="K129" t="str">
        <f>IF(Magazine!AH4&gt;0,"&lt;p class=""cariere-pozitie-titlu"" id="""&amp;IF(Magazine!$AO4&lt;&gt;0,SUBSTITUTE(Magazine!$B4," ","-"),"")&amp;"""&gt;&amp;emsp;&amp;emsp;•&amp;nbsp;&amp;nbsp;Consultant Vanzari IT&amp;nbsp;&amp;nbsp;("&amp;VLOOKUP(Magazine!$B4,Magazine!$B$2:$AN$95,33,0)&amp;IF(VLOOKUP(Magazine!$B4,Magazine!$B$2:$AN$95,33,0)&gt;1," pozitii"," pozitie")&amp;")&lt;/p&gt;"&amp;IT!$D$1&amp;"  &lt;p&gt;&amp;emsp;&amp;emsp;&amp;emsp;&amp;emsp;&amp;emsp;Trimite-ne CV-ul tau: &lt;a href=""mailto:recrutare@altex.ro?subject="&amp;"["&amp;UPPER(Magazine!C4)&amp;"]"&amp;" ["&amp;UPPER(Magazine!A4)&amp;"] "&amp;"IT"&amp;"""&gt;click aici pentru a aplica.&lt;/a&gt;&lt;/p&gt;","")</f>
        <v/>
      </c>
      <c r="L129" t="str">
        <f>IF(Magazine!AI4&gt;0,"&lt;p class=""cariere-pozitie-titlu"" id="""&amp;IF(Magazine!$AO4&lt;&gt;0,SUBSTITUTE(Magazine!$B4," ","-"),"")&amp;"""&gt;&amp;emsp;&amp;emsp;•&amp;nbsp;&amp;nbsp;Consultant Vanzari Entertainment&amp;nbsp;&amp;nbsp;("&amp;VLOOKUP(Magazine!$B4,Magazine!$B$2:$AN$95,34,0)&amp;IF(VLOOKUP(Magazine!$B4,Magazine!$B$2:$AN$95,34,0)&gt;1," pozitii"," pozitie")&amp;")&lt;/p&gt;"&amp;Entertainment!$D$1&amp;"  &lt;p&gt;&amp;emsp;&amp;emsp;&amp;emsp;&amp;emsp;&amp;emsp;Trimite-ne CV-ul tau &lt;a href=""mailto:recrutare@altex.ro?subject="&amp;"["&amp;UPPER(Magazine!C4)&amp;"]"&amp;" ["&amp;UPPER(Magazine!A4)&amp;"] "&amp;"Entertainment"&amp;"""&gt;click aici pentru a aplica.&lt;/a&gt;&lt;/p&gt;","")</f>
        <v/>
      </c>
      <c r="M129" t="str">
        <f>IF(Magazine!AJ4&gt;0,"&lt;p class=""cariere-pozitie-titlu"" id="""&amp;IF(Magazine!$AO4&lt;&gt;0,SUBSTITUTE(Magazine!$B4," ","-"),"")&amp;"""&gt;&amp;emsp;&amp;emsp;•&amp;nbsp;&amp;nbsp;Consultant Vanzari Negre&amp;nbsp;&amp;nbsp;("&amp;VLOOKUP(Magazine!$B4,Magazine!$B$2:$AN$95,35,0)&amp;IF(VLOOKUP(Magazine!$B4,Magazine!$B$2:$AN$95,35,0)&gt;1," pozitii"," pozitie")&amp;")&lt;/p&gt;"&amp;Negre!D3&amp;"  &lt;p&gt;&amp;emsp;&amp;emsp;&amp;emsp;&amp;emsp;&amp;emsp;Trimite-ne CV-ul tău la adresa &lt;a href=""mailto:recrutare@altex.ro?subject="&amp;"["&amp;UPPER(Magazine!C4)&amp;"]"&amp;" ["&amp;UPPER(Magazine!A4)&amp;"] "&amp;"Negre"&amp;"""&gt;recrutare@altex.ro&lt;/a&gt;&lt;/p&gt;","")</f>
        <v/>
      </c>
      <c r="N129" t="str">
        <f>IF(Magazine!AK4&gt;0,"&lt;p class=""cariere-pozitie-titlu"" id="""&amp;IF(Magazine!$AO4&lt;&gt;0,SUBSTITUTE(Magazine!$B4," ","-"),"")&amp;"""&gt;&amp;emsp;&amp;emsp;•&amp;nbsp;&amp;nbsp;Consultant Vanzari Audio-Visual&amp;nbsp;&amp;nbsp;("&amp;VLOOKUP(Magazine!$B4,Magazine!$B$2:$AN$95,36,0)&amp;IF(VLOOKUP(Magazine!$B4,Magazine!$B$2:$AN$95,36,0)&gt;1," pozitii"," pozitie")&amp;")&lt;/p&gt;"&amp;'Audio-Visual    '!$D$1&amp;"  &lt;p&gt;&amp;emsp;&amp;emsp;&amp;emsp;&amp;emsp;&amp;emsp;Trimite-ne CV-ul tau: &lt;a href=""mailto:recrutare@altex.ro?subject="&amp;"["&amp;UPPER(Magazine!F4)&amp;"]"&amp;" ["&amp;UPPER(Magazine!D4)&amp;"] "&amp;"Audio-Visual"&amp;"""&gt;click aici pentru a aplica.&lt;/a&gt;&lt;/p&gt;","")</f>
        <v/>
      </c>
      <c r="O129" t="str">
        <f>IF(Magazine!AL4&gt;0,"&lt;p class=""cariere-pozitie-titlu"" id="""&amp;IF(Magazine!$AO4&lt;&gt;0,SUBSTITUTE(Magazine!$B4," ","-"),"")&amp;"""&gt;&amp;emsp;&amp;emsp;•&amp;nbsp;&amp;nbsp;Responsabil Service&amp;nbsp;&amp;nbsp;("&amp;VLOOKUP(Magazine!$B4,Magazine!$B$2:$AN$95,37,0)&amp;IF(VLOOKUP(Magazine!$B4,Magazine!$B$2:$AN$95,37,0)&gt;1," pozitii"," pozitie")&amp;")&lt;/p&gt;"&amp;'Responsabil Service'!$D$1&amp;"  &lt;p&gt;&amp;emsp;&amp;emsp;&amp;emsp;&amp;emsp;&amp;emsp;Trimite-ne CV-ul tau &lt;a href=""mailto:recrutare@altex.ro?subject="&amp;"["&amp;UPPER(Magazine!F4)&amp;"]"&amp;" ["&amp;UPPER(Magazine!D4)&amp;"] "&amp;"Responsabil Service"&amp;"""&gt;click aici pentru a aplica.&lt;/a&gt;&lt;/p&gt;","")</f>
        <v>&lt;p class="cariere-pozitie-titlu" id="Altex-Arad-Terra"&gt;&amp;emsp;&amp;emsp;•&amp;nbsp;&amp;nbsp;Responsabil Service&amp;nbsp;&amp;nbsp;(1 pozitie)&lt;/p&gt;&lt;p&gt; &amp;emsp;&amp;emsp;&amp;emsp;&amp;emsp;&amp;emsp;Cerințe:&lt;/p&gt;&lt;p&gt;  &amp;emsp;- Experienta in rol similar sau cunostinte pe partea electronica, electrica, diagnoza - constituie avantaj&lt;br/&gt;  &amp;emsp;- Experienta in revizii, reparatii, mentenanta echipamente - constituie avantaj&lt;br/&gt;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Primeste si evalueaza produsul defect de la client&lt;br/&gt;  &amp;emsp;- Constata defectiunile si asigura consultanta clientilor&lt;br/&gt;  &amp;emsp;- Ofera solutii din punct de vedere tehnic&lt;br/&gt;  &amp;emsp;- Deschide ticket service, intocmeste documentele de predare-primire si expediaza produselor catre service&lt;br/&gt;  &amp;emsp;- Gestioneaza stocul de retururi/resigilate din magazine si propune discount (dupa caz)&lt;br/&gt;  &amp;emsp;- Verifica integritatea produselor returnate/resigilate si garantia conform documentelor de achizitie&lt;br/&gt;  &amp;emsp;- Verifica si se asigura ca termenul legal de returnare/inlocuire produse defecte este respectat&lt;br/&gt;  &amp;emsp;- Contacteaza clientul in vederea returnarii produsului reparat sau oferirea suportului necesar clientului pentru inlocuirea produsului&lt;br/&gt;  &amp;emsp;- Faciliteaza recuperarea contravalorii produselor inlocuite prin executarea demersurilor necesare&lt;br/&gt;  &amp;emsp;- Urmarirea produsului defect in vederea creditarii de catre furnizor a acestuia&lt;br/&gt;  &amp;emsp;- Pachet salarial competitiv: reduceri la servicii medicale, salariu fix si tichete de masa&lt;br/&gt;&lt;/p&gt;  &lt;p&gt;&amp;emsp;&amp;emsp;&amp;emsp;&amp;emsp;&amp;emsp;Trimite-ne CV-ul tau &lt;a href="mailto:recrutare@altex.ro?subject=[09:00 - 21:00] [ARAD] Responsabil Service"&gt;click aici pentru a aplica.&lt;/a&gt;&lt;/p&gt;</v>
      </c>
      <c r="P129" t="str">
        <f>IF(Magazine!AM4&gt;0,"&lt;p class=""cariere-pozitie-titlu"" id="""&amp;IF(Magazine!$AO4&lt;&gt;0,SUBSTITUTE(Magazine!$B4," ","-"),"")&amp;"""&gt;&amp;emsp;&amp;emsp;•&amp;nbsp;&amp;nbsp;Operator Online&amp;nbsp;&amp;nbsp;("&amp;VLOOKUP(Magazine!$B4,Magazine!$B$2:$AN$95,38,0)&amp;IF(VLOOKUP(Magazine!$B4,Magazine!$B$2:$AN$95,38,0)&gt;1,"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href=""mailto:recrutare@altex.ro?subject="&amp;"["&amp;UPPER(Magazine!F4)&amp;"]"&amp;" ["&amp;UPPER(Magazine!D4)&amp;"] "&amp;"Operator Online"&amp;"""&gt;recrutare@altex.ro&lt;/a&gt;&lt;/p&gt;","")</f>
        <v/>
      </c>
      <c r="Q129" t="str">
        <f>IF(Magazine!AN4&gt;0,"&lt;p class=""cariere-pozitie-titlu"" id="""&amp;IF(Magazine!$AO4&lt;&gt;0,SUBSTITUTE(Magazine!$B4," ","-"),"")&amp;"""&gt;&amp;emsp;&amp;emsp;•&amp;nbsp;&amp;nbsp;Operator Probe &amp; Garantii&amp;nbsp;&amp;nbsp;("&amp;VLOOKUP(Magazine!$B4,Magazine!$B$2:$AN$95,39,0)&amp;IF(VLOOKUP(Magazine!$B4,Magazine!$B$2:$AN$95,39,0)&gt;1,"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href=""mailto:recrutare@altex.ro?subject="&amp;"["&amp;UPPER(Magazine!G4)&amp;"]"&amp;" ["&amp;UPPER(Magazine!E4)&amp;"] "&amp;"Probe &amp; Garantii"&amp;"""&gt;recrutare@altex.ro&lt;/a&gt;&lt;/p&gt;","")</f>
        <v/>
      </c>
      <c r="R129" t="str">
        <f t="shared" si="2"/>
        <v>&lt;/div&gt;</v>
      </c>
    </row>
    <row r="130" spans="1:18" x14ac:dyDescent="0.3">
      <c r="A130" t="str">
        <f>IF(NOT(ISNA(VLOOKUP(Magazine!D5,Magazine!$AQ$2:$AR$41,2,0))),IF(Magazine!D5&lt;&gt;Magazine!D4,"&lt;button id="""&amp;LOWER(Magazine!D5)&amp;""" class=""accordion""&gt;Posturi in județul "&amp;Magazine!D5&amp;" &lt;div&gt;("&amp;VLOOKUP(Magazine!D5,Magazine!$AQ$2:$AR$41,2,0)&amp;")&lt;/div&gt;&lt;/button&gt;",""),"")</f>
        <v>&lt;button id="arges" class="accordion"&gt;Posturi in județul Arges &lt;div&gt;(3)&lt;/div&gt;&lt;/button&gt;</v>
      </c>
      <c r="B130" t="str">
        <f t="shared" si="0"/>
        <v>&lt;div class="panel"&gt;</v>
      </c>
      <c r="C130" t="str">
        <f>IF(Magazine!$AO5&lt;&gt;0,"  &lt;h3 class=cariere-magazin-titlu&gt;"&amp;Magazine!B5&amp;"&lt;/h3&gt;","")</f>
        <v xml:space="preserve">  &lt;h3 class=cariere-magazin-titlu&gt;Altex Pitesti Retail Park&lt;/h3&gt;</v>
      </c>
      <c r="D130" t="str">
        <f>IF(Magazine!AA5&gt;0,"&lt;p class=""cariere-pozitie-titlu"" id="""&amp;IF(Magazine!$AO5&lt;&gt;0,SUBSTITUTE(Magazine!$B5," ","-"),"")&amp;"""&gt;&amp;emsp;&amp;emsp;•&amp;nbsp;&amp;nbsp;Director Magazin&amp;nbsp;&amp;nbsp;("&amp;VLOOKUP(Magazine!$B5,Magazine!$B$2:$AN$95,26,0)&amp;IF(VLOOKUP(Magazine!$B5,Magazine!$B$2:$AN$95,26,0)&gt;1," pozitii"," pozitie")&amp;")&lt;/p&gt;"&amp;'Director Magazin   '!$D$1&amp;"  &lt;p&gt;&amp;emsp;&amp;emsp;&amp;emsp;&amp;emsp;&amp;emsp;Trimite-ne CV-ul tau: &lt;a href=""mailto:recrutare@altex.ro?subject="&amp;"["&amp;UPPER(Magazine!C5)&amp;"]"&amp;" ["&amp;UPPER(Magazine!A5)&amp;"] "&amp;"Director Magazin"&amp;"""&gt;click aici pentru a aplica.&lt;/a&gt;&lt;/p&gt;","")</f>
        <v/>
      </c>
      <c r="E130" t="str">
        <f>IF(Magazine!AB5&gt;0,"&lt;p class=""cariere-pozitie-titlu"" id="""&amp;IF(Magazine!$AO5&lt;&gt;0,SUBSTITUTE(Magazine!$B5," ","-"),"")&amp;"""&gt;&amp;emsp;&amp;emsp;•&amp;nbsp;&amp;nbsp;Director Adjunct Magazin&amp;nbsp;&amp;nbsp;("&amp;VLOOKUP(Magazine!$B5,Magazine!$B$2:$AN$95,27,0)&amp;IF(VLOOKUP(Magazine!$B5,Magazine!$B$2:$AN$95,27,0)&gt;1," pozitii"," pozitie")&amp;")&lt;/p&gt;"&amp;'Director Adjunct'!$D$1&amp;"  &lt;p&gt;&amp;emsp;&amp;emsp;&amp;emsp;&amp;emsp;&amp;emsp;Trimite-ne CV-ul tau: &lt;a href=""mailto:recrutare@altex.ro?subject="&amp;"["&amp;UPPER(Magazine!D5)&amp;"]"&amp;" ["&amp;UPPER(Magazine!B5)&amp;"] "&amp;"Director Adjunct Magazin"&amp;"""&gt;click aici pentru a aplica.&lt;/a&gt;&lt;/p&gt;","")</f>
        <v>&lt;p class="cariere-pozitie-titlu" id="Altex-Pitesti-Retail-Park"&gt;&amp;emsp;&amp;emsp;•&amp;nbsp;&amp;nbsp;Director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href="mailto:recrutare@altex.ro?subject=[ARGES] [ALTEX PITESTI RETAIL PARK] Director Adjunct Magazin"&gt;click aici pentru a aplica.&lt;/a&gt;&lt;/p&gt;</v>
      </c>
      <c r="F130" t="str">
        <f>IF(Magazine!AC5&gt;0,"&lt;p class=""cariere-pozitie-titlu"" id="""&amp;IF(Magazine!$AO5&lt;&gt;0,SUBSTITUTE(Magazine!$B5," ","-"),"")&amp;"""&gt;&amp;emsp;&amp;emsp;•&amp;nbsp;&amp;nbsp;Manager Financiar&amp;nbsp;&amp;nbsp;("&amp;VLOOKUP(Magazine!$B5,Magazine!$B$2:$AN$95,28,0)&amp;IF(VLOOKUP(Magazine!$B5,Magazine!$B$2:$AN$95,28,0)&gt;1," pozitii"," pozitie")&amp;")&lt;/p&gt;"&amp;'Manager Financiar'!$D$1&amp;"  &lt;p&gt;&amp;emsp;&amp;emsp;&amp;emsp;&amp;emsp;&amp;emsp;Trimite-ne CV-ul tau: &lt;a href=""mailto:recrutare@altex.ro?subject="&amp;"["&amp;UPPER(Magazine!C5)&amp;"]"&amp;" ["&amp;UPPER(Magazine!A5)&amp;"] "&amp;"Manager Financiar"&amp;"""&gt;click aici pentru a aplica.&lt;/a&gt;&lt;/p&gt;","")</f>
        <v/>
      </c>
      <c r="G130" t="str">
        <f>IF(Magazine!AD5&gt;0,"&lt;p class=""cariere-pozitie-titlu"" id="""&amp;IF(Magazine!$AO5&lt;&gt;0,SUBSTITUTE(Magazine!$B5," ","-"),"")&amp;"""&gt;&amp;emsp;&amp;emsp;•&amp;nbsp;&amp;nbsp;Casier&amp;nbsp;&amp;nbsp;("&amp;VLOOKUP(Magazine!$B5,Magazine!$B$2:$AN$95,29,0)&amp;IF(VLOOKUP(Magazine!$B5,Magazine!$B$2:$AN$95,29,0)&gt;1," pozitii"," pozitie")&amp;")&lt;/p&gt;"&amp;Casier!$D$1&amp;"  &lt;p&gt;&amp;emsp;&amp;emsp;&amp;emsp;&amp;emsp;&amp;emsp;Trimite-ne CV-ul tau: &lt;a href=""mailto:recrutare@altex.ro?subject="&amp;"["&amp;UPPER(Magazine!C5)&amp;"]"&amp;" ["&amp;UPPER(Magazine!A5)&amp;"] "&amp;"Casier"&amp;"""&gt;click aici pentru a aplica.&lt;/a&gt;&lt;/p&gt;","")</f>
        <v/>
      </c>
      <c r="H130" t="str">
        <f>IF(Magazine!AE5&gt;0,"&lt;p class=""cariere-pozitie-titlu"" id="""&amp;IF(Magazine!$AO5&lt;&gt;0,SUBSTITUTE(Magazine!$B5," ","-"),"")&amp;"""&gt;&amp;emsp;&amp;emsp;•&amp;nbsp;&amp;nbsp;Consultant Vanzari Electrocasnice Mari&amp;nbsp;&amp;nbsp;("&amp;VLOOKUP(Magazine!$B5,Magazine!$B$2:$AN$95,30,0)&amp;IF(VLOOKUP(Magazine!$B5,Magazine!$B$2:$AN$95,30,0)&gt;1," pozitii"," pozitie")&amp;")&lt;/p&gt;"&amp;'Electrocasnice Mari'!$D$1&amp;"  &lt;p&gt;&amp;emsp;&amp;emsp;&amp;emsp;&amp;emsp;&amp;emsp;Trimite-ne CV-ul tau: &lt;a href=""mailto:recrutare@altex.ro?subject="&amp;"["&amp;UPPER(Magazine!C5)&amp;"]"&amp;" ["&amp;UPPER(Magazine!A5)&amp;"] "&amp;"Electrocasnice Mari"&amp;"""&gt;clici aici pentru a aplica.&lt;/a&gt;&lt;/p&gt;","")</f>
        <v/>
      </c>
      <c r="I130" t="str">
        <f>IF(Magazine!AF5&gt;0,"&lt;p class=""cariere-pozitie-titlu"" id="""&amp;IF(Magazine!$AO5&lt;&gt;0,SUBSTITUTE(Magazine!$B5," ","-"),"")&amp;"""&gt;&amp;emsp;&amp;emsp;•&amp;nbsp;&amp;nbsp;Consultant Vanzari Electrocasnice Mici&amp;nbsp;&amp;nbsp;("&amp;VLOOKUP(Magazine!$B5,Magazine!$B$2:$AN$95,31,0)&amp;IF(VLOOKUP(Magazine!$B5,Magazine!$B$2:$AN$95,31,0)&gt;1," pozitii"," pozitie")&amp;")&lt;/p&gt;"&amp;'Electrocasnice Mici'!$D$1&amp;"  &lt;p&gt;&amp;emsp;&amp;emsp;&amp;emsp;&amp;emsp;&amp;emsp;Trimite-ne CV-ul tau: &lt;a href=""mailto:recrutare@altex.ro?subject="&amp;"["&amp;UPPER(Magazine!C5)&amp;"]"&amp;" ["&amp;UPPER(Magazine!A5)&amp;"] "&amp;"Electrocasnice Mici"&amp;"""&gt;click aici pentru a aplica.&lt;/a&gt;&lt;/p&gt;","")</f>
        <v/>
      </c>
      <c r="J130" t="str">
        <f>IF(Magazine!AG5&gt;0,"&lt;p class=""cariere-pozitie-titlu"" id="""&amp;IF(Magazine!$AO5&lt;&gt;0,SUBSTITUTE(Magazine!$B5," ","-"),"")&amp;"""&gt;&amp;emsp;&amp;emsp;•&amp;nbsp;&amp;nbsp;Consultant Vanzari Comunicatii&amp;nbsp;&amp;nbsp;("&amp;VLOOKUP(Magazine!$B5,Magazine!$B$2:$AN$95,32,0)&amp;IF(VLOOKUP(Magazine!$B5,Magazine!$B$2:$AN$95,32,0)&gt;1," pozitii"," pozitie")&amp;")&lt;/p&gt;"&amp;Comunicatii!$D$1&amp;"  &lt;p&gt;&amp;emsp;&amp;emsp;&amp;emsp;&amp;emsp;&amp;emsp;Trimite-ne CV-ul tau: &lt;a href=""mailto:recrutare@altex.ro?subject="&amp;"["&amp;UPPER(Magazine!C5)&amp;"]"&amp;" ["&amp;UPPER(Magazine!A5)&amp;"] "&amp;"Comunicatii"&amp;"""&gt;click aici pentru a aplica.&lt;/a&gt;&lt;/p&gt;","")</f>
        <v/>
      </c>
      <c r="K130" t="str">
        <f>IF(Magazine!AH5&gt;0,"&lt;p class=""cariere-pozitie-titlu"" id="""&amp;IF(Magazine!$AO5&lt;&gt;0,SUBSTITUTE(Magazine!$B5," ","-"),"")&amp;"""&gt;&amp;emsp;&amp;emsp;•&amp;nbsp;&amp;nbsp;Consultant Vanzari IT&amp;nbsp;&amp;nbsp;("&amp;VLOOKUP(Magazine!$B5,Magazine!$B$2:$AN$95,33,0)&amp;IF(VLOOKUP(Magazine!$B5,Magazine!$B$2:$AN$95,33,0)&gt;1," pozitii"," pozitie")&amp;")&lt;/p&gt;"&amp;IT!$D$1&amp;"  &lt;p&gt;&amp;emsp;&amp;emsp;&amp;emsp;&amp;emsp;&amp;emsp;Trimite-ne CV-ul tau: &lt;a href=""mailto:recrutare@altex.ro?subject="&amp;"["&amp;UPPER(Magazine!C5)&amp;"]"&amp;" ["&amp;UPPER(Magazine!A5)&amp;"] "&amp;"IT"&amp;"""&gt;click aici pentru a aplica.&lt;/a&gt;&lt;/p&gt;","")</f>
        <v/>
      </c>
      <c r="L130" t="str">
        <f>IF(Magazine!AI5&gt;0,"&lt;p class=""cariere-pozitie-titlu"" id="""&amp;IF(Magazine!$AO5&lt;&gt;0,SUBSTITUTE(Magazine!$B5," ","-"),"")&amp;"""&gt;&amp;emsp;&amp;emsp;•&amp;nbsp;&amp;nbsp;Consultant Vanzari Entertainment&amp;nbsp;&amp;nbsp;("&amp;VLOOKUP(Magazine!$B5,Magazine!$B$2:$AN$95,34,0)&amp;IF(VLOOKUP(Magazine!$B5,Magazine!$B$2:$AN$95,34,0)&gt;1," pozitii"," pozitie")&amp;")&lt;/p&gt;"&amp;Entertainment!$D$1&amp;"  &lt;p&gt;&amp;emsp;&amp;emsp;&amp;emsp;&amp;emsp;&amp;emsp;Trimite-ne CV-ul tau &lt;a href=""mailto:recrutare@altex.ro?subject="&amp;"["&amp;UPPER(Magazine!C5)&amp;"]"&amp;" ["&amp;UPPER(Magazine!A5)&amp;"] "&amp;"Entertainment"&amp;"""&gt;click aici pentru a aplica.&lt;/a&gt;&lt;/p&gt;","")</f>
        <v/>
      </c>
      <c r="M130" t="str">
        <f>IF(Magazine!AJ5&gt;0,"&lt;p class=""cariere-pozitie-titlu"" id="""&amp;IF(Magazine!$AO5&lt;&gt;0,SUBSTITUTE(Magazine!$B5," ","-"),"")&amp;"""&gt;&amp;emsp;&amp;emsp;•&amp;nbsp;&amp;nbsp;Consultant Vanzari Negre&amp;nbsp;&amp;nbsp;("&amp;VLOOKUP(Magazine!$B5,Magazine!$B$2:$AN$95,35,0)&amp;IF(VLOOKUP(Magazine!$B5,Magazine!$B$2:$AN$95,35,0)&gt;1," pozitii"," pozitie")&amp;")&lt;/p&gt;"&amp;Negre!D4&amp;"  &lt;p&gt;&amp;emsp;&amp;emsp;&amp;emsp;&amp;emsp;&amp;emsp;Trimite-ne CV-ul tău la adresa &lt;a href=""mailto:recrutare@altex.ro?subject="&amp;"["&amp;UPPER(Magazine!C5)&amp;"]"&amp;" ["&amp;UPPER(Magazine!A5)&amp;"] "&amp;"Negre"&amp;"""&gt;recrutare@altex.ro&lt;/a&gt;&lt;/p&gt;","")</f>
        <v/>
      </c>
      <c r="N130" t="str">
        <f>IF(Magazine!AK5&gt;0,"&lt;p class=""cariere-pozitie-titlu"" id="""&amp;IF(Magazine!$AO5&lt;&gt;0,SUBSTITUTE(Magazine!$B5," ","-"),"")&amp;"""&gt;&amp;emsp;&amp;emsp;•&amp;nbsp;&amp;nbsp;Consultant Vanzari Audio-Visual&amp;nbsp;&amp;nbsp;("&amp;VLOOKUP(Magazine!$B5,Magazine!$B$2:$AN$95,36,0)&amp;IF(VLOOKUP(Magazine!$B5,Magazine!$B$2:$AN$95,36,0)&gt;1," pozitii"," pozitie")&amp;")&lt;/p&gt;"&amp;'Audio-Visual    '!$D$1&amp;"  &lt;p&gt;&amp;emsp;&amp;emsp;&amp;emsp;&amp;emsp;&amp;emsp;Trimite-ne CV-ul tau: &lt;a href=""mailto:recrutare@altex.ro?subject="&amp;"["&amp;UPPER(Magazine!F5)&amp;"]"&amp;" ["&amp;UPPER(Magazine!D5)&amp;"] "&amp;"Audio-Visual"&amp;"""&gt;click aici pentru a aplica.&lt;/a&gt;&lt;/p&gt;","")</f>
        <v/>
      </c>
      <c r="O130" t="str">
        <f>IF(Magazine!AL5&gt;0,"&lt;p class=""cariere-pozitie-titlu"" id="""&amp;IF(Magazine!$AO5&lt;&gt;0,SUBSTITUTE(Magazine!$B5," ","-"),"")&amp;"""&gt;&amp;emsp;&amp;emsp;•&amp;nbsp;&amp;nbsp;Responsabil Service&amp;nbsp;&amp;nbsp;("&amp;VLOOKUP(Magazine!$B5,Magazine!$B$2:$AN$95,37,0)&amp;IF(VLOOKUP(Magazine!$B5,Magazine!$B$2:$AN$95,37,0)&gt;1," pozitii"," pozitie")&amp;")&lt;/p&gt;"&amp;'Responsabil Service'!$D$1&amp;"  &lt;p&gt;&amp;emsp;&amp;emsp;&amp;emsp;&amp;emsp;&amp;emsp;Trimite-ne CV-ul tau &lt;a href=""mailto:recrutare@altex.ro?subject="&amp;"["&amp;UPPER(Magazine!F5)&amp;"]"&amp;" ["&amp;UPPER(Magazine!D5)&amp;"] "&amp;"Responsabil Service"&amp;"""&gt;click aici pentru a aplica.&lt;/a&gt;&lt;/p&gt;","")</f>
        <v/>
      </c>
      <c r="P130" t="str">
        <f>IF(Magazine!AM5&gt;0,"&lt;p class=""cariere-pozitie-titlu"" id="""&amp;IF(Magazine!$AO5&lt;&gt;0,SUBSTITUTE(Magazine!$B5," ","-"),"")&amp;"""&gt;&amp;emsp;&amp;emsp;•&amp;nbsp;&amp;nbsp;Operator Online&amp;nbsp;&amp;nbsp;("&amp;VLOOKUP(Magazine!$B5,Magazine!$B$2:$AN$95,38,0)&amp;IF(VLOOKUP(Magazine!$B5,Magazine!$B$2:$AN$95,38,0)&gt;1,"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href=""mailto:recrutare@altex.ro?subject="&amp;"["&amp;UPPER(Magazine!F5)&amp;"]"&amp;" ["&amp;UPPER(Magazine!D5)&amp;"] "&amp;"Operator Online"&amp;"""&gt;recrutare@altex.ro&lt;/a&gt;&lt;/p&gt;","")</f>
        <v/>
      </c>
      <c r="Q130" t="str">
        <f>IF(Magazine!AN5&gt;0,"&lt;p class=""cariere-pozitie-titlu"" id="""&amp;IF(Magazine!$AO5&lt;&gt;0,SUBSTITUTE(Magazine!$B5," ","-"),"")&amp;"""&gt;&amp;emsp;&amp;emsp;•&amp;nbsp;&amp;nbsp;Operator Probe &amp; Garantii&amp;nbsp;&amp;nbsp;("&amp;VLOOKUP(Magazine!$B5,Magazine!$B$2:$AN$95,39,0)&amp;IF(VLOOKUP(Magazine!$B5,Magazine!$B$2:$AN$95,39,0)&gt;1,"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href=""mailto:recrutare@altex.ro?subject="&amp;"["&amp;UPPER(Magazine!G5)&amp;"]"&amp;" ["&amp;UPPER(Magazine!E5)&amp;"] "&amp;"Probe &amp; Garantii"&amp;"""&gt;recrutare@altex.ro&lt;/a&gt;&lt;/p&gt;","")</f>
        <v/>
      </c>
      <c r="R130" t="str">
        <f t="shared" si="2"/>
        <v/>
      </c>
    </row>
    <row r="131" spans="1:18" x14ac:dyDescent="0.3">
      <c r="A131" t="str">
        <f>IF(NOT(ISNA(VLOOKUP(Magazine!D6,Magazine!$AQ$2:$AR$41,2,0))),IF(Magazine!D6&lt;&gt;Magazine!D5,"&lt;button id="""&amp;LOWER(Magazine!D6)&amp;""" class=""accordion""&gt;Posturi in județul "&amp;Magazine!D6&amp;" &lt;div&gt;("&amp;VLOOKUP(Magazine!D6,Magazine!$AQ$2:$AR$41,2,0)&amp;")&lt;/div&gt;&lt;/button&gt;",""),"")</f>
        <v/>
      </c>
      <c r="B131" t="str">
        <f t="shared" si="0"/>
        <v/>
      </c>
      <c r="C131" t="str">
        <f>IF(Magazine!$AO6&lt;&gt;0,"  &lt;h3 class=cariere-magazin-titlu&gt;"&amp;Magazine!B6&amp;"&lt;/h3&gt;","")</f>
        <v/>
      </c>
      <c r="D131" t="str">
        <f>IF(Magazine!AA6&gt;0,"&lt;p class=""cariere-pozitie-titlu"" id="""&amp;IF(Magazine!$AO6&lt;&gt;0,SUBSTITUTE(Magazine!$B6," ","-"),"")&amp;"""&gt;&amp;emsp;&amp;emsp;•&amp;nbsp;&amp;nbsp;Director Magazin&amp;nbsp;&amp;nbsp;("&amp;VLOOKUP(Magazine!$B6,Magazine!$B$2:$AN$95,26,0)&amp;IF(VLOOKUP(Magazine!$B6,Magazine!$B$2:$AN$95,26,0)&gt;1," pozitii"," pozitie")&amp;")&lt;/p&gt;"&amp;'Director Magazin   '!$D$1&amp;"  &lt;p&gt;&amp;emsp;&amp;emsp;&amp;emsp;&amp;emsp;&amp;emsp;Trimite-ne CV-ul tau: &lt;a href=""mailto:recrutare@altex.ro?subject="&amp;"["&amp;UPPER(Magazine!C6)&amp;"]"&amp;" ["&amp;UPPER(Magazine!A6)&amp;"] "&amp;"Director Magazin"&amp;"""&gt;click aici pentru a aplica.&lt;/a&gt;&lt;/p&gt;","")</f>
        <v/>
      </c>
      <c r="E131" t="str">
        <f>IF(Magazine!AB6&gt;0,"&lt;p class=""cariere-pozitie-titlu"" id="""&amp;IF(Magazine!$AO6&lt;&gt;0,SUBSTITUTE(Magazine!$B6," ","-"),"")&amp;"""&gt;&amp;emsp;&amp;emsp;•&amp;nbsp;&amp;nbsp;Director Adjunct Magazin&amp;nbsp;&amp;nbsp;("&amp;VLOOKUP(Magazine!$B6,Magazine!$B$2:$AN$95,27,0)&amp;IF(VLOOKUP(Magazine!$B6,Magazine!$B$2:$AN$95,27,0)&gt;1," pozitii"," pozitie")&amp;")&lt;/p&gt;"&amp;'Director Adjunct'!$D$1&amp;"  &lt;p&gt;&amp;emsp;&amp;emsp;&amp;emsp;&amp;emsp;&amp;emsp;Trimite-ne CV-ul tau: &lt;a href=""mailto:recrutare@altex.ro?subject="&amp;"["&amp;UPPER(Magazine!D6)&amp;"]"&amp;" ["&amp;UPPER(Magazine!B6)&amp;"] "&amp;"Director Adjunct Magazin"&amp;"""&gt;click aici pentru a aplica.&lt;/a&gt;&lt;/p&gt;","")</f>
        <v/>
      </c>
      <c r="F131" t="str">
        <f>IF(Magazine!AC6&gt;0,"&lt;p class=""cariere-pozitie-titlu"" id="""&amp;IF(Magazine!$AO6&lt;&gt;0,SUBSTITUTE(Magazine!$B6," ","-"),"")&amp;"""&gt;&amp;emsp;&amp;emsp;•&amp;nbsp;&amp;nbsp;Manager Financiar&amp;nbsp;&amp;nbsp;("&amp;VLOOKUP(Magazine!$B6,Magazine!$B$2:$AN$95,28,0)&amp;IF(VLOOKUP(Magazine!$B6,Magazine!$B$2:$AN$95,28,0)&gt;1," pozitii"," pozitie")&amp;")&lt;/p&gt;"&amp;'Manager Financiar'!$D$1&amp;"  &lt;p&gt;&amp;emsp;&amp;emsp;&amp;emsp;&amp;emsp;&amp;emsp;Trimite-ne CV-ul tau: &lt;a href=""mailto:recrutare@altex.ro?subject="&amp;"["&amp;UPPER(Magazine!C6)&amp;"]"&amp;" ["&amp;UPPER(Magazine!A6)&amp;"] "&amp;"Manager Financiar"&amp;"""&gt;click aici pentru a aplica.&lt;/a&gt;&lt;/p&gt;","")</f>
        <v/>
      </c>
      <c r="G131" t="str">
        <f>IF(Magazine!AD6&gt;0,"&lt;p class=""cariere-pozitie-titlu"" id="""&amp;IF(Magazine!$AO6&lt;&gt;0,SUBSTITUTE(Magazine!$B6," ","-"),"")&amp;"""&gt;&amp;emsp;&amp;emsp;•&amp;nbsp;&amp;nbsp;Casier&amp;nbsp;&amp;nbsp;("&amp;VLOOKUP(Magazine!$B6,Magazine!$B$2:$AN$95,29,0)&amp;IF(VLOOKUP(Magazine!$B6,Magazine!$B$2:$AN$95,29,0)&gt;1," pozitii"," pozitie")&amp;")&lt;/p&gt;"&amp;Casier!$D$1&amp;"  &lt;p&gt;&amp;emsp;&amp;emsp;&amp;emsp;&amp;emsp;&amp;emsp;Trimite-ne CV-ul tau: &lt;a href=""mailto:recrutare@altex.ro?subject="&amp;"["&amp;UPPER(Magazine!C6)&amp;"]"&amp;" ["&amp;UPPER(Magazine!A6)&amp;"] "&amp;"Casier"&amp;"""&gt;click aici pentru a aplica.&lt;/a&gt;&lt;/p&gt;","")</f>
        <v/>
      </c>
      <c r="H131" t="str">
        <f>IF(Magazine!AE6&gt;0,"&lt;p class=""cariere-pozitie-titlu"" id="""&amp;IF(Magazine!$AO6&lt;&gt;0,SUBSTITUTE(Magazine!$B6," ","-"),"")&amp;"""&gt;&amp;emsp;&amp;emsp;•&amp;nbsp;&amp;nbsp;Consultant Vanzari Electrocasnice Mari&amp;nbsp;&amp;nbsp;("&amp;VLOOKUP(Magazine!$B6,Magazine!$B$2:$AN$95,30,0)&amp;IF(VLOOKUP(Magazine!$B6,Magazine!$B$2:$AN$95,30,0)&gt;1," pozitii"," pozitie")&amp;")&lt;/p&gt;"&amp;'Electrocasnice Mari'!$D$1&amp;"  &lt;p&gt;&amp;emsp;&amp;emsp;&amp;emsp;&amp;emsp;&amp;emsp;Trimite-ne CV-ul tau: &lt;a href=""mailto:recrutare@altex.ro?subject="&amp;"["&amp;UPPER(Magazine!C6)&amp;"]"&amp;" ["&amp;UPPER(Magazine!A6)&amp;"] "&amp;"Electrocasnice Mari"&amp;"""&gt;clici aici pentru a aplica.&lt;/a&gt;&lt;/p&gt;","")</f>
        <v/>
      </c>
      <c r="I131" t="str">
        <f>IF(Magazine!AF6&gt;0,"&lt;p class=""cariere-pozitie-titlu"" id="""&amp;IF(Magazine!$AO6&lt;&gt;0,SUBSTITUTE(Magazine!$B6," ","-"),"")&amp;"""&gt;&amp;emsp;&amp;emsp;•&amp;nbsp;&amp;nbsp;Consultant Vanzari Electrocasnice Mici&amp;nbsp;&amp;nbsp;("&amp;VLOOKUP(Magazine!$B6,Magazine!$B$2:$AN$95,31,0)&amp;IF(VLOOKUP(Magazine!$B6,Magazine!$B$2:$AN$95,31,0)&gt;1," pozitii"," pozitie")&amp;")&lt;/p&gt;"&amp;'Electrocasnice Mici'!$D$1&amp;"  &lt;p&gt;&amp;emsp;&amp;emsp;&amp;emsp;&amp;emsp;&amp;emsp;Trimite-ne CV-ul tau: &lt;a href=""mailto:recrutare@altex.ro?subject="&amp;"["&amp;UPPER(Magazine!C6)&amp;"]"&amp;" ["&amp;UPPER(Magazine!A6)&amp;"] "&amp;"Electrocasnice Mici"&amp;"""&gt;click aici pentru a aplica.&lt;/a&gt;&lt;/p&gt;","")</f>
        <v/>
      </c>
      <c r="J131" t="str">
        <f>IF(Magazine!AG6&gt;0,"&lt;p class=""cariere-pozitie-titlu"" id="""&amp;IF(Magazine!$AO6&lt;&gt;0,SUBSTITUTE(Magazine!$B6," ","-"),"")&amp;"""&gt;&amp;emsp;&amp;emsp;•&amp;nbsp;&amp;nbsp;Consultant Vanzari Comunicatii&amp;nbsp;&amp;nbsp;("&amp;VLOOKUP(Magazine!$B6,Magazine!$B$2:$AN$95,32,0)&amp;IF(VLOOKUP(Magazine!$B6,Magazine!$B$2:$AN$95,32,0)&gt;1," pozitii"," pozitie")&amp;")&lt;/p&gt;"&amp;Comunicatii!$D$1&amp;"  &lt;p&gt;&amp;emsp;&amp;emsp;&amp;emsp;&amp;emsp;&amp;emsp;Trimite-ne CV-ul tau: &lt;a href=""mailto:recrutare@altex.ro?subject="&amp;"["&amp;UPPER(Magazine!C6)&amp;"]"&amp;" ["&amp;UPPER(Magazine!A6)&amp;"] "&amp;"Comunicatii"&amp;"""&gt;click aici pentru a aplica.&lt;/a&gt;&lt;/p&gt;","")</f>
        <v/>
      </c>
      <c r="K131" t="str">
        <f>IF(Magazine!AH6&gt;0,"&lt;p class=""cariere-pozitie-titlu"" id="""&amp;IF(Magazine!$AO6&lt;&gt;0,SUBSTITUTE(Magazine!$B6," ","-"),"")&amp;"""&gt;&amp;emsp;&amp;emsp;•&amp;nbsp;&amp;nbsp;Consultant Vanzari IT&amp;nbsp;&amp;nbsp;("&amp;VLOOKUP(Magazine!$B6,Magazine!$B$2:$AN$95,33,0)&amp;IF(VLOOKUP(Magazine!$B6,Magazine!$B$2:$AN$95,33,0)&gt;1," pozitii"," pozitie")&amp;")&lt;/p&gt;"&amp;IT!$D$1&amp;"  &lt;p&gt;&amp;emsp;&amp;emsp;&amp;emsp;&amp;emsp;&amp;emsp;Trimite-ne CV-ul tau: &lt;a href=""mailto:recrutare@altex.ro?subject="&amp;"["&amp;UPPER(Magazine!C6)&amp;"]"&amp;" ["&amp;UPPER(Magazine!A6)&amp;"] "&amp;"IT"&amp;"""&gt;click aici pentru a aplica.&lt;/a&gt;&lt;/p&gt;","")</f>
        <v/>
      </c>
      <c r="L131" t="str">
        <f>IF(Magazine!AI6&gt;0,"&lt;p class=""cariere-pozitie-titlu"" id="""&amp;IF(Magazine!$AO6&lt;&gt;0,SUBSTITUTE(Magazine!$B6," ","-"),"")&amp;"""&gt;&amp;emsp;&amp;emsp;•&amp;nbsp;&amp;nbsp;Consultant Vanzari Entertainment&amp;nbsp;&amp;nbsp;("&amp;VLOOKUP(Magazine!$B6,Magazine!$B$2:$AN$95,34,0)&amp;IF(VLOOKUP(Magazine!$B6,Magazine!$B$2:$AN$95,34,0)&gt;1," pozitii"," pozitie")&amp;")&lt;/p&gt;"&amp;Entertainment!$D$1&amp;"  &lt;p&gt;&amp;emsp;&amp;emsp;&amp;emsp;&amp;emsp;&amp;emsp;Trimite-ne CV-ul tau &lt;a href=""mailto:recrutare@altex.ro?subject="&amp;"["&amp;UPPER(Magazine!C6)&amp;"]"&amp;" ["&amp;UPPER(Magazine!A6)&amp;"] "&amp;"Entertainment"&amp;"""&gt;click aici pentru a aplica.&lt;/a&gt;&lt;/p&gt;","")</f>
        <v/>
      </c>
      <c r="M131" t="str">
        <f>IF(Magazine!AJ6&gt;0,"&lt;p class=""cariere-pozitie-titlu"" id="""&amp;IF(Magazine!$AO6&lt;&gt;0,SUBSTITUTE(Magazine!$B6," ","-"),"")&amp;"""&gt;&amp;emsp;&amp;emsp;•&amp;nbsp;&amp;nbsp;Consultant Vanzari Negre&amp;nbsp;&amp;nbsp;("&amp;VLOOKUP(Magazine!$B6,Magazine!$B$2:$AN$95,35,0)&amp;IF(VLOOKUP(Magazine!$B6,Magazine!$B$2:$AN$95,35,0)&gt;1," pozitii"," pozitie")&amp;")&lt;/p&gt;"&amp;Negre!D5&amp;"  &lt;p&gt;&amp;emsp;&amp;emsp;&amp;emsp;&amp;emsp;&amp;emsp;Trimite-ne CV-ul tău la adresa &lt;a href=""mailto:recrutare@altex.ro?subject="&amp;"["&amp;UPPER(Magazine!C6)&amp;"]"&amp;" ["&amp;UPPER(Magazine!A6)&amp;"] "&amp;"Negre"&amp;"""&gt;recrutare@altex.ro&lt;/a&gt;&lt;/p&gt;","")</f>
        <v/>
      </c>
      <c r="N131" t="str">
        <f>IF(Magazine!AK6&gt;0,"&lt;p class=""cariere-pozitie-titlu"" id="""&amp;IF(Magazine!$AO6&lt;&gt;0,SUBSTITUTE(Magazine!$B6," ","-"),"")&amp;"""&gt;&amp;emsp;&amp;emsp;•&amp;nbsp;&amp;nbsp;Consultant Vanzari Audio-Visual&amp;nbsp;&amp;nbsp;("&amp;VLOOKUP(Magazine!$B6,Magazine!$B$2:$AN$95,36,0)&amp;IF(VLOOKUP(Magazine!$B6,Magazine!$B$2:$AN$95,36,0)&gt;1," pozitii"," pozitie")&amp;")&lt;/p&gt;"&amp;'Audio-Visual    '!$D$1&amp;"  &lt;p&gt;&amp;emsp;&amp;emsp;&amp;emsp;&amp;emsp;&amp;emsp;Trimite-ne CV-ul tau: &lt;a href=""mailto:recrutare@altex.ro?subject="&amp;"["&amp;UPPER(Magazine!F6)&amp;"]"&amp;" ["&amp;UPPER(Magazine!D6)&amp;"] "&amp;"Audio-Visual"&amp;"""&gt;click aici pentru a aplica.&lt;/a&gt;&lt;/p&gt;","")</f>
        <v/>
      </c>
      <c r="O131" t="str">
        <f>IF(Magazine!AL6&gt;0,"&lt;p class=""cariere-pozitie-titlu"" id="""&amp;IF(Magazine!$AO6&lt;&gt;0,SUBSTITUTE(Magazine!$B6," ","-"),"")&amp;"""&gt;&amp;emsp;&amp;emsp;•&amp;nbsp;&amp;nbsp;Responsabil Service&amp;nbsp;&amp;nbsp;("&amp;VLOOKUP(Magazine!$B6,Magazine!$B$2:$AN$95,37,0)&amp;IF(VLOOKUP(Magazine!$B6,Magazine!$B$2:$AN$95,37,0)&gt;1," pozitii"," pozitie")&amp;")&lt;/p&gt;"&amp;'Responsabil Service'!$D$1&amp;"  &lt;p&gt;&amp;emsp;&amp;emsp;&amp;emsp;&amp;emsp;&amp;emsp;Trimite-ne CV-ul tau &lt;a href=""mailto:recrutare@altex.ro?subject="&amp;"["&amp;UPPER(Magazine!F6)&amp;"]"&amp;" ["&amp;UPPER(Magazine!D6)&amp;"] "&amp;"Responsabil Service"&amp;"""&gt;click aici pentru a aplica.&lt;/a&gt;&lt;/p&gt;","")</f>
        <v/>
      </c>
      <c r="P131" t="str">
        <f>IF(Magazine!AM6&gt;0,"&lt;p class=""cariere-pozitie-titlu"" id="""&amp;IF(Magazine!$AO6&lt;&gt;0,SUBSTITUTE(Magazine!$B6," ","-"),"")&amp;"""&gt;&amp;emsp;&amp;emsp;•&amp;nbsp;&amp;nbsp;Operator Online&amp;nbsp;&amp;nbsp;("&amp;VLOOKUP(Magazine!$B6,Magazine!$B$2:$AN$95,38,0)&amp;IF(VLOOKUP(Magazine!$B6,Magazine!$B$2:$AN$95,38,0)&gt;1,"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href=""mailto:recrutare@altex.ro?subject="&amp;"["&amp;UPPER(Magazine!F6)&amp;"]"&amp;" ["&amp;UPPER(Magazine!D6)&amp;"] "&amp;"Operator Online"&amp;"""&gt;recrutare@altex.ro&lt;/a&gt;&lt;/p&gt;","")</f>
        <v/>
      </c>
      <c r="Q131" t="str">
        <f>IF(Magazine!AN6&gt;0,"&lt;p class=""cariere-pozitie-titlu"" id="""&amp;IF(Magazine!$AO6&lt;&gt;0,SUBSTITUTE(Magazine!$B6," ","-"),"")&amp;"""&gt;&amp;emsp;&amp;emsp;•&amp;nbsp;&amp;nbsp;Operator Probe &amp; Garantii&amp;nbsp;&amp;nbsp;("&amp;VLOOKUP(Magazine!$B6,Magazine!$B$2:$AN$95,39,0)&amp;IF(VLOOKUP(Magazine!$B6,Magazine!$B$2:$AN$95,39,0)&gt;1,"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href=""mailto:recrutare@altex.ro?subject="&amp;"["&amp;UPPER(Magazine!G6)&amp;"]"&amp;" ["&amp;UPPER(Magazine!E6)&amp;"] "&amp;"Probe &amp; Garantii"&amp;"""&gt;recrutare@altex.ro&lt;/a&gt;&lt;/p&gt;","")</f>
        <v/>
      </c>
      <c r="R131" t="str">
        <f t="shared" si="2"/>
        <v/>
      </c>
    </row>
    <row r="132" spans="1:18" x14ac:dyDescent="0.3">
      <c r="A132" t="str">
        <f>IF(NOT(ISNA(VLOOKUP(Magazine!D7,Magazine!$AQ$2:$AR$41,2,0))),IF(Magazine!D7&lt;&gt;Magazine!D6,"&lt;button id="""&amp;LOWER(Magazine!D7)&amp;""" class=""accordion""&gt;Posturi in județul "&amp;Magazine!D7&amp;" &lt;div&gt;("&amp;VLOOKUP(Magazine!D7,Magazine!$AQ$2:$AR$41,2,0)&amp;")&lt;/div&gt;&lt;/button&gt;",""),"")</f>
        <v/>
      </c>
      <c r="B132" t="str">
        <f t="shared" si="0"/>
        <v/>
      </c>
      <c r="C132" t="str">
        <f>IF(Magazine!$AO7&lt;&gt;0,"  &lt;h3 class=cariere-magazin-titlu&gt;"&amp;Magazine!B7&amp;"&lt;/h3&gt;","")</f>
        <v xml:space="preserve">  &lt;h3 class=cariere-magazin-titlu&gt;Altex Pitesti Auchan&lt;/h3&gt;</v>
      </c>
      <c r="D132" t="str">
        <f>IF(Magazine!AA7&gt;0,"&lt;p class=""cariere-pozitie-titlu"" id="""&amp;IF(Magazine!$AO7&lt;&gt;0,SUBSTITUTE(Magazine!$B7," ","-"),"")&amp;"""&gt;&amp;emsp;&amp;emsp;•&amp;nbsp;&amp;nbsp;Director Magazin&amp;nbsp;&amp;nbsp;("&amp;VLOOKUP(Magazine!$B7,Magazine!$B$2:$AN$95,26,0)&amp;IF(VLOOKUP(Magazine!$B7,Magazine!$B$2:$AN$95,26,0)&gt;1," pozitii"," pozitie")&amp;")&lt;/p&gt;"&amp;'Director Magazin   '!$D$1&amp;"  &lt;p&gt;&amp;emsp;&amp;emsp;&amp;emsp;&amp;emsp;&amp;emsp;Trimite-ne CV-ul tau: &lt;a href=""mailto:recrutare@altex.ro?subject="&amp;"["&amp;UPPER(Magazine!C7)&amp;"]"&amp;" ["&amp;UPPER(Magazine!A7)&amp;"] "&amp;"Director Magazin"&amp;"""&gt;click aici pentru a aplica.&lt;/a&gt;&lt;/p&gt;","")</f>
        <v/>
      </c>
      <c r="E132" t="str">
        <f>IF(Magazine!AB7&gt;0,"&lt;p class=""cariere-pozitie-titlu"" id="""&amp;IF(Magazine!$AO7&lt;&gt;0,SUBSTITUTE(Magazine!$B7," ","-"),"")&amp;"""&gt;&amp;emsp;&amp;emsp;•&amp;nbsp;&amp;nbsp;Director Adjunct Magazin&amp;nbsp;&amp;nbsp;("&amp;VLOOKUP(Magazine!$B7,Magazine!$B$2:$AN$95,27,0)&amp;IF(VLOOKUP(Magazine!$B7,Magazine!$B$2:$AN$95,27,0)&gt;1," pozitii"," pozitie")&amp;")&lt;/p&gt;"&amp;'Director Adjunct'!$D$1&amp;"  &lt;p&gt;&amp;emsp;&amp;emsp;&amp;emsp;&amp;emsp;&amp;emsp;Trimite-ne CV-ul tau: &lt;a href=""mailto:recrutare@altex.ro?subject="&amp;"["&amp;UPPER(Magazine!D7)&amp;"]"&amp;" ["&amp;UPPER(Magazine!B7)&amp;"] "&amp;"Director Adjunct Magazin"&amp;"""&gt;click aici pentru a aplica.&lt;/a&gt;&lt;/p&gt;","")</f>
        <v/>
      </c>
      <c r="F132" t="str">
        <f>IF(Magazine!AC7&gt;0,"&lt;p class=""cariere-pozitie-titlu"" id="""&amp;IF(Magazine!$AO7&lt;&gt;0,SUBSTITUTE(Magazine!$B7," ","-"),"")&amp;"""&gt;&amp;emsp;&amp;emsp;•&amp;nbsp;&amp;nbsp;Manager Financiar&amp;nbsp;&amp;nbsp;("&amp;VLOOKUP(Magazine!$B7,Magazine!$B$2:$AN$95,28,0)&amp;IF(VLOOKUP(Magazine!$B7,Magazine!$B$2:$AN$95,28,0)&gt;1," pozitii"," pozitie")&amp;")&lt;/p&gt;"&amp;'Manager Financiar'!$D$1&amp;"  &lt;p&gt;&amp;emsp;&amp;emsp;&amp;emsp;&amp;emsp;&amp;emsp;Trimite-ne CV-ul tau: &lt;a href=""mailto:recrutare@altex.ro?subject="&amp;"["&amp;UPPER(Magazine!C7)&amp;"]"&amp;" ["&amp;UPPER(Magazine!A7)&amp;"] "&amp;"Manager Financiar"&amp;"""&gt;click aici pentru a aplica.&lt;/a&gt;&lt;/p&gt;","")</f>
        <v/>
      </c>
      <c r="G132" t="str">
        <f>IF(Magazine!AD7&gt;0,"&lt;p class=""cariere-pozitie-titlu"" id="""&amp;IF(Magazine!$AO7&lt;&gt;0,SUBSTITUTE(Magazine!$B7," ","-"),"")&amp;"""&gt;&amp;emsp;&amp;emsp;•&amp;nbsp;&amp;nbsp;Casier&amp;nbsp;&amp;nbsp;("&amp;VLOOKUP(Magazine!$B7,Magazine!$B$2:$AN$95,29,0)&amp;IF(VLOOKUP(Magazine!$B7,Magazine!$B$2:$AN$95,29,0)&gt;1," pozitii"," pozitie")&amp;")&lt;/p&gt;"&amp;Casier!$D$1&amp;"  &lt;p&gt;&amp;emsp;&amp;emsp;&amp;emsp;&amp;emsp;&amp;emsp;Trimite-ne CV-ul tau: &lt;a href=""mailto:recrutare@altex.ro?subject="&amp;"["&amp;UPPER(Magazine!C7)&amp;"]"&amp;" ["&amp;UPPER(Magazine!A7)&amp;"] "&amp;"Casier"&amp;"""&gt;click aici pentru a aplica.&lt;/a&gt;&lt;/p&gt;","")</f>
        <v/>
      </c>
      <c r="H132" t="str">
        <f>IF(Magazine!AE7&gt;0,"&lt;p class=""cariere-pozitie-titlu"" id="""&amp;IF(Magazine!$AO7&lt;&gt;0,SUBSTITUTE(Magazine!$B7," ","-"),"")&amp;"""&gt;&amp;emsp;&amp;emsp;•&amp;nbsp;&amp;nbsp;Consultant Vanzari Electrocasnice Mari&amp;nbsp;&amp;nbsp;("&amp;VLOOKUP(Magazine!$B7,Magazine!$B$2:$AN$95,30,0)&amp;IF(VLOOKUP(Magazine!$B7,Magazine!$B$2:$AN$95,30,0)&gt;1," pozitii"," pozitie")&amp;")&lt;/p&gt;"&amp;'Electrocasnice Mari'!$D$1&amp;"  &lt;p&gt;&amp;emsp;&amp;emsp;&amp;emsp;&amp;emsp;&amp;emsp;Trimite-ne CV-ul tau: &lt;a href=""mailto:recrutare@altex.ro?subject="&amp;"["&amp;UPPER(Magazine!C7)&amp;"]"&amp;" ["&amp;UPPER(Magazine!A7)&amp;"] "&amp;"Electrocasnice Mari"&amp;"""&gt;clici aici pentru a aplica.&lt;/a&gt;&lt;/p&gt;","")</f>
        <v/>
      </c>
      <c r="I132" t="str">
        <f>IF(Magazine!AF7&gt;0,"&lt;p class=""cariere-pozitie-titlu"" id="""&amp;IF(Magazine!$AO7&lt;&gt;0,SUBSTITUTE(Magazine!$B7," ","-"),"")&amp;"""&gt;&amp;emsp;&amp;emsp;•&amp;nbsp;&amp;nbsp;Consultant Vanzari Electrocasnice Mici&amp;nbsp;&amp;nbsp;("&amp;VLOOKUP(Magazine!$B7,Magazine!$B$2:$AN$95,31,0)&amp;IF(VLOOKUP(Magazine!$B7,Magazine!$B$2:$AN$95,31,0)&gt;1," pozitii"," pozitie")&amp;")&lt;/p&gt;"&amp;'Electrocasnice Mici'!$D$1&amp;"  &lt;p&gt;&amp;emsp;&amp;emsp;&amp;emsp;&amp;emsp;&amp;emsp;Trimite-ne CV-ul tau: &lt;a href=""mailto:recrutare@altex.ro?subject="&amp;"["&amp;UPPER(Magazine!C7)&amp;"]"&amp;" ["&amp;UPPER(Magazine!A7)&amp;"] "&amp;"Electrocasnice Mici"&amp;"""&gt;click aici pentru a aplica.&lt;/a&gt;&lt;/p&gt;","")</f>
        <v/>
      </c>
      <c r="J132" t="str">
        <f>IF(Magazine!AG7&gt;0,"&lt;p class=""cariere-pozitie-titlu"" id="""&amp;IF(Magazine!$AO7&lt;&gt;0,SUBSTITUTE(Magazine!$B7," ","-"),"")&amp;"""&gt;&amp;emsp;&amp;emsp;•&amp;nbsp;&amp;nbsp;Consultant Vanzari Comunicatii&amp;nbsp;&amp;nbsp;("&amp;VLOOKUP(Magazine!$B7,Magazine!$B$2:$AN$95,32,0)&amp;IF(VLOOKUP(Magazine!$B7,Magazine!$B$2:$AN$95,32,0)&gt;1," pozitii"," pozitie")&amp;")&lt;/p&gt;"&amp;Comunicatii!$D$1&amp;"  &lt;p&gt;&amp;emsp;&amp;emsp;&amp;emsp;&amp;emsp;&amp;emsp;Trimite-ne CV-ul tau: &lt;a href=""mailto:recrutare@altex.ro?subject="&amp;"["&amp;UPPER(Magazine!C7)&amp;"]"&amp;" ["&amp;UPPER(Magazine!A7)&amp;"] "&amp;"Comunicatii"&amp;"""&gt;click aici pentru a aplica.&lt;/a&gt;&lt;/p&gt;","")</f>
        <v>&lt;p class="cariere-pozitie-titlu" id="Altex-Pitesti-Auchan"&gt;&amp;emsp;&amp;emsp;•&amp;nbsp;&amp;nbsp;Consultant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href="mailto:recrutare@altex.ro?subject=[PITESTI] [ALTEX] Comunicatii"&gt;click aici pentru a aplica.&lt;/a&gt;&lt;/p&gt;</v>
      </c>
      <c r="K132" t="str">
        <f>IF(Magazine!AH7&gt;0,"&lt;p class=""cariere-pozitie-titlu"" id="""&amp;IF(Magazine!$AO7&lt;&gt;0,SUBSTITUTE(Magazine!$B7," ","-"),"")&amp;"""&gt;&amp;emsp;&amp;emsp;•&amp;nbsp;&amp;nbsp;Consultant Vanzari IT&amp;nbsp;&amp;nbsp;("&amp;VLOOKUP(Magazine!$B7,Magazine!$B$2:$AN$95,33,0)&amp;IF(VLOOKUP(Magazine!$B7,Magazine!$B$2:$AN$95,33,0)&gt;1," pozitii"," pozitie")&amp;")&lt;/p&gt;"&amp;IT!$D$1&amp;"  &lt;p&gt;&amp;emsp;&amp;emsp;&amp;emsp;&amp;emsp;&amp;emsp;Trimite-ne CV-ul tau: &lt;a href=""mailto:recrutare@altex.ro?subject="&amp;"["&amp;UPPER(Magazine!C7)&amp;"]"&amp;" ["&amp;UPPER(Magazine!A7)&amp;"] "&amp;"IT"&amp;"""&gt;click aici pentru a aplica.&lt;/a&gt;&lt;/p&gt;","")</f>
        <v/>
      </c>
      <c r="L132" t="str">
        <f>IF(Magazine!AI7&gt;0,"&lt;p class=""cariere-pozitie-titlu"" id="""&amp;IF(Magazine!$AO7&lt;&gt;0,SUBSTITUTE(Magazine!$B7," ","-"),"")&amp;"""&gt;&amp;emsp;&amp;emsp;•&amp;nbsp;&amp;nbsp;Consultant Vanzari Entertainment&amp;nbsp;&amp;nbsp;("&amp;VLOOKUP(Magazine!$B7,Magazine!$B$2:$AN$95,34,0)&amp;IF(VLOOKUP(Magazine!$B7,Magazine!$B$2:$AN$95,34,0)&gt;1," pozitii"," pozitie")&amp;")&lt;/p&gt;"&amp;Entertainment!$D$1&amp;"  &lt;p&gt;&amp;emsp;&amp;emsp;&amp;emsp;&amp;emsp;&amp;emsp;Trimite-ne CV-ul tau &lt;a href=""mailto:recrutare@altex.ro?subject="&amp;"["&amp;UPPER(Magazine!C7)&amp;"]"&amp;" ["&amp;UPPER(Magazine!A7)&amp;"] "&amp;"Entertainment"&amp;"""&gt;click aici pentru a aplica.&lt;/a&gt;&lt;/p&gt;","")</f>
        <v/>
      </c>
      <c r="M132" t="str">
        <f>IF(Magazine!AJ7&gt;0,"&lt;p class=""cariere-pozitie-titlu"" id="""&amp;IF(Magazine!$AO7&lt;&gt;0,SUBSTITUTE(Magazine!$B7," ","-"),"")&amp;"""&gt;&amp;emsp;&amp;emsp;•&amp;nbsp;&amp;nbsp;Consultant Vanzari Negre&amp;nbsp;&amp;nbsp;("&amp;VLOOKUP(Magazine!$B7,Magazine!$B$2:$AN$95,35,0)&amp;IF(VLOOKUP(Magazine!$B7,Magazine!$B$2:$AN$95,35,0)&gt;1," pozitii"," pozitie")&amp;")&lt;/p&gt;"&amp;Negre!D6&amp;"  &lt;p&gt;&amp;emsp;&amp;emsp;&amp;emsp;&amp;emsp;&amp;emsp;Trimite-ne CV-ul tău la adresa &lt;a href=""mailto:recrutare@altex.ro?subject="&amp;"["&amp;UPPER(Magazine!C7)&amp;"]"&amp;" ["&amp;UPPER(Magazine!A7)&amp;"] "&amp;"Negre"&amp;"""&gt;recrutare@altex.ro&lt;/a&gt;&lt;/p&gt;","")</f>
        <v/>
      </c>
      <c r="N132" t="str">
        <f>IF(Magazine!AK7&gt;0,"&lt;p class=""cariere-pozitie-titlu"" id="""&amp;IF(Magazine!$AO7&lt;&gt;0,SUBSTITUTE(Magazine!$B7," ","-"),"")&amp;"""&gt;&amp;emsp;&amp;emsp;•&amp;nbsp;&amp;nbsp;Consultant Vanzari Audio-Visual&amp;nbsp;&amp;nbsp;("&amp;VLOOKUP(Magazine!$B7,Magazine!$B$2:$AN$95,36,0)&amp;IF(VLOOKUP(Magazine!$B7,Magazine!$B$2:$AN$95,36,0)&gt;1," pozitii"," pozitie")&amp;")&lt;/p&gt;"&amp;'Audio-Visual    '!$D$1&amp;"  &lt;p&gt;&amp;emsp;&amp;emsp;&amp;emsp;&amp;emsp;&amp;emsp;Trimite-ne CV-ul tau: &lt;a href=""mailto:recrutare@altex.ro?subject="&amp;"["&amp;UPPER(Magazine!F7)&amp;"]"&amp;" ["&amp;UPPER(Magazine!D7)&amp;"] "&amp;"Audio-Visual"&amp;"""&gt;click aici pentru a aplica.&lt;/a&gt;&lt;/p&gt;","")</f>
        <v/>
      </c>
      <c r="O132" t="str">
        <f>IF(Magazine!AL7&gt;0,"&lt;p class=""cariere-pozitie-titlu"" id="""&amp;IF(Magazine!$AO7&lt;&gt;0,SUBSTITUTE(Magazine!$B7," ","-"),"")&amp;"""&gt;&amp;emsp;&amp;emsp;•&amp;nbsp;&amp;nbsp;Responsabil Service&amp;nbsp;&amp;nbsp;("&amp;VLOOKUP(Magazine!$B7,Magazine!$B$2:$AN$95,37,0)&amp;IF(VLOOKUP(Magazine!$B7,Magazine!$B$2:$AN$95,37,0)&gt;1," pozitii"," pozitie")&amp;")&lt;/p&gt;"&amp;'Responsabil Service'!$D$1&amp;"  &lt;p&gt;&amp;emsp;&amp;emsp;&amp;emsp;&amp;emsp;&amp;emsp;Trimite-ne CV-ul tau &lt;a href=""mailto:recrutare@altex.ro?subject="&amp;"["&amp;UPPER(Magazine!F7)&amp;"]"&amp;" ["&amp;UPPER(Magazine!D7)&amp;"] "&amp;"Responsabil Service"&amp;"""&gt;click aici pentru a aplica.&lt;/a&gt;&lt;/p&gt;","")</f>
        <v/>
      </c>
      <c r="P132" t="str">
        <f>IF(Magazine!AM7&gt;0,"&lt;p class=""cariere-pozitie-titlu"" id="""&amp;IF(Magazine!$AO7&lt;&gt;0,SUBSTITUTE(Magazine!$B7," ","-"),"")&amp;"""&gt;&amp;emsp;&amp;emsp;•&amp;nbsp;&amp;nbsp;Operator Online&amp;nbsp;&amp;nbsp;("&amp;VLOOKUP(Magazine!$B7,Magazine!$B$2:$AN$95,38,0)&amp;IF(VLOOKUP(Magazine!$B7,Magazine!$B$2:$AN$95,38,0)&gt;1,"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href=""mailto:recrutare@altex.ro?subject="&amp;"["&amp;UPPER(Magazine!F7)&amp;"]"&amp;" ["&amp;UPPER(Magazine!D7)&amp;"] "&amp;"Operator Online"&amp;"""&gt;recrutare@altex.ro&lt;/a&gt;&lt;/p&gt;","")</f>
        <v/>
      </c>
      <c r="Q132" t="str">
        <f>IF(Magazine!AN7&gt;0,"&lt;p class=""cariere-pozitie-titlu"" id="""&amp;IF(Magazine!$AO7&lt;&gt;0,SUBSTITUTE(Magazine!$B7," ","-"),"")&amp;"""&gt;&amp;emsp;&amp;emsp;•&amp;nbsp;&amp;nbsp;Operator Probe &amp; Garantii&amp;nbsp;&amp;nbsp;("&amp;VLOOKUP(Magazine!$B7,Magazine!$B$2:$AN$95,39,0)&amp;IF(VLOOKUP(Magazine!$B7,Magazine!$B$2:$AN$95,39,0)&gt;1,"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href=""mailto:recrutare@altex.ro?subject="&amp;"["&amp;UPPER(Magazine!G7)&amp;"]"&amp;" ["&amp;UPPER(Magazine!E7)&amp;"] "&amp;"Probe &amp; Garantii"&amp;"""&gt;recrutare@altex.ro&lt;/a&gt;&lt;/p&gt;","")</f>
        <v/>
      </c>
      <c r="R132" t="str">
        <f t="shared" si="2"/>
        <v/>
      </c>
    </row>
    <row r="133" spans="1:18" x14ac:dyDescent="0.3">
      <c r="A133" t="str">
        <f>IF(NOT(ISNA(VLOOKUP(Magazine!D8,Magazine!$AQ$2:$AR$41,2,0))),IF(Magazine!D8&lt;&gt;Magazine!D7,"&lt;button id="""&amp;LOWER(Magazine!D8)&amp;""" class=""accordion""&gt;Posturi in județul "&amp;Magazine!D8&amp;" &lt;div&gt;("&amp;VLOOKUP(Magazine!D8,Magazine!$AQ$2:$AR$41,2,0)&amp;")&lt;/div&gt;&lt;/button&gt;",""),"")</f>
        <v/>
      </c>
      <c r="B133" t="str">
        <f t="shared" si="0"/>
        <v/>
      </c>
      <c r="C133" t="str">
        <f>IF(Magazine!$AO8&lt;&gt;0,"  &lt;h3 class=cariere-magazin-titlu&gt;"&amp;Magazine!B8&amp;"&lt;/h3&gt;","")</f>
        <v xml:space="preserve">  &lt;h3 class=cariere-magazin-titlu&gt;Altex Pitesti Mall&lt;/h3&gt;</v>
      </c>
      <c r="D133" t="str">
        <f>IF(Magazine!AA8&gt;0,"&lt;p class=""cariere-pozitie-titlu"" id="""&amp;IF(Magazine!$AO8&lt;&gt;0,SUBSTITUTE(Magazine!$B8," ","-"),"")&amp;"""&gt;&amp;emsp;&amp;emsp;•&amp;nbsp;&amp;nbsp;Director Magazin&amp;nbsp;&amp;nbsp;("&amp;VLOOKUP(Magazine!$B8,Magazine!$B$2:$AN$95,26,0)&amp;IF(VLOOKUP(Magazine!$B8,Magazine!$B$2:$AN$95,26,0)&gt;1," pozitii"," pozitie")&amp;")&lt;/p&gt;"&amp;'Director Magazin   '!$D$1&amp;"  &lt;p&gt;&amp;emsp;&amp;emsp;&amp;emsp;&amp;emsp;&amp;emsp;Trimite-ne CV-ul tau: &lt;a href=""mailto:recrutare@altex.ro?subject="&amp;"["&amp;UPPER(Magazine!C8)&amp;"]"&amp;" ["&amp;UPPER(Magazine!A8)&amp;"] "&amp;"Director Magazin"&amp;"""&gt;click aici pentru a aplica.&lt;/a&gt;&lt;/p&gt;","")</f>
        <v/>
      </c>
      <c r="E133" t="str">
        <f>IF(Magazine!AB8&gt;0,"&lt;p class=""cariere-pozitie-titlu"" id="""&amp;IF(Magazine!$AO8&lt;&gt;0,SUBSTITUTE(Magazine!$B8," ","-"),"")&amp;"""&gt;&amp;emsp;&amp;emsp;•&amp;nbsp;&amp;nbsp;Director Adjunct Magazin&amp;nbsp;&amp;nbsp;("&amp;VLOOKUP(Magazine!$B8,Magazine!$B$2:$AN$95,27,0)&amp;IF(VLOOKUP(Magazine!$B8,Magazine!$B$2:$AN$95,27,0)&gt;1," pozitii"," pozitie")&amp;")&lt;/p&gt;"&amp;'Director Adjunct'!$D$1&amp;"  &lt;p&gt;&amp;emsp;&amp;emsp;&amp;emsp;&amp;emsp;&amp;emsp;Trimite-ne CV-ul tau: &lt;a href=""mailto:recrutare@altex.ro?subject="&amp;"["&amp;UPPER(Magazine!D8)&amp;"]"&amp;" ["&amp;UPPER(Magazine!B8)&amp;"] "&amp;"Director Adjunct Magazin"&amp;"""&gt;click aici pentru a aplica.&lt;/a&gt;&lt;/p&gt;","")</f>
        <v/>
      </c>
      <c r="F133" t="str">
        <f>IF(Magazine!AC8&gt;0,"&lt;p class=""cariere-pozitie-titlu"" id="""&amp;IF(Magazine!$AO8&lt;&gt;0,SUBSTITUTE(Magazine!$B8," ","-"),"")&amp;"""&gt;&amp;emsp;&amp;emsp;•&amp;nbsp;&amp;nbsp;Manager Financiar&amp;nbsp;&amp;nbsp;("&amp;VLOOKUP(Magazine!$B8,Magazine!$B$2:$AN$95,28,0)&amp;IF(VLOOKUP(Magazine!$B8,Magazine!$B$2:$AN$95,28,0)&gt;1," pozitii"," pozitie")&amp;")&lt;/p&gt;"&amp;'Manager Financiar'!$D$1&amp;"  &lt;p&gt;&amp;emsp;&amp;emsp;&amp;emsp;&amp;emsp;&amp;emsp;Trimite-ne CV-ul tau: &lt;a href=""mailto:recrutare@altex.ro?subject="&amp;"["&amp;UPPER(Magazine!C8)&amp;"]"&amp;" ["&amp;UPPER(Magazine!A8)&amp;"] "&amp;"Manager Financiar"&amp;"""&gt;click aici pentru a aplica.&lt;/a&gt;&lt;/p&gt;","")</f>
        <v/>
      </c>
      <c r="G133" t="str">
        <f>IF(Magazine!AD8&gt;0,"&lt;p class=""cariere-pozitie-titlu"" id="""&amp;IF(Magazine!$AO8&lt;&gt;0,SUBSTITUTE(Magazine!$B8," ","-"),"")&amp;"""&gt;&amp;emsp;&amp;emsp;•&amp;nbsp;&amp;nbsp;Casier&amp;nbsp;&amp;nbsp;("&amp;VLOOKUP(Magazine!$B8,Magazine!$B$2:$AN$95,29,0)&amp;IF(VLOOKUP(Magazine!$B8,Magazine!$B$2:$AN$95,29,0)&gt;1," pozitii"," pozitie")&amp;")&lt;/p&gt;"&amp;Casier!$D$1&amp;"  &lt;p&gt;&amp;emsp;&amp;emsp;&amp;emsp;&amp;emsp;&amp;emsp;Trimite-ne CV-ul tau: &lt;a href=""mailto:recrutare@altex.ro?subject="&amp;"["&amp;UPPER(Magazine!C8)&amp;"]"&amp;" ["&amp;UPPER(Magazine!A8)&amp;"] "&amp;"Casier"&amp;"""&gt;click aici pentru a aplica.&lt;/a&gt;&lt;/p&gt;","")</f>
        <v>&lt;p class="cariere-pozitie-titlu" id="Altex-Pitesti-Mall"&gt;&amp;emsp;&amp;emsp;•&amp;nbsp;&amp;nbsp;Casier&amp;nbsp;&amp;nbsp;(1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href="mailto:recrutare@altex.ro?subject=[PITESTI] [ALTEX] Casier"&gt;click aici pentru a aplica.&lt;/a&gt;&lt;/p&gt;</v>
      </c>
      <c r="H133" t="str">
        <f>IF(Magazine!AE8&gt;0,"&lt;p class=""cariere-pozitie-titlu"" id="""&amp;IF(Magazine!$AO8&lt;&gt;0,SUBSTITUTE(Magazine!$B8," ","-"),"")&amp;"""&gt;&amp;emsp;&amp;emsp;•&amp;nbsp;&amp;nbsp;Consultant Vanzari Electrocasnice Mari&amp;nbsp;&amp;nbsp;("&amp;VLOOKUP(Magazine!$B8,Magazine!$B$2:$AN$95,30,0)&amp;IF(VLOOKUP(Magazine!$B8,Magazine!$B$2:$AN$95,30,0)&gt;1," pozitii"," pozitie")&amp;")&lt;/p&gt;"&amp;'Electrocasnice Mari'!$D$1&amp;"  &lt;p&gt;&amp;emsp;&amp;emsp;&amp;emsp;&amp;emsp;&amp;emsp;Trimite-ne CV-ul tau: &lt;a href=""mailto:recrutare@altex.ro?subject="&amp;"["&amp;UPPER(Magazine!C8)&amp;"]"&amp;" ["&amp;UPPER(Magazine!A8)&amp;"] "&amp;"Electrocasnice Mari"&amp;"""&gt;clici aici pentru a aplica.&lt;/a&gt;&lt;/p&gt;","")</f>
        <v/>
      </c>
      <c r="I133" t="str">
        <f>IF(Magazine!AF8&gt;0,"&lt;p class=""cariere-pozitie-titlu"" id="""&amp;IF(Magazine!$AO8&lt;&gt;0,SUBSTITUTE(Magazine!$B8," ","-"),"")&amp;"""&gt;&amp;emsp;&amp;emsp;•&amp;nbsp;&amp;nbsp;Consultant Vanzari Electrocasnice Mici&amp;nbsp;&amp;nbsp;("&amp;VLOOKUP(Magazine!$B8,Magazine!$B$2:$AN$95,31,0)&amp;IF(VLOOKUP(Magazine!$B8,Magazine!$B$2:$AN$95,31,0)&gt;1," pozitii"," pozitie")&amp;")&lt;/p&gt;"&amp;'Electrocasnice Mici'!$D$1&amp;"  &lt;p&gt;&amp;emsp;&amp;emsp;&amp;emsp;&amp;emsp;&amp;emsp;Trimite-ne CV-ul tau: &lt;a href=""mailto:recrutare@altex.ro?subject="&amp;"["&amp;UPPER(Magazine!C8)&amp;"]"&amp;" ["&amp;UPPER(Magazine!A8)&amp;"] "&amp;"Electrocasnice Mici"&amp;"""&gt;click aici pentru a aplica.&lt;/a&gt;&lt;/p&gt;","")</f>
        <v/>
      </c>
      <c r="J133" t="str">
        <f>IF(Magazine!AG8&gt;0,"&lt;p class=""cariere-pozitie-titlu"" id="""&amp;IF(Magazine!$AO8&lt;&gt;0,SUBSTITUTE(Magazine!$B8," ","-"),"")&amp;"""&gt;&amp;emsp;&amp;emsp;•&amp;nbsp;&amp;nbsp;Consultant Vanzari Comunicatii&amp;nbsp;&amp;nbsp;("&amp;VLOOKUP(Magazine!$B8,Magazine!$B$2:$AN$95,32,0)&amp;IF(VLOOKUP(Magazine!$B8,Magazine!$B$2:$AN$95,32,0)&gt;1," pozitii"," pozitie")&amp;")&lt;/p&gt;"&amp;Comunicatii!$D$1&amp;"  &lt;p&gt;&amp;emsp;&amp;emsp;&amp;emsp;&amp;emsp;&amp;emsp;Trimite-ne CV-ul tau: &lt;a href=""mailto:recrutare@altex.ro?subject="&amp;"["&amp;UPPER(Magazine!C8)&amp;"]"&amp;" ["&amp;UPPER(Magazine!A8)&amp;"] "&amp;"Comunicatii"&amp;"""&gt;click aici pentru a aplica.&lt;/a&gt;&lt;/p&gt;","")</f>
        <v/>
      </c>
      <c r="K133" t="str">
        <f>IF(Magazine!AH8&gt;0,"&lt;p class=""cariere-pozitie-titlu"" id="""&amp;IF(Magazine!$AO8&lt;&gt;0,SUBSTITUTE(Magazine!$B8," ","-"),"")&amp;"""&gt;&amp;emsp;&amp;emsp;•&amp;nbsp;&amp;nbsp;Consultant Vanzari IT&amp;nbsp;&amp;nbsp;("&amp;VLOOKUP(Magazine!$B8,Magazine!$B$2:$AN$95,33,0)&amp;IF(VLOOKUP(Magazine!$B8,Magazine!$B$2:$AN$95,33,0)&gt;1," pozitii"," pozitie")&amp;")&lt;/p&gt;"&amp;IT!$D$1&amp;"  &lt;p&gt;&amp;emsp;&amp;emsp;&amp;emsp;&amp;emsp;&amp;emsp;Trimite-ne CV-ul tau: &lt;a href=""mailto:recrutare@altex.ro?subject="&amp;"["&amp;UPPER(Magazine!C8)&amp;"]"&amp;" ["&amp;UPPER(Magazine!A8)&amp;"] "&amp;"IT"&amp;"""&gt;click aici pentru a aplica.&lt;/a&gt;&lt;/p&gt;","")</f>
        <v/>
      </c>
      <c r="L133" t="str">
        <f>IF(Magazine!AI8&gt;0,"&lt;p class=""cariere-pozitie-titlu"" id="""&amp;IF(Magazine!$AO8&lt;&gt;0,SUBSTITUTE(Magazine!$B8," ","-"),"")&amp;"""&gt;&amp;emsp;&amp;emsp;•&amp;nbsp;&amp;nbsp;Consultant Vanzari Entertainment&amp;nbsp;&amp;nbsp;("&amp;VLOOKUP(Magazine!$B8,Magazine!$B$2:$AN$95,34,0)&amp;IF(VLOOKUP(Magazine!$B8,Magazine!$B$2:$AN$95,34,0)&gt;1," pozitii"," pozitie")&amp;")&lt;/p&gt;"&amp;Entertainment!$D$1&amp;"  &lt;p&gt;&amp;emsp;&amp;emsp;&amp;emsp;&amp;emsp;&amp;emsp;Trimite-ne CV-ul tau &lt;a href=""mailto:recrutare@altex.ro?subject="&amp;"["&amp;UPPER(Magazine!C8)&amp;"]"&amp;" ["&amp;UPPER(Magazine!A8)&amp;"] "&amp;"Entertainment"&amp;"""&gt;click aici pentru a aplica.&lt;/a&gt;&lt;/p&gt;","")</f>
        <v/>
      </c>
      <c r="M133" t="str">
        <f>IF(Magazine!AJ8&gt;0,"&lt;p class=""cariere-pozitie-titlu"" id="""&amp;IF(Magazine!$AO8&lt;&gt;0,SUBSTITUTE(Magazine!$B8," ","-"),"")&amp;"""&gt;&amp;emsp;&amp;emsp;•&amp;nbsp;&amp;nbsp;Consultant Vanzari Negre&amp;nbsp;&amp;nbsp;("&amp;VLOOKUP(Magazine!$B8,Magazine!$B$2:$AN$95,35,0)&amp;IF(VLOOKUP(Magazine!$B8,Magazine!$B$2:$AN$95,35,0)&gt;1," pozitii"," pozitie")&amp;")&lt;/p&gt;"&amp;Negre!D7&amp;"  &lt;p&gt;&amp;emsp;&amp;emsp;&amp;emsp;&amp;emsp;&amp;emsp;Trimite-ne CV-ul tău la adresa &lt;a href=""mailto:recrutare@altex.ro?subject="&amp;"["&amp;UPPER(Magazine!C8)&amp;"]"&amp;" ["&amp;UPPER(Magazine!A8)&amp;"] "&amp;"Negre"&amp;"""&gt;recrutare@altex.ro&lt;/a&gt;&lt;/p&gt;","")</f>
        <v/>
      </c>
      <c r="N133" t="str">
        <f>IF(Magazine!AK8&gt;0,"&lt;p class=""cariere-pozitie-titlu"" id="""&amp;IF(Magazine!$AO8&lt;&gt;0,SUBSTITUTE(Magazine!$B8," ","-"),"")&amp;"""&gt;&amp;emsp;&amp;emsp;•&amp;nbsp;&amp;nbsp;Consultant Vanzari Audio-Visual&amp;nbsp;&amp;nbsp;("&amp;VLOOKUP(Magazine!$B8,Magazine!$B$2:$AN$95,36,0)&amp;IF(VLOOKUP(Magazine!$B8,Magazine!$B$2:$AN$95,36,0)&gt;1," pozitii"," pozitie")&amp;")&lt;/p&gt;"&amp;'Audio-Visual    '!$D$1&amp;"  &lt;p&gt;&amp;emsp;&amp;emsp;&amp;emsp;&amp;emsp;&amp;emsp;Trimite-ne CV-ul tau: &lt;a href=""mailto:recrutare@altex.ro?subject="&amp;"["&amp;UPPER(Magazine!F8)&amp;"]"&amp;" ["&amp;UPPER(Magazine!D8)&amp;"] "&amp;"Audio-Visual"&amp;"""&gt;click aici pentru a aplica.&lt;/a&gt;&lt;/p&gt;","")</f>
        <v/>
      </c>
      <c r="O133" t="str">
        <f>IF(Magazine!AL8&gt;0,"&lt;p class=""cariere-pozitie-titlu"" id="""&amp;IF(Magazine!$AO8&lt;&gt;0,SUBSTITUTE(Magazine!$B8," ","-"),"")&amp;"""&gt;&amp;emsp;&amp;emsp;•&amp;nbsp;&amp;nbsp;Responsabil Service&amp;nbsp;&amp;nbsp;("&amp;VLOOKUP(Magazine!$B8,Magazine!$B$2:$AN$95,37,0)&amp;IF(VLOOKUP(Magazine!$B8,Magazine!$B$2:$AN$95,37,0)&gt;1," pozitii"," pozitie")&amp;")&lt;/p&gt;"&amp;'Responsabil Service'!$D$1&amp;"  &lt;p&gt;&amp;emsp;&amp;emsp;&amp;emsp;&amp;emsp;&amp;emsp;Trimite-ne CV-ul tau &lt;a href=""mailto:recrutare@altex.ro?subject="&amp;"["&amp;UPPER(Magazine!F8)&amp;"]"&amp;" ["&amp;UPPER(Magazine!D8)&amp;"] "&amp;"Responsabil Service"&amp;"""&gt;click aici pentru a aplica.&lt;/a&gt;&lt;/p&gt;","")</f>
        <v/>
      </c>
      <c r="P133" t="str">
        <f>IF(Magazine!AM8&gt;0,"&lt;p class=""cariere-pozitie-titlu"" id="""&amp;IF(Magazine!$AO8&lt;&gt;0,SUBSTITUTE(Magazine!$B8," ","-"),"")&amp;"""&gt;&amp;emsp;&amp;emsp;•&amp;nbsp;&amp;nbsp;Operator Online&amp;nbsp;&amp;nbsp;("&amp;VLOOKUP(Magazine!$B8,Magazine!$B$2:$AN$95,38,0)&amp;IF(VLOOKUP(Magazine!$B8,Magazine!$B$2:$AN$95,38,0)&gt;1,"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href=""mailto:recrutare@altex.ro?subject="&amp;"["&amp;UPPER(Magazine!F8)&amp;"]"&amp;" ["&amp;UPPER(Magazine!D8)&amp;"] "&amp;"Operator Online"&amp;"""&gt;recrutare@altex.ro&lt;/a&gt;&lt;/p&gt;","")</f>
        <v/>
      </c>
      <c r="Q133" t="str">
        <f>IF(Magazine!AN8&gt;0,"&lt;p class=""cariere-pozitie-titlu"" id="""&amp;IF(Magazine!$AO8&lt;&gt;0,SUBSTITUTE(Magazine!$B8," ","-"),"")&amp;"""&gt;&amp;emsp;&amp;emsp;•&amp;nbsp;&amp;nbsp;Operator Probe &amp; Garantii&amp;nbsp;&amp;nbsp;("&amp;VLOOKUP(Magazine!$B8,Magazine!$B$2:$AN$95,39,0)&amp;IF(VLOOKUP(Magazine!$B8,Magazine!$B$2:$AN$95,39,0)&gt;1,"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href=""mailto:recrutare@altex.ro?subject="&amp;"["&amp;UPPER(Magazine!G8)&amp;"]"&amp;" ["&amp;UPPER(Magazine!E8)&amp;"] "&amp;"Probe &amp; Garantii"&amp;"""&gt;recrutare@altex.ro&lt;/a&gt;&lt;/p&gt;","")</f>
        <v/>
      </c>
      <c r="R133" t="str">
        <f t="shared" si="2"/>
        <v>&lt;/div&gt;</v>
      </c>
    </row>
    <row r="134" spans="1:18" x14ac:dyDescent="0.3">
      <c r="A134" t="str">
        <f>IF(NOT(ISNA(VLOOKUP(Magazine!D9,Magazine!$AQ$2:$AR$41,2,0))),IF(Magazine!D9&lt;&gt;Magazine!D8,"&lt;button id="""&amp;LOWER(Magazine!D9)&amp;""" class=""accordion""&gt;Posturi in județul "&amp;Magazine!D9&amp;" &lt;div&gt;("&amp;VLOOKUP(Magazine!D9,Magazine!$AQ$2:$AR$41,2,0)&amp;")&lt;/div&gt;&lt;/button&gt;",""),"")</f>
        <v>&lt;button id="bacau" class="accordion"&gt;Posturi in județul Bacau &lt;div&gt;(5)&lt;/div&gt;&lt;/button&gt;</v>
      </c>
      <c r="B134" t="str">
        <f t="shared" si="0"/>
        <v>&lt;div class="panel"&gt;</v>
      </c>
      <c r="C134" t="str">
        <f>IF(Magazine!$AO9&lt;&gt;0,"  &lt;h3 class=cariere-magazin-titlu&gt;"&amp;Magazine!B9&amp;"&lt;/h3&gt;","")</f>
        <v xml:space="preserve">  &lt;h3 class=cariere-magazin-titlu&gt;Altex Bacau Arena City Center&lt;/h3&gt;</v>
      </c>
      <c r="D134" t="str">
        <f>IF(Magazine!AA9&gt;0,"&lt;p class=""cariere-pozitie-titlu"" id="""&amp;IF(Magazine!$AO9&lt;&gt;0,SUBSTITUTE(Magazine!$B9," ","-"),"")&amp;"""&gt;&amp;emsp;&amp;emsp;•&amp;nbsp;&amp;nbsp;Director Magazin&amp;nbsp;&amp;nbsp;("&amp;VLOOKUP(Magazine!$B9,Magazine!$B$2:$AN$95,26,0)&amp;IF(VLOOKUP(Magazine!$B9,Magazine!$B$2:$AN$95,26,0)&gt;1," pozitii"," pozitie")&amp;")&lt;/p&gt;"&amp;'Director Magazin   '!$D$1&amp;"  &lt;p&gt;&amp;emsp;&amp;emsp;&amp;emsp;&amp;emsp;&amp;emsp;Trimite-ne CV-ul tau: &lt;a href=""mailto:recrutare@altex.ro?subject="&amp;"["&amp;UPPER(Magazine!C9)&amp;"]"&amp;" ["&amp;UPPER(Magazine!A9)&amp;"] "&amp;"Director Magazin"&amp;"""&gt;click aici pentru a aplica.&lt;/a&gt;&lt;/p&gt;","")</f>
        <v/>
      </c>
      <c r="E134" t="str">
        <f>IF(Magazine!AB9&gt;0,"&lt;p class=""cariere-pozitie-titlu"" id="""&amp;IF(Magazine!$AO9&lt;&gt;0,SUBSTITUTE(Magazine!$B9," ","-"),"")&amp;"""&gt;&amp;emsp;&amp;emsp;•&amp;nbsp;&amp;nbsp;Director Adjunct Magazin&amp;nbsp;&amp;nbsp;("&amp;VLOOKUP(Magazine!$B9,Magazine!$B$2:$AN$95,27,0)&amp;IF(VLOOKUP(Magazine!$B9,Magazine!$B$2:$AN$95,27,0)&gt;1," pozitii"," pozitie")&amp;")&lt;/p&gt;"&amp;'Director Adjunct'!$D$1&amp;"  &lt;p&gt;&amp;emsp;&amp;emsp;&amp;emsp;&amp;emsp;&amp;emsp;Trimite-ne CV-ul tau: &lt;a href=""mailto:recrutare@altex.ro?subject="&amp;"["&amp;UPPER(Magazine!D9)&amp;"]"&amp;" ["&amp;UPPER(Magazine!B9)&amp;"] "&amp;"Director Adjunct Magazin"&amp;"""&gt;click aici pentru a aplica.&lt;/a&gt;&lt;/p&gt;","")</f>
        <v>&lt;p class="cariere-pozitie-titlu" id="Altex-Bacau-Arena-City-Center"&gt;&amp;emsp;&amp;emsp;•&amp;nbsp;&amp;nbsp;Director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href="mailto:recrutare@altex.ro?subject=[BACAU] [ALTEX BACAU ARENA CITY CENTER] Director Adjunct Magazin"&gt;click aici pentru a aplica.&lt;/a&gt;&lt;/p&gt;</v>
      </c>
      <c r="F134" t="str">
        <f>IF(Magazine!AC9&gt;0,"&lt;p class=""cariere-pozitie-titlu"" id="""&amp;IF(Magazine!$AO9&lt;&gt;0,SUBSTITUTE(Magazine!$B9," ","-"),"")&amp;"""&gt;&amp;emsp;&amp;emsp;•&amp;nbsp;&amp;nbsp;Manager Financiar&amp;nbsp;&amp;nbsp;("&amp;VLOOKUP(Magazine!$B9,Magazine!$B$2:$AN$95,28,0)&amp;IF(VLOOKUP(Magazine!$B9,Magazine!$B$2:$AN$95,28,0)&gt;1," pozitii"," pozitie")&amp;")&lt;/p&gt;"&amp;'Manager Financiar'!$D$1&amp;"  &lt;p&gt;&amp;emsp;&amp;emsp;&amp;emsp;&amp;emsp;&amp;emsp;Trimite-ne CV-ul tau: &lt;a href=""mailto:recrutare@altex.ro?subject="&amp;"["&amp;UPPER(Magazine!C9)&amp;"]"&amp;" ["&amp;UPPER(Magazine!A9)&amp;"] "&amp;"Manager Financiar"&amp;"""&gt;click aici pentru a aplica.&lt;/a&gt;&lt;/p&gt;","")</f>
        <v/>
      </c>
      <c r="G134" t="str">
        <f>IF(Magazine!AD9&gt;0,"&lt;p class=""cariere-pozitie-titlu"" id="""&amp;IF(Magazine!$AO9&lt;&gt;0,SUBSTITUTE(Magazine!$B9," ","-"),"")&amp;"""&gt;&amp;emsp;&amp;emsp;•&amp;nbsp;&amp;nbsp;Casier&amp;nbsp;&amp;nbsp;("&amp;VLOOKUP(Magazine!$B9,Magazine!$B$2:$AN$95,29,0)&amp;IF(VLOOKUP(Magazine!$B9,Magazine!$B$2:$AN$95,29,0)&gt;1," pozitii"," pozitie")&amp;")&lt;/p&gt;"&amp;Casier!$D$1&amp;"  &lt;p&gt;&amp;emsp;&amp;emsp;&amp;emsp;&amp;emsp;&amp;emsp;Trimite-ne CV-ul tau: &lt;a href=""mailto:recrutare@altex.ro?subject="&amp;"["&amp;UPPER(Magazine!C9)&amp;"]"&amp;" ["&amp;UPPER(Magazine!A9)&amp;"] "&amp;"Casier"&amp;"""&gt;click aici pentru a aplica.&lt;/a&gt;&lt;/p&gt;","")</f>
        <v/>
      </c>
      <c r="H134" t="str">
        <f>IF(Magazine!AE9&gt;0,"&lt;p class=""cariere-pozitie-titlu"" id="""&amp;IF(Magazine!$AO9&lt;&gt;0,SUBSTITUTE(Magazine!$B9," ","-"),"")&amp;"""&gt;&amp;emsp;&amp;emsp;•&amp;nbsp;&amp;nbsp;Consultant Vanzari Electrocasnice Mari&amp;nbsp;&amp;nbsp;("&amp;VLOOKUP(Magazine!$B9,Magazine!$B$2:$AN$95,30,0)&amp;IF(VLOOKUP(Magazine!$B9,Magazine!$B$2:$AN$95,30,0)&gt;1," pozitii"," pozitie")&amp;")&lt;/p&gt;"&amp;'Electrocasnice Mari'!$D$1&amp;"  &lt;p&gt;&amp;emsp;&amp;emsp;&amp;emsp;&amp;emsp;&amp;emsp;Trimite-ne CV-ul tau: &lt;a href=""mailto:recrutare@altex.ro?subject="&amp;"["&amp;UPPER(Magazine!C9)&amp;"]"&amp;" ["&amp;UPPER(Magazine!A9)&amp;"] "&amp;"Electrocasnice Mari"&amp;"""&gt;clici aici pentru a aplica.&lt;/a&gt;&lt;/p&gt;","")</f>
        <v/>
      </c>
      <c r="I134" t="str">
        <f>IF(Magazine!AF9&gt;0,"&lt;p class=""cariere-pozitie-titlu"" id="""&amp;IF(Magazine!$AO9&lt;&gt;0,SUBSTITUTE(Magazine!$B9," ","-"),"")&amp;"""&gt;&amp;emsp;&amp;emsp;•&amp;nbsp;&amp;nbsp;Consultant Vanzari Electrocasnice Mici&amp;nbsp;&amp;nbsp;("&amp;VLOOKUP(Magazine!$B9,Magazine!$B$2:$AN$95,31,0)&amp;IF(VLOOKUP(Magazine!$B9,Magazine!$B$2:$AN$95,31,0)&gt;1," pozitii"," pozitie")&amp;")&lt;/p&gt;"&amp;'Electrocasnice Mici'!$D$1&amp;"  &lt;p&gt;&amp;emsp;&amp;emsp;&amp;emsp;&amp;emsp;&amp;emsp;Trimite-ne CV-ul tau: &lt;a href=""mailto:recrutare@altex.ro?subject="&amp;"["&amp;UPPER(Magazine!C9)&amp;"]"&amp;" ["&amp;UPPER(Magazine!A9)&amp;"] "&amp;"Electrocasnice Mici"&amp;"""&gt;click aici pentru a aplica.&lt;/a&gt;&lt;/p&gt;","")</f>
        <v/>
      </c>
      <c r="J134" t="str">
        <f>IF(Magazine!AG9&gt;0,"&lt;p class=""cariere-pozitie-titlu"" id="""&amp;IF(Magazine!$AO9&lt;&gt;0,SUBSTITUTE(Magazine!$B9," ","-"),"")&amp;"""&gt;&amp;emsp;&amp;emsp;•&amp;nbsp;&amp;nbsp;Consultant Vanzari Comunicatii&amp;nbsp;&amp;nbsp;("&amp;VLOOKUP(Magazine!$B9,Magazine!$B$2:$AN$95,32,0)&amp;IF(VLOOKUP(Magazine!$B9,Magazine!$B$2:$AN$95,32,0)&gt;1," pozitii"," pozitie")&amp;")&lt;/p&gt;"&amp;Comunicatii!$D$1&amp;"  &lt;p&gt;&amp;emsp;&amp;emsp;&amp;emsp;&amp;emsp;&amp;emsp;Trimite-ne CV-ul tau: &lt;a href=""mailto:recrutare@altex.ro?subject="&amp;"["&amp;UPPER(Magazine!C9)&amp;"]"&amp;" ["&amp;UPPER(Magazine!A9)&amp;"] "&amp;"Comunicatii"&amp;"""&gt;click aici pentru a aplica.&lt;/a&gt;&lt;/p&gt;","")</f>
        <v/>
      </c>
      <c r="K134" t="str">
        <f>IF(Magazine!AH9&gt;0,"&lt;p class=""cariere-pozitie-titlu"" id="""&amp;IF(Magazine!$AO9&lt;&gt;0,SUBSTITUTE(Magazine!$B9," ","-"),"")&amp;"""&gt;&amp;emsp;&amp;emsp;•&amp;nbsp;&amp;nbsp;Consultant Vanzari IT&amp;nbsp;&amp;nbsp;("&amp;VLOOKUP(Magazine!$B9,Magazine!$B$2:$AN$95,33,0)&amp;IF(VLOOKUP(Magazine!$B9,Magazine!$B$2:$AN$95,33,0)&gt;1," pozitii"," pozitie")&amp;")&lt;/p&gt;"&amp;IT!$D$1&amp;"  &lt;p&gt;&amp;emsp;&amp;emsp;&amp;emsp;&amp;emsp;&amp;emsp;Trimite-ne CV-ul tau: &lt;a href=""mailto:recrutare@altex.ro?subject="&amp;"["&amp;UPPER(Magazine!C9)&amp;"]"&amp;" ["&amp;UPPER(Magazine!A9)&amp;"] "&amp;"IT"&amp;"""&gt;click aici pentru a aplica.&lt;/a&gt;&lt;/p&gt;","")</f>
        <v>&lt;p class="cariere-pozitie-titlu" id="Altex-Bacau-Arena-City-Center"&gt;&amp;emsp;&amp;emsp;•&amp;nbsp;&amp;nbsp;Consultant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href="mailto:recrutare@altex.ro?subject=[BACAU] [ALTEX] IT"&gt;click aici pentru a aplica.&lt;/a&gt;&lt;/p&gt;</v>
      </c>
      <c r="L134" t="str">
        <f>IF(Magazine!AI9&gt;0,"&lt;p class=""cariere-pozitie-titlu"" id="""&amp;IF(Magazine!$AO9&lt;&gt;0,SUBSTITUTE(Magazine!$B9," ","-"),"")&amp;"""&gt;&amp;emsp;&amp;emsp;•&amp;nbsp;&amp;nbsp;Consultant Vanzari Entertainment&amp;nbsp;&amp;nbsp;("&amp;VLOOKUP(Magazine!$B9,Magazine!$B$2:$AN$95,34,0)&amp;IF(VLOOKUP(Magazine!$B9,Magazine!$B$2:$AN$95,34,0)&gt;1," pozitii"," pozitie")&amp;")&lt;/p&gt;"&amp;Entertainment!$D$1&amp;"  &lt;p&gt;&amp;emsp;&amp;emsp;&amp;emsp;&amp;emsp;&amp;emsp;Trimite-ne CV-ul tau &lt;a href=""mailto:recrutare@altex.ro?subject="&amp;"["&amp;UPPER(Magazine!C9)&amp;"]"&amp;" ["&amp;UPPER(Magazine!A9)&amp;"] "&amp;"Entertainment"&amp;"""&gt;click aici pentru a aplica.&lt;/a&gt;&lt;/p&gt;","")</f>
        <v/>
      </c>
      <c r="M134" t="str">
        <f>IF(Magazine!AJ9&gt;0,"&lt;p class=""cariere-pozitie-titlu"" id="""&amp;IF(Magazine!$AO9&lt;&gt;0,SUBSTITUTE(Magazine!$B9," ","-"),"")&amp;"""&gt;&amp;emsp;&amp;emsp;•&amp;nbsp;&amp;nbsp;Consultant Vanzari Negre&amp;nbsp;&amp;nbsp;("&amp;VLOOKUP(Magazine!$B9,Magazine!$B$2:$AN$95,35,0)&amp;IF(VLOOKUP(Magazine!$B9,Magazine!$B$2:$AN$95,35,0)&gt;1," pozitii"," pozitie")&amp;")&lt;/p&gt;"&amp;Negre!D8&amp;"  &lt;p&gt;&amp;emsp;&amp;emsp;&amp;emsp;&amp;emsp;&amp;emsp;Trimite-ne CV-ul tău la adresa &lt;a href=""mailto:recrutare@altex.ro?subject="&amp;"["&amp;UPPER(Magazine!C9)&amp;"]"&amp;" ["&amp;UPPER(Magazine!A9)&amp;"] "&amp;"Negre"&amp;"""&gt;recrutare@altex.ro&lt;/a&gt;&lt;/p&gt;","")</f>
        <v/>
      </c>
      <c r="N134" t="str">
        <f>IF(Magazine!AK9&gt;0,"&lt;p class=""cariere-pozitie-titlu"" id="""&amp;IF(Magazine!$AO9&lt;&gt;0,SUBSTITUTE(Magazine!$B9," ","-"),"")&amp;"""&gt;&amp;emsp;&amp;emsp;•&amp;nbsp;&amp;nbsp;Consultant Vanzari Audio-Visual&amp;nbsp;&amp;nbsp;("&amp;VLOOKUP(Magazine!$B9,Magazine!$B$2:$AN$95,36,0)&amp;IF(VLOOKUP(Magazine!$B9,Magazine!$B$2:$AN$95,36,0)&gt;1," pozitii"," pozitie")&amp;")&lt;/p&gt;"&amp;'Audio-Visual    '!$D$1&amp;"  &lt;p&gt;&amp;emsp;&amp;emsp;&amp;emsp;&amp;emsp;&amp;emsp;Trimite-ne CV-ul tau: &lt;a href=""mailto:recrutare@altex.ro?subject="&amp;"["&amp;UPPER(Magazine!F9)&amp;"]"&amp;" ["&amp;UPPER(Magazine!D9)&amp;"] "&amp;"Audio-Visual"&amp;"""&gt;click aici pentru a aplica.&lt;/a&gt;&lt;/p&gt;","")</f>
        <v/>
      </c>
      <c r="O134" t="str">
        <f>IF(Magazine!AL9&gt;0,"&lt;p class=""cariere-pozitie-titlu"" id="""&amp;IF(Magazine!$AO9&lt;&gt;0,SUBSTITUTE(Magazine!$B9," ","-"),"")&amp;"""&gt;&amp;emsp;&amp;emsp;•&amp;nbsp;&amp;nbsp;Responsabil Service&amp;nbsp;&amp;nbsp;("&amp;VLOOKUP(Magazine!$B9,Magazine!$B$2:$AN$95,37,0)&amp;IF(VLOOKUP(Magazine!$B9,Magazine!$B$2:$AN$95,37,0)&gt;1," pozitii"," pozitie")&amp;")&lt;/p&gt;"&amp;'Responsabil Service'!$D$1&amp;"  &lt;p&gt;&amp;emsp;&amp;emsp;&amp;emsp;&amp;emsp;&amp;emsp;Trimite-ne CV-ul tau &lt;a href=""mailto:recrutare@altex.ro?subject="&amp;"["&amp;UPPER(Magazine!F9)&amp;"]"&amp;" ["&amp;UPPER(Magazine!D9)&amp;"] "&amp;"Responsabil Service"&amp;"""&gt;click aici pentru a aplica.&lt;/a&gt;&lt;/p&gt;","")</f>
        <v/>
      </c>
      <c r="P134" t="str">
        <f>IF(Magazine!AM9&gt;0,"&lt;p class=""cariere-pozitie-titlu"" id="""&amp;IF(Magazine!$AO9&lt;&gt;0,SUBSTITUTE(Magazine!$B9," ","-"),"")&amp;"""&gt;&amp;emsp;&amp;emsp;•&amp;nbsp;&amp;nbsp;Operator Online&amp;nbsp;&amp;nbsp;("&amp;VLOOKUP(Magazine!$B9,Magazine!$B$2:$AN$95,38,0)&amp;IF(VLOOKUP(Magazine!$B9,Magazine!$B$2:$AN$95,38,0)&gt;1,"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href=""mailto:recrutare@altex.ro?subject="&amp;"["&amp;UPPER(Magazine!F9)&amp;"]"&amp;" ["&amp;UPPER(Magazine!D9)&amp;"] "&amp;"Operator Online"&amp;"""&gt;recrutare@altex.ro&lt;/a&gt;&lt;/p&gt;","")</f>
        <v/>
      </c>
      <c r="Q134" t="str">
        <f>IF(Magazine!AN9&gt;0,"&lt;p class=""cariere-pozitie-titlu"" id="""&amp;IF(Magazine!$AO9&lt;&gt;0,SUBSTITUTE(Magazine!$B9," ","-"),"")&amp;"""&gt;&amp;emsp;&amp;emsp;•&amp;nbsp;&amp;nbsp;Operator Probe &amp; Garantii&amp;nbsp;&amp;nbsp;("&amp;VLOOKUP(Magazine!$B9,Magazine!$B$2:$AN$95,39,0)&amp;IF(VLOOKUP(Magazine!$B9,Magazine!$B$2:$AN$95,39,0)&gt;1,"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href=""mailto:recrutare@altex.ro?subject="&amp;"["&amp;UPPER(Magazine!G9)&amp;"]"&amp;" ["&amp;UPPER(Magazine!E9)&amp;"] "&amp;"Probe &amp; Garantii"&amp;"""&gt;recrutare@altex.ro&lt;/a&gt;&lt;/p&gt;","")</f>
        <v/>
      </c>
      <c r="R134" t="str">
        <f t="shared" si="2"/>
        <v/>
      </c>
    </row>
    <row r="135" spans="1:18" x14ac:dyDescent="0.3">
      <c r="A135" t="str">
        <f>IF(NOT(ISNA(VLOOKUP(Magazine!D10,Magazine!$AQ$2:$AR$41,2,0))),IF(Magazine!D10&lt;&gt;Magazine!D9,"&lt;button id="""&amp;LOWER(Magazine!D10)&amp;""" class=""accordion""&gt;Posturi in județul "&amp;Magazine!D10&amp;" &lt;div&gt;("&amp;VLOOKUP(Magazine!D10,Magazine!$AQ$2:$AR$41,2,0)&amp;")&lt;/div&gt;&lt;/button&gt;",""),"")</f>
        <v/>
      </c>
      <c r="B135" t="str">
        <f t="shared" si="0"/>
        <v/>
      </c>
      <c r="C135" t="str">
        <f>IF(Magazine!$AO10&lt;&gt;0,"  &lt;h3 class=cariere-magazin-titlu&gt;"&amp;Magazine!B10&amp;"&lt;/h3&gt;","")</f>
        <v xml:space="preserve">  &lt;h3 class=cariere-magazin-titlu&gt;Altex Bacau Cora&lt;/h3&gt;</v>
      </c>
      <c r="D135" t="str">
        <f>IF(Magazine!AA10&gt;0,"&lt;p class=""cariere-pozitie-titlu"" id="""&amp;IF(Magazine!$AO10&lt;&gt;0,SUBSTITUTE(Magazine!$B10," ","-"),"")&amp;"""&gt;&amp;emsp;&amp;emsp;•&amp;nbsp;&amp;nbsp;Director Magazin&amp;nbsp;&amp;nbsp;("&amp;VLOOKUP(Magazine!$B10,Magazine!$B$2:$AN$95,26,0)&amp;IF(VLOOKUP(Magazine!$B10,Magazine!$B$2:$AN$95,26,0)&gt;1," pozitii"," pozitie")&amp;")&lt;/p&gt;"&amp;'Director Magazin   '!$D$1&amp;"  &lt;p&gt;&amp;emsp;&amp;emsp;&amp;emsp;&amp;emsp;&amp;emsp;Trimite-ne CV-ul tau: &lt;a href=""mailto:recrutare@altex.ro?subject="&amp;"["&amp;UPPER(Magazine!C10)&amp;"]"&amp;" ["&amp;UPPER(Magazine!A10)&amp;"] "&amp;"Director Magazin"&amp;"""&gt;click aici pentru a aplica.&lt;/a&gt;&lt;/p&gt;","")</f>
        <v/>
      </c>
      <c r="E135" t="str">
        <f>IF(Magazine!AB10&gt;0,"&lt;p class=""cariere-pozitie-titlu"" id="""&amp;IF(Magazine!$AO10&lt;&gt;0,SUBSTITUTE(Magazine!$B10," ","-"),"")&amp;"""&gt;&amp;emsp;&amp;emsp;•&amp;nbsp;&amp;nbsp;Director Adjunct Magazin&amp;nbsp;&amp;nbsp;("&amp;VLOOKUP(Magazine!$B10,Magazine!$B$2:$AN$95,27,0)&amp;IF(VLOOKUP(Magazine!$B10,Magazine!$B$2:$AN$95,27,0)&gt;1," pozitii"," pozitie")&amp;")&lt;/p&gt;"&amp;'Director Adjunct'!$D$1&amp;"  &lt;p&gt;&amp;emsp;&amp;emsp;&amp;emsp;&amp;emsp;&amp;emsp;Trimite-ne CV-ul tau: &lt;a href=""mailto:recrutare@altex.ro?subject="&amp;"["&amp;UPPER(Magazine!D10)&amp;"]"&amp;" ["&amp;UPPER(Magazine!B10)&amp;"] "&amp;"Director Adjunct Magazin"&amp;"""&gt;click aici pentru a aplica.&lt;/a&gt;&lt;/p&gt;","")</f>
        <v/>
      </c>
      <c r="F135" t="str">
        <f>IF(Magazine!AC10&gt;0,"&lt;p class=""cariere-pozitie-titlu"" id="""&amp;IF(Magazine!$AO10&lt;&gt;0,SUBSTITUTE(Magazine!$B10," ","-"),"")&amp;"""&gt;&amp;emsp;&amp;emsp;•&amp;nbsp;&amp;nbsp;Manager Financiar&amp;nbsp;&amp;nbsp;("&amp;VLOOKUP(Magazine!$B10,Magazine!$B$2:$AN$95,28,0)&amp;IF(VLOOKUP(Magazine!$B10,Magazine!$B$2:$AN$95,28,0)&gt;1," pozitii"," pozitie")&amp;")&lt;/p&gt;"&amp;'Manager Financiar'!$D$1&amp;"  &lt;p&gt;&amp;emsp;&amp;emsp;&amp;emsp;&amp;emsp;&amp;emsp;Trimite-ne CV-ul tau: &lt;a href=""mailto:recrutare@altex.ro?subject="&amp;"["&amp;UPPER(Magazine!C10)&amp;"]"&amp;" ["&amp;UPPER(Magazine!A10)&amp;"] "&amp;"Manager Financiar"&amp;"""&gt;click aici pentru a aplica.&lt;/a&gt;&lt;/p&gt;","")</f>
        <v/>
      </c>
      <c r="G135" t="str">
        <f>IF(Magazine!AD10&gt;0,"&lt;p class=""cariere-pozitie-titlu"" id="""&amp;IF(Magazine!$AO10&lt;&gt;0,SUBSTITUTE(Magazine!$B10," ","-"),"")&amp;"""&gt;&amp;emsp;&amp;emsp;•&amp;nbsp;&amp;nbsp;Casier&amp;nbsp;&amp;nbsp;("&amp;VLOOKUP(Magazine!$B10,Magazine!$B$2:$AN$95,29,0)&amp;IF(VLOOKUP(Magazine!$B10,Magazine!$B$2:$AN$95,29,0)&gt;1," pozitii"," pozitie")&amp;")&lt;/p&gt;"&amp;Casier!$D$1&amp;"  &lt;p&gt;&amp;emsp;&amp;emsp;&amp;emsp;&amp;emsp;&amp;emsp;Trimite-ne CV-ul tau: &lt;a href=""mailto:recrutare@altex.ro?subject="&amp;"["&amp;UPPER(Magazine!C10)&amp;"]"&amp;" ["&amp;UPPER(Magazine!A10)&amp;"] "&amp;"Casier"&amp;"""&gt;click aici pentru a aplica.&lt;/a&gt;&lt;/p&gt;","")</f>
        <v/>
      </c>
      <c r="H135" t="str">
        <f>IF(Magazine!AE10&gt;0,"&lt;p class=""cariere-pozitie-titlu"" id="""&amp;IF(Magazine!$AO10&lt;&gt;0,SUBSTITUTE(Magazine!$B10," ","-"),"")&amp;"""&gt;&amp;emsp;&amp;emsp;•&amp;nbsp;&amp;nbsp;Consultant Vanzari Electrocasnice Mari&amp;nbsp;&amp;nbsp;("&amp;VLOOKUP(Magazine!$B10,Magazine!$B$2:$AN$95,30,0)&amp;IF(VLOOKUP(Magazine!$B10,Magazine!$B$2:$AN$95,30,0)&gt;1," pozitii"," pozitie")&amp;")&lt;/p&gt;"&amp;'Electrocasnice Mari'!$D$1&amp;"  &lt;p&gt;&amp;emsp;&amp;emsp;&amp;emsp;&amp;emsp;&amp;emsp;Trimite-ne CV-ul tau: &lt;a href=""mailto:recrutare@altex.ro?subject="&amp;"["&amp;UPPER(Magazine!C10)&amp;"]"&amp;" ["&amp;UPPER(Magazine!A10)&amp;"] "&amp;"Electrocasnice Mari"&amp;"""&gt;clici aici pentru a aplica.&lt;/a&gt;&lt;/p&gt;","")</f>
        <v/>
      </c>
      <c r="I135" t="str">
        <f>IF(Magazine!AF10&gt;0,"&lt;p class=""cariere-pozitie-titlu"" id="""&amp;IF(Magazine!$AO10&lt;&gt;0,SUBSTITUTE(Magazine!$B10," ","-"),"")&amp;"""&gt;&amp;emsp;&amp;emsp;•&amp;nbsp;&amp;nbsp;Consultant Vanzari Electrocasnice Mici&amp;nbsp;&amp;nbsp;("&amp;VLOOKUP(Magazine!$B10,Magazine!$B$2:$AN$95,31,0)&amp;IF(VLOOKUP(Magazine!$B10,Magazine!$B$2:$AN$95,31,0)&gt;1," pozitii"," pozitie")&amp;")&lt;/p&gt;"&amp;'Electrocasnice Mici'!$D$1&amp;"  &lt;p&gt;&amp;emsp;&amp;emsp;&amp;emsp;&amp;emsp;&amp;emsp;Trimite-ne CV-ul tau: &lt;a href=""mailto:recrutare@altex.ro?subject="&amp;"["&amp;UPPER(Magazine!C10)&amp;"]"&amp;" ["&amp;UPPER(Magazine!A10)&amp;"] "&amp;"Electrocasnice Mici"&amp;"""&gt;click aici pentru a aplica.&lt;/a&gt;&lt;/p&gt;","")</f>
        <v>&lt;p class="cariere-pozitie-titlu" id="Altex-Bacau-Cora"&gt;&amp;emsp;&amp;emsp;•&amp;nbsp;&amp;nbsp;Consultant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href="mailto:recrutare@altex.ro?subject=[BACAU] [ALTEX] Electrocasnice Mici"&gt;click aici pentru a aplica.&lt;/a&gt;&lt;/p&gt;</v>
      </c>
      <c r="J135" t="str">
        <f>IF(Magazine!AG10&gt;0,"&lt;p class=""cariere-pozitie-titlu"" id="""&amp;IF(Magazine!$AO10&lt;&gt;0,SUBSTITUTE(Magazine!$B10," ","-"),"")&amp;"""&gt;&amp;emsp;&amp;emsp;•&amp;nbsp;&amp;nbsp;Consultant Vanzari Comunicatii&amp;nbsp;&amp;nbsp;("&amp;VLOOKUP(Magazine!$B10,Magazine!$B$2:$AN$95,32,0)&amp;IF(VLOOKUP(Magazine!$B10,Magazine!$B$2:$AN$95,32,0)&gt;1," pozitii"," pozitie")&amp;")&lt;/p&gt;"&amp;Comunicatii!$D$1&amp;"  &lt;p&gt;&amp;emsp;&amp;emsp;&amp;emsp;&amp;emsp;&amp;emsp;Trimite-ne CV-ul tau: &lt;a href=""mailto:recrutare@altex.ro?subject="&amp;"["&amp;UPPER(Magazine!C10)&amp;"]"&amp;" ["&amp;UPPER(Magazine!A10)&amp;"] "&amp;"Comunicatii"&amp;"""&gt;click aici pentru a aplica.&lt;/a&gt;&lt;/p&gt;","")</f>
        <v/>
      </c>
      <c r="K135" t="str">
        <f>IF(Magazine!AH10&gt;0,"&lt;p class=""cariere-pozitie-titlu"" id="""&amp;IF(Magazine!$AO10&lt;&gt;0,SUBSTITUTE(Magazine!$B10," ","-"),"")&amp;"""&gt;&amp;emsp;&amp;emsp;•&amp;nbsp;&amp;nbsp;Consultant Vanzari IT&amp;nbsp;&amp;nbsp;("&amp;VLOOKUP(Magazine!$B10,Magazine!$B$2:$AN$95,33,0)&amp;IF(VLOOKUP(Magazine!$B10,Magazine!$B$2:$AN$95,33,0)&gt;1," pozitii"," pozitie")&amp;")&lt;/p&gt;"&amp;IT!$D$1&amp;"  &lt;p&gt;&amp;emsp;&amp;emsp;&amp;emsp;&amp;emsp;&amp;emsp;Trimite-ne CV-ul tau: &lt;a href=""mailto:recrutare@altex.ro?subject="&amp;"["&amp;UPPER(Magazine!C10)&amp;"]"&amp;" ["&amp;UPPER(Magazine!A10)&amp;"] "&amp;"IT"&amp;"""&gt;click aici pentru a aplica.&lt;/a&gt;&lt;/p&gt;","")</f>
        <v/>
      </c>
      <c r="L135" t="str">
        <f>IF(Magazine!AI10&gt;0,"&lt;p class=""cariere-pozitie-titlu"" id="""&amp;IF(Magazine!$AO10&lt;&gt;0,SUBSTITUTE(Magazine!$B10," ","-"),"")&amp;"""&gt;&amp;emsp;&amp;emsp;•&amp;nbsp;&amp;nbsp;Consultant Vanzari Entertainment&amp;nbsp;&amp;nbsp;("&amp;VLOOKUP(Magazine!$B10,Magazine!$B$2:$AN$95,34,0)&amp;IF(VLOOKUP(Magazine!$B10,Magazine!$B$2:$AN$95,34,0)&gt;1," pozitii"," pozitie")&amp;")&lt;/p&gt;"&amp;Entertainment!$D$1&amp;"  &lt;p&gt;&amp;emsp;&amp;emsp;&amp;emsp;&amp;emsp;&amp;emsp;Trimite-ne CV-ul tau &lt;a href=""mailto:recrutare@altex.ro?subject="&amp;"["&amp;UPPER(Magazine!C10)&amp;"]"&amp;" ["&amp;UPPER(Magazine!A10)&amp;"] "&amp;"Entertainment"&amp;"""&gt;click aici pentru a aplica.&lt;/a&gt;&lt;/p&gt;","")</f>
        <v/>
      </c>
      <c r="M135" t="str">
        <f>IF(Magazine!AJ10&gt;0,"&lt;p class=""cariere-pozitie-titlu"" id="""&amp;IF(Magazine!$AO10&lt;&gt;0,SUBSTITUTE(Magazine!$B10," ","-"),"")&amp;"""&gt;&amp;emsp;&amp;emsp;•&amp;nbsp;&amp;nbsp;Consultant Vanzari Negre&amp;nbsp;&amp;nbsp;("&amp;VLOOKUP(Magazine!$B10,Magazine!$B$2:$AN$95,35,0)&amp;IF(VLOOKUP(Magazine!$B10,Magazine!$B$2:$AN$95,35,0)&gt;1," pozitii"," pozitie")&amp;")&lt;/p&gt;"&amp;Negre!D9&amp;"  &lt;p&gt;&amp;emsp;&amp;emsp;&amp;emsp;&amp;emsp;&amp;emsp;Trimite-ne CV-ul tău la adresa &lt;a href=""mailto:recrutare@altex.ro?subject="&amp;"["&amp;UPPER(Magazine!C10)&amp;"]"&amp;" ["&amp;UPPER(Magazine!A10)&amp;"] "&amp;"Negre"&amp;"""&gt;recrutare@altex.ro&lt;/a&gt;&lt;/p&gt;","")</f>
        <v/>
      </c>
      <c r="N135" t="str">
        <f>IF(Magazine!AK10&gt;0,"&lt;p class=""cariere-pozitie-titlu"" id="""&amp;IF(Magazine!$AO10&lt;&gt;0,SUBSTITUTE(Magazine!$B10," ","-"),"")&amp;"""&gt;&amp;emsp;&amp;emsp;•&amp;nbsp;&amp;nbsp;Consultant Vanzari Audio-Visual&amp;nbsp;&amp;nbsp;("&amp;VLOOKUP(Magazine!$B10,Magazine!$B$2:$AN$95,36,0)&amp;IF(VLOOKUP(Magazine!$B10,Magazine!$B$2:$AN$95,36,0)&gt;1," pozitii"," pozitie")&amp;")&lt;/p&gt;"&amp;'Audio-Visual    '!$D$1&amp;"  &lt;p&gt;&amp;emsp;&amp;emsp;&amp;emsp;&amp;emsp;&amp;emsp;Trimite-ne CV-ul tau: &lt;a href=""mailto:recrutare@altex.ro?subject="&amp;"["&amp;UPPER(Magazine!F10)&amp;"]"&amp;" ["&amp;UPPER(Magazine!D10)&amp;"] "&amp;"Audio-Visual"&amp;"""&gt;click aici pentru a aplica.&lt;/a&gt;&lt;/p&gt;","")</f>
        <v/>
      </c>
      <c r="O135" t="str">
        <f>IF(Magazine!AL10&gt;0,"&lt;p class=""cariere-pozitie-titlu"" id="""&amp;IF(Magazine!$AO10&lt;&gt;0,SUBSTITUTE(Magazine!$B10," ","-"),"")&amp;"""&gt;&amp;emsp;&amp;emsp;•&amp;nbsp;&amp;nbsp;Responsabil Service&amp;nbsp;&amp;nbsp;("&amp;VLOOKUP(Magazine!$B10,Magazine!$B$2:$AN$95,37,0)&amp;IF(VLOOKUP(Magazine!$B10,Magazine!$B$2:$AN$95,37,0)&gt;1," pozitii"," pozitie")&amp;")&lt;/p&gt;"&amp;'Responsabil Service'!$D$1&amp;"  &lt;p&gt;&amp;emsp;&amp;emsp;&amp;emsp;&amp;emsp;&amp;emsp;Trimite-ne CV-ul tau &lt;a href=""mailto:recrutare@altex.ro?subject="&amp;"["&amp;UPPER(Magazine!F10)&amp;"]"&amp;" ["&amp;UPPER(Magazine!D10)&amp;"] "&amp;"Responsabil Service"&amp;"""&gt;click aici pentru a aplica.&lt;/a&gt;&lt;/p&gt;","")</f>
        <v/>
      </c>
      <c r="P135" t="str">
        <f>IF(Magazine!AM10&gt;0,"&lt;p class=""cariere-pozitie-titlu"" id="""&amp;IF(Magazine!$AO10&lt;&gt;0,SUBSTITUTE(Magazine!$B10," ","-"),"")&amp;"""&gt;&amp;emsp;&amp;emsp;•&amp;nbsp;&amp;nbsp;Operator Online&amp;nbsp;&amp;nbsp;("&amp;VLOOKUP(Magazine!$B10,Magazine!$B$2:$AN$95,38,0)&amp;IF(VLOOKUP(Magazine!$B10,Magazine!$B$2:$AN$95,38,0)&gt;1,"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href=""mailto:recrutare@altex.ro?subject="&amp;"["&amp;UPPER(Magazine!F10)&amp;"]"&amp;" ["&amp;UPPER(Magazine!D10)&amp;"] "&amp;"Operator Online"&amp;"""&gt;recrutare@altex.ro&lt;/a&gt;&lt;/p&gt;","")</f>
        <v/>
      </c>
      <c r="Q135" t="str">
        <f>IF(Magazine!AN10&gt;0,"&lt;p class=""cariere-pozitie-titlu"" id="""&amp;IF(Magazine!$AO10&lt;&gt;0,SUBSTITUTE(Magazine!$B10," ","-"),"")&amp;"""&gt;&amp;emsp;&amp;emsp;•&amp;nbsp;&amp;nbsp;Operator Probe &amp; Garantii&amp;nbsp;&amp;nbsp;("&amp;VLOOKUP(Magazine!$B10,Magazine!$B$2:$AN$95,39,0)&amp;IF(VLOOKUP(Magazine!$B10,Magazine!$B$2:$AN$95,39,0)&gt;1,"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href=""mailto:recrutare@altex.ro?subject="&amp;"["&amp;UPPER(Magazine!G10)&amp;"]"&amp;" ["&amp;UPPER(Magazine!E10)&amp;"] "&amp;"Probe &amp; Garantii"&amp;"""&gt;recrutare@altex.ro&lt;/a&gt;&lt;/p&gt;","")</f>
        <v/>
      </c>
      <c r="R135" t="str">
        <f t="shared" si="2"/>
        <v/>
      </c>
    </row>
    <row r="136" spans="1:18" x14ac:dyDescent="0.3">
      <c r="A136" t="str">
        <f>IF(NOT(ISNA(VLOOKUP(Magazine!D11,Magazine!$AQ$2:$AR$41,2,0))),IF(Magazine!D11&lt;&gt;Magazine!D10,"&lt;button id="""&amp;LOWER(Magazine!D11)&amp;""" class=""accordion""&gt;Posturi in județul "&amp;Magazine!D11&amp;" &lt;div&gt;("&amp;VLOOKUP(Magazine!D11,Magazine!$AQ$2:$AR$41,2,0)&amp;")&lt;/div&gt;&lt;/button&gt;",""),"")</f>
        <v/>
      </c>
      <c r="B136" t="str">
        <f t="shared" si="0"/>
        <v/>
      </c>
      <c r="C136" t="str">
        <f>IF(Magazine!$AO11&lt;&gt;0,"  &lt;h3 class=cariere-magazin-titlu&gt;"&amp;Magazine!B11&amp;"&lt;/h3&gt;","")</f>
        <v xml:space="preserve">  &lt;h3 class=cariere-magazin-titlu&gt;Altex Bacau Hello Shopping Park Real&lt;/h3&gt;</v>
      </c>
      <c r="D136" t="str">
        <f>IF(Magazine!AA11&gt;0,"&lt;p class=""cariere-pozitie-titlu"" id="""&amp;IF(Magazine!$AO11&lt;&gt;0,SUBSTITUTE(Magazine!$B11," ","-"),"")&amp;"""&gt;&amp;emsp;&amp;emsp;•&amp;nbsp;&amp;nbsp;Director Magazin&amp;nbsp;&amp;nbsp;("&amp;VLOOKUP(Magazine!$B11,Magazine!$B$2:$AN$95,26,0)&amp;IF(VLOOKUP(Magazine!$B11,Magazine!$B$2:$AN$95,26,0)&gt;1," pozitii"," pozitie")&amp;")&lt;/p&gt;"&amp;'Director Magazin   '!$D$1&amp;"  &lt;p&gt;&amp;emsp;&amp;emsp;&amp;emsp;&amp;emsp;&amp;emsp;Trimite-ne CV-ul tau: &lt;a href=""mailto:recrutare@altex.ro?subject="&amp;"["&amp;UPPER(Magazine!C11)&amp;"]"&amp;" ["&amp;UPPER(Magazine!A11)&amp;"] "&amp;"Director Magazin"&amp;"""&gt;click aici pentru a aplica.&lt;/a&gt;&lt;/p&gt;","")</f>
        <v/>
      </c>
      <c r="E136" t="str">
        <f>IF(Magazine!AB11&gt;0,"&lt;p class=""cariere-pozitie-titlu"" id="""&amp;IF(Magazine!$AO11&lt;&gt;0,SUBSTITUTE(Magazine!$B11," ","-"),"")&amp;"""&gt;&amp;emsp;&amp;emsp;•&amp;nbsp;&amp;nbsp;Director Adjunct Magazin&amp;nbsp;&amp;nbsp;("&amp;VLOOKUP(Magazine!$B11,Magazine!$B$2:$AN$95,27,0)&amp;IF(VLOOKUP(Magazine!$B11,Magazine!$B$2:$AN$95,27,0)&gt;1," pozitii"," pozitie")&amp;")&lt;/p&gt;"&amp;'Director Adjunct'!$D$1&amp;"  &lt;p&gt;&amp;emsp;&amp;emsp;&amp;emsp;&amp;emsp;&amp;emsp;Trimite-ne CV-ul tau: &lt;a href=""mailto:recrutare@altex.ro?subject="&amp;"["&amp;UPPER(Magazine!D11)&amp;"]"&amp;" ["&amp;UPPER(Magazine!B11)&amp;"] "&amp;"Director Adjunct Magazin"&amp;"""&gt;click aici pentru a aplica.&lt;/a&gt;&lt;/p&gt;","")</f>
        <v/>
      </c>
      <c r="F136" t="str">
        <f>IF(Magazine!AC11&gt;0,"&lt;p class=""cariere-pozitie-titlu"" id="""&amp;IF(Magazine!$AO11&lt;&gt;0,SUBSTITUTE(Magazine!$B11," ","-"),"")&amp;"""&gt;&amp;emsp;&amp;emsp;•&amp;nbsp;&amp;nbsp;Manager Financiar&amp;nbsp;&amp;nbsp;("&amp;VLOOKUP(Magazine!$B11,Magazine!$B$2:$AN$95,28,0)&amp;IF(VLOOKUP(Magazine!$B11,Magazine!$B$2:$AN$95,28,0)&gt;1," pozitii"," pozitie")&amp;")&lt;/p&gt;"&amp;'Manager Financiar'!$D$1&amp;"  &lt;p&gt;&amp;emsp;&amp;emsp;&amp;emsp;&amp;emsp;&amp;emsp;Trimite-ne CV-ul tau: &lt;a href=""mailto:recrutare@altex.ro?subject="&amp;"["&amp;UPPER(Magazine!C11)&amp;"]"&amp;" ["&amp;UPPER(Magazine!A11)&amp;"] "&amp;"Manager Financiar"&amp;"""&gt;click aici pentru a aplica.&lt;/a&gt;&lt;/p&gt;","")</f>
        <v/>
      </c>
      <c r="G136" t="str">
        <f>IF(Magazine!AD11&gt;0,"&lt;p class=""cariere-pozitie-titlu"" id="""&amp;IF(Magazine!$AO11&lt;&gt;0,SUBSTITUTE(Magazine!$B11," ","-"),"")&amp;"""&gt;&amp;emsp;&amp;emsp;•&amp;nbsp;&amp;nbsp;Casier&amp;nbsp;&amp;nbsp;("&amp;VLOOKUP(Magazine!$B11,Magazine!$B$2:$AN$95,29,0)&amp;IF(VLOOKUP(Magazine!$B11,Magazine!$B$2:$AN$95,29,0)&gt;1," pozitii"," pozitie")&amp;")&lt;/p&gt;"&amp;Casier!$D$1&amp;"  &lt;p&gt;&amp;emsp;&amp;emsp;&amp;emsp;&amp;emsp;&amp;emsp;Trimite-ne CV-ul tau: &lt;a href=""mailto:recrutare@altex.ro?subject="&amp;"["&amp;UPPER(Magazine!C11)&amp;"]"&amp;" ["&amp;UPPER(Magazine!A11)&amp;"] "&amp;"Casier"&amp;"""&gt;click aici pentru a aplica.&lt;/a&gt;&lt;/p&gt;","")</f>
        <v/>
      </c>
      <c r="H136" t="str">
        <f>IF(Magazine!AE11&gt;0,"&lt;p class=""cariere-pozitie-titlu"" id="""&amp;IF(Magazine!$AO11&lt;&gt;0,SUBSTITUTE(Magazine!$B11," ","-"),"")&amp;"""&gt;&amp;emsp;&amp;emsp;•&amp;nbsp;&amp;nbsp;Consultant Vanzari Electrocasnice Mari&amp;nbsp;&amp;nbsp;("&amp;VLOOKUP(Magazine!$B11,Magazine!$B$2:$AN$95,30,0)&amp;IF(VLOOKUP(Magazine!$B11,Magazine!$B$2:$AN$95,30,0)&gt;1," pozitii"," pozitie")&amp;")&lt;/p&gt;"&amp;'Electrocasnice Mari'!$D$1&amp;"  &lt;p&gt;&amp;emsp;&amp;emsp;&amp;emsp;&amp;emsp;&amp;emsp;Trimite-ne CV-ul tau: &lt;a href=""mailto:recrutare@altex.ro?subject="&amp;"["&amp;UPPER(Magazine!C11)&amp;"]"&amp;" ["&amp;UPPER(Magazine!A11)&amp;"] "&amp;"Electrocasnice Mari"&amp;"""&gt;clici aici pentru a aplica.&lt;/a&gt;&lt;/p&gt;","")</f>
        <v/>
      </c>
      <c r="I136" t="str">
        <f>IF(Magazine!AF11&gt;0,"&lt;p class=""cariere-pozitie-titlu"" id="""&amp;IF(Magazine!$AO11&lt;&gt;0,SUBSTITUTE(Magazine!$B11," ","-"),"")&amp;"""&gt;&amp;emsp;&amp;emsp;•&amp;nbsp;&amp;nbsp;Consultant Vanzari Electrocasnice Mici&amp;nbsp;&amp;nbsp;("&amp;VLOOKUP(Magazine!$B11,Magazine!$B$2:$AN$95,31,0)&amp;IF(VLOOKUP(Magazine!$B11,Magazine!$B$2:$AN$95,31,0)&gt;1," pozitii"," pozitie")&amp;")&lt;/p&gt;"&amp;'Electrocasnice Mici'!$D$1&amp;"  &lt;p&gt;&amp;emsp;&amp;emsp;&amp;emsp;&amp;emsp;&amp;emsp;Trimite-ne CV-ul tau: &lt;a href=""mailto:recrutare@altex.ro?subject="&amp;"["&amp;UPPER(Magazine!C11)&amp;"]"&amp;" ["&amp;UPPER(Magazine!A11)&amp;"] "&amp;"Electrocasnice Mici"&amp;"""&gt;click aici pentru a aplica.&lt;/a&gt;&lt;/p&gt;","")</f>
        <v/>
      </c>
      <c r="J136" t="str">
        <f>IF(Magazine!AG11&gt;0,"&lt;p class=""cariere-pozitie-titlu"" id="""&amp;IF(Magazine!$AO11&lt;&gt;0,SUBSTITUTE(Magazine!$B11," ","-"),"")&amp;"""&gt;&amp;emsp;&amp;emsp;•&amp;nbsp;&amp;nbsp;Consultant Vanzari Comunicatii&amp;nbsp;&amp;nbsp;("&amp;VLOOKUP(Magazine!$B11,Magazine!$B$2:$AN$95,32,0)&amp;IF(VLOOKUP(Magazine!$B11,Magazine!$B$2:$AN$95,32,0)&gt;1," pozitii"," pozitie")&amp;")&lt;/p&gt;"&amp;Comunicatii!$D$1&amp;"  &lt;p&gt;&amp;emsp;&amp;emsp;&amp;emsp;&amp;emsp;&amp;emsp;Trimite-ne CV-ul tau: &lt;a href=""mailto:recrutare@altex.ro?subject="&amp;"["&amp;UPPER(Magazine!C11)&amp;"]"&amp;" ["&amp;UPPER(Magazine!A11)&amp;"] "&amp;"Comunicatii"&amp;"""&gt;click aici pentru a aplica.&lt;/a&gt;&lt;/p&gt;","")</f>
        <v/>
      </c>
      <c r="K136" t="str">
        <f>IF(Magazine!AH11&gt;0,"&lt;p class=""cariere-pozitie-titlu"" id="""&amp;IF(Magazine!$AO11&lt;&gt;0,SUBSTITUTE(Magazine!$B11," ","-"),"")&amp;"""&gt;&amp;emsp;&amp;emsp;•&amp;nbsp;&amp;nbsp;Consultant Vanzari IT&amp;nbsp;&amp;nbsp;("&amp;VLOOKUP(Magazine!$B11,Magazine!$B$2:$AN$95,33,0)&amp;IF(VLOOKUP(Magazine!$B11,Magazine!$B$2:$AN$95,33,0)&gt;1," pozitii"," pozitie")&amp;")&lt;/p&gt;"&amp;IT!$D$1&amp;"  &lt;p&gt;&amp;emsp;&amp;emsp;&amp;emsp;&amp;emsp;&amp;emsp;Trimite-ne CV-ul tau: &lt;a href=""mailto:recrutare@altex.ro?subject="&amp;"["&amp;UPPER(Magazine!C11)&amp;"]"&amp;" ["&amp;UPPER(Magazine!A11)&amp;"] "&amp;"IT"&amp;"""&gt;click aici pentru a aplica.&lt;/a&gt;&lt;/p&gt;","")</f>
        <v>&lt;p class="cariere-pozitie-titlu" id="Altex-Bacau-Hello-Shopping-Park-Real"&gt;&amp;emsp;&amp;emsp;•&amp;nbsp;&amp;nbsp;Consultant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href="mailto:recrutare@altex.ro?subject=[BACAU] [ALTEX] IT"&gt;click aici pentru a aplica.&lt;/a&gt;&lt;/p&gt;</v>
      </c>
      <c r="L136" t="str">
        <f>IF(Magazine!AI11&gt;0,"&lt;p class=""cariere-pozitie-titlu"" id="""&amp;IF(Magazine!$AO11&lt;&gt;0,SUBSTITUTE(Magazine!$B11," ","-"),"")&amp;"""&gt;&amp;emsp;&amp;emsp;•&amp;nbsp;&amp;nbsp;Consultant Vanzari Entertainment&amp;nbsp;&amp;nbsp;("&amp;VLOOKUP(Magazine!$B11,Magazine!$B$2:$AN$95,34,0)&amp;IF(VLOOKUP(Magazine!$B11,Magazine!$B$2:$AN$95,34,0)&gt;1," pozitii"," pozitie")&amp;")&lt;/p&gt;"&amp;Entertainment!$D$1&amp;"  &lt;p&gt;&amp;emsp;&amp;emsp;&amp;emsp;&amp;emsp;&amp;emsp;Trimite-ne CV-ul tau &lt;a href=""mailto:recrutare@altex.ro?subject="&amp;"["&amp;UPPER(Magazine!C11)&amp;"]"&amp;" ["&amp;UPPER(Magazine!A11)&amp;"] "&amp;"Entertainment"&amp;"""&gt;click aici pentru a aplica.&lt;/a&gt;&lt;/p&gt;","")</f>
        <v>&lt;p class="cariere-pozitie-titlu" id="Altex-Bacau-Hello-Shopping-Park-Real"&gt;&amp;emsp;&amp;emsp;•&amp;nbsp;&amp;nbsp;Consultant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href="mailto:recrutare@altex.ro?subject=[BACAU] [ALTEX] Entertainment"&gt;click aici pentru a aplica.&lt;/a&gt;&lt;/p&gt;</v>
      </c>
      <c r="M136" t="str">
        <f>IF(Magazine!AJ11&gt;0,"&lt;p class=""cariere-pozitie-titlu"" id="""&amp;IF(Magazine!$AO11&lt;&gt;0,SUBSTITUTE(Magazine!$B11," ","-"),"")&amp;"""&gt;&amp;emsp;&amp;emsp;•&amp;nbsp;&amp;nbsp;Consultant Vanzari Negre&amp;nbsp;&amp;nbsp;("&amp;VLOOKUP(Magazine!$B11,Magazine!$B$2:$AN$95,35,0)&amp;IF(VLOOKUP(Magazine!$B11,Magazine!$B$2:$AN$95,35,0)&gt;1," pozitii"," pozitie")&amp;")&lt;/p&gt;"&amp;Negre!D10&amp;"  &lt;p&gt;&amp;emsp;&amp;emsp;&amp;emsp;&amp;emsp;&amp;emsp;Trimite-ne CV-ul tău la adresa &lt;a href=""mailto:recrutare@altex.ro?subject="&amp;"["&amp;UPPER(Magazine!C11)&amp;"]"&amp;" ["&amp;UPPER(Magazine!A11)&amp;"] "&amp;"Negre"&amp;"""&gt;recrutare@altex.ro&lt;/a&gt;&lt;/p&gt;","")</f>
        <v/>
      </c>
      <c r="N136" t="str">
        <f>IF(Magazine!AK11&gt;0,"&lt;p class=""cariere-pozitie-titlu"" id="""&amp;IF(Magazine!$AO11&lt;&gt;0,SUBSTITUTE(Magazine!$B11," ","-"),"")&amp;"""&gt;&amp;emsp;&amp;emsp;•&amp;nbsp;&amp;nbsp;Consultant Vanzari Audio-Visual&amp;nbsp;&amp;nbsp;("&amp;VLOOKUP(Magazine!$B11,Magazine!$B$2:$AN$95,36,0)&amp;IF(VLOOKUP(Magazine!$B11,Magazine!$B$2:$AN$95,36,0)&gt;1," pozitii"," pozitie")&amp;")&lt;/p&gt;"&amp;'Audio-Visual    '!$D$1&amp;"  &lt;p&gt;&amp;emsp;&amp;emsp;&amp;emsp;&amp;emsp;&amp;emsp;Trimite-ne CV-ul tau: &lt;a href=""mailto:recrutare@altex.ro?subject="&amp;"["&amp;UPPER(Magazine!F11)&amp;"]"&amp;" ["&amp;UPPER(Magazine!D11)&amp;"] "&amp;"Audio-Visual"&amp;"""&gt;click aici pentru a aplica.&lt;/a&gt;&lt;/p&gt;","")</f>
        <v/>
      </c>
      <c r="O136" t="str">
        <f>IF(Magazine!AL11&gt;0,"&lt;p class=""cariere-pozitie-titlu"" id="""&amp;IF(Magazine!$AO11&lt;&gt;0,SUBSTITUTE(Magazine!$B11," ","-"),"")&amp;"""&gt;&amp;emsp;&amp;emsp;•&amp;nbsp;&amp;nbsp;Responsabil Service&amp;nbsp;&amp;nbsp;("&amp;VLOOKUP(Magazine!$B11,Magazine!$B$2:$AN$95,37,0)&amp;IF(VLOOKUP(Magazine!$B11,Magazine!$B$2:$AN$95,37,0)&gt;1," pozitii"," pozitie")&amp;")&lt;/p&gt;"&amp;'Responsabil Service'!$D$1&amp;"  &lt;p&gt;&amp;emsp;&amp;emsp;&amp;emsp;&amp;emsp;&amp;emsp;Trimite-ne CV-ul tau &lt;a href=""mailto:recrutare@altex.ro?subject="&amp;"["&amp;UPPER(Magazine!F11)&amp;"]"&amp;" ["&amp;UPPER(Magazine!D11)&amp;"] "&amp;"Responsabil Service"&amp;"""&gt;click aici pentru a aplica.&lt;/a&gt;&lt;/p&gt;","")</f>
        <v/>
      </c>
      <c r="P136" t="str">
        <f>IF(Magazine!AM11&gt;0,"&lt;p class=""cariere-pozitie-titlu"" id="""&amp;IF(Magazine!$AO11&lt;&gt;0,SUBSTITUTE(Magazine!$B11," ","-"),"")&amp;"""&gt;&amp;emsp;&amp;emsp;•&amp;nbsp;&amp;nbsp;Operator Online&amp;nbsp;&amp;nbsp;("&amp;VLOOKUP(Magazine!$B11,Magazine!$B$2:$AN$95,38,0)&amp;IF(VLOOKUP(Magazine!$B11,Magazine!$B$2:$AN$95,38,0)&gt;1,"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href=""mailto:recrutare@altex.ro?subject="&amp;"["&amp;UPPER(Magazine!F11)&amp;"]"&amp;" ["&amp;UPPER(Magazine!D11)&amp;"] "&amp;"Operator Online"&amp;"""&gt;recrutare@altex.ro&lt;/a&gt;&lt;/p&gt;","")</f>
        <v/>
      </c>
      <c r="Q136" t="str">
        <f>IF(Magazine!AN11&gt;0,"&lt;p class=""cariere-pozitie-titlu"" id="""&amp;IF(Magazine!$AO11&lt;&gt;0,SUBSTITUTE(Magazine!$B11," ","-"),"")&amp;"""&gt;&amp;emsp;&amp;emsp;•&amp;nbsp;&amp;nbsp;Operator Probe &amp; Garantii&amp;nbsp;&amp;nbsp;("&amp;VLOOKUP(Magazine!$B11,Magazine!$B$2:$AN$95,39,0)&amp;IF(VLOOKUP(Magazine!$B11,Magazine!$B$2:$AN$95,39,0)&gt;1,"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href=""mailto:recrutare@altex.ro?subject="&amp;"["&amp;UPPER(Magazine!G11)&amp;"]"&amp;" ["&amp;UPPER(Magazine!E11)&amp;"] "&amp;"Probe &amp; Garantii"&amp;"""&gt;recrutare@altex.ro&lt;/a&gt;&lt;/p&gt;","")</f>
        <v/>
      </c>
      <c r="R136" t="str">
        <f t="shared" si="2"/>
        <v/>
      </c>
    </row>
    <row r="137" spans="1:18" x14ac:dyDescent="0.3">
      <c r="A137" t="str">
        <f>IF(NOT(ISNA(VLOOKUP(Magazine!D12,Magazine!$AQ$2:$AR$41,2,0))),IF(Magazine!D12&lt;&gt;Magazine!D11,"&lt;button id="""&amp;LOWER(Magazine!D12)&amp;""" class=""accordion""&gt;Posturi in județul "&amp;Magazine!D12&amp;" &lt;div&gt;("&amp;VLOOKUP(Magazine!D12,Magazine!$AQ$2:$AR$41,2,0)&amp;")&lt;/div&gt;&lt;/button&gt;",""),"")</f>
        <v/>
      </c>
      <c r="B137" t="str">
        <f t="shared" si="0"/>
        <v/>
      </c>
      <c r="C137" t="str">
        <f>IF(Magazine!$AO12&lt;&gt;0,"  &lt;h3 class=cariere-magazin-titlu&gt;"&amp;Magazine!B12&amp;"&lt;/h3&gt;","")</f>
        <v/>
      </c>
      <c r="D137" t="str">
        <f>IF(Magazine!AA12&gt;0,"&lt;p class=""cariere-pozitie-titlu"" id="""&amp;IF(Magazine!$AO12&lt;&gt;0,SUBSTITUTE(Magazine!$B12," ","-"),"")&amp;"""&gt;&amp;emsp;&amp;emsp;•&amp;nbsp;&amp;nbsp;Director Magazin&amp;nbsp;&amp;nbsp;("&amp;VLOOKUP(Magazine!$B12,Magazine!$B$2:$AN$95,26,0)&amp;IF(VLOOKUP(Magazine!$B12,Magazine!$B$2:$AN$95,26,0)&gt;1," pozitii"," pozitie")&amp;")&lt;/p&gt;"&amp;'Director Magazin   '!$D$1&amp;"  &lt;p&gt;&amp;emsp;&amp;emsp;&amp;emsp;&amp;emsp;&amp;emsp;Trimite-ne CV-ul tau: &lt;a href=""mailto:recrutare@altex.ro?subject="&amp;"["&amp;UPPER(Magazine!C12)&amp;"]"&amp;" ["&amp;UPPER(Magazine!A12)&amp;"] "&amp;"Director Magazin"&amp;"""&gt;click aici pentru a aplica.&lt;/a&gt;&lt;/p&gt;","")</f>
        <v/>
      </c>
      <c r="E137" t="str">
        <f>IF(Magazine!AB12&gt;0,"&lt;p class=""cariere-pozitie-titlu"" id="""&amp;IF(Magazine!$AO12&lt;&gt;0,SUBSTITUTE(Magazine!$B12," ","-"),"")&amp;"""&gt;&amp;emsp;&amp;emsp;•&amp;nbsp;&amp;nbsp;Director Adjunct Magazin&amp;nbsp;&amp;nbsp;("&amp;VLOOKUP(Magazine!$B12,Magazine!$B$2:$AN$95,27,0)&amp;IF(VLOOKUP(Magazine!$B12,Magazine!$B$2:$AN$95,27,0)&gt;1," pozitii"," pozitie")&amp;")&lt;/p&gt;"&amp;'Director Adjunct'!$D$1&amp;"  &lt;p&gt;&amp;emsp;&amp;emsp;&amp;emsp;&amp;emsp;&amp;emsp;Trimite-ne CV-ul tau: &lt;a href=""mailto:recrutare@altex.ro?subject="&amp;"["&amp;UPPER(Magazine!D12)&amp;"]"&amp;" ["&amp;UPPER(Magazine!B12)&amp;"] "&amp;"Director Adjunct Magazin"&amp;"""&gt;click aici pentru a aplica.&lt;/a&gt;&lt;/p&gt;","")</f>
        <v/>
      </c>
      <c r="F137" t="str">
        <f>IF(Magazine!AC12&gt;0,"&lt;p class=""cariere-pozitie-titlu"" id="""&amp;IF(Magazine!$AO12&lt;&gt;0,SUBSTITUTE(Magazine!$B12," ","-"),"")&amp;"""&gt;&amp;emsp;&amp;emsp;•&amp;nbsp;&amp;nbsp;Manager Financiar&amp;nbsp;&amp;nbsp;("&amp;VLOOKUP(Magazine!$B12,Magazine!$B$2:$AN$95,28,0)&amp;IF(VLOOKUP(Magazine!$B12,Magazine!$B$2:$AN$95,28,0)&gt;1," pozitii"," pozitie")&amp;")&lt;/p&gt;"&amp;'Manager Financiar'!$D$1&amp;"  &lt;p&gt;&amp;emsp;&amp;emsp;&amp;emsp;&amp;emsp;&amp;emsp;Trimite-ne CV-ul tau: &lt;a href=""mailto:recrutare@altex.ro?subject="&amp;"["&amp;UPPER(Magazine!C12)&amp;"]"&amp;" ["&amp;UPPER(Magazine!A12)&amp;"] "&amp;"Manager Financiar"&amp;"""&gt;click aici pentru a aplica.&lt;/a&gt;&lt;/p&gt;","")</f>
        <v/>
      </c>
      <c r="G137" t="str">
        <f>IF(Magazine!AD12&gt;0,"&lt;p class=""cariere-pozitie-titlu"" id="""&amp;IF(Magazine!$AO12&lt;&gt;0,SUBSTITUTE(Magazine!$B12," ","-"),"")&amp;"""&gt;&amp;emsp;&amp;emsp;•&amp;nbsp;&amp;nbsp;Casier&amp;nbsp;&amp;nbsp;("&amp;VLOOKUP(Magazine!$B12,Magazine!$B$2:$AN$95,29,0)&amp;IF(VLOOKUP(Magazine!$B12,Magazine!$B$2:$AN$95,29,0)&gt;1," pozitii"," pozitie")&amp;")&lt;/p&gt;"&amp;Casier!$D$1&amp;"  &lt;p&gt;&amp;emsp;&amp;emsp;&amp;emsp;&amp;emsp;&amp;emsp;Trimite-ne CV-ul tau: &lt;a href=""mailto:recrutare@altex.ro?subject="&amp;"["&amp;UPPER(Magazine!C12)&amp;"]"&amp;" ["&amp;UPPER(Magazine!A12)&amp;"] "&amp;"Casier"&amp;"""&gt;click aici pentru a aplica.&lt;/a&gt;&lt;/p&gt;","")</f>
        <v/>
      </c>
      <c r="H137" t="str">
        <f>IF(Magazine!AE12&gt;0,"&lt;p class=""cariere-pozitie-titlu"" id="""&amp;IF(Magazine!$AO12&lt;&gt;0,SUBSTITUTE(Magazine!$B12," ","-"),"")&amp;"""&gt;&amp;emsp;&amp;emsp;•&amp;nbsp;&amp;nbsp;Consultant Vanzari Electrocasnice Mari&amp;nbsp;&amp;nbsp;("&amp;VLOOKUP(Magazine!$B12,Magazine!$B$2:$AN$95,30,0)&amp;IF(VLOOKUP(Magazine!$B12,Magazine!$B$2:$AN$95,30,0)&gt;1," pozitii"," pozitie")&amp;")&lt;/p&gt;"&amp;'Electrocasnice Mari'!$D$1&amp;"  &lt;p&gt;&amp;emsp;&amp;emsp;&amp;emsp;&amp;emsp;&amp;emsp;Trimite-ne CV-ul tau: &lt;a href=""mailto:recrutare@altex.ro?subject="&amp;"["&amp;UPPER(Magazine!C12)&amp;"]"&amp;" ["&amp;UPPER(Magazine!A12)&amp;"] "&amp;"Electrocasnice Mari"&amp;"""&gt;clici aici pentru a aplica.&lt;/a&gt;&lt;/p&gt;","")</f>
        <v/>
      </c>
      <c r="I137" t="str">
        <f>IF(Magazine!AF12&gt;0,"&lt;p class=""cariere-pozitie-titlu"" id="""&amp;IF(Magazine!$AO12&lt;&gt;0,SUBSTITUTE(Magazine!$B12," ","-"),"")&amp;"""&gt;&amp;emsp;&amp;emsp;•&amp;nbsp;&amp;nbsp;Consultant Vanzari Electrocasnice Mici&amp;nbsp;&amp;nbsp;("&amp;VLOOKUP(Magazine!$B12,Magazine!$B$2:$AN$95,31,0)&amp;IF(VLOOKUP(Magazine!$B12,Magazine!$B$2:$AN$95,31,0)&gt;1," pozitii"," pozitie")&amp;")&lt;/p&gt;"&amp;'Electrocasnice Mici'!$D$1&amp;"  &lt;p&gt;&amp;emsp;&amp;emsp;&amp;emsp;&amp;emsp;&amp;emsp;Trimite-ne CV-ul tau: &lt;a href=""mailto:recrutare@altex.ro?subject="&amp;"["&amp;UPPER(Magazine!C12)&amp;"]"&amp;" ["&amp;UPPER(Magazine!A12)&amp;"] "&amp;"Electrocasnice Mici"&amp;"""&gt;click aici pentru a aplica.&lt;/a&gt;&lt;/p&gt;","")</f>
        <v/>
      </c>
      <c r="J137" t="str">
        <f>IF(Magazine!AG12&gt;0,"&lt;p class=""cariere-pozitie-titlu"" id="""&amp;IF(Magazine!$AO12&lt;&gt;0,SUBSTITUTE(Magazine!$B12," ","-"),"")&amp;"""&gt;&amp;emsp;&amp;emsp;•&amp;nbsp;&amp;nbsp;Consultant Vanzari Comunicatii&amp;nbsp;&amp;nbsp;("&amp;VLOOKUP(Magazine!$B12,Magazine!$B$2:$AN$95,32,0)&amp;IF(VLOOKUP(Magazine!$B12,Magazine!$B$2:$AN$95,32,0)&gt;1," pozitii"," pozitie")&amp;")&lt;/p&gt;"&amp;Comunicatii!$D$1&amp;"  &lt;p&gt;&amp;emsp;&amp;emsp;&amp;emsp;&amp;emsp;&amp;emsp;Trimite-ne CV-ul tau: &lt;a href=""mailto:recrutare@altex.ro?subject="&amp;"["&amp;UPPER(Magazine!C12)&amp;"]"&amp;" ["&amp;UPPER(Magazine!A12)&amp;"] "&amp;"Comunicatii"&amp;"""&gt;click aici pentru a aplica.&lt;/a&gt;&lt;/p&gt;","")</f>
        <v/>
      </c>
      <c r="K137" t="str">
        <f>IF(Magazine!AH12&gt;0,"&lt;p class=""cariere-pozitie-titlu"" id="""&amp;IF(Magazine!$AO12&lt;&gt;0,SUBSTITUTE(Magazine!$B12," ","-"),"")&amp;"""&gt;&amp;emsp;&amp;emsp;•&amp;nbsp;&amp;nbsp;Consultant Vanzari IT&amp;nbsp;&amp;nbsp;("&amp;VLOOKUP(Magazine!$B12,Magazine!$B$2:$AN$95,33,0)&amp;IF(VLOOKUP(Magazine!$B12,Magazine!$B$2:$AN$95,33,0)&gt;1," pozitii"," pozitie")&amp;")&lt;/p&gt;"&amp;IT!$D$1&amp;"  &lt;p&gt;&amp;emsp;&amp;emsp;&amp;emsp;&amp;emsp;&amp;emsp;Trimite-ne CV-ul tau: &lt;a href=""mailto:recrutare@altex.ro?subject="&amp;"["&amp;UPPER(Magazine!C12)&amp;"]"&amp;" ["&amp;UPPER(Magazine!A12)&amp;"] "&amp;"IT"&amp;"""&gt;click aici pentru a aplica.&lt;/a&gt;&lt;/p&gt;","")</f>
        <v/>
      </c>
      <c r="L137" t="str">
        <f>IF(Magazine!AI12&gt;0,"&lt;p class=""cariere-pozitie-titlu"" id="""&amp;IF(Magazine!$AO12&lt;&gt;0,SUBSTITUTE(Magazine!$B12," ","-"),"")&amp;"""&gt;&amp;emsp;&amp;emsp;•&amp;nbsp;&amp;nbsp;Consultant Vanzari Entertainment&amp;nbsp;&amp;nbsp;("&amp;VLOOKUP(Magazine!$B12,Magazine!$B$2:$AN$95,34,0)&amp;IF(VLOOKUP(Magazine!$B12,Magazine!$B$2:$AN$95,34,0)&gt;1," pozitii"," pozitie")&amp;")&lt;/p&gt;"&amp;Entertainment!$D$1&amp;"  &lt;p&gt;&amp;emsp;&amp;emsp;&amp;emsp;&amp;emsp;&amp;emsp;Trimite-ne CV-ul tau &lt;a href=""mailto:recrutare@altex.ro?subject="&amp;"["&amp;UPPER(Magazine!C12)&amp;"]"&amp;" ["&amp;UPPER(Magazine!A12)&amp;"] "&amp;"Entertainment"&amp;"""&gt;click aici pentru a aplica.&lt;/a&gt;&lt;/p&gt;","")</f>
        <v/>
      </c>
      <c r="M137" t="str">
        <f>IF(Magazine!AJ12&gt;0,"&lt;p class=""cariere-pozitie-titlu"" id="""&amp;IF(Magazine!$AO12&lt;&gt;0,SUBSTITUTE(Magazine!$B12," ","-"),"")&amp;"""&gt;&amp;emsp;&amp;emsp;•&amp;nbsp;&amp;nbsp;Consultant Vanzari Negre&amp;nbsp;&amp;nbsp;("&amp;VLOOKUP(Magazine!$B12,Magazine!$B$2:$AN$95,35,0)&amp;IF(VLOOKUP(Magazine!$B12,Magazine!$B$2:$AN$95,35,0)&gt;1," pozitii"," pozitie")&amp;")&lt;/p&gt;"&amp;Negre!D11&amp;"  &lt;p&gt;&amp;emsp;&amp;emsp;&amp;emsp;&amp;emsp;&amp;emsp;Trimite-ne CV-ul tău la adresa &lt;a href=""mailto:recrutare@altex.ro?subject="&amp;"["&amp;UPPER(Magazine!C12)&amp;"]"&amp;" ["&amp;UPPER(Magazine!A12)&amp;"] "&amp;"Negre"&amp;"""&gt;recrutare@altex.ro&lt;/a&gt;&lt;/p&gt;","")</f>
        <v/>
      </c>
      <c r="N137" t="str">
        <f>IF(Magazine!AK12&gt;0,"&lt;p class=""cariere-pozitie-titlu"" id="""&amp;IF(Magazine!$AO12&lt;&gt;0,SUBSTITUTE(Magazine!$B12," ","-"),"")&amp;"""&gt;&amp;emsp;&amp;emsp;•&amp;nbsp;&amp;nbsp;Consultant Vanzari Audio-Visual&amp;nbsp;&amp;nbsp;("&amp;VLOOKUP(Magazine!$B12,Magazine!$B$2:$AN$95,36,0)&amp;IF(VLOOKUP(Magazine!$B12,Magazine!$B$2:$AN$95,36,0)&gt;1," pozitii"," pozitie")&amp;")&lt;/p&gt;"&amp;'Audio-Visual    '!$D$1&amp;"  &lt;p&gt;&amp;emsp;&amp;emsp;&amp;emsp;&amp;emsp;&amp;emsp;Trimite-ne CV-ul tau: &lt;a href=""mailto:recrutare@altex.ro?subject="&amp;"["&amp;UPPER(Magazine!F12)&amp;"]"&amp;" ["&amp;UPPER(Magazine!D12)&amp;"] "&amp;"Audio-Visual"&amp;"""&gt;click aici pentru a aplica.&lt;/a&gt;&lt;/p&gt;","")</f>
        <v/>
      </c>
      <c r="O137" t="str">
        <f>IF(Magazine!AL12&gt;0,"&lt;p class=""cariere-pozitie-titlu"" id="""&amp;IF(Magazine!$AO12&lt;&gt;0,SUBSTITUTE(Magazine!$B12," ","-"),"")&amp;"""&gt;&amp;emsp;&amp;emsp;•&amp;nbsp;&amp;nbsp;Responsabil Service&amp;nbsp;&amp;nbsp;("&amp;VLOOKUP(Magazine!$B12,Magazine!$B$2:$AN$95,37,0)&amp;IF(VLOOKUP(Magazine!$B12,Magazine!$B$2:$AN$95,37,0)&gt;1," pozitii"," pozitie")&amp;")&lt;/p&gt;"&amp;'Responsabil Service'!$D$1&amp;"  &lt;p&gt;&amp;emsp;&amp;emsp;&amp;emsp;&amp;emsp;&amp;emsp;Trimite-ne CV-ul tau &lt;a href=""mailto:recrutare@altex.ro?subject="&amp;"["&amp;UPPER(Magazine!F12)&amp;"]"&amp;" ["&amp;UPPER(Magazine!D12)&amp;"] "&amp;"Responsabil Service"&amp;"""&gt;click aici pentru a aplica.&lt;/a&gt;&lt;/p&gt;","")</f>
        <v/>
      </c>
      <c r="P137" t="str">
        <f>IF(Magazine!AM12&gt;0,"&lt;p class=""cariere-pozitie-titlu"" id="""&amp;IF(Magazine!$AO12&lt;&gt;0,SUBSTITUTE(Magazine!$B12," ","-"),"")&amp;"""&gt;&amp;emsp;&amp;emsp;•&amp;nbsp;&amp;nbsp;Operator Online&amp;nbsp;&amp;nbsp;("&amp;VLOOKUP(Magazine!$B12,Magazine!$B$2:$AN$95,38,0)&amp;IF(VLOOKUP(Magazine!$B12,Magazine!$B$2:$AN$95,38,0)&gt;1,"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href=""mailto:recrutare@altex.ro?subject="&amp;"["&amp;UPPER(Magazine!F12)&amp;"]"&amp;" ["&amp;UPPER(Magazine!D12)&amp;"] "&amp;"Operator Online"&amp;"""&gt;recrutare@altex.ro&lt;/a&gt;&lt;/p&gt;","")</f>
        <v/>
      </c>
      <c r="Q137" t="str">
        <f>IF(Magazine!AN12&gt;0,"&lt;p class=""cariere-pozitie-titlu"" id="""&amp;IF(Magazine!$AO12&lt;&gt;0,SUBSTITUTE(Magazine!$B12," ","-"),"")&amp;"""&gt;&amp;emsp;&amp;emsp;•&amp;nbsp;&amp;nbsp;Operator Probe &amp; Garantii&amp;nbsp;&amp;nbsp;("&amp;VLOOKUP(Magazine!$B12,Magazine!$B$2:$AN$95,39,0)&amp;IF(VLOOKUP(Magazine!$B12,Magazine!$B$2:$AN$95,39,0)&gt;1,"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href=""mailto:recrutare@altex.ro?subject="&amp;"["&amp;UPPER(Magazine!G12)&amp;"]"&amp;" ["&amp;UPPER(Magazine!E12)&amp;"] "&amp;"Probe &amp; Garantii"&amp;"""&gt;recrutare@altex.ro&lt;/a&gt;&lt;/p&gt;","")</f>
        <v/>
      </c>
      <c r="R137" t="str">
        <f t="shared" si="2"/>
        <v>&lt;/div&gt;</v>
      </c>
    </row>
    <row r="138" spans="1:18" x14ac:dyDescent="0.3">
      <c r="A138" t="str">
        <f>IF(NOT(ISNA(VLOOKUP(Magazine!D13,Magazine!$AQ$2:$AR$41,2,0))),IF(Magazine!D13&lt;&gt;Magazine!D12,"&lt;button id="""&amp;LOWER(Magazine!D13)&amp;""" class=""accordion""&gt;Posturi in județul "&amp;Magazine!D13&amp;" &lt;div&gt;("&amp;VLOOKUP(Magazine!D13,Magazine!$AQ$2:$AR$41,2,0)&amp;")&lt;/div&gt;&lt;/button&gt;",""),"")</f>
        <v>&lt;button id="bihor" class="accordion"&gt;Posturi in județul Bihor &lt;div&gt;(1)&lt;/div&gt;&lt;/button&gt;</v>
      </c>
      <c r="B138" t="str">
        <f t="shared" si="0"/>
        <v>&lt;div class="panel"&gt;</v>
      </c>
      <c r="C138" t="str">
        <f>IF(Magazine!$AO13&lt;&gt;0,"  &lt;h3 class=cariere-magazin-titlu&gt;"&amp;Magazine!B13&amp;"&lt;/h3&gt;","")</f>
        <v xml:space="preserve">  &lt;h3 class=cariere-magazin-titlu&gt;Altex Oradea Era Shopping Park&lt;/h3&gt;</v>
      </c>
      <c r="D138" t="str">
        <f>IF(Magazine!AA13&gt;0,"&lt;p class=""cariere-pozitie-titlu"" id="""&amp;IF(Magazine!$AO13&lt;&gt;0,SUBSTITUTE(Magazine!$B13," ","-"),"")&amp;"""&gt;&amp;emsp;&amp;emsp;•&amp;nbsp;&amp;nbsp;Director Magazin&amp;nbsp;&amp;nbsp;("&amp;VLOOKUP(Magazine!$B13,Magazine!$B$2:$AN$95,26,0)&amp;IF(VLOOKUP(Magazine!$B13,Magazine!$B$2:$AN$95,26,0)&gt;1," pozitii"," pozitie")&amp;")&lt;/p&gt;"&amp;'Director Magazin   '!$D$1&amp;"  &lt;p&gt;&amp;emsp;&amp;emsp;&amp;emsp;&amp;emsp;&amp;emsp;Trimite-ne CV-ul tau: &lt;a href=""mailto:recrutare@altex.ro?subject="&amp;"["&amp;UPPER(Magazine!C13)&amp;"]"&amp;" ["&amp;UPPER(Magazine!A13)&amp;"] "&amp;"Director Magazin"&amp;"""&gt;click aici pentru a aplica.&lt;/a&gt;&lt;/p&gt;","")</f>
        <v/>
      </c>
      <c r="E138" t="str">
        <f>IF(Magazine!AB13&gt;0,"&lt;p class=""cariere-pozitie-titlu"" id="""&amp;IF(Magazine!$AO13&lt;&gt;0,SUBSTITUTE(Magazine!$B13," ","-"),"")&amp;"""&gt;&amp;emsp;&amp;emsp;•&amp;nbsp;&amp;nbsp;Director Adjunct Magazin&amp;nbsp;&amp;nbsp;("&amp;VLOOKUP(Magazine!$B13,Magazine!$B$2:$AN$95,27,0)&amp;IF(VLOOKUP(Magazine!$B13,Magazine!$B$2:$AN$95,27,0)&gt;1," pozitii"," pozitie")&amp;")&lt;/p&gt;"&amp;'Director Adjunct'!$D$1&amp;"  &lt;p&gt;&amp;emsp;&amp;emsp;&amp;emsp;&amp;emsp;&amp;emsp;Trimite-ne CV-ul tau: &lt;a href=""mailto:recrutare@altex.ro?subject="&amp;"["&amp;UPPER(Magazine!D13)&amp;"]"&amp;" ["&amp;UPPER(Magazine!B13)&amp;"] "&amp;"Director Adjunct Magazin"&amp;"""&gt;click aici pentru a aplica.&lt;/a&gt;&lt;/p&gt;","")</f>
        <v/>
      </c>
      <c r="F138" t="str">
        <f>IF(Magazine!AC13&gt;0,"&lt;p class=""cariere-pozitie-titlu"" id="""&amp;IF(Magazine!$AO13&lt;&gt;0,SUBSTITUTE(Magazine!$B13," ","-"),"")&amp;"""&gt;&amp;emsp;&amp;emsp;•&amp;nbsp;&amp;nbsp;Manager Financiar&amp;nbsp;&amp;nbsp;("&amp;VLOOKUP(Magazine!$B13,Magazine!$B$2:$AN$95,28,0)&amp;IF(VLOOKUP(Magazine!$B13,Magazine!$B$2:$AN$95,28,0)&gt;1," pozitii"," pozitie")&amp;")&lt;/p&gt;"&amp;'Manager Financiar'!$D$1&amp;"  &lt;p&gt;&amp;emsp;&amp;emsp;&amp;emsp;&amp;emsp;&amp;emsp;Trimite-ne CV-ul tau: &lt;a href=""mailto:recrutare@altex.ro?subject="&amp;"["&amp;UPPER(Magazine!C13)&amp;"]"&amp;" ["&amp;UPPER(Magazine!A13)&amp;"] "&amp;"Manager Financiar"&amp;"""&gt;click aici pentru a aplica.&lt;/a&gt;&lt;/p&gt;","")</f>
        <v>&lt;p class="cariere-pozitie-titlu" id="Altex-Oradea-Era-Shopping-Park"&gt;&amp;emsp;&amp;emsp;•&amp;nbsp;&amp;nbsp;Manager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href="mailto:recrutare@altex.ro?subject=[ORADEA] [ALTEX] Manager Financiar"&gt;click aici pentru a aplica.&lt;/a&gt;&lt;/p&gt;</v>
      </c>
      <c r="G138" t="str">
        <f>IF(Magazine!AD13&gt;0,"&lt;p class=""cariere-pozitie-titlu"" id="""&amp;IF(Magazine!$AO13&lt;&gt;0,SUBSTITUTE(Magazine!$B13," ","-"),"")&amp;"""&gt;&amp;emsp;&amp;emsp;•&amp;nbsp;&amp;nbsp;Casier&amp;nbsp;&amp;nbsp;("&amp;VLOOKUP(Magazine!$B13,Magazine!$B$2:$AN$95,29,0)&amp;IF(VLOOKUP(Magazine!$B13,Magazine!$B$2:$AN$95,29,0)&gt;1," pozitii"," pozitie")&amp;")&lt;/p&gt;"&amp;Casier!$D$1&amp;"  &lt;p&gt;&amp;emsp;&amp;emsp;&amp;emsp;&amp;emsp;&amp;emsp;Trimite-ne CV-ul tau: &lt;a href=""mailto:recrutare@altex.ro?subject="&amp;"["&amp;UPPER(Magazine!C13)&amp;"]"&amp;" ["&amp;UPPER(Magazine!A13)&amp;"] "&amp;"Casier"&amp;"""&gt;click aici pentru a aplica.&lt;/a&gt;&lt;/p&gt;","")</f>
        <v/>
      </c>
      <c r="H138" t="str">
        <f>IF(Magazine!AE13&gt;0,"&lt;p class=""cariere-pozitie-titlu"" id="""&amp;IF(Magazine!$AO13&lt;&gt;0,SUBSTITUTE(Magazine!$B13," ","-"),"")&amp;"""&gt;&amp;emsp;&amp;emsp;•&amp;nbsp;&amp;nbsp;Consultant Vanzari Electrocasnice Mari&amp;nbsp;&amp;nbsp;("&amp;VLOOKUP(Magazine!$B13,Magazine!$B$2:$AN$95,30,0)&amp;IF(VLOOKUP(Magazine!$B13,Magazine!$B$2:$AN$95,30,0)&gt;1," pozitii"," pozitie")&amp;")&lt;/p&gt;"&amp;'Electrocasnice Mari'!$D$1&amp;"  &lt;p&gt;&amp;emsp;&amp;emsp;&amp;emsp;&amp;emsp;&amp;emsp;Trimite-ne CV-ul tau: &lt;a href=""mailto:recrutare@altex.ro?subject="&amp;"["&amp;UPPER(Magazine!C13)&amp;"]"&amp;" ["&amp;UPPER(Magazine!A13)&amp;"] "&amp;"Electrocasnice Mari"&amp;"""&gt;clici aici pentru a aplica.&lt;/a&gt;&lt;/p&gt;","")</f>
        <v/>
      </c>
      <c r="I138" t="str">
        <f>IF(Magazine!AF13&gt;0,"&lt;p class=""cariere-pozitie-titlu"" id="""&amp;IF(Magazine!$AO13&lt;&gt;0,SUBSTITUTE(Magazine!$B13," ","-"),"")&amp;"""&gt;&amp;emsp;&amp;emsp;•&amp;nbsp;&amp;nbsp;Consultant Vanzari Electrocasnice Mici&amp;nbsp;&amp;nbsp;("&amp;VLOOKUP(Magazine!$B13,Magazine!$B$2:$AN$95,31,0)&amp;IF(VLOOKUP(Magazine!$B13,Magazine!$B$2:$AN$95,31,0)&gt;1," pozitii"," pozitie")&amp;")&lt;/p&gt;"&amp;'Electrocasnice Mici'!$D$1&amp;"  &lt;p&gt;&amp;emsp;&amp;emsp;&amp;emsp;&amp;emsp;&amp;emsp;Trimite-ne CV-ul tau: &lt;a href=""mailto:recrutare@altex.ro?subject="&amp;"["&amp;UPPER(Magazine!C13)&amp;"]"&amp;" ["&amp;UPPER(Magazine!A13)&amp;"] "&amp;"Electrocasnice Mici"&amp;"""&gt;click aici pentru a aplica.&lt;/a&gt;&lt;/p&gt;","")</f>
        <v/>
      </c>
      <c r="J138" t="str">
        <f>IF(Magazine!AG13&gt;0,"&lt;p class=""cariere-pozitie-titlu"" id="""&amp;IF(Magazine!$AO13&lt;&gt;0,SUBSTITUTE(Magazine!$B13," ","-"),"")&amp;"""&gt;&amp;emsp;&amp;emsp;•&amp;nbsp;&amp;nbsp;Consultant Vanzari Comunicatii&amp;nbsp;&amp;nbsp;("&amp;VLOOKUP(Magazine!$B13,Magazine!$B$2:$AN$95,32,0)&amp;IF(VLOOKUP(Magazine!$B13,Magazine!$B$2:$AN$95,32,0)&gt;1," pozitii"," pozitie")&amp;")&lt;/p&gt;"&amp;Comunicatii!$D$1&amp;"  &lt;p&gt;&amp;emsp;&amp;emsp;&amp;emsp;&amp;emsp;&amp;emsp;Trimite-ne CV-ul tau: &lt;a href=""mailto:recrutare@altex.ro?subject="&amp;"["&amp;UPPER(Magazine!C13)&amp;"]"&amp;" ["&amp;UPPER(Magazine!A13)&amp;"] "&amp;"Comunicatii"&amp;"""&gt;click aici pentru a aplica.&lt;/a&gt;&lt;/p&gt;","")</f>
        <v/>
      </c>
      <c r="K138" t="str">
        <f>IF(Magazine!AH13&gt;0,"&lt;p class=""cariere-pozitie-titlu"" id="""&amp;IF(Magazine!$AO13&lt;&gt;0,SUBSTITUTE(Magazine!$B13," ","-"),"")&amp;"""&gt;&amp;emsp;&amp;emsp;•&amp;nbsp;&amp;nbsp;Consultant Vanzari IT&amp;nbsp;&amp;nbsp;("&amp;VLOOKUP(Magazine!$B13,Magazine!$B$2:$AN$95,33,0)&amp;IF(VLOOKUP(Magazine!$B13,Magazine!$B$2:$AN$95,33,0)&gt;1," pozitii"," pozitie")&amp;")&lt;/p&gt;"&amp;IT!$D$1&amp;"  &lt;p&gt;&amp;emsp;&amp;emsp;&amp;emsp;&amp;emsp;&amp;emsp;Trimite-ne CV-ul tau: &lt;a href=""mailto:recrutare@altex.ro?subject="&amp;"["&amp;UPPER(Magazine!C13)&amp;"]"&amp;" ["&amp;UPPER(Magazine!A13)&amp;"] "&amp;"IT"&amp;"""&gt;click aici pentru a aplica.&lt;/a&gt;&lt;/p&gt;","")</f>
        <v/>
      </c>
      <c r="L138" t="str">
        <f>IF(Magazine!AI13&gt;0,"&lt;p class=""cariere-pozitie-titlu"" id="""&amp;IF(Magazine!$AO13&lt;&gt;0,SUBSTITUTE(Magazine!$B13," ","-"),"")&amp;"""&gt;&amp;emsp;&amp;emsp;•&amp;nbsp;&amp;nbsp;Consultant Vanzari Entertainment&amp;nbsp;&amp;nbsp;("&amp;VLOOKUP(Magazine!$B13,Magazine!$B$2:$AN$95,34,0)&amp;IF(VLOOKUP(Magazine!$B13,Magazine!$B$2:$AN$95,34,0)&gt;1," pozitii"," pozitie")&amp;")&lt;/p&gt;"&amp;Entertainment!$D$1&amp;"  &lt;p&gt;&amp;emsp;&amp;emsp;&amp;emsp;&amp;emsp;&amp;emsp;Trimite-ne CV-ul tau &lt;a href=""mailto:recrutare@altex.ro?subject="&amp;"["&amp;UPPER(Magazine!C13)&amp;"]"&amp;" ["&amp;UPPER(Magazine!A13)&amp;"] "&amp;"Entertainment"&amp;"""&gt;click aici pentru a aplica.&lt;/a&gt;&lt;/p&gt;","")</f>
        <v/>
      </c>
      <c r="M138" t="str">
        <f>IF(Magazine!AJ13&gt;0,"&lt;p class=""cariere-pozitie-titlu"" id="""&amp;IF(Magazine!$AO13&lt;&gt;0,SUBSTITUTE(Magazine!$B13," ","-"),"")&amp;"""&gt;&amp;emsp;&amp;emsp;•&amp;nbsp;&amp;nbsp;Consultant Vanzari Negre&amp;nbsp;&amp;nbsp;("&amp;VLOOKUP(Magazine!$B13,Magazine!$B$2:$AN$95,35,0)&amp;IF(VLOOKUP(Magazine!$B13,Magazine!$B$2:$AN$95,35,0)&gt;1," pozitii"," pozitie")&amp;")&lt;/p&gt;"&amp;Negre!D12&amp;"  &lt;p&gt;&amp;emsp;&amp;emsp;&amp;emsp;&amp;emsp;&amp;emsp;Trimite-ne CV-ul tău la adresa &lt;a href=""mailto:recrutare@altex.ro?subject="&amp;"["&amp;UPPER(Magazine!C13)&amp;"]"&amp;" ["&amp;UPPER(Magazine!A13)&amp;"] "&amp;"Negre"&amp;"""&gt;recrutare@altex.ro&lt;/a&gt;&lt;/p&gt;","")</f>
        <v/>
      </c>
      <c r="N138" t="str">
        <f>IF(Magazine!AK13&gt;0,"&lt;p class=""cariere-pozitie-titlu"" id="""&amp;IF(Magazine!$AO13&lt;&gt;0,SUBSTITUTE(Magazine!$B13," ","-"),"")&amp;"""&gt;&amp;emsp;&amp;emsp;•&amp;nbsp;&amp;nbsp;Consultant Vanzari Audio-Visual&amp;nbsp;&amp;nbsp;("&amp;VLOOKUP(Magazine!$B13,Magazine!$B$2:$AN$95,36,0)&amp;IF(VLOOKUP(Magazine!$B13,Magazine!$B$2:$AN$95,36,0)&gt;1," pozitii"," pozitie")&amp;")&lt;/p&gt;"&amp;'Audio-Visual    '!$D$1&amp;"  &lt;p&gt;&amp;emsp;&amp;emsp;&amp;emsp;&amp;emsp;&amp;emsp;Trimite-ne CV-ul tau: &lt;a href=""mailto:recrutare@altex.ro?subject="&amp;"["&amp;UPPER(Magazine!F13)&amp;"]"&amp;" ["&amp;UPPER(Magazine!D13)&amp;"] "&amp;"Audio-Visual"&amp;"""&gt;click aici pentru a aplica.&lt;/a&gt;&lt;/p&gt;","")</f>
        <v/>
      </c>
      <c r="O138" t="str">
        <f>IF(Magazine!AL13&gt;0,"&lt;p class=""cariere-pozitie-titlu"" id="""&amp;IF(Magazine!$AO13&lt;&gt;0,SUBSTITUTE(Magazine!$B13," ","-"),"")&amp;"""&gt;&amp;emsp;&amp;emsp;•&amp;nbsp;&amp;nbsp;Responsabil Service&amp;nbsp;&amp;nbsp;("&amp;VLOOKUP(Magazine!$B13,Magazine!$B$2:$AN$95,37,0)&amp;IF(VLOOKUP(Magazine!$B13,Magazine!$B$2:$AN$95,37,0)&gt;1," pozitii"," pozitie")&amp;")&lt;/p&gt;"&amp;'Responsabil Service'!$D$1&amp;"  &lt;p&gt;&amp;emsp;&amp;emsp;&amp;emsp;&amp;emsp;&amp;emsp;Trimite-ne CV-ul tau &lt;a href=""mailto:recrutare@altex.ro?subject="&amp;"["&amp;UPPER(Magazine!F13)&amp;"]"&amp;" ["&amp;UPPER(Magazine!D13)&amp;"] "&amp;"Responsabil Service"&amp;"""&gt;click aici pentru a aplica.&lt;/a&gt;&lt;/p&gt;","")</f>
        <v/>
      </c>
      <c r="P138" t="str">
        <f>IF(Magazine!AM13&gt;0,"&lt;p class=""cariere-pozitie-titlu"" id="""&amp;IF(Magazine!$AO13&lt;&gt;0,SUBSTITUTE(Magazine!$B13," ","-"),"")&amp;"""&gt;&amp;emsp;&amp;emsp;•&amp;nbsp;&amp;nbsp;Operator Online&amp;nbsp;&amp;nbsp;("&amp;VLOOKUP(Magazine!$B13,Magazine!$B$2:$AN$95,38,0)&amp;IF(VLOOKUP(Magazine!$B13,Magazine!$B$2:$AN$95,38,0)&gt;1,"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href=""mailto:recrutare@altex.ro?subject="&amp;"["&amp;UPPER(Magazine!F13)&amp;"]"&amp;" ["&amp;UPPER(Magazine!D13)&amp;"] "&amp;"Operator Online"&amp;"""&gt;recrutare@altex.ro&lt;/a&gt;&lt;/p&gt;","")</f>
        <v/>
      </c>
      <c r="Q138" t="str">
        <f>IF(Magazine!AN13&gt;0,"&lt;p class=""cariere-pozitie-titlu"" id="""&amp;IF(Magazine!$AO13&lt;&gt;0,SUBSTITUTE(Magazine!$B13," ","-"),"")&amp;"""&gt;&amp;emsp;&amp;emsp;•&amp;nbsp;&amp;nbsp;Operator Probe &amp; Garantii&amp;nbsp;&amp;nbsp;("&amp;VLOOKUP(Magazine!$B13,Magazine!$B$2:$AN$95,39,0)&amp;IF(VLOOKUP(Magazine!$B13,Magazine!$B$2:$AN$95,39,0)&gt;1,"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href=""mailto:recrutare@altex.ro?subject="&amp;"["&amp;UPPER(Magazine!G13)&amp;"]"&amp;" ["&amp;UPPER(Magazine!E13)&amp;"] "&amp;"Probe &amp; Garantii"&amp;"""&gt;recrutare@altex.ro&lt;/a&gt;&lt;/p&gt;","")</f>
        <v/>
      </c>
      <c r="R138" t="str">
        <f t="shared" si="2"/>
        <v>&lt;/div&gt;</v>
      </c>
    </row>
    <row r="139" spans="1:18" x14ac:dyDescent="0.3">
      <c r="A139" t="str">
        <f>IF(NOT(ISNA(VLOOKUP(Magazine!D14,Magazine!$AQ$2:$AR$41,2,0))),IF(Magazine!D14&lt;&gt;Magazine!D13,"&lt;button id="""&amp;LOWER(Magazine!D14)&amp;""" class=""accordion""&gt;Posturi in județul "&amp;Magazine!D14&amp;" &lt;div&gt;("&amp;VLOOKUP(Magazine!D14,Magazine!$AQ$2:$AR$41,2,0)&amp;")&lt;/div&gt;&lt;/button&gt;",""),"")</f>
        <v>&lt;button id="bistrita-nasaud" class="accordion"&gt;Posturi in județul Bistrita-Nasaud &lt;div&gt;(0)&lt;/div&gt;&lt;/button&gt;</v>
      </c>
      <c r="B139" t="str">
        <f t="shared" si="0"/>
        <v>&lt;div class="panel"&gt;</v>
      </c>
      <c r="C139" t="str">
        <f>IF(Magazine!$AO14&lt;&gt;0,"  &lt;h3 class=cariere-magazin-titlu&gt;"&amp;Magazine!B14&amp;"&lt;/h3&gt;","")</f>
        <v/>
      </c>
      <c r="D139" t="str">
        <f>IF(Magazine!AA14&gt;0,"&lt;p class=""cariere-pozitie-titlu"" id="""&amp;IF(Magazine!$AO14&lt;&gt;0,SUBSTITUTE(Magazine!$B14," ","-"),"")&amp;"""&gt;&amp;emsp;&amp;emsp;•&amp;nbsp;&amp;nbsp;Director Magazin&amp;nbsp;&amp;nbsp;("&amp;VLOOKUP(Magazine!$B14,Magazine!$B$2:$AN$95,26,0)&amp;IF(VLOOKUP(Magazine!$B14,Magazine!$B$2:$AN$95,26,0)&gt;1," pozitii"," pozitie")&amp;")&lt;/p&gt;"&amp;'Director Magazin   '!$D$1&amp;"  &lt;p&gt;&amp;emsp;&amp;emsp;&amp;emsp;&amp;emsp;&amp;emsp;Trimite-ne CV-ul tau: &lt;a href=""mailto:recrutare@altex.ro?subject="&amp;"["&amp;UPPER(Magazine!C14)&amp;"]"&amp;" ["&amp;UPPER(Magazine!A14)&amp;"] "&amp;"Director Magazin"&amp;"""&gt;click aici pentru a aplica.&lt;/a&gt;&lt;/p&gt;","")</f>
        <v/>
      </c>
      <c r="E139" t="str">
        <f>IF(Magazine!AB14&gt;0,"&lt;p class=""cariere-pozitie-titlu"" id="""&amp;IF(Magazine!$AO14&lt;&gt;0,SUBSTITUTE(Magazine!$B14," ","-"),"")&amp;"""&gt;&amp;emsp;&amp;emsp;•&amp;nbsp;&amp;nbsp;Director Adjunct Magazin&amp;nbsp;&amp;nbsp;("&amp;VLOOKUP(Magazine!$B14,Magazine!$B$2:$AN$95,27,0)&amp;IF(VLOOKUP(Magazine!$B14,Magazine!$B$2:$AN$95,27,0)&gt;1," pozitii"," pozitie")&amp;")&lt;/p&gt;"&amp;'Director Adjunct'!$D$1&amp;"  &lt;p&gt;&amp;emsp;&amp;emsp;&amp;emsp;&amp;emsp;&amp;emsp;Trimite-ne CV-ul tau: &lt;a href=""mailto:recrutare@altex.ro?subject="&amp;"["&amp;UPPER(Magazine!D14)&amp;"]"&amp;" ["&amp;UPPER(Magazine!B14)&amp;"] "&amp;"Director Adjunct Magazin"&amp;"""&gt;click aici pentru a aplica.&lt;/a&gt;&lt;/p&gt;","")</f>
        <v/>
      </c>
      <c r="F139" t="str">
        <f>IF(Magazine!AC14&gt;0,"&lt;p class=""cariere-pozitie-titlu"" id="""&amp;IF(Magazine!$AO14&lt;&gt;0,SUBSTITUTE(Magazine!$B14," ","-"),"")&amp;"""&gt;&amp;emsp;&amp;emsp;•&amp;nbsp;&amp;nbsp;Manager Financiar&amp;nbsp;&amp;nbsp;("&amp;VLOOKUP(Magazine!$B14,Magazine!$B$2:$AN$95,28,0)&amp;IF(VLOOKUP(Magazine!$B14,Magazine!$B$2:$AN$95,28,0)&gt;1," pozitii"," pozitie")&amp;")&lt;/p&gt;"&amp;'Manager Financiar'!$D$1&amp;"  &lt;p&gt;&amp;emsp;&amp;emsp;&amp;emsp;&amp;emsp;&amp;emsp;Trimite-ne CV-ul tau: &lt;a href=""mailto:recrutare@altex.ro?subject="&amp;"["&amp;UPPER(Magazine!C14)&amp;"]"&amp;" ["&amp;UPPER(Magazine!A14)&amp;"] "&amp;"Manager Financiar"&amp;"""&gt;click aici pentru a aplica.&lt;/a&gt;&lt;/p&gt;","")</f>
        <v/>
      </c>
      <c r="G139" t="str">
        <f>IF(Magazine!AD14&gt;0,"&lt;p class=""cariere-pozitie-titlu"" id="""&amp;IF(Magazine!$AO14&lt;&gt;0,SUBSTITUTE(Magazine!$B14," ","-"),"")&amp;"""&gt;&amp;emsp;&amp;emsp;•&amp;nbsp;&amp;nbsp;Casier&amp;nbsp;&amp;nbsp;("&amp;VLOOKUP(Magazine!$B14,Magazine!$B$2:$AN$95,29,0)&amp;IF(VLOOKUP(Magazine!$B14,Magazine!$B$2:$AN$95,29,0)&gt;1," pozitii"," pozitie")&amp;")&lt;/p&gt;"&amp;Casier!$D$1&amp;"  &lt;p&gt;&amp;emsp;&amp;emsp;&amp;emsp;&amp;emsp;&amp;emsp;Trimite-ne CV-ul tau: &lt;a href=""mailto:recrutare@altex.ro?subject="&amp;"["&amp;UPPER(Magazine!C14)&amp;"]"&amp;" ["&amp;UPPER(Magazine!A14)&amp;"] "&amp;"Casier"&amp;"""&gt;click aici pentru a aplica.&lt;/a&gt;&lt;/p&gt;","")</f>
        <v/>
      </c>
      <c r="H139" t="str">
        <f>IF(Magazine!AE14&gt;0,"&lt;p class=""cariere-pozitie-titlu"" id="""&amp;IF(Magazine!$AO14&lt;&gt;0,SUBSTITUTE(Magazine!$B14," ","-"),"")&amp;"""&gt;&amp;emsp;&amp;emsp;•&amp;nbsp;&amp;nbsp;Consultant Vanzari Electrocasnice Mari&amp;nbsp;&amp;nbsp;("&amp;VLOOKUP(Magazine!$B14,Magazine!$B$2:$AN$95,30,0)&amp;IF(VLOOKUP(Magazine!$B14,Magazine!$B$2:$AN$95,30,0)&gt;1," pozitii"," pozitie")&amp;")&lt;/p&gt;"&amp;'Electrocasnice Mari'!$D$1&amp;"  &lt;p&gt;&amp;emsp;&amp;emsp;&amp;emsp;&amp;emsp;&amp;emsp;Trimite-ne CV-ul tau: &lt;a href=""mailto:recrutare@altex.ro?subject="&amp;"["&amp;UPPER(Magazine!C14)&amp;"]"&amp;" ["&amp;UPPER(Magazine!A14)&amp;"] "&amp;"Electrocasnice Mari"&amp;"""&gt;clici aici pentru a aplica.&lt;/a&gt;&lt;/p&gt;","")</f>
        <v/>
      </c>
      <c r="I139" t="str">
        <f>IF(Magazine!AF14&gt;0,"&lt;p class=""cariere-pozitie-titlu"" id="""&amp;IF(Magazine!$AO14&lt;&gt;0,SUBSTITUTE(Magazine!$B14," ","-"),"")&amp;"""&gt;&amp;emsp;&amp;emsp;•&amp;nbsp;&amp;nbsp;Consultant Vanzari Electrocasnice Mici&amp;nbsp;&amp;nbsp;("&amp;VLOOKUP(Magazine!$B14,Magazine!$B$2:$AN$95,31,0)&amp;IF(VLOOKUP(Magazine!$B14,Magazine!$B$2:$AN$95,31,0)&gt;1," pozitii"," pozitie")&amp;")&lt;/p&gt;"&amp;'Electrocasnice Mici'!$D$1&amp;"  &lt;p&gt;&amp;emsp;&amp;emsp;&amp;emsp;&amp;emsp;&amp;emsp;Trimite-ne CV-ul tau: &lt;a href=""mailto:recrutare@altex.ro?subject="&amp;"["&amp;UPPER(Magazine!C14)&amp;"]"&amp;" ["&amp;UPPER(Magazine!A14)&amp;"] "&amp;"Electrocasnice Mici"&amp;"""&gt;click aici pentru a aplica.&lt;/a&gt;&lt;/p&gt;","")</f>
        <v/>
      </c>
      <c r="J139" t="str">
        <f>IF(Magazine!AG14&gt;0,"&lt;p class=""cariere-pozitie-titlu"" id="""&amp;IF(Magazine!$AO14&lt;&gt;0,SUBSTITUTE(Magazine!$B14," ","-"),"")&amp;"""&gt;&amp;emsp;&amp;emsp;•&amp;nbsp;&amp;nbsp;Consultant Vanzari Comunicatii&amp;nbsp;&amp;nbsp;("&amp;VLOOKUP(Magazine!$B14,Magazine!$B$2:$AN$95,32,0)&amp;IF(VLOOKUP(Magazine!$B14,Magazine!$B$2:$AN$95,32,0)&gt;1," pozitii"," pozitie")&amp;")&lt;/p&gt;"&amp;Comunicatii!$D$1&amp;"  &lt;p&gt;&amp;emsp;&amp;emsp;&amp;emsp;&amp;emsp;&amp;emsp;Trimite-ne CV-ul tau: &lt;a href=""mailto:recrutare@altex.ro?subject="&amp;"["&amp;UPPER(Magazine!C14)&amp;"]"&amp;" ["&amp;UPPER(Magazine!A14)&amp;"] "&amp;"Comunicatii"&amp;"""&gt;click aici pentru a aplica.&lt;/a&gt;&lt;/p&gt;","")</f>
        <v/>
      </c>
      <c r="K139" t="str">
        <f>IF(Magazine!AH14&gt;0,"&lt;p class=""cariere-pozitie-titlu"" id="""&amp;IF(Magazine!$AO14&lt;&gt;0,SUBSTITUTE(Magazine!$B14," ","-"),"")&amp;"""&gt;&amp;emsp;&amp;emsp;•&amp;nbsp;&amp;nbsp;Consultant Vanzari IT&amp;nbsp;&amp;nbsp;("&amp;VLOOKUP(Magazine!$B14,Magazine!$B$2:$AN$95,33,0)&amp;IF(VLOOKUP(Magazine!$B14,Magazine!$B$2:$AN$95,33,0)&gt;1," pozitii"," pozitie")&amp;")&lt;/p&gt;"&amp;IT!$D$1&amp;"  &lt;p&gt;&amp;emsp;&amp;emsp;&amp;emsp;&amp;emsp;&amp;emsp;Trimite-ne CV-ul tau: &lt;a href=""mailto:recrutare@altex.ro?subject="&amp;"["&amp;UPPER(Magazine!C14)&amp;"]"&amp;" ["&amp;UPPER(Magazine!A14)&amp;"] "&amp;"IT"&amp;"""&gt;click aici pentru a aplica.&lt;/a&gt;&lt;/p&gt;","")</f>
        <v/>
      </c>
      <c r="L139" t="str">
        <f>IF(Magazine!AI14&gt;0,"&lt;p class=""cariere-pozitie-titlu"" id="""&amp;IF(Magazine!$AO14&lt;&gt;0,SUBSTITUTE(Magazine!$B14," ","-"),"")&amp;"""&gt;&amp;emsp;&amp;emsp;•&amp;nbsp;&amp;nbsp;Consultant Vanzari Entertainment&amp;nbsp;&amp;nbsp;("&amp;VLOOKUP(Magazine!$B14,Magazine!$B$2:$AN$95,34,0)&amp;IF(VLOOKUP(Magazine!$B14,Magazine!$B$2:$AN$95,34,0)&gt;1," pozitii"," pozitie")&amp;")&lt;/p&gt;"&amp;Entertainment!$D$1&amp;"  &lt;p&gt;&amp;emsp;&amp;emsp;&amp;emsp;&amp;emsp;&amp;emsp;Trimite-ne CV-ul tau &lt;a href=""mailto:recrutare@altex.ro?subject="&amp;"["&amp;UPPER(Magazine!C14)&amp;"]"&amp;" ["&amp;UPPER(Magazine!A14)&amp;"] "&amp;"Entertainment"&amp;"""&gt;click aici pentru a aplica.&lt;/a&gt;&lt;/p&gt;","")</f>
        <v/>
      </c>
      <c r="M139" t="str">
        <f>IF(Magazine!AJ14&gt;0,"&lt;p class=""cariere-pozitie-titlu"" id="""&amp;IF(Magazine!$AO14&lt;&gt;0,SUBSTITUTE(Magazine!$B14," ","-"),"")&amp;"""&gt;&amp;emsp;&amp;emsp;•&amp;nbsp;&amp;nbsp;Consultant Vanzari Negre&amp;nbsp;&amp;nbsp;("&amp;VLOOKUP(Magazine!$B14,Magazine!$B$2:$AN$95,35,0)&amp;IF(VLOOKUP(Magazine!$B14,Magazine!$B$2:$AN$95,35,0)&gt;1," pozitii"," pozitie")&amp;")&lt;/p&gt;"&amp;Negre!D13&amp;"  &lt;p&gt;&amp;emsp;&amp;emsp;&amp;emsp;&amp;emsp;&amp;emsp;Trimite-ne CV-ul tău la adresa &lt;a href=""mailto:recrutare@altex.ro?subject="&amp;"["&amp;UPPER(Magazine!C14)&amp;"]"&amp;" ["&amp;UPPER(Magazine!A14)&amp;"] "&amp;"Negre"&amp;"""&gt;recrutare@altex.ro&lt;/a&gt;&lt;/p&gt;","")</f>
        <v/>
      </c>
      <c r="N139" t="str">
        <f>IF(Magazine!AK14&gt;0,"&lt;p class=""cariere-pozitie-titlu"" id="""&amp;IF(Magazine!$AO14&lt;&gt;0,SUBSTITUTE(Magazine!$B14," ","-"),"")&amp;"""&gt;&amp;emsp;&amp;emsp;•&amp;nbsp;&amp;nbsp;Consultant Vanzari Audio-Visual&amp;nbsp;&amp;nbsp;("&amp;VLOOKUP(Magazine!$B14,Magazine!$B$2:$AN$95,36,0)&amp;IF(VLOOKUP(Magazine!$B14,Magazine!$B$2:$AN$95,36,0)&gt;1," pozitii"," pozitie")&amp;")&lt;/p&gt;"&amp;'Audio-Visual    '!$D$1&amp;"  &lt;p&gt;&amp;emsp;&amp;emsp;&amp;emsp;&amp;emsp;&amp;emsp;Trimite-ne CV-ul tau: &lt;a href=""mailto:recrutare@altex.ro?subject="&amp;"["&amp;UPPER(Magazine!F14)&amp;"]"&amp;" ["&amp;UPPER(Magazine!D14)&amp;"] "&amp;"Audio-Visual"&amp;"""&gt;click aici pentru a aplica.&lt;/a&gt;&lt;/p&gt;","")</f>
        <v/>
      </c>
      <c r="O139" t="str">
        <f>IF(Magazine!AL14&gt;0,"&lt;p class=""cariere-pozitie-titlu"" id="""&amp;IF(Magazine!$AO14&lt;&gt;0,SUBSTITUTE(Magazine!$B14," ","-"),"")&amp;"""&gt;&amp;emsp;&amp;emsp;•&amp;nbsp;&amp;nbsp;Responsabil Service&amp;nbsp;&amp;nbsp;("&amp;VLOOKUP(Magazine!$B14,Magazine!$B$2:$AN$95,37,0)&amp;IF(VLOOKUP(Magazine!$B14,Magazine!$B$2:$AN$95,37,0)&gt;1," pozitii"," pozitie")&amp;")&lt;/p&gt;"&amp;'Responsabil Service'!$D$1&amp;"  &lt;p&gt;&amp;emsp;&amp;emsp;&amp;emsp;&amp;emsp;&amp;emsp;Trimite-ne CV-ul tau &lt;a href=""mailto:recrutare@altex.ro?subject="&amp;"["&amp;UPPER(Magazine!F14)&amp;"]"&amp;" ["&amp;UPPER(Magazine!D14)&amp;"] "&amp;"Responsabil Service"&amp;"""&gt;click aici pentru a aplica.&lt;/a&gt;&lt;/p&gt;","")</f>
        <v/>
      </c>
      <c r="P139" t="str">
        <f>IF(Magazine!AM14&gt;0,"&lt;p class=""cariere-pozitie-titlu"" id="""&amp;IF(Magazine!$AO14&lt;&gt;0,SUBSTITUTE(Magazine!$B14," ","-"),"")&amp;"""&gt;&amp;emsp;&amp;emsp;•&amp;nbsp;&amp;nbsp;Operator Online&amp;nbsp;&amp;nbsp;("&amp;VLOOKUP(Magazine!$B14,Magazine!$B$2:$AN$95,38,0)&amp;IF(VLOOKUP(Magazine!$B14,Magazine!$B$2:$AN$95,38,0)&gt;1,"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href=""mailto:recrutare@altex.ro?subject="&amp;"["&amp;UPPER(Magazine!F14)&amp;"]"&amp;" ["&amp;UPPER(Magazine!D14)&amp;"] "&amp;"Operator Online"&amp;"""&gt;recrutare@altex.ro&lt;/a&gt;&lt;/p&gt;","")</f>
        <v/>
      </c>
      <c r="Q139" t="str">
        <f>IF(Magazine!AN14&gt;0,"&lt;p class=""cariere-pozitie-titlu"" id="""&amp;IF(Magazine!$AO14&lt;&gt;0,SUBSTITUTE(Magazine!$B14," ","-"),"")&amp;"""&gt;&amp;emsp;&amp;emsp;•&amp;nbsp;&amp;nbsp;Operator Probe &amp; Garantii&amp;nbsp;&amp;nbsp;("&amp;VLOOKUP(Magazine!$B14,Magazine!$B$2:$AN$95,39,0)&amp;IF(VLOOKUP(Magazine!$B14,Magazine!$B$2:$AN$95,39,0)&gt;1,"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href=""mailto:recrutare@altex.ro?subject="&amp;"["&amp;UPPER(Magazine!G14)&amp;"]"&amp;" ["&amp;UPPER(Magazine!E14)&amp;"] "&amp;"Probe &amp; Garantii"&amp;"""&gt;recrutare@altex.ro&lt;/a&gt;&lt;/p&gt;","")</f>
        <v/>
      </c>
      <c r="R139" t="str">
        <f t="shared" si="2"/>
        <v>&lt;/div&gt;</v>
      </c>
    </row>
    <row r="140" spans="1:18" x14ac:dyDescent="0.3">
      <c r="A140" t="str">
        <f>IF(NOT(ISNA(VLOOKUP(Magazine!D15,Magazine!$AQ$2:$AR$41,2,0))),IF(Magazine!D15&lt;&gt;Magazine!D14,"&lt;button id="""&amp;LOWER(Magazine!D15)&amp;""" class=""accordion""&gt;Posturi in județul "&amp;Magazine!D15&amp;" &lt;div&gt;("&amp;VLOOKUP(Magazine!D15,Magazine!$AQ$2:$AR$41,2,0)&amp;")&lt;/div&gt;&lt;/button&gt;",""),"")</f>
        <v>&lt;button id="botosani" class="accordion"&gt;Posturi in județul Botosani &lt;div&gt;(1)&lt;/div&gt;&lt;/button&gt;</v>
      </c>
      <c r="B140" t="str">
        <f t="shared" si="0"/>
        <v>&lt;div class="panel"&gt;</v>
      </c>
      <c r="C140" t="str">
        <f>IF(Magazine!$AO15&lt;&gt;0,"  &lt;h3 class=cariere-magazin-titlu&gt;"&amp;Magazine!B15&amp;"&lt;/h3&gt;","")</f>
        <v/>
      </c>
      <c r="D140" t="str">
        <f>IF(Magazine!AA15&gt;0,"&lt;p class=""cariere-pozitie-titlu"" id="""&amp;IF(Magazine!$AO15&lt;&gt;0,SUBSTITUTE(Magazine!$B15," ","-"),"")&amp;"""&gt;&amp;emsp;&amp;emsp;•&amp;nbsp;&amp;nbsp;Director Magazin&amp;nbsp;&amp;nbsp;("&amp;VLOOKUP(Magazine!$B15,Magazine!$B$2:$AN$95,26,0)&amp;IF(VLOOKUP(Magazine!$B15,Magazine!$B$2:$AN$95,26,0)&gt;1," pozitii"," pozitie")&amp;")&lt;/p&gt;"&amp;'Director Magazin   '!$D$1&amp;"  &lt;p&gt;&amp;emsp;&amp;emsp;&amp;emsp;&amp;emsp;&amp;emsp;Trimite-ne CV-ul tau: &lt;a href=""mailto:recrutare@altex.ro?subject="&amp;"["&amp;UPPER(Magazine!C15)&amp;"]"&amp;" ["&amp;UPPER(Magazine!A15)&amp;"] "&amp;"Director Magazin"&amp;"""&gt;click aici pentru a aplica.&lt;/a&gt;&lt;/p&gt;","")</f>
        <v/>
      </c>
      <c r="E140" t="str">
        <f>IF(Magazine!AB15&gt;0,"&lt;p class=""cariere-pozitie-titlu"" id="""&amp;IF(Magazine!$AO15&lt;&gt;0,SUBSTITUTE(Magazine!$B15," ","-"),"")&amp;"""&gt;&amp;emsp;&amp;emsp;•&amp;nbsp;&amp;nbsp;Director Adjunct Magazin&amp;nbsp;&amp;nbsp;("&amp;VLOOKUP(Magazine!$B15,Magazine!$B$2:$AN$95,27,0)&amp;IF(VLOOKUP(Magazine!$B15,Magazine!$B$2:$AN$95,27,0)&gt;1," pozitii"," pozitie")&amp;")&lt;/p&gt;"&amp;'Director Adjunct'!$D$1&amp;"  &lt;p&gt;&amp;emsp;&amp;emsp;&amp;emsp;&amp;emsp;&amp;emsp;Trimite-ne CV-ul tau: &lt;a href=""mailto:recrutare@altex.ro?subject="&amp;"["&amp;UPPER(Magazine!D15)&amp;"]"&amp;" ["&amp;UPPER(Magazine!B15)&amp;"] "&amp;"Director Adjunct Magazin"&amp;"""&gt;click aici pentru a aplica.&lt;/a&gt;&lt;/p&gt;","")</f>
        <v/>
      </c>
      <c r="F140" t="str">
        <f>IF(Magazine!AC15&gt;0,"&lt;p class=""cariere-pozitie-titlu"" id="""&amp;IF(Magazine!$AO15&lt;&gt;0,SUBSTITUTE(Magazine!$B15," ","-"),"")&amp;"""&gt;&amp;emsp;&amp;emsp;•&amp;nbsp;&amp;nbsp;Manager Financiar&amp;nbsp;&amp;nbsp;("&amp;VLOOKUP(Magazine!$B15,Magazine!$B$2:$AN$95,28,0)&amp;IF(VLOOKUP(Magazine!$B15,Magazine!$B$2:$AN$95,28,0)&gt;1," pozitii"," pozitie")&amp;")&lt;/p&gt;"&amp;'Manager Financiar'!$D$1&amp;"  &lt;p&gt;&amp;emsp;&amp;emsp;&amp;emsp;&amp;emsp;&amp;emsp;Trimite-ne CV-ul tau: &lt;a href=""mailto:recrutare@altex.ro?subject="&amp;"["&amp;UPPER(Magazine!C15)&amp;"]"&amp;" ["&amp;UPPER(Magazine!A15)&amp;"] "&amp;"Manager Financiar"&amp;"""&gt;click aici pentru a aplica.&lt;/a&gt;&lt;/p&gt;","")</f>
        <v/>
      </c>
      <c r="G140" t="str">
        <f>IF(Magazine!AD15&gt;0,"&lt;p class=""cariere-pozitie-titlu"" id="""&amp;IF(Magazine!$AO15&lt;&gt;0,SUBSTITUTE(Magazine!$B15," ","-"),"")&amp;"""&gt;&amp;emsp;&amp;emsp;•&amp;nbsp;&amp;nbsp;Casier&amp;nbsp;&amp;nbsp;("&amp;VLOOKUP(Magazine!$B15,Magazine!$B$2:$AN$95,29,0)&amp;IF(VLOOKUP(Magazine!$B15,Magazine!$B$2:$AN$95,29,0)&gt;1," pozitii"," pozitie")&amp;")&lt;/p&gt;"&amp;Casier!$D$1&amp;"  &lt;p&gt;&amp;emsp;&amp;emsp;&amp;emsp;&amp;emsp;&amp;emsp;Trimite-ne CV-ul tau: &lt;a href=""mailto:recrutare@altex.ro?subject="&amp;"["&amp;UPPER(Magazine!C15)&amp;"]"&amp;" ["&amp;UPPER(Magazine!A15)&amp;"] "&amp;"Casier"&amp;"""&gt;click aici pentru a aplica.&lt;/a&gt;&lt;/p&gt;","")</f>
        <v/>
      </c>
      <c r="H140" t="str">
        <f>IF(Magazine!AE15&gt;0,"&lt;p class=""cariere-pozitie-titlu"" id="""&amp;IF(Magazine!$AO15&lt;&gt;0,SUBSTITUTE(Magazine!$B15," ","-"),"")&amp;"""&gt;&amp;emsp;&amp;emsp;•&amp;nbsp;&amp;nbsp;Consultant Vanzari Electrocasnice Mari&amp;nbsp;&amp;nbsp;("&amp;VLOOKUP(Magazine!$B15,Magazine!$B$2:$AN$95,30,0)&amp;IF(VLOOKUP(Magazine!$B15,Magazine!$B$2:$AN$95,30,0)&gt;1," pozitii"," pozitie")&amp;")&lt;/p&gt;"&amp;'Electrocasnice Mari'!$D$1&amp;"  &lt;p&gt;&amp;emsp;&amp;emsp;&amp;emsp;&amp;emsp;&amp;emsp;Trimite-ne CV-ul tau: &lt;a href=""mailto:recrutare@altex.ro?subject="&amp;"["&amp;UPPER(Magazine!C15)&amp;"]"&amp;" ["&amp;UPPER(Magazine!A15)&amp;"] "&amp;"Electrocasnice Mari"&amp;"""&gt;clici aici pentru a aplica.&lt;/a&gt;&lt;/p&gt;","")</f>
        <v/>
      </c>
      <c r="I140" t="str">
        <f>IF(Magazine!AF15&gt;0,"&lt;p class=""cariere-pozitie-titlu"" id="""&amp;IF(Magazine!$AO15&lt;&gt;0,SUBSTITUTE(Magazine!$B15," ","-"),"")&amp;"""&gt;&amp;emsp;&amp;emsp;•&amp;nbsp;&amp;nbsp;Consultant Vanzari Electrocasnice Mici&amp;nbsp;&amp;nbsp;("&amp;VLOOKUP(Magazine!$B15,Magazine!$B$2:$AN$95,31,0)&amp;IF(VLOOKUP(Magazine!$B15,Magazine!$B$2:$AN$95,31,0)&gt;1," pozitii"," pozitie")&amp;")&lt;/p&gt;"&amp;'Electrocasnice Mici'!$D$1&amp;"  &lt;p&gt;&amp;emsp;&amp;emsp;&amp;emsp;&amp;emsp;&amp;emsp;Trimite-ne CV-ul tau: &lt;a href=""mailto:recrutare@altex.ro?subject="&amp;"["&amp;UPPER(Magazine!C15)&amp;"]"&amp;" ["&amp;UPPER(Magazine!A15)&amp;"] "&amp;"Electrocasnice Mici"&amp;"""&gt;click aici pentru a aplica.&lt;/a&gt;&lt;/p&gt;","")</f>
        <v/>
      </c>
      <c r="J140" t="str">
        <f>IF(Magazine!AG15&gt;0,"&lt;p class=""cariere-pozitie-titlu"" id="""&amp;IF(Magazine!$AO15&lt;&gt;0,SUBSTITUTE(Magazine!$B15," ","-"),"")&amp;"""&gt;&amp;emsp;&amp;emsp;•&amp;nbsp;&amp;nbsp;Consultant Vanzari Comunicatii&amp;nbsp;&amp;nbsp;("&amp;VLOOKUP(Magazine!$B15,Magazine!$B$2:$AN$95,32,0)&amp;IF(VLOOKUP(Magazine!$B15,Magazine!$B$2:$AN$95,32,0)&gt;1," pozitii"," pozitie")&amp;")&lt;/p&gt;"&amp;Comunicatii!$D$1&amp;"  &lt;p&gt;&amp;emsp;&amp;emsp;&amp;emsp;&amp;emsp;&amp;emsp;Trimite-ne CV-ul tau: &lt;a href=""mailto:recrutare@altex.ro?subject="&amp;"["&amp;UPPER(Magazine!C15)&amp;"]"&amp;" ["&amp;UPPER(Magazine!A15)&amp;"] "&amp;"Comunicatii"&amp;"""&gt;click aici pentru a aplica.&lt;/a&gt;&lt;/p&gt;","")</f>
        <v/>
      </c>
      <c r="K140" t="str">
        <f>IF(Magazine!AH15&gt;0,"&lt;p class=""cariere-pozitie-titlu"" id="""&amp;IF(Magazine!$AO15&lt;&gt;0,SUBSTITUTE(Magazine!$B15," ","-"),"")&amp;"""&gt;&amp;emsp;&amp;emsp;•&amp;nbsp;&amp;nbsp;Consultant Vanzari IT&amp;nbsp;&amp;nbsp;("&amp;VLOOKUP(Magazine!$B15,Magazine!$B$2:$AN$95,33,0)&amp;IF(VLOOKUP(Magazine!$B15,Magazine!$B$2:$AN$95,33,0)&gt;1," pozitii"," pozitie")&amp;")&lt;/p&gt;"&amp;IT!$D$1&amp;"  &lt;p&gt;&amp;emsp;&amp;emsp;&amp;emsp;&amp;emsp;&amp;emsp;Trimite-ne CV-ul tau: &lt;a href=""mailto:recrutare@altex.ro?subject="&amp;"["&amp;UPPER(Magazine!C15)&amp;"]"&amp;" ["&amp;UPPER(Magazine!A15)&amp;"] "&amp;"IT"&amp;"""&gt;click aici pentru a aplica.&lt;/a&gt;&lt;/p&gt;","")</f>
        <v/>
      </c>
      <c r="L140" t="str">
        <f>IF(Magazine!AI15&gt;0,"&lt;p class=""cariere-pozitie-titlu"" id="""&amp;IF(Magazine!$AO15&lt;&gt;0,SUBSTITUTE(Magazine!$B15," ","-"),"")&amp;"""&gt;&amp;emsp;&amp;emsp;•&amp;nbsp;&amp;nbsp;Consultant Vanzari Entertainment&amp;nbsp;&amp;nbsp;("&amp;VLOOKUP(Magazine!$B15,Magazine!$B$2:$AN$95,34,0)&amp;IF(VLOOKUP(Magazine!$B15,Magazine!$B$2:$AN$95,34,0)&gt;1," pozitii"," pozitie")&amp;")&lt;/p&gt;"&amp;Entertainment!$D$1&amp;"  &lt;p&gt;&amp;emsp;&amp;emsp;&amp;emsp;&amp;emsp;&amp;emsp;Trimite-ne CV-ul tau &lt;a href=""mailto:recrutare@altex.ro?subject="&amp;"["&amp;UPPER(Magazine!C15)&amp;"]"&amp;" ["&amp;UPPER(Magazine!A15)&amp;"] "&amp;"Entertainment"&amp;"""&gt;click aici pentru a aplica.&lt;/a&gt;&lt;/p&gt;","")</f>
        <v/>
      </c>
      <c r="M140" t="str">
        <f>IF(Magazine!AJ15&gt;0,"&lt;p class=""cariere-pozitie-titlu"" id="""&amp;IF(Magazine!$AO15&lt;&gt;0,SUBSTITUTE(Magazine!$B15," ","-"),"")&amp;"""&gt;&amp;emsp;&amp;emsp;•&amp;nbsp;&amp;nbsp;Consultant Vanzari Negre&amp;nbsp;&amp;nbsp;("&amp;VLOOKUP(Magazine!$B15,Magazine!$B$2:$AN$95,35,0)&amp;IF(VLOOKUP(Magazine!$B15,Magazine!$B$2:$AN$95,35,0)&gt;1," pozitii"," pozitie")&amp;")&lt;/p&gt;"&amp;Negre!D14&amp;"  &lt;p&gt;&amp;emsp;&amp;emsp;&amp;emsp;&amp;emsp;&amp;emsp;Trimite-ne CV-ul tău la adresa &lt;a href=""mailto:recrutare@altex.ro?subject="&amp;"["&amp;UPPER(Magazine!C15)&amp;"]"&amp;" ["&amp;UPPER(Magazine!A15)&amp;"] "&amp;"Negre"&amp;"""&gt;recrutare@altex.ro&lt;/a&gt;&lt;/p&gt;","")</f>
        <v/>
      </c>
      <c r="N140" t="str">
        <f>IF(Magazine!AK15&gt;0,"&lt;p class=""cariere-pozitie-titlu"" id="""&amp;IF(Magazine!$AO15&lt;&gt;0,SUBSTITUTE(Magazine!$B15," ","-"),"")&amp;"""&gt;&amp;emsp;&amp;emsp;•&amp;nbsp;&amp;nbsp;Consultant Vanzari Audio-Visual&amp;nbsp;&amp;nbsp;("&amp;VLOOKUP(Magazine!$B15,Magazine!$B$2:$AN$95,36,0)&amp;IF(VLOOKUP(Magazine!$B15,Magazine!$B$2:$AN$95,36,0)&gt;1," pozitii"," pozitie")&amp;")&lt;/p&gt;"&amp;'Audio-Visual    '!$D$1&amp;"  &lt;p&gt;&amp;emsp;&amp;emsp;&amp;emsp;&amp;emsp;&amp;emsp;Trimite-ne CV-ul tau: &lt;a href=""mailto:recrutare@altex.ro?subject="&amp;"["&amp;UPPER(Magazine!F15)&amp;"]"&amp;" ["&amp;UPPER(Magazine!D15)&amp;"] "&amp;"Audio-Visual"&amp;"""&gt;click aici pentru a aplica.&lt;/a&gt;&lt;/p&gt;","")</f>
        <v/>
      </c>
      <c r="O140" t="str">
        <f>IF(Magazine!AL15&gt;0,"&lt;p class=""cariere-pozitie-titlu"" id="""&amp;IF(Magazine!$AO15&lt;&gt;0,SUBSTITUTE(Magazine!$B15," ","-"),"")&amp;"""&gt;&amp;emsp;&amp;emsp;•&amp;nbsp;&amp;nbsp;Responsabil Service&amp;nbsp;&amp;nbsp;("&amp;VLOOKUP(Magazine!$B15,Magazine!$B$2:$AN$95,37,0)&amp;IF(VLOOKUP(Magazine!$B15,Magazine!$B$2:$AN$95,37,0)&gt;1," pozitii"," pozitie")&amp;")&lt;/p&gt;"&amp;'Responsabil Service'!$D$1&amp;"  &lt;p&gt;&amp;emsp;&amp;emsp;&amp;emsp;&amp;emsp;&amp;emsp;Trimite-ne CV-ul tau &lt;a href=""mailto:recrutare@altex.ro?subject="&amp;"["&amp;UPPER(Magazine!F15)&amp;"]"&amp;" ["&amp;UPPER(Magazine!D15)&amp;"] "&amp;"Responsabil Service"&amp;"""&gt;click aici pentru a aplica.&lt;/a&gt;&lt;/p&gt;","")</f>
        <v/>
      </c>
      <c r="P140" t="str">
        <f>IF(Magazine!AM15&gt;0,"&lt;p class=""cariere-pozitie-titlu"" id="""&amp;IF(Magazine!$AO15&lt;&gt;0,SUBSTITUTE(Magazine!$B15," ","-"),"")&amp;"""&gt;&amp;emsp;&amp;emsp;•&amp;nbsp;&amp;nbsp;Operator Online&amp;nbsp;&amp;nbsp;("&amp;VLOOKUP(Magazine!$B15,Magazine!$B$2:$AN$95,38,0)&amp;IF(VLOOKUP(Magazine!$B15,Magazine!$B$2:$AN$95,38,0)&gt;1,"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href=""mailto:recrutare@altex.ro?subject="&amp;"["&amp;UPPER(Magazine!F15)&amp;"]"&amp;" ["&amp;UPPER(Magazine!D15)&amp;"] "&amp;"Operator Online"&amp;"""&gt;recrutare@altex.ro&lt;/a&gt;&lt;/p&gt;","")</f>
        <v/>
      </c>
      <c r="Q140" t="str">
        <f>IF(Magazine!AN15&gt;0,"&lt;p class=""cariere-pozitie-titlu"" id="""&amp;IF(Magazine!$AO15&lt;&gt;0,SUBSTITUTE(Magazine!$B15," ","-"),"")&amp;"""&gt;&amp;emsp;&amp;emsp;•&amp;nbsp;&amp;nbsp;Operator Probe &amp; Garantii&amp;nbsp;&amp;nbsp;("&amp;VLOOKUP(Magazine!$B15,Magazine!$B$2:$AN$95,39,0)&amp;IF(VLOOKUP(Magazine!$B15,Magazine!$B$2:$AN$95,39,0)&gt;1,"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href=""mailto:recrutare@altex.ro?subject="&amp;"["&amp;UPPER(Magazine!G15)&amp;"]"&amp;" ["&amp;UPPER(Magazine!E15)&amp;"] "&amp;"Probe &amp; Garantii"&amp;"""&gt;recrutare@altex.ro&lt;/a&gt;&lt;/p&gt;","")</f>
        <v/>
      </c>
      <c r="R140" t="str">
        <f t="shared" si="2"/>
        <v/>
      </c>
    </row>
    <row r="141" spans="1:18" x14ac:dyDescent="0.3">
      <c r="A141" t="str">
        <f>IF(NOT(ISNA(VLOOKUP(Magazine!D16,Magazine!$AQ$2:$AR$41,2,0))),IF(Magazine!D16&lt;&gt;Magazine!D15,"&lt;button id="""&amp;LOWER(Magazine!D16)&amp;""" class=""accordion""&gt;Posturi in județul "&amp;Magazine!D16&amp;" &lt;div&gt;("&amp;VLOOKUP(Magazine!D16,Magazine!$AQ$2:$AR$41,2,0)&amp;")&lt;/div&gt;&lt;/button&gt;",""),"")</f>
        <v/>
      </c>
      <c r="B141" t="str">
        <f t="shared" si="0"/>
        <v/>
      </c>
      <c r="C141" t="str">
        <f>IF(Magazine!$AO16&lt;&gt;0,"  &lt;h3 class=cariere-magazin-titlu&gt;"&amp;Magazine!B16&amp;"&lt;/h3&gt;","")</f>
        <v xml:space="preserve">  &lt;h3 class=cariere-magazin-titlu&gt;Altex Botosani Family Center&lt;/h3&gt;</v>
      </c>
      <c r="D141" t="str">
        <f>IF(Magazine!AA16&gt;0,"&lt;p class=""cariere-pozitie-titlu"" id="""&amp;IF(Magazine!$AO16&lt;&gt;0,SUBSTITUTE(Magazine!$B16," ","-"),"")&amp;"""&gt;&amp;emsp;&amp;emsp;•&amp;nbsp;&amp;nbsp;Director Magazin&amp;nbsp;&amp;nbsp;("&amp;VLOOKUP(Magazine!$B16,Magazine!$B$2:$AN$95,26,0)&amp;IF(VLOOKUP(Magazine!$B16,Magazine!$B$2:$AN$95,26,0)&gt;1," pozitii"," pozitie")&amp;")&lt;/p&gt;"&amp;'Director Magazin   '!$D$1&amp;"  &lt;p&gt;&amp;emsp;&amp;emsp;&amp;emsp;&amp;emsp;&amp;emsp;Trimite-ne CV-ul tau: &lt;a href=""mailto:recrutare@altex.ro?subject="&amp;"["&amp;UPPER(Magazine!C16)&amp;"]"&amp;" ["&amp;UPPER(Magazine!A16)&amp;"] "&amp;"Director Magazin"&amp;"""&gt;click aici pentru a aplica.&lt;/a&gt;&lt;/p&gt;","")</f>
        <v/>
      </c>
      <c r="E141" t="str">
        <f>IF(Magazine!AB16&gt;0,"&lt;p class=""cariere-pozitie-titlu"" id="""&amp;IF(Magazine!$AO16&lt;&gt;0,SUBSTITUTE(Magazine!$B16," ","-"),"")&amp;"""&gt;&amp;emsp;&amp;emsp;•&amp;nbsp;&amp;nbsp;Director Adjunct Magazin&amp;nbsp;&amp;nbsp;("&amp;VLOOKUP(Magazine!$B16,Magazine!$B$2:$AN$95,27,0)&amp;IF(VLOOKUP(Magazine!$B16,Magazine!$B$2:$AN$95,27,0)&gt;1," pozitii"," pozitie")&amp;")&lt;/p&gt;"&amp;'Director Adjunct'!$D$1&amp;"  &lt;p&gt;&amp;emsp;&amp;emsp;&amp;emsp;&amp;emsp;&amp;emsp;Trimite-ne CV-ul tau: &lt;a href=""mailto:recrutare@altex.ro?subject="&amp;"["&amp;UPPER(Magazine!D16)&amp;"]"&amp;" ["&amp;UPPER(Magazine!B16)&amp;"] "&amp;"Director Adjunct Magazin"&amp;"""&gt;click aici pentru a aplica.&lt;/a&gt;&lt;/p&gt;","")</f>
        <v>&lt;p class="cariere-pozitie-titlu" id="Altex-Botosani-Family-Center"&gt;&amp;emsp;&amp;emsp;•&amp;nbsp;&amp;nbsp;Director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href="mailto:recrutare@altex.ro?subject=[BOTOSANI] [ALTEX BOTOSANI FAMILY CENTER] Director Adjunct Magazin"&gt;click aici pentru a aplica.&lt;/a&gt;&lt;/p&gt;</v>
      </c>
      <c r="F141" t="str">
        <f>IF(Magazine!AC16&gt;0,"&lt;p class=""cariere-pozitie-titlu"" id="""&amp;IF(Magazine!$AO16&lt;&gt;0,SUBSTITUTE(Magazine!$B16," ","-"),"")&amp;"""&gt;&amp;emsp;&amp;emsp;•&amp;nbsp;&amp;nbsp;Manager Financiar&amp;nbsp;&amp;nbsp;("&amp;VLOOKUP(Magazine!$B16,Magazine!$B$2:$AN$95,28,0)&amp;IF(VLOOKUP(Magazine!$B16,Magazine!$B$2:$AN$95,28,0)&gt;1," pozitii"," pozitie")&amp;")&lt;/p&gt;"&amp;'Manager Financiar'!$D$1&amp;"  &lt;p&gt;&amp;emsp;&amp;emsp;&amp;emsp;&amp;emsp;&amp;emsp;Trimite-ne CV-ul tau: &lt;a href=""mailto:recrutare@altex.ro?subject="&amp;"["&amp;UPPER(Magazine!C16)&amp;"]"&amp;" ["&amp;UPPER(Magazine!A16)&amp;"] "&amp;"Manager Financiar"&amp;"""&gt;click aici pentru a aplica.&lt;/a&gt;&lt;/p&gt;","")</f>
        <v/>
      </c>
      <c r="G141" t="str">
        <f>IF(Magazine!AD16&gt;0,"&lt;p class=""cariere-pozitie-titlu"" id="""&amp;IF(Magazine!$AO16&lt;&gt;0,SUBSTITUTE(Magazine!$B16," ","-"),"")&amp;"""&gt;&amp;emsp;&amp;emsp;•&amp;nbsp;&amp;nbsp;Casier&amp;nbsp;&amp;nbsp;("&amp;VLOOKUP(Magazine!$B16,Magazine!$B$2:$AN$95,29,0)&amp;IF(VLOOKUP(Magazine!$B16,Magazine!$B$2:$AN$95,29,0)&gt;1," pozitii"," pozitie")&amp;")&lt;/p&gt;"&amp;Casier!$D$1&amp;"  &lt;p&gt;&amp;emsp;&amp;emsp;&amp;emsp;&amp;emsp;&amp;emsp;Trimite-ne CV-ul tau: &lt;a href=""mailto:recrutare@altex.ro?subject="&amp;"["&amp;UPPER(Magazine!C16)&amp;"]"&amp;" ["&amp;UPPER(Magazine!A16)&amp;"] "&amp;"Casier"&amp;"""&gt;click aici pentru a aplica.&lt;/a&gt;&lt;/p&gt;","")</f>
        <v/>
      </c>
      <c r="H141" t="str">
        <f>IF(Magazine!AE16&gt;0,"&lt;p class=""cariere-pozitie-titlu"" id="""&amp;IF(Magazine!$AO16&lt;&gt;0,SUBSTITUTE(Magazine!$B16," ","-"),"")&amp;"""&gt;&amp;emsp;&amp;emsp;•&amp;nbsp;&amp;nbsp;Consultant Vanzari Electrocasnice Mari&amp;nbsp;&amp;nbsp;("&amp;VLOOKUP(Magazine!$B16,Magazine!$B$2:$AN$95,30,0)&amp;IF(VLOOKUP(Magazine!$B16,Magazine!$B$2:$AN$95,30,0)&gt;1," pozitii"," pozitie")&amp;")&lt;/p&gt;"&amp;'Electrocasnice Mari'!$D$1&amp;"  &lt;p&gt;&amp;emsp;&amp;emsp;&amp;emsp;&amp;emsp;&amp;emsp;Trimite-ne CV-ul tau: &lt;a href=""mailto:recrutare@altex.ro?subject="&amp;"["&amp;UPPER(Magazine!C16)&amp;"]"&amp;" ["&amp;UPPER(Magazine!A16)&amp;"] "&amp;"Electrocasnice Mari"&amp;"""&gt;clici aici pentru a aplica.&lt;/a&gt;&lt;/p&gt;","")</f>
        <v/>
      </c>
      <c r="I141" t="str">
        <f>IF(Magazine!AF16&gt;0,"&lt;p class=""cariere-pozitie-titlu"" id="""&amp;IF(Magazine!$AO16&lt;&gt;0,SUBSTITUTE(Magazine!$B16," ","-"),"")&amp;"""&gt;&amp;emsp;&amp;emsp;•&amp;nbsp;&amp;nbsp;Consultant Vanzari Electrocasnice Mici&amp;nbsp;&amp;nbsp;("&amp;VLOOKUP(Magazine!$B16,Magazine!$B$2:$AN$95,31,0)&amp;IF(VLOOKUP(Magazine!$B16,Magazine!$B$2:$AN$95,31,0)&gt;1," pozitii"," pozitie")&amp;")&lt;/p&gt;"&amp;'Electrocasnice Mici'!$D$1&amp;"  &lt;p&gt;&amp;emsp;&amp;emsp;&amp;emsp;&amp;emsp;&amp;emsp;Trimite-ne CV-ul tau: &lt;a href=""mailto:recrutare@altex.ro?subject="&amp;"["&amp;UPPER(Magazine!C16)&amp;"]"&amp;" ["&amp;UPPER(Magazine!A16)&amp;"] "&amp;"Electrocasnice Mici"&amp;"""&gt;click aici pentru a aplica.&lt;/a&gt;&lt;/p&gt;","")</f>
        <v/>
      </c>
      <c r="J141" t="str">
        <f>IF(Magazine!AG16&gt;0,"&lt;p class=""cariere-pozitie-titlu"" id="""&amp;IF(Magazine!$AO16&lt;&gt;0,SUBSTITUTE(Magazine!$B16," ","-"),"")&amp;"""&gt;&amp;emsp;&amp;emsp;•&amp;nbsp;&amp;nbsp;Consultant Vanzari Comunicatii&amp;nbsp;&amp;nbsp;("&amp;VLOOKUP(Magazine!$B16,Magazine!$B$2:$AN$95,32,0)&amp;IF(VLOOKUP(Magazine!$B16,Magazine!$B$2:$AN$95,32,0)&gt;1," pozitii"," pozitie")&amp;")&lt;/p&gt;"&amp;Comunicatii!$D$1&amp;"  &lt;p&gt;&amp;emsp;&amp;emsp;&amp;emsp;&amp;emsp;&amp;emsp;Trimite-ne CV-ul tau: &lt;a href=""mailto:recrutare@altex.ro?subject="&amp;"["&amp;UPPER(Magazine!C16)&amp;"]"&amp;" ["&amp;UPPER(Magazine!A16)&amp;"] "&amp;"Comunicatii"&amp;"""&gt;click aici pentru a aplica.&lt;/a&gt;&lt;/p&gt;","")</f>
        <v/>
      </c>
      <c r="K141" t="str">
        <f>IF(Magazine!AH16&gt;0,"&lt;p class=""cariere-pozitie-titlu"" id="""&amp;IF(Magazine!$AO16&lt;&gt;0,SUBSTITUTE(Magazine!$B16," ","-"),"")&amp;"""&gt;&amp;emsp;&amp;emsp;•&amp;nbsp;&amp;nbsp;Consultant Vanzari IT&amp;nbsp;&amp;nbsp;("&amp;VLOOKUP(Magazine!$B16,Magazine!$B$2:$AN$95,33,0)&amp;IF(VLOOKUP(Magazine!$B16,Magazine!$B$2:$AN$95,33,0)&gt;1," pozitii"," pozitie")&amp;")&lt;/p&gt;"&amp;IT!$D$1&amp;"  &lt;p&gt;&amp;emsp;&amp;emsp;&amp;emsp;&amp;emsp;&amp;emsp;Trimite-ne CV-ul tau: &lt;a href=""mailto:recrutare@altex.ro?subject="&amp;"["&amp;UPPER(Magazine!C16)&amp;"]"&amp;" ["&amp;UPPER(Magazine!A16)&amp;"] "&amp;"IT"&amp;"""&gt;click aici pentru a aplica.&lt;/a&gt;&lt;/p&gt;","")</f>
        <v/>
      </c>
      <c r="L141" t="str">
        <f>IF(Magazine!AI16&gt;0,"&lt;p class=""cariere-pozitie-titlu"" id="""&amp;IF(Magazine!$AO16&lt;&gt;0,SUBSTITUTE(Magazine!$B16," ","-"),"")&amp;"""&gt;&amp;emsp;&amp;emsp;•&amp;nbsp;&amp;nbsp;Consultant Vanzari Entertainment&amp;nbsp;&amp;nbsp;("&amp;VLOOKUP(Magazine!$B16,Magazine!$B$2:$AN$95,34,0)&amp;IF(VLOOKUP(Magazine!$B16,Magazine!$B$2:$AN$95,34,0)&gt;1," pozitii"," pozitie")&amp;")&lt;/p&gt;"&amp;Entertainment!$D$1&amp;"  &lt;p&gt;&amp;emsp;&amp;emsp;&amp;emsp;&amp;emsp;&amp;emsp;Trimite-ne CV-ul tau &lt;a href=""mailto:recrutare@altex.ro?subject="&amp;"["&amp;UPPER(Magazine!C16)&amp;"]"&amp;" ["&amp;UPPER(Magazine!A16)&amp;"] "&amp;"Entertainment"&amp;"""&gt;click aici pentru a aplica.&lt;/a&gt;&lt;/p&gt;","")</f>
        <v/>
      </c>
      <c r="M141" t="str">
        <f>IF(Magazine!AJ16&gt;0,"&lt;p class=""cariere-pozitie-titlu"" id="""&amp;IF(Magazine!$AO16&lt;&gt;0,SUBSTITUTE(Magazine!$B16," ","-"),"")&amp;"""&gt;&amp;emsp;&amp;emsp;•&amp;nbsp;&amp;nbsp;Consultant Vanzari Negre&amp;nbsp;&amp;nbsp;("&amp;VLOOKUP(Magazine!$B16,Magazine!$B$2:$AN$95,35,0)&amp;IF(VLOOKUP(Magazine!$B16,Magazine!$B$2:$AN$95,35,0)&gt;1," pozitii"," pozitie")&amp;")&lt;/p&gt;"&amp;Negre!D15&amp;"  &lt;p&gt;&amp;emsp;&amp;emsp;&amp;emsp;&amp;emsp;&amp;emsp;Trimite-ne CV-ul tău la adresa &lt;a href=""mailto:recrutare@altex.ro?subject="&amp;"["&amp;UPPER(Magazine!C16)&amp;"]"&amp;" ["&amp;UPPER(Magazine!A16)&amp;"] "&amp;"Negre"&amp;"""&gt;recrutare@altex.ro&lt;/a&gt;&lt;/p&gt;","")</f>
        <v/>
      </c>
      <c r="N141" t="str">
        <f>IF(Magazine!AK16&gt;0,"&lt;p class=""cariere-pozitie-titlu"" id="""&amp;IF(Magazine!$AO16&lt;&gt;0,SUBSTITUTE(Magazine!$B16," ","-"),"")&amp;"""&gt;&amp;emsp;&amp;emsp;•&amp;nbsp;&amp;nbsp;Consultant Vanzari Audio-Visual&amp;nbsp;&amp;nbsp;("&amp;VLOOKUP(Magazine!$B16,Magazine!$B$2:$AN$95,36,0)&amp;IF(VLOOKUP(Magazine!$B16,Magazine!$B$2:$AN$95,36,0)&gt;1," pozitii"," pozitie")&amp;")&lt;/p&gt;"&amp;'Audio-Visual    '!$D$1&amp;"  &lt;p&gt;&amp;emsp;&amp;emsp;&amp;emsp;&amp;emsp;&amp;emsp;Trimite-ne CV-ul tau: &lt;a href=""mailto:recrutare@altex.ro?subject="&amp;"["&amp;UPPER(Magazine!F16)&amp;"]"&amp;" ["&amp;UPPER(Magazine!D16)&amp;"] "&amp;"Audio-Visual"&amp;"""&gt;click aici pentru a aplica.&lt;/a&gt;&lt;/p&gt;","")</f>
        <v/>
      </c>
      <c r="O141" t="str">
        <f>IF(Magazine!AL16&gt;0,"&lt;p class=""cariere-pozitie-titlu"" id="""&amp;IF(Magazine!$AO16&lt;&gt;0,SUBSTITUTE(Magazine!$B16," ","-"),"")&amp;"""&gt;&amp;emsp;&amp;emsp;•&amp;nbsp;&amp;nbsp;Responsabil Service&amp;nbsp;&amp;nbsp;("&amp;VLOOKUP(Magazine!$B16,Magazine!$B$2:$AN$95,37,0)&amp;IF(VLOOKUP(Magazine!$B16,Magazine!$B$2:$AN$95,37,0)&gt;1," pozitii"," pozitie")&amp;")&lt;/p&gt;"&amp;'Responsabil Service'!$D$1&amp;"  &lt;p&gt;&amp;emsp;&amp;emsp;&amp;emsp;&amp;emsp;&amp;emsp;Trimite-ne CV-ul tau &lt;a href=""mailto:recrutare@altex.ro?subject="&amp;"["&amp;UPPER(Magazine!F16)&amp;"]"&amp;" ["&amp;UPPER(Magazine!D16)&amp;"] "&amp;"Responsabil Service"&amp;"""&gt;click aici pentru a aplica.&lt;/a&gt;&lt;/p&gt;","")</f>
        <v/>
      </c>
      <c r="P141" t="str">
        <f>IF(Magazine!AM16&gt;0,"&lt;p class=""cariere-pozitie-titlu"" id="""&amp;IF(Magazine!$AO16&lt;&gt;0,SUBSTITUTE(Magazine!$B16," ","-"),"")&amp;"""&gt;&amp;emsp;&amp;emsp;•&amp;nbsp;&amp;nbsp;Operator Online&amp;nbsp;&amp;nbsp;("&amp;VLOOKUP(Magazine!$B16,Magazine!$B$2:$AN$95,38,0)&amp;IF(VLOOKUP(Magazine!$B16,Magazine!$B$2:$AN$95,38,0)&gt;1,"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href=""mailto:recrutare@altex.ro?subject="&amp;"["&amp;UPPER(Magazine!F16)&amp;"]"&amp;" ["&amp;UPPER(Magazine!D16)&amp;"] "&amp;"Operator Online"&amp;"""&gt;recrutare@altex.ro&lt;/a&gt;&lt;/p&gt;","")</f>
        <v/>
      </c>
      <c r="Q141" t="str">
        <f>IF(Magazine!AN16&gt;0,"&lt;p class=""cariere-pozitie-titlu"" id="""&amp;IF(Magazine!$AO16&lt;&gt;0,SUBSTITUTE(Magazine!$B16," ","-"),"")&amp;"""&gt;&amp;emsp;&amp;emsp;•&amp;nbsp;&amp;nbsp;Operator Probe &amp; Garantii&amp;nbsp;&amp;nbsp;("&amp;VLOOKUP(Magazine!$B16,Magazine!$B$2:$AN$95,39,0)&amp;IF(VLOOKUP(Magazine!$B16,Magazine!$B$2:$AN$95,39,0)&gt;1,"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href=""mailto:recrutare@altex.ro?subject="&amp;"["&amp;UPPER(Magazine!G16)&amp;"]"&amp;" ["&amp;UPPER(Magazine!E16)&amp;"] "&amp;"Probe &amp; Garantii"&amp;"""&gt;recrutare@altex.ro&lt;/a&gt;&lt;/p&gt;","")</f>
        <v/>
      </c>
      <c r="R141" t="str">
        <f t="shared" si="2"/>
        <v>&lt;/div&gt;</v>
      </c>
    </row>
    <row r="142" spans="1:18" x14ac:dyDescent="0.3">
      <c r="A142" t="str">
        <f>IF(NOT(ISNA(VLOOKUP(Magazine!D17,Magazine!$AQ$2:$AR$41,2,0))),IF(Magazine!D17&lt;&gt;Magazine!D16,"&lt;button id="""&amp;LOWER(Magazine!D17)&amp;""" class=""accordion""&gt;Posturi in județul "&amp;Magazine!D17&amp;" &lt;div&gt;("&amp;VLOOKUP(Magazine!D17,Magazine!$AQ$2:$AR$41,2,0)&amp;")&lt;/div&gt;&lt;/button&gt;",""),"")</f>
        <v>&lt;button id="braila" class="accordion"&gt;Posturi in județul Braila &lt;div&gt;(0)&lt;/div&gt;&lt;/button&gt;</v>
      </c>
      <c r="B142" t="str">
        <f t="shared" si="0"/>
        <v>&lt;div class="panel"&gt;</v>
      </c>
      <c r="C142" t="str">
        <f>IF(Magazine!$AO17&lt;&gt;0,"  &lt;h3 class=cariere-magazin-titlu&gt;"&amp;Magazine!B17&amp;"&lt;/h3&gt;","")</f>
        <v/>
      </c>
      <c r="D142" t="str">
        <f>IF(Magazine!AA17&gt;0,"&lt;p class=""cariere-pozitie-titlu"" id="""&amp;IF(Magazine!$AO17&lt;&gt;0,SUBSTITUTE(Magazine!$B17," ","-"),"")&amp;"""&gt;&amp;emsp;&amp;emsp;•&amp;nbsp;&amp;nbsp;Director Magazin&amp;nbsp;&amp;nbsp;("&amp;VLOOKUP(Magazine!$B17,Magazine!$B$2:$AN$95,26,0)&amp;IF(VLOOKUP(Magazine!$B17,Magazine!$B$2:$AN$95,26,0)&gt;1," pozitii"," pozitie")&amp;")&lt;/p&gt;"&amp;'Director Magazin   '!$D$1&amp;"  &lt;p&gt;&amp;emsp;&amp;emsp;&amp;emsp;&amp;emsp;&amp;emsp;Trimite-ne CV-ul tau: &lt;a href=""mailto:recrutare@altex.ro?subject="&amp;"["&amp;UPPER(Magazine!C17)&amp;"]"&amp;" ["&amp;UPPER(Magazine!A17)&amp;"] "&amp;"Director Magazin"&amp;"""&gt;click aici pentru a aplica.&lt;/a&gt;&lt;/p&gt;","")</f>
        <v/>
      </c>
      <c r="E142" t="str">
        <f>IF(Magazine!AB17&gt;0,"&lt;p class=""cariere-pozitie-titlu"" id="""&amp;IF(Magazine!$AO17&lt;&gt;0,SUBSTITUTE(Magazine!$B17," ","-"),"")&amp;"""&gt;&amp;emsp;&amp;emsp;•&amp;nbsp;&amp;nbsp;Director Adjunct Magazin&amp;nbsp;&amp;nbsp;("&amp;VLOOKUP(Magazine!$B17,Magazine!$B$2:$AN$95,27,0)&amp;IF(VLOOKUP(Magazine!$B17,Magazine!$B$2:$AN$95,27,0)&gt;1," pozitii"," pozitie")&amp;")&lt;/p&gt;"&amp;'Director Adjunct'!$D$1&amp;"  &lt;p&gt;&amp;emsp;&amp;emsp;&amp;emsp;&amp;emsp;&amp;emsp;Trimite-ne CV-ul tau: &lt;a href=""mailto:recrutare@altex.ro?subject="&amp;"["&amp;UPPER(Magazine!D17)&amp;"]"&amp;" ["&amp;UPPER(Magazine!B17)&amp;"] "&amp;"Director Adjunct Magazin"&amp;"""&gt;click aici pentru a aplica.&lt;/a&gt;&lt;/p&gt;","")</f>
        <v/>
      </c>
      <c r="F142" t="str">
        <f>IF(Magazine!AC17&gt;0,"&lt;p class=""cariere-pozitie-titlu"" id="""&amp;IF(Magazine!$AO17&lt;&gt;0,SUBSTITUTE(Magazine!$B17," ","-"),"")&amp;"""&gt;&amp;emsp;&amp;emsp;•&amp;nbsp;&amp;nbsp;Manager Financiar&amp;nbsp;&amp;nbsp;("&amp;VLOOKUP(Magazine!$B17,Magazine!$B$2:$AN$95,28,0)&amp;IF(VLOOKUP(Magazine!$B17,Magazine!$B$2:$AN$95,28,0)&gt;1," pozitii"," pozitie")&amp;")&lt;/p&gt;"&amp;'Manager Financiar'!$D$1&amp;"  &lt;p&gt;&amp;emsp;&amp;emsp;&amp;emsp;&amp;emsp;&amp;emsp;Trimite-ne CV-ul tau: &lt;a href=""mailto:recrutare@altex.ro?subject="&amp;"["&amp;UPPER(Magazine!C17)&amp;"]"&amp;" ["&amp;UPPER(Magazine!A17)&amp;"] "&amp;"Manager Financiar"&amp;"""&gt;click aici pentru a aplica.&lt;/a&gt;&lt;/p&gt;","")</f>
        <v/>
      </c>
      <c r="G142" t="str">
        <f>IF(Magazine!AD17&gt;0,"&lt;p class=""cariere-pozitie-titlu"" id="""&amp;IF(Magazine!$AO17&lt;&gt;0,SUBSTITUTE(Magazine!$B17," ","-"),"")&amp;"""&gt;&amp;emsp;&amp;emsp;•&amp;nbsp;&amp;nbsp;Casier&amp;nbsp;&amp;nbsp;("&amp;VLOOKUP(Magazine!$B17,Magazine!$B$2:$AN$95,29,0)&amp;IF(VLOOKUP(Magazine!$B17,Magazine!$B$2:$AN$95,29,0)&gt;1," pozitii"," pozitie")&amp;")&lt;/p&gt;"&amp;Casier!$D$1&amp;"  &lt;p&gt;&amp;emsp;&amp;emsp;&amp;emsp;&amp;emsp;&amp;emsp;Trimite-ne CV-ul tau: &lt;a href=""mailto:recrutare@altex.ro?subject="&amp;"["&amp;UPPER(Magazine!C17)&amp;"]"&amp;" ["&amp;UPPER(Magazine!A17)&amp;"] "&amp;"Casier"&amp;"""&gt;click aici pentru a aplica.&lt;/a&gt;&lt;/p&gt;","")</f>
        <v/>
      </c>
      <c r="H142" t="str">
        <f>IF(Magazine!AE17&gt;0,"&lt;p class=""cariere-pozitie-titlu"" id="""&amp;IF(Magazine!$AO17&lt;&gt;0,SUBSTITUTE(Magazine!$B17," ","-"),"")&amp;"""&gt;&amp;emsp;&amp;emsp;•&amp;nbsp;&amp;nbsp;Consultant Vanzari Electrocasnice Mari&amp;nbsp;&amp;nbsp;("&amp;VLOOKUP(Magazine!$B17,Magazine!$B$2:$AN$95,30,0)&amp;IF(VLOOKUP(Magazine!$B17,Magazine!$B$2:$AN$95,30,0)&gt;1," pozitii"," pozitie")&amp;")&lt;/p&gt;"&amp;'Electrocasnice Mari'!$D$1&amp;"  &lt;p&gt;&amp;emsp;&amp;emsp;&amp;emsp;&amp;emsp;&amp;emsp;Trimite-ne CV-ul tau: &lt;a href=""mailto:recrutare@altex.ro?subject="&amp;"["&amp;UPPER(Magazine!C17)&amp;"]"&amp;" ["&amp;UPPER(Magazine!A17)&amp;"] "&amp;"Electrocasnice Mari"&amp;"""&gt;clici aici pentru a aplica.&lt;/a&gt;&lt;/p&gt;","")</f>
        <v/>
      </c>
      <c r="I142" t="str">
        <f>IF(Magazine!AF17&gt;0,"&lt;p class=""cariere-pozitie-titlu"" id="""&amp;IF(Magazine!$AO17&lt;&gt;0,SUBSTITUTE(Magazine!$B17," ","-"),"")&amp;"""&gt;&amp;emsp;&amp;emsp;•&amp;nbsp;&amp;nbsp;Consultant Vanzari Electrocasnice Mici&amp;nbsp;&amp;nbsp;("&amp;VLOOKUP(Magazine!$B17,Magazine!$B$2:$AN$95,31,0)&amp;IF(VLOOKUP(Magazine!$B17,Magazine!$B$2:$AN$95,31,0)&gt;1," pozitii"," pozitie")&amp;")&lt;/p&gt;"&amp;'Electrocasnice Mici'!$D$1&amp;"  &lt;p&gt;&amp;emsp;&amp;emsp;&amp;emsp;&amp;emsp;&amp;emsp;Trimite-ne CV-ul tau: &lt;a href=""mailto:recrutare@altex.ro?subject="&amp;"["&amp;UPPER(Magazine!C17)&amp;"]"&amp;" ["&amp;UPPER(Magazine!A17)&amp;"] "&amp;"Electrocasnice Mici"&amp;"""&gt;click aici pentru a aplica.&lt;/a&gt;&lt;/p&gt;","")</f>
        <v/>
      </c>
      <c r="J142" t="str">
        <f>IF(Magazine!AG17&gt;0,"&lt;p class=""cariere-pozitie-titlu"" id="""&amp;IF(Magazine!$AO17&lt;&gt;0,SUBSTITUTE(Magazine!$B17," ","-"),"")&amp;"""&gt;&amp;emsp;&amp;emsp;•&amp;nbsp;&amp;nbsp;Consultant Vanzari Comunicatii&amp;nbsp;&amp;nbsp;("&amp;VLOOKUP(Magazine!$B17,Magazine!$B$2:$AN$95,32,0)&amp;IF(VLOOKUP(Magazine!$B17,Magazine!$B$2:$AN$95,32,0)&gt;1," pozitii"," pozitie")&amp;")&lt;/p&gt;"&amp;Comunicatii!$D$1&amp;"  &lt;p&gt;&amp;emsp;&amp;emsp;&amp;emsp;&amp;emsp;&amp;emsp;Trimite-ne CV-ul tau: &lt;a href=""mailto:recrutare@altex.ro?subject="&amp;"["&amp;UPPER(Magazine!C17)&amp;"]"&amp;" ["&amp;UPPER(Magazine!A17)&amp;"] "&amp;"Comunicatii"&amp;"""&gt;click aici pentru a aplica.&lt;/a&gt;&lt;/p&gt;","")</f>
        <v/>
      </c>
      <c r="K142" t="str">
        <f>IF(Magazine!AH17&gt;0,"&lt;p class=""cariere-pozitie-titlu"" id="""&amp;IF(Magazine!$AO17&lt;&gt;0,SUBSTITUTE(Magazine!$B17," ","-"),"")&amp;"""&gt;&amp;emsp;&amp;emsp;•&amp;nbsp;&amp;nbsp;Consultant Vanzari IT&amp;nbsp;&amp;nbsp;("&amp;VLOOKUP(Magazine!$B17,Magazine!$B$2:$AN$95,33,0)&amp;IF(VLOOKUP(Magazine!$B17,Magazine!$B$2:$AN$95,33,0)&gt;1," pozitii"," pozitie")&amp;")&lt;/p&gt;"&amp;IT!$D$1&amp;"  &lt;p&gt;&amp;emsp;&amp;emsp;&amp;emsp;&amp;emsp;&amp;emsp;Trimite-ne CV-ul tau: &lt;a href=""mailto:recrutare@altex.ro?subject="&amp;"["&amp;UPPER(Magazine!C17)&amp;"]"&amp;" ["&amp;UPPER(Magazine!A17)&amp;"] "&amp;"IT"&amp;"""&gt;click aici pentru a aplica.&lt;/a&gt;&lt;/p&gt;","")</f>
        <v/>
      </c>
      <c r="L142" t="str">
        <f>IF(Magazine!AI17&gt;0,"&lt;p class=""cariere-pozitie-titlu"" id="""&amp;IF(Magazine!$AO17&lt;&gt;0,SUBSTITUTE(Magazine!$B17," ","-"),"")&amp;"""&gt;&amp;emsp;&amp;emsp;•&amp;nbsp;&amp;nbsp;Consultant Vanzari Entertainment&amp;nbsp;&amp;nbsp;("&amp;VLOOKUP(Magazine!$B17,Magazine!$B$2:$AN$95,34,0)&amp;IF(VLOOKUP(Magazine!$B17,Magazine!$B$2:$AN$95,34,0)&gt;1," pozitii"," pozitie")&amp;")&lt;/p&gt;"&amp;Entertainment!$D$1&amp;"  &lt;p&gt;&amp;emsp;&amp;emsp;&amp;emsp;&amp;emsp;&amp;emsp;Trimite-ne CV-ul tau &lt;a href=""mailto:recrutare@altex.ro?subject="&amp;"["&amp;UPPER(Magazine!C17)&amp;"]"&amp;" ["&amp;UPPER(Magazine!A17)&amp;"] "&amp;"Entertainment"&amp;"""&gt;click aici pentru a aplica.&lt;/a&gt;&lt;/p&gt;","")</f>
        <v/>
      </c>
      <c r="M142" t="str">
        <f>IF(Magazine!AJ17&gt;0,"&lt;p class=""cariere-pozitie-titlu"" id="""&amp;IF(Magazine!$AO17&lt;&gt;0,SUBSTITUTE(Magazine!$B17," ","-"),"")&amp;"""&gt;&amp;emsp;&amp;emsp;•&amp;nbsp;&amp;nbsp;Consultant Vanzari Negre&amp;nbsp;&amp;nbsp;("&amp;VLOOKUP(Magazine!$B17,Magazine!$B$2:$AN$95,35,0)&amp;IF(VLOOKUP(Magazine!$B17,Magazine!$B$2:$AN$95,35,0)&gt;1," pozitii"," pozitie")&amp;")&lt;/p&gt;"&amp;Negre!D16&amp;"  &lt;p&gt;&amp;emsp;&amp;emsp;&amp;emsp;&amp;emsp;&amp;emsp;Trimite-ne CV-ul tău la adresa &lt;a href=""mailto:recrutare@altex.ro?subject="&amp;"["&amp;UPPER(Magazine!C17)&amp;"]"&amp;" ["&amp;UPPER(Magazine!A17)&amp;"] "&amp;"Negre"&amp;"""&gt;recrutare@altex.ro&lt;/a&gt;&lt;/p&gt;","")</f>
        <v/>
      </c>
      <c r="N142" t="str">
        <f>IF(Magazine!AK17&gt;0,"&lt;p class=""cariere-pozitie-titlu"" id="""&amp;IF(Magazine!$AO17&lt;&gt;0,SUBSTITUTE(Magazine!$B17," ","-"),"")&amp;"""&gt;&amp;emsp;&amp;emsp;•&amp;nbsp;&amp;nbsp;Consultant Vanzari Audio-Visual&amp;nbsp;&amp;nbsp;("&amp;VLOOKUP(Magazine!$B17,Magazine!$B$2:$AN$95,36,0)&amp;IF(VLOOKUP(Magazine!$B17,Magazine!$B$2:$AN$95,36,0)&gt;1," pozitii"," pozitie")&amp;")&lt;/p&gt;"&amp;'Audio-Visual    '!$D$1&amp;"  &lt;p&gt;&amp;emsp;&amp;emsp;&amp;emsp;&amp;emsp;&amp;emsp;Trimite-ne CV-ul tau: &lt;a href=""mailto:recrutare@altex.ro?subject="&amp;"["&amp;UPPER(Magazine!F17)&amp;"]"&amp;" ["&amp;UPPER(Magazine!D17)&amp;"] "&amp;"Audio-Visual"&amp;"""&gt;click aici pentru a aplica.&lt;/a&gt;&lt;/p&gt;","")</f>
        <v/>
      </c>
      <c r="O142" t="str">
        <f>IF(Magazine!AL17&gt;0,"&lt;p class=""cariere-pozitie-titlu"" id="""&amp;IF(Magazine!$AO17&lt;&gt;0,SUBSTITUTE(Magazine!$B17," ","-"),"")&amp;"""&gt;&amp;emsp;&amp;emsp;•&amp;nbsp;&amp;nbsp;Responsabil Service&amp;nbsp;&amp;nbsp;("&amp;VLOOKUP(Magazine!$B17,Magazine!$B$2:$AN$95,37,0)&amp;IF(VLOOKUP(Magazine!$B17,Magazine!$B$2:$AN$95,37,0)&gt;1," pozitii"," pozitie")&amp;")&lt;/p&gt;"&amp;'Responsabil Service'!$D$1&amp;"  &lt;p&gt;&amp;emsp;&amp;emsp;&amp;emsp;&amp;emsp;&amp;emsp;Trimite-ne CV-ul tau &lt;a href=""mailto:recrutare@altex.ro?subject="&amp;"["&amp;UPPER(Magazine!F17)&amp;"]"&amp;" ["&amp;UPPER(Magazine!D17)&amp;"] "&amp;"Responsabil Service"&amp;"""&gt;click aici pentru a aplica.&lt;/a&gt;&lt;/p&gt;","")</f>
        <v/>
      </c>
      <c r="P142" t="str">
        <f>IF(Magazine!AM17&gt;0,"&lt;p class=""cariere-pozitie-titlu"" id="""&amp;IF(Magazine!$AO17&lt;&gt;0,SUBSTITUTE(Magazine!$B17," ","-"),"")&amp;"""&gt;&amp;emsp;&amp;emsp;•&amp;nbsp;&amp;nbsp;Operator Online&amp;nbsp;&amp;nbsp;("&amp;VLOOKUP(Magazine!$B17,Magazine!$B$2:$AN$95,38,0)&amp;IF(VLOOKUP(Magazine!$B17,Magazine!$B$2:$AN$95,38,0)&gt;1,"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href=""mailto:recrutare@altex.ro?subject="&amp;"["&amp;UPPER(Magazine!F17)&amp;"]"&amp;" ["&amp;UPPER(Magazine!D17)&amp;"] "&amp;"Operator Online"&amp;"""&gt;recrutare@altex.ro&lt;/a&gt;&lt;/p&gt;","")</f>
        <v/>
      </c>
      <c r="Q142" t="str">
        <f>IF(Magazine!AN17&gt;0,"&lt;p class=""cariere-pozitie-titlu"" id="""&amp;IF(Magazine!$AO17&lt;&gt;0,SUBSTITUTE(Magazine!$B17," ","-"),"")&amp;"""&gt;&amp;emsp;&amp;emsp;•&amp;nbsp;&amp;nbsp;Operator Probe &amp; Garantii&amp;nbsp;&amp;nbsp;("&amp;VLOOKUP(Magazine!$B17,Magazine!$B$2:$AN$95,39,0)&amp;IF(VLOOKUP(Magazine!$B17,Magazine!$B$2:$AN$95,39,0)&gt;1,"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href=""mailto:recrutare@altex.ro?subject="&amp;"["&amp;UPPER(Magazine!G17)&amp;"]"&amp;" ["&amp;UPPER(Magazine!E17)&amp;"] "&amp;"Probe &amp; Garantii"&amp;"""&gt;recrutare@altex.ro&lt;/a&gt;&lt;/p&gt;","")</f>
        <v/>
      </c>
      <c r="R142" t="str">
        <f t="shared" si="2"/>
        <v/>
      </c>
    </row>
    <row r="143" spans="1:18" x14ac:dyDescent="0.3">
      <c r="A143" t="str">
        <f>IF(NOT(ISNA(VLOOKUP(Magazine!D18,Magazine!$AQ$2:$AR$41,2,0))),IF(Magazine!D18&lt;&gt;Magazine!D17,"&lt;button id="""&amp;LOWER(Magazine!D18)&amp;""" class=""accordion""&gt;Posturi in județul "&amp;Magazine!D18&amp;" &lt;div&gt;("&amp;VLOOKUP(Magazine!D18,Magazine!$AQ$2:$AR$41,2,0)&amp;")&lt;/div&gt;&lt;/button&gt;",""),"")</f>
        <v/>
      </c>
      <c r="B143" t="str">
        <f t="shared" si="0"/>
        <v/>
      </c>
      <c r="C143" t="str">
        <f>IF(Magazine!$AO18&lt;&gt;0,"  &lt;h3 class=cariere-magazin-titlu&gt;"&amp;Magazine!B18&amp;"&lt;/h3&gt;","")</f>
        <v/>
      </c>
      <c r="D143" t="str">
        <f>IF(Magazine!AA18&gt;0,"&lt;p class=""cariere-pozitie-titlu"" id="""&amp;IF(Magazine!$AO18&lt;&gt;0,SUBSTITUTE(Magazine!$B18," ","-"),"")&amp;"""&gt;&amp;emsp;&amp;emsp;•&amp;nbsp;&amp;nbsp;Director Magazin&amp;nbsp;&amp;nbsp;("&amp;VLOOKUP(Magazine!$B18,Magazine!$B$2:$AN$95,26,0)&amp;IF(VLOOKUP(Magazine!$B18,Magazine!$B$2:$AN$95,26,0)&gt;1," pozitii"," pozitie")&amp;")&lt;/p&gt;"&amp;'Director Magazin   '!$D$1&amp;"  &lt;p&gt;&amp;emsp;&amp;emsp;&amp;emsp;&amp;emsp;&amp;emsp;Trimite-ne CV-ul tau: &lt;a href=""mailto:recrutare@altex.ro?subject="&amp;"["&amp;UPPER(Magazine!C18)&amp;"]"&amp;" ["&amp;UPPER(Magazine!A18)&amp;"] "&amp;"Director Magazin"&amp;"""&gt;click aici pentru a aplica.&lt;/a&gt;&lt;/p&gt;","")</f>
        <v/>
      </c>
      <c r="E143" t="str">
        <f>IF(Magazine!AB18&gt;0,"&lt;p class=""cariere-pozitie-titlu"" id="""&amp;IF(Magazine!$AO18&lt;&gt;0,SUBSTITUTE(Magazine!$B18," ","-"),"")&amp;"""&gt;&amp;emsp;&amp;emsp;•&amp;nbsp;&amp;nbsp;Director Adjunct Magazin&amp;nbsp;&amp;nbsp;("&amp;VLOOKUP(Magazine!$B18,Magazine!$B$2:$AN$95,27,0)&amp;IF(VLOOKUP(Magazine!$B18,Magazine!$B$2:$AN$95,27,0)&gt;1," pozitii"," pozitie")&amp;")&lt;/p&gt;"&amp;'Director Adjunct'!$D$1&amp;"  &lt;p&gt;&amp;emsp;&amp;emsp;&amp;emsp;&amp;emsp;&amp;emsp;Trimite-ne CV-ul tau: &lt;a href=""mailto:recrutare@altex.ro?subject="&amp;"["&amp;UPPER(Magazine!D18)&amp;"]"&amp;" ["&amp;UPPER(Magazine!B18)&amp;"] "&amp;"Director Adjunct Magazin"&amp;"""&gt;click aici pentru a aplica.&lt;/a&gt;&lt;/p&gt;","")</f>
        <v/>
      </c>
      <c r="F143" t="str">
        <f>IF(Magazine!AC18&gt;0,"&lt;p class=""cariere-pozitie-titlu"" id="""&amp;IF(Magazine!$AO18&lt;&gt;0,SUBSTITUTE(Magazine!$B18," ","-"),"")&amp;"""&gt;&amp;emsp;&amp;emsp;•&amp;nbsp;&amp;nbsp;Manager Financiar&amp;nbsp;&amp;nbsp;("&amp;VLOOKUP(Magazine!$B18,Magazine!$B$2:$AN$95,28,0)&amp;IF(VLOOKUP(Magazine!$B18,Magazine!$B$2:$AN$95,28,0)&gt;1," pozitii"," pozitie")&amp;")&lt;/p&gt;"&amp;'Manager Financiar'!$D$1&amp;"  &lt;p&gt;&amp;emsp;&amp;emsp;&amp;emsp;&amp;emsp;&amp;emsp;Trimite-ne CV-ul tau: &lt;a href=""mailto:recrutare@altex.ro?subject="&amp;"["&amp;UPPER(Magazine!C18)&amp;"]"&amp;" ["&amp;UPPER(Magazine!A18)&amp;"] "&amp;"Manager Financiar"&amp;"""&gt;click aici pentru a aplica.&lt;/a&gt;&lt;/p&gt;","")</f>
        <v/>
      </c>
      <c r="G143" t="str">
        <f>IF(Magazine!AD18&gt;0,"&lt;p class=""cariere-pozitie-titlu"" id="""&amp;IF(Magazine!$AO18&lt;&gt;0,SUBSTITUTE(Magazine!$B18," ","-"),"")&amp;"""&gt;&amp;emsp;&amp;emsp;•&amp;nbsp;&amp;nbsp;Casier&amp;nbsp;&amp;nbsp;("&amp;VLOOKUP(Magazine!$B18,Magazine!$B$2:$AN$95,29,0)&amp;IF(VLOOKUP(Magazine!$B18,Magazine!$B$2:$AN$95,29,0)&gt;1," pozitii"," pozitie")&amp;")&lt;/p&gt;"&amp;Casier!$D$1&amp;"  &lt;p&gt;&amp;emsp;&amp;emsp;&amp;emsp;&amp;emsp;&amp;emsp;Trimite-ne CV-ul tau: &lt;a href=""mailto:recrutare@altex.ro?subject="&amp;"["&amp;UPPER(Magazine!C18)&amp;"]"&amp;" ["&amp;UPPER(Magazine!A18)&amp;"] "&amp;"Casier"&amp;"""&gt;click aici pentru a aplica.&lt;/a&gt;&lt;/p&gt;","")</f>
        <v/>
      </c>
      <c r="H143" t="str">
        <f>IF(Magazine!AE18&gt;0,"&lt;p class=""cariere-pozitie-titlu"" id="""&amp;IF(Magazine!$AO18&lt;&gt;0,SUBSTITUTE(Magazine!$B18," ","-"),"")&amp;"""&gt;&amp;emsp;&amp;emsp;•&amp;nbsp;&amp;nbsp;Consultant Vanzari Electrocasnice Mari&amp;nbsp;&amp;nbsp;("&amp;VLOOKUP(Magazine!$B18,Magazine!$B$2:$AN$95,30,0)&amp;IF(VLOOKUP(Magazine!$B18,Magazine!$B$2:$AN$95,30,0)&gt;1," pozitii"," pozitie")&amp;")&lt;/p&gt;"&amp;'Electrocasnice Mari'!$D$1&amp;"  &lt;p&gt;&amp;emsp;&amp;emsp;&amp;emsp;&amp;emsp;&amp;emsp;Trimite-ne CV-ul tau: &lt;a href=""mailto:recrutare@altex.ro?subject="&amp;"["&amp;UPPER(Magazine!C18)&amp;"]"&amp;" ["&amp;UPPER(Magazine!A18)&amp;"] "&amp;"Electrocasnice Mari"&amp;"""&gt;clici aici pentru a aplica.&lt;/a&gt;&lt;/p&gt;","")</f>
        <v/>
      </c>
      <c r="I143" t="str">
        <f>IF(Magazine!AF18&gt;0,"&lt;p class=""cariere-pozitie-titlu"" id="""&amp;IF(Magazine!$AO18&lt;&gt;0,SUBSTITUTE(Magazine!$B18," ","-"),"")&amp;"""&gt;&amp;emsp;&amp;emsp;•&amp;nbsp;&amp;nbsp;Consultant Vanzari Electrocasnice Mici&amp;nbsp;&amp;nbsp;("&amp;VLOOKUP(Magazine!$B18,Magazine!$B$2:$AN$95,31,0)&amp;IF(VLOOKUP(Magazine!$B18,Magazine!$B$2:$AN$95,31,0)&gt;1," pozitii"," pozitie")&amp;")&lt;/p&gt;"&amp;'Electrocasnice Mici'!$D$1&amp;"  &lt;p&gt;&amp;emsp;&amp;emsp;&amp;emsp;&amp;emsp;&amp;emsp;Trimite-ne CV-ul tau: &lt;a href=""mailto:recrutare@altex.ro?subject="&amp;"["&amp;UPPER(Magazine!C18)&amp;"]"&amp;" ["&amp;UPPER(Magazine!A18)&amp;"] "&amp;"Electrocasnice Mici"&amp;"""&gt;click aici pentru a aplica.&lt;/a&gt;&lt;/p&gt;","")</f>
        <v/>
      </c>
      <c r="J143" t="str">
        <f>IF(Magazine!AG18&gt;0,"&lt;p class=""cariere-pozitie-titlu"" id="""&amp;IF(Magazine!$AO18&lt;&gt;0,SUBSTITUTE(Magazine!$B18," ","-"),"")&amp;"""&gt;&amp;emsp;&amp;emsp;•&amp;nbsp;&amp;nbsp;Consultant Vanzari Comunicatii&amp;nbsp;&amp;nbsp;("&amp;VLOOKUP(Magazine!$B18,Magazine!$B$2:$AN$95,32,0)&amp;IF(VLOOKUP(Magazine!$B18,Magazine!$B$2:$AN$95,32,0)&gt;1," pozitii"," pozitie")&amp;")&lt;/p&gt;"&amp;Comunicatii!$D$1&amp;"  &lt;p&gt;&amp;emsp;&amp;emsp;&amp;emsp;&amp;emsp;&amp;emsp;Trimite-ne CV-ul tau: &lt;a href=""mailto:recrutare@altex.ro?subject="&amp;"["&amp;UPPER(Magazine!C18)&amp;"]"&amp;" ["&amp;UPPER(Magazine!A18)&amp;"] "&amp;"Comunicatii"&amp;"""&gt;click aici pentru a aplica.&lt;/a&gt;&lt;/p&gt;","")</f>
        <v/>
      </c>
      <c r="K143" t="str">
        <f>IF(Magazine!AH18&gt;0,"&lt;p class=""cariere-pozitie-titlu"" id="""&amp;IF(Magazine!$AO18&lt;&gt;0,SUBSTITUTE(Magazine!$B18," ","-"),"")&amp;"""&gt;&amp;emsp;&amp;emsp;•&amp;nbsp;&amp;nbsp;Consultant Vanzari IT&amp;nbsp;&amp;nbsp;("&amp;VLOOKUP(Magazine!$B18,Magazine!$B$2:$AN$95,33,0)&amp;IF(VLOOKUP(Magazine!$B18,Magazine!$B$2:$AN$95,33,0)&gt;1," pozitii"," pozitie")&amp;")&lt;/p&gt;"&amp;IT!$D$1&amp;"  &lt;p&gt;&amp;emsp;&amp;emsp;&amp;emsp;&amp;emsp;&amp;emsp;Trimite-ne CV-ul tau: &lt;a href=""mailto:recrutare@altex.ro?subject="&amp;"["&amp;UPPER(Magazine!C18)&amp;"]"&amp;" ["&amp;UPPER(Magazine!A18)&amp;"] "&amp;"IT"&amp;"""&gt;click aici pentru a aplica.&lt;/a&gt;&lt;/p&gt;","")</f>
        <v/>
      </c>
      <c r="L143" t="str">
        <f>IF(Magazine!AI18&gt;0,"&lt;p class=""cariere-pozitie-titlu"" id="""&amp;IF(Magazine!$AO18&lt;&gt;0,SUBSTITUTE(Magazine!$B18," ","-"),"")&amp;"""&gt;&amp;emsp;&amp;emsp;•&amp;nbsp;&amp;nbsp;Consultant Vanzari Entertainment&amp;nbsp;&amp;nbsp;("&amp;VLOOKUP(Magazine!$B18,Magazine!$B$2:$AN$95,34,0)&amp;IF(VLOOKUP(Magazine!$B18,Magazine!$B$2:$AN$95,34,0)&gt;1," pozitii"," pozitie")&amp;")&lt;/p&gt;"&amp;Entertainment!$D$1&amp;"  &lt;p&gt;&amp;emsp;&amp;emsp;&amp;emsp;&amp;emsp;&amp;emsp;Trimite-ne CV-ul tau &lt;a href=""mailto:recrutare@altex.ro?subject="&amp;"["&amp;UPPER(Magazine!C18)&amp;"]"&amp;" ["&amp;UPPER(Magazine!A18)&amp;"] "&amp;"Entertainment"&amp;"""&gt;click aici pentru a aplica.&lt;/a&gt;&lt;/p&gt;","")</f>
        <v/>
      </c>
      <c r="M143" t="str">
        <f>IF(Magazine!AJ18&gt;0,"&lt;p class=""cariere-pozitie-titlu"" id="""&amp;IF(Magazine!$AO18&lt;&gt;0,SUBSTITUTE(Magazine!$B18," ","-"),"")&amp;"""&gt;&amp;emsp;&amp;emsp;•&amp;nbsp;&amp;nbsp;Consultant Vanzari Negre&amp;nbsp;&amp;nbsp;("&amp;VLOOKUP(Magazine!$B18,Magazine!$B$2:$AN$95,35,0)&amp;IF(VLOOKUP(Magazine!$B18,Magazine!$B$2:$AN$95,35,0)&gt;1," pozitii"," pozitie")&amp;")&lt;/p&gt;"&amp;Negre!D17&amp;"  &lt;p&gt;&amp;emsp;&amp;emsp;&amp;emsp;&amp;emsp;&amp;emsp;Trimite-ne CV-ul tău la adresa &lt;a href=""mailto:recrutare@altex.ro?subject="&amp;"["&amp;UPPER(Magazine!C18)&amp;"]"&amp;" ["&amp;UPPER(Magazine!A18)&amp;"] "&amp;"Negre"&amp;"""&gt;recrutare@altex.ro&lt;/a&gt;&lt;/p&gt;","")</f>
        <v/>
      </c>
      <c r="N143" t="str">
        <f>IF(Magazine!AK18&gt;0,"&lt;p class=""cariere-pozitie-titlu"" id="""&amp;IF(Magazine!$AO18&lt;&gt;0,SUBSTITUTE(Magazine!$B18," ","-"),"")&amp;"""&gt;&amp;emsp;&amp;emsp;•&amp;nbsp;&amp;nbsp;Consultant Vanzari Audio-Visual&amp;nbsp;&amp;nbsp;("&amp;VLOOKUP(Magazine!$B18,Magazine!$B$2:$AN$95,36,0)&amp;IF(VLOOKUP(Magazine!$B18,Magazine!$B$2:$AN$95,36,0)&gt;1," pozitii"," pozitie")&amp;")&lt;/p&gt;"&amp;'Audio-Visual    '!$D$1&amp;"  &lt;p&gt;&amp;emsp;&amp;emsp;&amp;emsp;&amp;emsp;&amp;emsp;Trimite-ne CV-ul tau: &lt;a href=""mailto:recrutare@altex.ro?subject="&amp;"["&amp;UPPER(Magazine!F18)&amp;"]"&amp;" ["&amp;UPPER(Magazine!D18)&amp;"] "&amp;"Audio-Visual"&amp;"""&gt;click aici pentru a aplica.&lt;/a&gt;&lt;/p&gt;","")</f>
        <v/>
      </c>
      <c r="O143" t="str">
        <f>IF(Magazine!AL18&gt;0,"&lt;p class=""cariere-pozitie-titlu"" id="""&amp;IF(Magazine!$AO18&lt;&gt;0,SUBSTITUTE(Magazine!$B18," ","-"),"")&amp;"""&gt;&amp;emsp;&amp;emsp;•&amp;nbsp;&amp;nbsp;Responsabil Service&amp;nbsp;&amp;nbsp;("&amp;VLOOKUP(Magazine!$B18,Magazine!$B$2:$AN$95,37,0)&amp;IF(VLOOKUP(Magazine!$B18,Magazine!$B$2:$AN$95,37,0)&gt;1," pozitii"," pozitie")&amp;")&lt;/p&gt;"&amp;'Responsabil Service'!$D$1&amp;"  &lt;p&gt;&amp;emsp;&amp;emsp;&amp;emsp;&amp;emsp;&amp;emsp;Trimite-ne CV-ul tau &lt;a href=""mailto:recrutare@altex.ro?subject="&amp;"["&amp;UPPER(Magazine!F18)&amp;"]"&amp;" ["&amp;UPPER(Magazine!D18)&amp;"] "&amp;"Responsabil Service"&amp;"""&gt;click aici pentru a aplica.&lt;/a&gt;&lt;/p&gt;","")</f>
        <v/>
      </c>
      <c r="P143" t="str">
        <f>IF(Magazine!AM18&gt;0,"&lt;p class=""cariere-pozitie-titlu"" id="""&amp;IF(Magazine!$AO18&lt;&gt;0,SUBSTITUTE(Magazine!$B18," ","-"),"")&amp;"""&gt;&amp;emsp;&amp;emsp;•&amp;nbsp;&amp;nbsp;Operator Online&amp;nbsp;&amp;nbsp;("&amp;VLOOKUP(Magazine!$B18,Magazine!$B$2:$AN$95,38,0)&amp;IF(VLOOKUP(Magazine!$B18,Magazine!$B$2:$AN$95,38,0)&gt;1,"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href=""mailto:recrutare@altex.ro?subject="&amp;"["&amp;UPPER(Magazine!F18)&amp;"]"&amp;" ["&amp;UPPER(Magazine!D18)&amp;"] "&amp;"Operator Online"&amp;"""&gt;recrutare@altex.ro&lt;/a&gt;&lt;/p&gt;","")</f>
        <v/>
      </c>
      <c r="Q143" t="str">
        <f>IF(Magazine!AN18&gt;0,"&lt;p class=""cariere-pozitie-titlu"" id="""&amp;IF(Magazine!$AO18&lt;&gt;0,SUBSTITUTE(Magazine!$B18," ","-"),"")&amp;"""&gt;&amp;emsp;&amp;emsp;•&amp;nbsp;&amp;nbsp;Operator Probe &amp; Garantii&amp;nbsp;&amp;nbsp;("&amp;VLOOKUP(Magazine!$B18,Magazine!$B$2:$AN$95,39,0)&amp;IF(VLOOKUP(Magazine!$B18,Magazine!$B$2:$AN$95,39,0)&gt;1,"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href=""mailto:recrutare@altex.ro?subject="&amp;"["&amp;UPPER(Magazine!G18)&amp;"]"&amp;" ["&amp;UPPER(Magazine!E18)&amp;"] "&amp;"Probe &amp; Garantii"&amp;"""&gt;recrutare@altex.ro&lt;/a&gt;&lt;/p&gt;","")</f>
        <v/>
      </c>
      <c r="R143" t="str">
        <f t="shared" si="2"/>
        <v>&lt;/div&gt;</v>
      </c>
    </row>
    <row r="144" spans="1:18" x14ac:dyDescent="0.3">
      <c r="A144" t="str">
        <f>IF(NOT(ISNA(VLOOKUP(Magazine!D19,Magazine!$AQ$2:$AR$41,2,0))),IF(Magazine!D19&lt;&gt;Magazine!D18,"&lt;button id="""&amp;LOWER(Magazine!D19)&amp;""" class=""accordion""&gt;Posturi in județul "&amp;Magazine!D19&amp;" &lt;div&gt;("&amp;VLOOKUP(Magazine!D19,Magazine!$AQ$2:$AR$41,2,0)&amp;")&lt;/div&gt;&lt;/button&gt;",""),"")</f>
        <v>&lt;button id="brasov" class="accordion"&gt;Posturi in județul Brasov &lt;div&gt;(0)&lt;/div&gt;&lt;/button&gt;</v>
      </c>
      <c r="B144" t="str">
        <f t="shared" si="0"/>
        <v>&lt;div class="panel"&gt;</v>
      </c>
      <c r="C144" t="str">
        <f>IF(Magazine!$AO19&lt;&gt;0,"  &lt;h3 class=cariere-magazin-titlu&gt;"&amp;Magazine!B19&amp;"&lt;/h3&gt;","")</f>
        <v/>
      </c>
      <c r="D144" t="str">
        <f>IF(Magazine!AA19&gt;0,"&lt;p class=""cariere-pozitie-titlu"" id="""&amp;IF(Magazine!$AO19&lt;&gt;0,SUBSTITUTE(Magazine!$B19," ","-"),"")&amp;"""&gt;&amp;emsp;&amp;emsp;•&amp;nbsp;&amp;nbsp;Director Magazin&amp;nbsp;&amp;nbsp;("&amp;VLOOKUP(Magazine!$B19,Magazine!$B$2:$AN$95,26,0)&amp;IF(VLOOKUP(Magazine!$B19,Magazine!$B$2:$AN$95,26,0)&gt;1," pozitii"," pozitie")&amp;")&lt;/p&gt;"&amp;'Director Magazin   '!$D$1&amp;"  &lt;p&gt;&amp;emsp;&amp;emsp;&amp;emsp;&amp;emsp;&amp;emsp;Trimite-ne CV-ul tau: &lt;a href=""mailto:recrutare@altex.ro?subject="&amp;"["&amp;UPPER(Magazine!C19)&amp;"]"&amp;" ["&amp;UPPER(Magazine!A19)&amp;"] "&amp;"Director Magazin"&amp;"""&gt;click aici pentru a aplica.&lt;/a&gt;&lt;/p&gt;","")</f>
        <v/>
      </c>
      <c r="E144" t="str">
        <f>IF(Magazine!AB19&gt;0,"&lt;p class=""cariere-pozitie-titlu"" id="""&amp;IF(Magazine!$AO19&lt;&gt;0,SUBSTITUTE(Magazine!$B19," ","-"),"")&amp;"""&gt;&amp;emsp;&amp;emsp;•&amp;nbsp;&amp;nbsp;Director Adjunct Magazin&amp;nbsp;&amp;nbsp;("&amp;VLOOKUP(Magazine!$B19,Magazine!$B$2:$AN$95,27,0)&amp;IF(VLOOKUP(Magazine!$B19,Magazine!$B$2:$AN$95,27,0)&gt;1," pozitii"," pozitie")&amp;")&lt;/p&gt;"&amp;'Director Adjunct'!$D$1&amp;"  &lt;p&gt;&amp;emsp;&amp;emsp;&amp;emsp;&amp;emsp;&amp;emsp;Trimite-ne CV-ul tau: &lt;a href=""mailto:recrutare@altex.ro?subject="&amp;"["&amp;UPPER(Magazine!D19)&amp;"]"&amp;" ["&amp;UPPER(Magazine!B19)&amp;"] "&amp;"Director Adjunct Magazin"&amp;"""&gt;click aici pentru a aplica.&lt;/a&gt;&lt;/p&gt;","")</f>
        <v/>
      </c>
      <c r="F144" t="str">
        <f>IF(Magazine!AC19&gt;0,"&lt;p class=""cariere-pozitie-titlu"" id="""&amp;IF(Magazine!$AO19&lt;&gt;0,SUBSTITUTE(Magazine!$B19," ","-"),"")&amp;"""&gt;&amp;emsp;&amp;emsp;•&amp;nbsp;&amp;nbsp;Manager Financiar&amp;nbsp;&amp;nbsp;("&amp;VLOOKUP(Magazine!$B19,Magazine!$B$2:$AN$95,28,0)&amp;IF(VLOOKUP(Magazine!$B19,Magazine!$B$2:$AN$95,28,0)&gt;1," pozitii"," pozitie")&amp;")&lt;/p&gt;"&amp;'Manager Financiar'!$D$1&amp;"  &lt;p&gt;&amp;emsp;&amp;emsp;&amp;emsp;&amp;emsp;&amp;emsp;Trimite-ne CV-ul tau: &lt;a href=""mailto:recrutare@altex.ro?subject="&amp;"["&amp;UPPER(Magazine!C19)&amp;"]"&amp;" ["&amp;UPPER(Magazine!A19)&amp;"] "&amp;"Manager Financiar"&amp;"""&gt;click aici pentru a aplica.&lt;/a&gt;&lt;/p&gt;","")</f>
        <v/>
      </c>
      <c r="G144" t="str">
        <f>IF(Magazine!AD19&gt;0,"&lt;p class=""cariere-pozitie-titlu"" id="""&amp;IF(Magazine!$AO19&lt;&gt;0,SUBSTITUTE(Magazine!$B19," ","-"),"")&amp;"""&gt;&amp;emsp;&amp;emsp;•&amp;nbsp;&amp;nbsp;Casier&amp;nbsp;&amp;nbsp;("&amp;VLOOKUP(Magazine!$B19,Magazine!$B$2:$AN$95,29,0)&amp;IF(VLOOKUP(Magazine!$B19,Magazine!$B$2:$AN$95,29,0)&gt;1," pozitii"," pozitie")&amp;")&lt;/p&gt;"&amp;Casier!$D$1&amp;"  &lt;p&gt;&amp;emsp;&amp;emsp;&amp;emsp;&amp;emsp;&amp;emsp;Trimite-ne CV-ul tau: &lt;a href=""mailto:recrutare@altex.ro?subject="&amp;"["&amp;UPPER(Magazine!C19)&amp;"]"&amp;" ["&amp;UPPER(Magazine!A19)&amp;"] "&amp;"Casier"&amp;"""&gt;click aici pentru a aplica.&lt;/a&gt;&lt;/p&gt;","")</f>
        <v/>
      </c>
      <c r="H144" t="str">
        <f>IF(Magazine!AE19&gt;0,"&lt;p class=""cariere-pozitie-titlu"" id="""&amp;IF(Magazine!$AO19&lt;&gt;0,SUBSTITUTE(Magazine!$B19," ","-"),"")&amp;"""&gt;&amp;emsp;&amp;emsp;•&amp;nbsp;&amp;nbsp;Consultant Vanzari Electrocasnice Mari&amp;nbsp;&amp;nbsp;("&amp;VLOOKUP(Magazine!$B19,Magazine!$B$2:$AN$95,30,0)&amp;IF(VLOOKUP(Magazine!$B19,Magazine!$B$2:$AN$95,30,0)&gt;1," pozitii"," pozitie")&amp;")&lt;/p&gt;"&amp;'Electrocasnice Mari'!$D$1&amp;"  &lt;p&gt;&amp;emsp;&amp;emsp;&amp;emsp;&amp;emsp;&amp;emsp;Trimite-ne CV-ul tau: &lt;a href=""mailto:recrutare@altex.ro?subject="&amp;"["&amp;UPPER(Magazine!C19)&amp;"]"&amp;" ["&amp;UPPER(Magazine!A19)&amp;"] "&amp;"Electrocasnice Mari"&amp;"""&gt;clici aici pentru a aplica.&lt;/a&gt;&lt;/p&gt;","")</f>
        <v/>
      </c>
      <c r="I144" t="str">
        <f>IF(Magazine!AF19&gt;0,"&lt;p class=""cariere-pozitie-titlu"" id="""&amp;IF(Magazine!$AO19&lt;&gt;0,SUBSTITUTE(Magazine!$B19," ","-"),"")&amp;"""&gt;&amp;emsp;&amp;emsp;•&amp;nbsp;&amp;nbsp;Consultant Vanzari Electrocasnice Mici&amp;nbsp;&amp;nbsp;("&amp;VLOOKUP(Magazine!$B19,Magazine!$B$2:$AN$95,31,0)&amp;IF(VLOOKUP(Magazine!$B19,Magazine!$B$2:$AN$95,31,0)&gt;1," pozitii"," pozitie")&amp;")&lt;/p&gt;"&amp;'Electrocasnice Mici'!$D$1&amp;"  &lt;p&gt;&amp;emsp;&amp;emsp;&amp;emsp;&amp;emsp;&amp;emsp;Trimite-ne CV-ul tau: &lt;a href=""mailto:recrutare@altex.ro?subject="&amp;"["&amp;UPPER(Magazine!C19)&amp;"]"&amp;" ["&amp;UPPER(Magazine!A19)&amp;"] "&amp;"Electrocasnice Mici"&amp;"""&gt;click aici pentru a aplica.&lt;/a&gt;&lt;/p&gt;","")</f>
        <v/>
      </c>
      <c r="J144" t="str">
        <f>IF(Magazine!AG19&gt;0,"&lt;p class=""cariere-pozitie-titlu"" id="""&amp;IF(Magazine!$AO19&lt;&gt;0,SUBSTITUTE(Magazine!$B19," ","-"),"")&amp;"""&gt;&amp;emsp;&amp;emsp;•&amp;nbsp;&amp;nbsp;Consultant Vanzari Comunicatii&amp;nbsp;&amp;nbsp;("&amp;VLOOKUP(Magazine!$B19,Magazine!$B$2:$AN$95,32,0)&amp;IF(VLOOKUP(Magazine!$B19,Magazine!$B$2:$AN$95,32,0)&gt;1," pozitii"," pozitie")&amp;")&lt;/p&gt;"&amp;Comunicatii!$D$1&amp;"  &lt;p&gt;&amp;emsp;&amp;emsp;&amp;emsp;&amp;emsp;&amp;emsp;Trimite-ne CV-ul tau: &lt;a href=""mailto:recrutare@altex.ro?subject="&amp;"["&amp;UPPER(Magazine!C19)&amp;"]"&amp;" ["&amp;UPPER(Magazine!A19)&amp;"] "&amp;"Comunicatii"&amp;"""&gt;click aici pentru a aplica.&lt;/a&gt;&lt;/p&gt;","")</f>
        <v/>
      </c>
      <c r="K144" t="str">
        <f>IF(Magazine!AH19&gt;0,"&lt;p class=""cariere-pozitie-titlu"" id="""&amp;IF(Magazine!$AO19&lt;&gt;0,SUBSTITUTE(Magazine!$B19," ","-"),"")&amp;"""&gt;&amp;emsp;&amp;emsp;•&amp;nbsp;&amp;nbsp;Consultant Vanzari IT&amp;nbsp;&amp;nbsp;("&amp;VLOOKUP(Magazine!$B19,Magazine!$B$2:$AN$95,33,0)&amp;IF(VLOOKUP(Magazine!$B19,Magazine!$B$2:$AN$95,33,0)&gt;1," pozitii"," pozitie")&amp;")&lt;/p&gt;"&amp;IT!$D$1&amp;"  &lt;p&gt;&amp;emsp;&amp;emsp;&amp;emsp;&amp;emsp;&amp;emsp;Trimite-ne CV-ul tau: &lt;a href=""mailto:recrutare@altex.ro?subject="&amp;"["&amp;UPPER(Magazine!C19)&amp;"]"&amp;" ["&amp;UPPER(Magazine!A19)&amp;"] "&amp;"IT"&amp;"""&gt;click aici pentru a aplica.&lt;/a&gt;&lt;/p&gt;","")</f>
        <v/>
      </c>
      <c r="L144" t="str">
        <f>IF(Magazine!AI19&gt;0,"&lt;p class=""cariere-pozitie-titlu"" id="""&amp;IF(Magazine!$AO19&lt;&gt;0,SUBSTITUTE(Magazine!$B19," ","-"),"")&amp;"""&gt;&amp;emsp;&amp;emsp;•&amp;nbsp;&amp;nbsp;Consultant Vanzari Entertainment&amp;nbsp;&amp;nbsp;("&amp;VLOOKUP(Magazine!$B19,Magazine!$B$2:$AN$95,34,0)&amp;IF(VLOOKUP(Magazine!$B19,Magazine!$B$2:$AN$95,34,0)&gt;1," pozitii"," pozitie")&amp;")&lt;/p&gt;"&amp;Entertainment!$D$1&amp;"  &lt;p&gt;&amp;emsp;&amp;emsp;&amp;emsp;&amp;emsp;&amp;emsp;Trimite-ne CV-ul tau &lt;a href=""mailto:recrutare@altex.ro?subject="&amp;"["&amp;UPPER(Magazine!C19)&amp;"]"&amp;" ["&amp;UPPER(Magazine!A19)&amp;"] "&amp;"Entertainment"&amp;"""&gt;click aici pentru a aplica.&lt;/a&gt;&lt;/p&gt;","")</f>
        <v/>
      </c>
      <c r="M144" t="str">
        <f>IF(Magazine!AJ19&gt;0,"&lt;p class=""cariere-pozitie-titlu"" id="""&amp;IF(Magazine!$AO19&lt;&gt;0,SUBSTITUTE(Magazine!$B19," ","-"),"")&amp;"""&gt;&amp;emsp;&amp;emsp;•&amp;nbsp;&amp;nbsp;Consultant Vanzari Negre&amp;nbsp;&amp;nbsp;("&amp;VLOOKUP(Magazine!$B19,Magazine!$B$2:$AN$95,35,0)&amp;IF(VLOOKUP(Magazine!$B19,Magazine!$B$2:$AN$95,35,0)&gt;1," pozitii"," pozitie")&amp;")&lt;/p&gt;"&amp;Negre!D18&amp;"  &lt;p&gt;&amp;emsp;&amp;emsp;&amp;emsp;&amp;emsp;&amp;emsp;Trimite-ne CV-ul tău la adresa &lt;a href=""mailto:recrutare@altex.ro?subject="&amp;"["&amp;UPPER(Magazine!C19)&amp;"]"&amp;" ["&amp;UPPER(Magazine!A19)&amp;"] "&amp;"Negre"&amp;"""&gt;recrutare@altex.ro&lt;/a&gt;&lt;/p&gt;","")</f>
        <v/>
      </c>
      <c r="N144" t="str">
        <f>IF(Magazine!AK19&gt;0,"&lt;p class=""cariere-pozitie-titlu"" id="""&amp;IF(Magazine!$AO19&lt;&gt;0,SUBSTITUTE(Magazine!$B19," ","-"),"")&amp;"""&gt;&amp;emsp;&amp;emsp;•&amp;nbsp;&amp;nbsp;Consultant Vanzari Audio-Visual&amp;nbsp;&amp;nbsp;("&amp;VLOOKUP(Magazine!$B19,Magazine!$B$2:$AN$95,36,0)&amp;IF(VLOOKUP(Magazine!$B19,Magazine!$B$2:$AN$95,36,0)&gt;1," pozitii"," pozitie")&amp;")&lt;/p&gt;"&amp;'Audio-Visual    '!$D$1&amp;"  &lt;p&gt;&amp;emsp;&amp;emsp;&amp;emsp;&amp;emsp;&amp;emsp;Trimite-ne CV-ul tau: &lt;a href=""mailto:recrutare@altex.ro?subject="&amp;"["&amp;UPPER(Magazine!F19)&amp;"]"&amp;" ["&amp;UPPER(Magazine!D19)&amp;"] "&amp;"Audio-Visual"&amp;"""&gt;click aici pentru a aplica.&lt;/a&gt;&lt;/p&gt;","")</f>
        <v/>
      </c>
      <c r="O144" t="str">
        <f>IF(Magazine!AL19&gt;0,"&lt;p class=""cariere-pozitie-titlu"" id="""&amp;IF(Magazine!$AO19&lt;&gt;0,SUBSTITUTE(Magazine!$B19," ","-"),"")&amp;"""&gt;&amp;emsp;&amp;emsp;•&amp;nbsp;&amp;nbsp;Responsabil Service&amp;nbsp;&amp;nbsp;("&amp;VLOOKUP(Magazine!$B19,Magazine!$B$2:$AN$95,37,0)&amp;IF(VLOOKUP(Magazine!$B19,Magazine!$B$2:$AN$95,37,0)&gt;1," pozitii"," pozitie")&amp;")&lt;/p&gt;"&amp;'Responsabil Service'!$D$1&amp;"  &lt;p&gt;&amp;emsp;&amp;emsp;&amp;emsp;&amp;emsp;&amp;emsp;Trimite-ne CV-ul tau &lt;a href=""mailto:recrutare@altex.ro?subject="&amp;"["&amp;UPPER(Magazine!F19)&amp;"]"&amp;" ["&amp;UPPER(Magazine!D19)&amp;"] "&amp;"Responsabil Service"&amp;"""&gt;click aici pentru a aplica.&lt;/a&gt;&lt;/p&gt;","")</f>
        <v/>
      </c>
      <c r="P144" t="str">
        <f>IF(Magazine!AM19&gt;0,"&lt;p class=""cariere-pozitie-titlu"" id="""&amp;IF(Magazine!$AO19&lt;&gt;0,SUBSTITUTE(Magazine!$B19," ","-"),"")&amp;"""&gt;&amp;emsp;&amp;emsp;•&amp;nbsp;&amp;nbsp;Operator Online&amp;nbsp;&amp;nbsp;("&amp;VLOOKUP(Magazine!$B19,Magazine!$B$2:$AN$95,38,0)&amp;IF(VLOOKUP(Magazine!$B19,Magazine!$B$2:$AN$95,38,0)&gt;1,"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href=""mailto:recrutare@altex.ro?subject="&amp;"["&amp;UPPER(Magazine!F19)&amp;"]"&amp;" ["&amp;UPPER(Magazine!D19)&amp;"] "&amp;"Operator Online"&amp;"""&gt;recrutare@altex.ro&lt;/a&gt;&lt;/p&gt;","")</f>
        <v/>
      </c>
      <c r="Q144" t="str">
        <f>IF(Magazine!AN19&gt;0,"&lt;p class=""cariere-pozitie-titlu"" id="""&amp;IF(Magazine!$AO19&lt;&gt;0,SUBSTITUTE(Magazine!$B19," ","-"),"")&amp;"""&gt;&amp;emsp;&amp;emsp;•&amp;nbsp;&amp;nbsp;Operator Probe &amp; Garantii&amp;nbsp;&amp;nbsp;("&amp;VLOOKUP(Magazine!$B19,Magazine!$B$2:$AN$95,39,0)&amp;IF(VLOOKUP(Magazine!$B19,Magazine!$B$2:$AN$95,39,0)&gt;1,"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href=""mailto:recrutare@altex.ro?subject="&amp;"["&amp;UPPER(Magazine!G19)&amp;"]"&amp;" ["&amp;UPPER(Magazine!E19)&amp;"] "&amp;"Probe &amp; Garantii"&amp;"""&gt;recrutare@altex.ro&lt;/a&gt;&lt;/p&gt;","")</f>
        <v/>
      </c>
      <c r="R144" t="str">
        <f t="shared" si="2"/>
        <v/>
      </c>
    </row>
    <row r="145" spans="1:18" x14ac:dyDescent="0.3">
      <c r="A145" t="str">
        <f>IF(NOT(ISNA(VLOOKUP(Magazine!D20,Magazine!$AQ$2:$AR$41,2,0))),IF(Magazine!D20&lt;&gt;Magazine!D19,"&lt;button id="""&amp;LOWER(Magazine!D20)&amp;""" class=""accordion""&gt;Posturi in județul "&amp;Magazine!D20&amp;" &lt;div&gt;("&amp;VLOOKUP(Magazine!D20,Magazine!$AQ$2:$AR$41,2,0)&amp;")&lt;/div&gt;&lt;/button&gt;",""),"")</f>
        <v/>
      </c>
      <c r="B145" t="str">
        <f t="shared" si="0"/>
        <v/>
      </c>
      <c r="C145" t="str">
        <f>IF(Magazine!$AO20&lt;&gt;0,"  &lt;h3 class=cariere-magazin-titlu&gt;"&amp;Magazine!B20&amp;"&lt;/h3&gt;","")</f>
        <v/>
      </c>
      <c r="D145" t="str">
        <f>IF(Magazine!AA20&gt;0,"&lt;p class=""cariere-pozitie-titlu"" id="""&amp;IF(Magazine!$AO20&lt;&gt;0,SUBSTITUTE(Magazine!$B20," ","-"),"")&amp;"""&gt;&amp;emsp;&amp;emsp;•&amp;nbsp;&amp;nbsp;Director Magazin&amp;nbsp;&amp;nbsp;("&amp;VLOOKUP(Magazine!$B20,Magazine!$B$2:$AN$95,26,0)&amp;IF(VLOOKUP(Magazine!$B20,Magazine!$B$2:$AN$95,26,0)&gt;1," pozitii"," pozitie")&amp;")&lt;/p&gt;"&amp;'Director Magazin   '!$D$1&amp;"  &lt;p&gt;&amp;emsp;&amp;emsp;&amp;emsp;&amp;emsp;&amp;emsp;Trimite-ne CV-ul tau: &lt;a href=""mailto:recrutare@altex.ro?subject="&amp;"["&amp;UPPER(Magazine!C20)&amp;"]"&amp;" ["&amp;UPPER(Magazine!A20)&amp;"] "&amp;"Director Magazin"&amp;"""&gt;click aici pentru a aplica.&lt;/a&gt;&lt;/p&gt;","")</f>
        <v/>
      </c>
      <c r="E145" t="str">
        <f>IF(Magazine!AB20&gt;0,"&lt;p class=""cariere-pozitie-titlu"" id="""&amp;IF(Magazine!$AO20&lt;&gt;0,SUBSTITUTE(Magazine!$B20," ","-"),"")&amp;"""&gt;&amp;emsp;&amp;emsp;•&amp;nbsp;&amp;nbsp;Director Adjunct Magazin&amp;nbsp;&amp;nbsp;("&amp;VLOOKUP(Magazine!$B20,Magazine!$B$2:$AN$95,27,0)&amp;IF(VLOOKUP(Magazine!$B20,Magazine!$B$2:$AN$95,27,0)&gt;1," pozitii"," pozitie")&amp;")&lt;/p&gt;"&amp;'Director Adjunct'!$D$1&amp;"  &lt;p&gt;&amp;emsp;&amp;emsp;&amp;emsp;&amp;emsp;&amp;emsp;Trimite-ne CV-ul tau: &lt;a href=""mailto:recrutare@altex.ro?subject="&amp;"["&amp;UPPER(Magazine!D20)&amp;"]"&amp;" ["&amp;UPPER(Magazine!B20)&amp;"] "&amp;"Director Adjunct Magazin"&amp;"""&gt;click aici pentru a aplica.&lt;/a&gt;&lt;/p&gt;","")</f>
        <v/>
      </c>
      <c r="F145" t="str">
        <f>IF(Magazine!AC20&gt;0,"&lt;p class=""cariere-pozitie-titlu"" id="""&amp;IF(Magazine!$AO20&lt;&gt;0,SUBSTITUTE(Magazine!$B20," ","-"),"")&amp;"""&gt;&amp;emsp;&amp;emsp;•&amp;nbsp;&amp;nbsp;Manager Financiar&amp;nbsp;&amp;nbsp;("&amp;VLOOKUP(Magazine!$B20,Magazine!$B$2:$AN$95,28,0)&amp;IF(VLOOKUP(Magazine!$B20,Magazine!$B$2:$AN$95,28,0)&gt;1," pozitii"," pozitie")&amp;")&lt;/p&gt;"&amp;'Manager Financiar'!$D$1&amp;"  &lt;p&gt;&amp;emsp;&amp;emsp;&amp;emsp;&amp;emsp;&amp;emsp;Trimite-ne CV-ul tau: &lt;a href=""mailto:recrutare@altex.ro?subject="&amp;"["&amp;UPPER(Magazine!C20)&amp;"]"&amp;" ["&amp;UPPER(Magazine!A20)&amp;"] "&amp;"Manager Financiar"&amp;"""&gt;click aici pentru a aplica.&lt;/a&gt;&lt;/p&gt;","")</f>
        <v/>
      </c>
      <c r="G145" t="str">
        <f>IF(Magazine!AD20&gt;0,"&lt;p class=""cariere-pozitie-titlu"" id="""&amp;IF(Magazine!$AO20&lt;&gt;0,SUBSTITUTE(Magazine!$B20," ","-"),"")&amp;"""&gt;&amp;emsp;&amp;emsp;•&amp;nbsp;&amp;nbsp;Casier&amp;nbsp;&amp;nbsp;("&amp;VLOOKUP(Magazine!$B20,Magazine!$B$2:$AN$95,29,0)&amp;IF(VLOOKUP(Magazine!$B20,Magazine!$B$2:$AN$95,29,0)&gt;1," pozitii"," pozitie")&amp;")&lt;/p&gt;"&amp;Casier!$D$1&amp;"  &lt;p&gt;&amp;emsp;&amp;emsp;&amp;emsp;&amp;emsp;&amp;emsp;Trimite-ne CV-ul tau: &lt;a href=""mailto:recrutare@altex.ro?subject="&amp;"["&amp;UPPER(Magazine!C20)&amp;"]"&amp;" ["&amp;UPPER(Magazine!A20)&amp;"] "&amp;"Casier"&amp;"""&gt;click aici pentru a aplica.&lt;/a&gt;&lt;/p&gt;","")</f>
        <v/>
      </c>
      <c r="H145" t="str">
        <f>IF(Magazine!AE20&gt;0,"&lt;p class=""cariere-pozitie-titlu"" id="""&amp;IF(Magazine!$AO20&lt;&gt;0,SUBSTITUTE(Magazine!$B20," ","-"),"")&amp;"""&gt;&amp;emsp;&amp;emsp;•&amp;nbsp;&amp;nbsp;Consultant Vanzari Electrocasnice Mari&amp;nbsp;&amp;nbsp;("&amp;VLOOKUP(Magazine!$B20,Magazine!$B$2:$AN$95,30,0)&amp;IF(VLOOKUP(Magazine!$B20,Magazine!$B$2:$AN$95,30,0)&gt;1," pozitii"," pozitie")&amp;")&lt;/p&gt;"&amp;'Electrocasnice Mari'!$D$1&amp;"  &lt;p&gt;&amp;emsp;&amp;emsp;&amp;emsp;&amp;emsp;&amp;emsp;Trimite-ne CV-ul tau: &lt;a href=""mailto:recrutare@altex.ro?subject="&amp;"["&amp;UPPER(Magazine!C20)&amp;"]"&amp;" ["&amp;UPPER(Magazine!A20)&amp;"] "&amp;"Electrocasnice Mari"&amp;"""&gt;clici aici pentru a aplica.&lt;/a&gt;&lt;/p&gt;","")</f>
        <v/>
      </c>
      <c r="I145" t="str">
        <f>IF(Magazine!AF20&gt;0,"&lt;p class=""cariere-pozitie-titlu"" id="""&amp;IF(Magazine!$AO20&lt;&gt;0,SUBSTITUTE(Magazine!$B20," ","-"),"")&amp;"""&gt;&amp;emsp;&amp;emsp;•&amp;nbsp;&amp;nbsp;Consultant Vanzari Electrocasnice Mici&amp;nbsp;&amp;nbsp;("&amp;VLOOKUP(Magazine!$B20,Magazine!$B$2:$AN$95,31,0)&amp;IF(VLOOKUP(Magazine!$B20,Magazine!$B$2:$AN$95,31,0)&gt;1," pozitii"," pozitie")&amp;")&lt;/p&gt;"&amp;'Electrocasnice Mici'!$D$1&amp;"  &lt;p&gt;&amp;emsp;&amp;emsp;&amp;emsp;&amp;emsp;&amp;emsp;Trimite-ne CV-ul tau: &lt;a href=""mailto:recrutare@altex.ro?subject="&amp;"["&amp;UPPER(Magazine!C20)&amp;"]"&amp;" ["&amp;UPPER(Magazine!A20)&amp;"] "&amp;"Electrocasnice Mici"&amp;"""&gt;click aici pentru a aplica.&lt;/a&gt;&lt;/p&gt;","")</f>
        <v/>
      </c>
      <c r="J145" t="str">
        <f>IF(Magazine!AG20&gt;0,"&lt;p class=""cariere-pozitie-titlu"" id="""&amp;IF(Magazine!$AO20&lt;&gt;0,SUBSTITUTE(Magazine!$B20," ","-"),"")&amp;"""&gt;&amp;emsp;&amp;emsp;•&amp;nbsp;&amp;nbsp;Consultant Vanzari Comunicatii&amp;nbsp;&amp;nbsp;("&amp;VLOOKUP(Magazine!$B20,Magazine!$B$2:$AN$95,32,0)&amp;IF(VLOOKUP(Magazine!$B20,Magazine!$B$2:$AN$95,32,0)&gt;1," pozitii"," pozitie")&amp;")&lt;/p&gt;"&amp;Comunicatii!$D$1&amp;"  &lt;p&gt;&amp;emsp;&amp;emsp;&amp;emsp;&amp;emsp;&amp;emsp;Trimite-ne CV-ul tau: &lt;a href=""mailto:recrutare@altex.ro?subject="&amp;"["&amp;UPPER(Magazine!C20)&amp;"]"&amp;" ["&amp;UPPER(Magazine!A20)&amp;"] "&amp;"Comunicatii"&amp;"""&gt;click aici pentru a aplica.&lt;/a&gt;&lt;/p&gt;","")</f>
        <v/>
      </c>
      <c r="K145" t="str">
        <f>IF(Magazine!AH20&gt;0,"&lt;p class=""cariere-pozitie-titlu"" id="""&amp;IF(Magazine!$AO20&lt;&gt;0,SUBSTITUTE(Magazine!$B20," ","-"),"")&amp;"""&gt;&amp;emsp;&amp;emsp;•&amp;nbsp;&amp;nbsp;Consultant Vanzari IT&amp;nbsp;&amp;nbsp;("&amp;VLOOKUP(Magazine!$B20,Magazine!$B$2:$AN$95,33,0)&amp;IF(VLOOKUP(Magazine!$B20,Magazine!$B$2:$AN$95,33,0)&gt;1," pozitii"," pozitie")&amp;")&lt;/p&gt;"&amp;IT!$D$1&amp;"  &lt;p&gt;&amp;emsp;&amp;emsp;&amp;emsp;&amp;emsp;&amp;emsp;Trimite-ne CV-ul tau: &lt;a href=""mailto:recrutare@altex.ro?subject="&amp;"["&amp;UPPER(Magazine!C20)&amp;"]"&amp;" ["&amp;UPPER(Magazine!A20)&amp;"] "&amp;"IT"&amp;"""&gt;click aici pentru a aplica.&lt;/a&gt;&lt;/p&gt;","")</f>
        <v/>
      </c>
      <c r="L145" t="str">
        <f>IF(Magazine!AI20&gt;0,"&lt;p class=""cariere-pozitie-titlu"" id="""&amp;IF(Magazine!$AO20&lt;&gt;0,SUBSTITUTE(Magazine!$B20," ","-"),"")&amp;"""&gt;&amp;emsp;&amp;emsp;•&amp;nbsp;&amp;nbsp;Consultant Vanzari Entertainment&amp;nbsp;&amp;nbsp;("&amp;VLOOKUP(Magazine!$B20,Magazine!$B$2:$AN$95,34,0)&amp;IF(VLOOKUP(Magazine!$B20,Magazine!$B$2:$AN$95,34,0)&gt;1," pozitii"," pozitie")&amp;")&lt;/p&gt;"&amp;Entertainment!$D$1&amp;"  &lt;p&gt;&amp;emsp;&amp;emsp;&amp;emsp;&amp;emsp;&amp;emsp;Trimite-ne CV-ul tau &lt;a href=""mailto:recrutare@altex.ro?subject="&amp;"["&amp;UPPER(Magazine!C20)&amp;"]"&amp;" ["&amp;UPPER(Magazine!A20)&amp;"] "&amp;"Entertainment"&amp;"""&gt;click aici pentru a aplica.&lt;/a&gt;&lt;/p&gt;","")</f>
        <v/>
      </c>
      <c r="M145" t="str">
        <f>IF(Magazine!AJ20&gt;0,"&lt;p class=""cariere-pozitie-titlu"" id="""&amp;IF(Magazine!$AO20&lt;&gt;0,SUBSTITUTE(Magazine!$B20," ","-"),"")&amp;"""&gt;&amp;emsp;&amp;emsp;•&amp;nbsp;&amp;nbsp;Consultant Vanzari Negre&amp;nbsp;&amp;nbsp;("&amp;VLOOKUP(Magazine!$B20,Magazine!$B$2:$AN$95,35,0)&amp;IF(VLOOKUP(Magazine!$B20,Magazine!$B$2:$AN$95,35,0)&gt;1," pozitii"," pozitie")&amp;")&lt;/p&gt;"&amp;Negre!D19&amp;"  &lt;p&gt;&amp;emsp;&amp;emsp;&amp;emsp;&amp;emsp;&amp;emsp;Trimite-ne CV-ul tău la adresa &lt;a href=""mailto:recrutare@altex.ro?subject="&amp;"["&amp;UPPER(Magazine!C20)&amp;"]"&amp;" ["&amp;UPPER(Magazine!A20)&amp;"] "&amp;"Negre"&amp;"""&gt;recrutare@altex.ro&lt;/a&gt;&lt;/p&gt;","")</f>
        <v/>
      </c>
      <c r="N145" t="str">
        <f>IF(Magazine!AK20&gt;0,"&lt;p class=""cariere-pozitie-titlu"" id="""&amp;IF(Magazine!$AO20&lt;&gt;0,SUBSTITUTE(Magazine!$B20," ","-"),"")&amp;"""&gt;&amp;emsp;&amp;emsp;•&amp;nbsp;&amp;nbsp;Consultant Vanzari Audio-Visual&amp;nbsp;&amp;nbsp;("&amp;VLOOKUP(Magazine!$B20,Magazine!$B$2:$AN$95,36,0)&amp;IF(VLOOKUP(Magazine!$B20,Magazine!$B$2:$AN$95,36,0)&gt;1," pozitii"," pozitie")&amp;")&lt;/p&gt;"&amp;'Audio-Visual    '!$D$1&amp;"  &lt;p&gt;&amp;emsp;&amp;emsp;&amp;emsp;&amp;emsp;&amp;emsp;Trimite-ne CV-ul tau: &lt;a href=""mailto:recrutare@altex.ro?subject="&amp;"["&amp;UPPER(Magazine!F20)&amp;"]"&amp;" ["&amp;UPPER(Magazine!D20)&amp;"] "&amp;"Audio-Visual"&amp;"""&gt;click aici pentru a aplica.&lt;/a&gt;&lt;/p&gt;","")</f>
        <v/>
      </c>
      <c r="O145" t="str">
        <f>IF(Magazine!AL20&gt;0,"&lt;p class=""cariere-pozitie-titlu"" id="""&amp;IF(Magazine!$AO20&lt;&gt;0,SUBSTITUTE(Magazine!$B20," ","-"),"")&amp;"""&gt;&amp;emsp;&amp;emsp;•&amp;nbsp;&amp;nbsp;Responsabil Service&amp;nbsp;&amp;nbsp;("&amp;VLOOKUP(Magazine!$B20,Magazine!$B$2:$AN$95,37,0)&amp;IF(VLOOKUP(Magazine!$B20,Magazine!$B$2:$AN$95,37,0)&gt;1," pozitii"," pozitie")&amp;")&lt;/p&gt;"&amp;'Responsabil Service'!$D$1&amp;"  &lt;p&gt;&amp;emsp;&amp;emsp;&amp;emsp;&amp;emsp;&amp;emsp;Trimite-ne CV-ul tau &lt;a href=""mailto:recrutare@altex.ro?subject="&amp;"["&amp;UPPER(Magazine!F20)&amp;"]"&amp;" ["&amp;UPPER(Magazine!D20)&amp;"] "&amp;"Responsabil Service"&amp;"""&gt;click aici pentru a aplica.&lt;/a&gt;&lt;/p&gt;","")</f>
        <v/>
      </c>
      <c r="P145" t="str">
        <f>IF(Magazine!AM20&gt;0,"&lt;p class=""cariere-pozitie-titlu"" id="""&amp;IF(Magazine!$AO20&lt;&gt;0,SUBSTITUTE(Magazine!$B20," ","-"),"")&amp;"""&gt;&amp;emsp;&amp;emsp;•&amp;nbsp;&amp;nbsp;Operator Online&amp;nbsp;&amp;nbsp;("&amp;VLOOKUP(Magazine!$B20,Magazine!$B$2:$AN$95,38,0)&amp;IF(VLOOKUP(Magazine!$B20,Magazine!$B$2:$AN$95,38,0)&gt;1,"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href=""mailto:recrutare@altex.ro?subject="&amp;"["&amp;UPPER(Magazine!F20)&amp;"]"&amp;" ["&amp;UPPER(Magazine!D20)&amp;"] "&amp;"Operator Online"&amp;"""&gt;recrutare@altex.ro&lt;/a&gt;&lt;/p&gt;","")</f>
        <v/>
      </c>
      <c r="Q145" t="str">
        <f>IF(Magazine!AN20&gt;0,"&lt;p class=""cariere-pozitie-titlu"" id="""&amp;IF(Magazine!$AO20&lt;&gt;0,SUBSTITUTE(Magazine!$B20," ","-"),"")&amp;"""&gt;&amp;emsp;&amp;emsp;•&amp;nbsp;&amp;nbsp;Operator Probe &amp; Garantii&amp;nbsp;&amp;nbsp;("&amp;VLOOKUP(Magazine!$B20,Magazine!$B$2:$AN$95,39,0)&amp;IF(VLOOKUP(Magazine!$B20,Magazine!$B$2:$AN$95,39,0)&gt;1,"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href=""mailto:recrutare@altex.ro?subject="&amp;"["&amp;UPPER(Magazine!G20)&amp;"]"&amp;" ["&amp;UPPER(Magazine!E20)&amp;"] "&amp;"Probe &amp; Garantii"&amp;"""&gt;recrutare@altex.ro&lt;/a&gt;&lt;/p&gt;","")</f>
        <v/>
      </c>
      <c r="R145" t="str">
        <f t="shared" si="2"/>
        <v>&lt;/div&gt;</v>
      </c>
    </row>
    <row r="146" spans="1:18" x14ac:dyDescent="0.3">
      <c r="A146" t="str">
        <f>IF(NOT(ISNA(VLOOKUP(Magazine!D21,Magazine!$AQ$2:$AR$41,2,0))),IF(Magazine!D21&lt;&gt;Magazine!D20,"&lt;button id="""&amp;LOWER(Magazine!D21)&amp;""" class=""accordion""&gt;Posturi in județul "&amp;Magazine!D21&amp;" &lt;div&gt;("&amp;VLOOKUP(Magazine!D21,Magazine!$AQ$2:$AR$41,2,0)&amp;")&lt;/div&gt;&lt;/button&gt;",""),"")</f>
        <v>&lt;button id="bucuresti" class="accordion"&gt;Posturi in județul Bucuresti &lt;div&gt;(24)&lt;/div&gt;&lt;/button&gt;</v>
      </c>
      <c r="B146" t="str">
        <f t="shared" si="0"/>
        <v>&lt;div class="panel"&gt;</v>
      </c>
      <c r="C146" t="str">
        <f>IF(Magazine!$AO21&lt;&gt;0,"  &lt;h3 class=cariere-magazin-titlu&gt;"&amp;Magazine!B21&amp;"&lt;/h3&gt;","")</f>
        <v/>
      </c>
      <c r="D146" t="str">
        <f>IF(Magazine!AA21&gt;0,"&lt;p class=""cariere-pozitie-titlu"" id="""&amp;IF(Magazine!$AO21&lt;&gt;0,SUBSTITUTE(Magazine!$B21," ","-"),"")&amp;"""&gt;&amp;emsp;&amp;emsp;•&amp;nbsp;&amp;nbsp;Director Magazin&amp;nbsp;&amp;nbsp;("&amp;VLOOKUP(Magazine!$B21,Magazine!$B$2:$AN$95,26,0)&amp;IF(VLOOKUP(Magazine!$B21,Magazine!$B$2:$AN$95,26,0)&gt;1," pozitii"," pozitie")&amp;")&lt;/p&gt;"&amp;'Director Magazin   '!$D$1&amp;"  &lt;p&gt;&amp;emsp;&amp;emsp;&amp;emsp;&amp;emsp;&amp;emsp;Trimite-ne CV-ul tau: &lt;a href=""mailto:recrutare@altex.ro?subject="&amp;"["&amp;UPPER(Magazine!C21)&amp;"]"&amp;" ["&amp;UPPER(Magazine!A21)&amp;"] "&amp;"Director Magazin"&amp;"""&gt;click aici pentru a aplica.&lt;/a&gt;&lt;/p&gt;","")</f>
        <v/>
      </c>
      <c r="E146" t="str">
        <f>IF(Magazine!AB21&gt;0,"&lt;p class=""cariere-pozitie-titlu"" id="""&amp;IF(Magazine!$AO21&lt;&gt;0,SUBSTITUTE(Magazine!$B21," ","-"),"")&amp;"""&gt;&amp;emsp;&amp;emsp;•&amp;nbsp;&amp;nbsp;Director Adjunct Magazin&amp;nbsp;&amp;nbsp;("&amp;VLOOKUP(Magazine!$B21,Magazine!$B$2:$AN$95,27,0)&amp;IF(VLOOKUP(Magazine!$B21,Magazine!$B$2:$AN$95,27,0)&gt;1," pozitii"," pozitie")&amp;")&lt;/p&gt;"&amp;'Director Adjunct'!$D$1&amp;"  &lt;p&gt;&amp;emsp;&amp;emsp;&amp;emsp;&amp;emsp;&amp;emsp;Trimite-ne CV-ul tau: &lt;a href=""mailto:recrutare@altex.ro?subject="&amp;"["&amp;UPPER(Magazine!D21)&amp;"]"&amp;" ["&amp;UPPER(Magazine!B21)&amp;"] "&amp;"Director Adjunct Magazin"&amp;"""&gt;click aici pentru a aplica.&lt;/a&gt;&lt;/p&gt;","")</f>
        <v/>
      </c>
      <c r="F146" t="str">
        <f>IF(Magazine!AC21&gt;0,"&lt;p class=""cariere-pozitie-titlu"" id="""&amp;IF(Magazine!$AO21&lt;&gt;0,SUBSTITUTE(Magazine!$B21," ","-"),"")&amp;"""&gt;&amp;emsp;&amp;emsp;•&amp;nbsp;&amp;nbsp;Manager Financiar&amp;nbsp;&amp;nbsp;("&amp;VLOOKUP(Magazine!$B21,Magazine!$B$2:$AN$95,28,0)&amp;IF(VLOOKUP(Magazine!$B21,Magazine!$B$2:$AN$95,28,0)&gt;1," pozitii"," pozitie")&amp;")&lt;/p&gt;"&amp;'Manager Financiar'!$D$1&amp;"  &lt;p&gt;&amp;emsp;&amp;emsp;&amp;emsp;&amp;emsp;&amp;emsp;Trimite-ne CV-ul tau: &lt;a href=""mailto:recrutare@altex.ro?subject="&amp;"["&amp;UPPER(Magazine!C21)&amp;"]"&amp;" ["&amp;UPPER(Magazine!A21)&amp;"] "&amp;"Manager Financiar"&amp;"""&gt;click aici pentru a aplica.&lt;/a&gt;&lt;/p&gt;","")</f>
        <v/>
      </c>
      <c r="G146" t="str">
        <f>IF(Magazine!AD21&gt;0,"&lt;p class=""cariere-pozitie-titlu"" id="""&amp;IF(Magazine!$AO21&lt;&gt;0,SUBSTITUTE(Magazine!$B21," ","-"),"")&amp;"""&gt;&amp;emsp;&amp;emsp;•&amp;nbsp;&amp;nbsp;Casier&amp;nbsp;&amp;nbsp;("&amp;VLOOKUP(Magazine!$B21,Magazine!$B$2:$AN$95,29,0)&amp;IF(VLOOKUP(Magazine!$B21,Magazine!$B$2:$AN$95,29,0)&gt;1," pozitii"," pozitie")&amp;")&lt;/p&gt;"&amp;Casier!$D$1&amp;"  &lt;p&gt;&amp;emsp;&amp;emsp;&amp;emsp;&amp;emsp;&amp;emsp;Trimite-ne CV-ul tau: &lt;a href=""mailto:recrutare@altex.ro?subject="&amp;"["&amp;UPPER(Magazine!C21)&amp;"]"&amp;" ["&amp;UPPER(Magazine!A21)&amp;"] "&amp;"Casier"&amp;"""&gt;click aici pentru a aplica.&lt;/a&gt;&lt;/p&gt;","")</f>
        <v/>
      </c>
      <c r="H146" t="str">
        <f>IF(Magazine!AE21&gt;0,"&lt;p class=""cariere-pozitie-titlu"" id="""&amp;IF(Magazine!$AO21&lt;&gt;0,SUBSTITUTE(Magazine!$B21," ","-"),"")&amp;"""&gt;&amp;emsp;&amp;emsp;•&amp;nbsp;&amp;nbsp;Consultant Vanzari Electrocasnice Mari&amp;nbsp;&amp;nbsp;("&amp;VLOOKUP(Magazine!$B21,Magazine!$B$2:$AN$95,30,0)&amp;IF(VLOOKUP(Magazine!$B21,Magazine!$B$2:$AN$95,30,0)&gt;1," pozitii"," pozitie")&amp;")&lt;/p&gt;"&amp;'Electrocasnice Mari'!$D$1&amp;"  &lt;p&gt;&amp;emsp;&amp;emsp;&amp;emsp;&amp;emsp;&amp;emsp;Trimite-ne CV-ul tau: &lt;a href=""mailto:recrutare@altex.ro?subject="&amp;"["&amp;UPPER(Magazine!C21)&amp;"]"&amp;" ["&amp;UPPER(Magazine!A21)&amp;"] "&amp;"Electrocasnice Mari"&amp;"""&gt;clici aici pentru a aplica.&lt;/a&gt;&lt;/p&gt;","")</f>
        <v/>
      </c>
      <c r="I146" t="str">
        <f>IF(Magazine!AF21&gt;0,"&lt;p class=""cariere-pozitie-titlu"" id="""&amp;IF(Magazine!$AO21&lt;&gt;0,SUBSTITUTE(Magazine!$B21," ","-"),"")&amp;"""&gt;&amp;emsp;&amp;emsp;•&amp;nbsp;&amp;nbsp;Consultant Vanzari Electrocasnice Mici&amp;nbsp;&amp;nbsp;("&amp;VLOOKUP(Magazine!$B21,Magazine!$B$2:$AN$95,31,0)&amp;IF(VLOOKUP(Magazine!$B21,Magazine!$B$2:$AN$95,31,0)&gt;1," pozitii"," pozitie")&amp;")&lt;/p&gt;"&amp;'Electrocasnice Mici'!$D$1&amp;"  &lt;p&gt;&amp;emsp;&amp;emsp;&amp;emsp;&amp;emsp;&amp;emsp;Trimite-ne CV-ul tau: &lt;a href=""mailto:recrutare@altex.ro?subject="&amp;"["&amp;UPPER(Magazine!C21)&amp;"]"&amp;" ["&amp;UPPER(Magazine!A21)&amp;"] "&amp;"Electrocasnice Mici"&amp;"""&gt;click aici pentru a aplica.&lt;/a&gt;&lt;/p&gt;","")</f>
        <v/>
      </c>
      <c r="J146" t="str">
        <f>IF(Magazine!AG21&gt;0,"&lt;p class=""cariere-pozitie-titlu"" id="""&amp;IF(Magazine!$AO21&lt;&gt;0,SUBSTITUTE(Magazine!$B21," ","-"),"")&amp;"""&gt;&amp;emsp;&amp;emsp;•&amp;nbsp;&amp;nbsp;Consultant Vanzari Comunicatii&amp;nbsp;&amp;nbsp;("&amp;VLOOKUP(Magazine!$B21,Magazine!$B$2:$AN$95,32,0)&amp;IF(VLOOKUP(Magazine!$B21,Magazine!$B$2:$AN$95,32,0)&gt;1," pozitii"," pozitie")&amp;")&lt;/p&gt;"&amp;Comunicatii!$D$1&amp;"  &lt;p&gt;&amp;emsp;&amp;emsp;&amp;emsp;&amp;emsp;&amp;emsp;Trimite-ne CV-ul tau: &lt;a href=""mailto:recrutare@altex.ro?subject="&amp;"["&amp;UPPER(Magazine!C21)&amp;"]"&amp;" ["&amp;UPPER(Magazine!A21)&amp;"] "&amp;"Comunicatii"&amp;"""&gt;click aici pentru a aplica.&lt;/a&gt;&lt;/p&gt;","")</f>
        <v/>
      </c>
      <c r="K146" t="str">
        <f>IF(Magazine!AH21&gt;0,"&lt;p class=""cariere-pozitie-titlu"" id="""&amp;IF(Magazine!$AO21&lt;&gt;0,SUBSTITUTE(Magazine!$B21," ","-"),"")&amp;"""&gt;&amp;emsp;&amp;emsp;•&amp;nbsp;&amp;nbsp;Consultant Vanzari IT&amp;nbsp;&amp;nbsp;("&amp;VLOOKUP(Magazine!$B21,Magazine!$B$2:$AN$95,33,0)&amp;IF(VLOOKUP(Magazine!$B21,Magazine!$B$2:$AN$95,33,0)&gt;1," pozitii"," pozitie")&amp;")&lt;/p&gt;"&amp;IT!$D$1&amp;"  &lt;p&gt;&amp;emsp;&amp;emsp;&amp;emsp;&amp;emsp;&amp;emsp;Trimite-ne CV-ul tau: &lt;a href=""mailto:recrutare@altex.ro?subject="&amp;"["&amp;UPPER(Magazine!C21)&amp;"]"&amp;" ["&amp;UPPER(Magazine!A21)&amp;"] "&amp;"IT"&amp;"""&gt;click aici pentru a aplica.&lt;/a&gt;&lt;/p&gt;","")</f>
        <v/>
      </c>
      <c r="L146" t="str">
        <f>IF(Magazine!AI21&gt;0,"&lt;p class=""cariere-pozitie-titlu"" id="""&amp;IF(Magazine!$AO21&lt;&gt;0,SUBSTITUTE(Magazine!$B21," ","-"),"")&amp;"""&gt;&amp;emsp;&amp;emsp;•&amp;nbsp;&amp;nbsp;Consultant Vanzari Entertainment&amp;nbsp;&amp;nbsp;("&amp;VLOOKUP(Magazine!$B21,Magazine!$B$2:$AN$95,34,0)&amp;IF(VLOOKUP(Magazine!$B21,Magazine!$B$2:$AN$95,34,0)&gt;1," pozitii"," pozitie")&amp;")&lt;/p&gt;"&amp;Entertainment!$D$1&amp;"  &lt;p&gt;&amp;emsp;&amp;emsp;&amp;emsp;&amp;emsp;&amp;emsp;Trimite-ne CV-ul tau &lt;a href=""mailto:recrutare@altex.ro?subject="&amp;"["&amp;UPPER(Magazine!C21)&amp;"]"&amp;" ["&amp;UPPER(Magazine!A21)&amp;"] "&amp;"Entertainment"&amp;"""&gt;click aici pentru a aplica.&lt;/a&gt;&lt;/p&gt;","")</f>
        <v/>
      </c>
      <c r="M146" t="str">
        <f>IF(Magazine!AJ21&gt;0,"&lt;p class=""cariere-pozitie-titlu"" id="""&amp;IF(Magazine!$AO21&lt;&gt;0,SUBSTITUTE(Magazine!$B21," ","-"),"")&amp;"""&gt;&amp;emsp;&amp;emsp;•&amp;nbsp;&amp;nbsp;Consultant Vanzari Negre&amp;nbsp;&amp;nbsp;("&amp;VLOOKUP(Magazine!$B21,Magazine!$B$2:$AN$95,35,0)&amp;IF(VLOOKUP(Magazine!$B21,Magazine!$B$2:$AN$95,35,0)&gt;1," pozitii"," pozitie")&amp;")&lt;/p&gt;"&amp;Negre!D20&amp;"  &lt;p&gt;&amp;emsp;&amp;emsp;&amp;emsp;&amp;emsp;&amp;emsp;Trimite-ne CV-ul tău la adresa &lt;a href=""mailto:recrutare@altex.ro?subject="&amp;"["&amp;UPPER(Magazine!C21)&amp;"]"&amp;" ["&amp;UPPER(Magazine!A21)&amp;"] "&amp;"Negre"&amp;"""&gt;recrutare@altex.ro&lt;/a&gt;&lt;/p&gt;","")</f>
        <v/>
      </c>
      <c r="N146" t="str">
        <f>IF(Magazine!AK21&gt;0,"&lt;p class=""cariere-pozitie-titlu"" id="""&amp;IF(Magazine!$AO21&lt;&gt;0,SUBSTITUTE(Magazine!$B21," ","-"),"")&amp;"""&gt;&amp;emsp;&amp;emsp;•&amp;nbsp;&amp;nbsp;Consultant Vanzari Audio-Visual&amp;nbsp;&amp;nbsp;("&amp;VLOOKUP(Magazine!$B21,Magazine!$B$2:$AN$95,36,0)&amp;IF(VLOOKUP(Magazine!$B21,Magazine!$B$2:$AN$95,36,0)&gt;1," pozitii"," pozitie")&amp;")&lt;/p&gt;"&amp;'Audio-Visual    '!$D$1&amp;"  &lt;p&gt;&amp;emsp;&amp;emsp;&amp;emsp;&amp;emsp;&amp;emsp;Trimite-ne CV-ul tau: &lt;a href=""mailto:recrutare@altex.ro?subject="&amp;"["&amp;UPPER(Magazine!F21)&amp;"]"&amp;" ["&amp;UPPER(Magazine!D21)&amp;"] "&amp;"Audio-Visual"&amp;"""&gt;click aici pentru a aplica.&lt;/a&gt;&lt;/p&gt;","")</f>
        <v/>
      </c>
      <c r="O146" t="str">
        <f>IF(Magazine!AL21&gt;0,"&lt;p class=""cariere-pozitie-titlu"" id="""&amp;IF(Magazine!$AO21&lt;&gt;0,SUBSTITUTE(Magazine!$B21," ","-"),"")&amp;"""&gt;&amp;emsp;&amp;emsp;•&amp;nbsp;&amp;nbsp;Responsabil Service&amp;nbsp;&amp;nbsp;("&amp;VLOOKUP(Magazine!$B21,Magazine!$B$2:$AN$95,37,0)&amp;IF(VLOOKUP(Magazine!$B21,Magazine!$B$2:$AN$95,37,0)&gt;1," pozitii"," pozitie")&amp;")&lt;/p&gt;"&amp;'Responsabil Service'!$D$1&amp;"  &lt;p&gt;&amp;emsp;&amp;emsp;&amp;emsp;&amp;emsp;&amp;emsp;Trimite-ne CV-ul tau &lt;a href=""mailto:recrutare@altex.ro?subject="&amp;"["&amp;UPPER(Magazine!F21)&amp;"]"&amp;" ["&amp;UPPER(Magazine!D21)&amp;"] "&amp;"Responsabil Service"&amp;"""&gt;click aici pentru a aplica.&lt;/a&gt;&lt;/p&gt;","")</f>
        <v/>
      </c>
      <c r="P146" t="str">
        <f>IF(Magazine!AM21&gt;0,"&lt;p class=""cariere-pozitie-titlu"" id="""&amp;IF(Magazine!$AO21&lt;&gt;0,SUBSTITUTE(Magazine!$B21," ","-"),"")&amp;"""&gt;&amp;emsp;&amp;emsp;•&amp;nbsp;&amp;nbsp;Operator Online&amp;nbsp;&amp;nbsp;("&amp;VLOOKUP(Magazine!$B21,Magazine!$B$2:$AN$95,38,0)&amp;IF(VLOOKUP(Magazine!$B21,Magazine!$B$2:$AN$95,38,0)&gt;1,"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href=""mailto:recrutare@altex.ro?subject="&amp;"["&amp;UPPER(Magazine!F21)&amp;"]"&amp;" ["&amp;UPPER(Magazine!D21)&amp;"] "&amp;"Operator Online"&amp;"""&gt;recrutare@altex.ro&lt;/a&gt;&lt;/p&gt;","")</f>
        <v/>
      </c>
      <c r="Q146" t="str">
        <f>IF(Magazine!AN21&gt;0,"&lt;p class=""cariere-pozitie-titlu"" id="""&amp;IF(Magazine!$AO21&lt;&gt;0,SUBSTITUTE(Magazine!$B21," ","-"),"")&amp;"""&gt;&amp;emsp;&amp;emsp;•&amp;nbsp;&amp;nbsp;Operator Probe &amp; Garantii&amp;nbsp;&amp;nbsp;("&amp;VLOOKUP(Magazine!$B21,Magazine!$B$2:$AN$95,39,0)&amp;IF(VLOOKUP(Magazine!$B21,Magazine!$B$2:$AN$95,39,0)&gt;1,"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href=""mailto:recrutare@altex.ro?subject="&amp;"["&amp;UPPER(Magazine!G21)&amp;"]"&amp;" ["&amp;UPPER(Magazine!E21)&amp;"] "&amp;"Probe &amp; Garantii"&amp;"""&gt;recrutare@altex.ro&lt;/a&gt;&lt;/p&gt;","")</f>
        <v/>
      </c>
      <c r="R146" t="str">
        <f t="shared" si="2"/>
        <v/>
      </c>
    </row>
    <row r="147" spans="1:18" x14ac:dyDescent="0.3">
      <c r="A147" t="str">
        <f>IF(NOT(ISNA(VLOOKUP(Magazine!D22,Magazine!$AQ$2:$AR$41,2,0))),IF(Magazine!D22&lt;&gt;Magazine!D21,"&lt;button id="""&amp;LOWER(Magazine!D22)&amp;""" class=""accordion""&gt;Posturi in județul "&amp;Magazine!D22&amp;" &lt;div&gt;("&amp;VLOOKUP(Magazine!D22,Magazine!$AQ$2:$AR$41,2,0)&amp;")&lt;/div&gt;&lt;/button&gt;",""),"")</f>
        <v/>
      </c>
      <c r="B147" t="str">
        <f t="shared" si="0"/>
        <v/>
      </c>
      <c r="C147" t="str">
        <f>IF(Magazine!$AO22&lt;&gt;0,"  &lt;h3 class=cariere-magazin-titlu&gt;"&amp;Magazine!B22&amp;"&lt;/h3&gt;","")</f>
        <v xml:space="preserve">  &lt;h3 class=cariere-magazin-titlu&gt;Altex Bucuresti Colosseum&lt;/h3&gt;</v>
      </c>
      <c r="D147" t="str">
        <f>IF(Magazine!AA22&gt;0,"&lt;p class=""cariere-pozitie-titlu"" id="""&amp;IF(Magazine!$AO22&lt;&gt;0,SUBSTITUTE(Magazine!$B22," ","-"),"")&amp;"""&gt;&amp;emsp;&amp;emsp;•&amp;nbsp;&amp;nbsp;Director Magazin&amp;nbsp;&amp;nbsp;("&amp;VLOOKUP(Magazine!$B22,Magazine!$B$2:$AN$95,26,0)&amp;IF(VLOOKUP(Magazine!$B22,Magazine!$B$2:$AN$95,26,0)&gt;1," pozitii"," pozitie")&amp;")&lt;/p&gt;"&amp;'Director Magazin   '!$D$1&amp;"  &lt;p&gt;&amp;emsp;&amp;emsp;&amp;emsp;&amp;emsp;&amp;emsp;Trimite-ne CV-ul tau: &lt;a href=""mailto:recrutare@altex.ro?subject="&amp;"["&amp;UPPER(Magazine!C22)&amp;"]"&amp;" ["&amp;UPPER(Magazine!A22)&amp;"] "&amp;"Director Magazin"&amp;"""&gt;click aici pentru a aplica.&lt;/a&gt;&lt;/p&gt;","")</f>
        <v/>
      </c>
      <c r="E147" t="str">
        <f>IF(Magazine!AB22&gt;0,"&lt;p class=""cariere-pozitie-titlu"" id="""&amp;IF(Magazine!$AO22&lt;&gt;0,SUBSTITUTE(Magazine!$B22," ","-"),"")&amp;"""&gt;&amp;emsp;&amp;emsp;•&amp;nbsp;&amp;nbsp;Director Adjunct Magazin&amp;nbsp;&amp;nbsp;("&amp;VLOOKUP(Magazine!$B22,Magazine!$B$2:$AN$95,27,0)&amp;IF(VLOOKUP(Magazine!$B22,Magazine!$B$2:$AN$95,27,0)&gt;1," pozitii"," pozitie")&amp;")&lt;/p&gt;"&amp;'Director Adjunct'!$D$1&amp;"  &lt;p&gt;&amp;emsp;&amp;emsp;&amp;emsp;&amp;emsp;&amp;emsp;Trimite-ne CV-ul tau: &lt;a href=""mailto:recrutare@altex.ro?subject="&amp;"["&amp;UPPER(Magazine!D22)&amp;"]"&amp;" ["&amp;UPPER(Magazine!B22)&amp;"] "&amp;"Director Adjunct Magazin"&amp;"""&gt;click aici pentru a aplica.&lt;/a&gt;&lt;/p&gt;","")</f>
        <v>&lt;p class="cariere-pozitie-titlu" id="Altex-Bucuresti-Colosseum"&gt;&amp;emsp;&amp;emsp;•&amp;nbsp;&amp;nbsp;Director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COLOSSEUM] Director Adjunct Magazin"&gt;click aici pentru a aplica.&lt;/a&gt;&lt;/p&gt;</v>
      </c>
      <c r="F147" t="str">
        <f>IF(Magazine!AC22&gt;0,"&lt;p class=""cariere-pozitie-titlu"" id="""&amp;IF(Magazine!$AO22&lt;&gt;0,SUBSTITUTE(Magazine!$B22," ","-"),"")&amp;"""&gt;&amp;emsp;&amp;emsp;•&amp;nbsp;&amp;nbsp;Manager Financiar&amp;nbsp;&amp;nbsp;("&amp;VLOOKUP(Magazine!$B22,Magazine!$B$2:$AN$95,28,0)&amp;IF(VLOOKUP(Magazine!$B22,Magazine!$B$2:$AN$95,28,0)&gt;1," pozitii"," pozitie")&amp;")&lt;/p&gt;"&amp;'Manager Financiar'!$D$1&amp;"  &lt;p&gt;&amp;emsp;&amp;emsp;&amp;emsp;&amp;emsp;&amp;emsp;Trimite-ne CV-ul tau: &lt;a href=""mailto:recrutare@altex.ro?subject="&amp;"["&amp;UPPER(Magazine!C22)&amp;"]"&amp;" ["&amp;UPPER(Magazine!A22)&amp;"] "&amp;"Manager Financiar"&amp;"""&gt;click aici pentru a aplica.&lt;/a&gt;&lt;/p&gt;","")</f>
        <v/>
      </c>
      <c r="G147" t="str">
        <f>IF(Magazine!AD22&gt;0,"&lt;p class=""cariere-pozitie-titlu"" id="""&amp;IF(Magazine!$AO22&lt;&gt;0,SUBSTITUTE(Magazine!$B22," ","-"),"")&amp;"""&gt;&amp;emsp;&amp;emsp;•&amp;nbsp;&amp;nbsp;Casier&amp;nbsp;&amp;nbsp;("&amp;VLOOKUP(Magazine!$B22,Magazine!$B$2:$AN$95,29,0)&amp;IF(VLOOKUP(Magazine!$B22,Magazine!$B$2:$AN$95,29,0)&gt;1," pozitii"," pozitie")&amp;")&lt;/p&gt;"&amp;Casier!$D$1&amp;"  &lt;p&gt;&amp;emsp;&amp;emsp;&amp;emsp;&amp;emsp;&amp;emsp;Trimite-ne CV-ul tau: &lt;a href=""mailto:recrutare@altex.ro?subject="&amp;"["&amp;UPPER(Magazine!C22)&amp;"]"&amp;" ["&amp;UPPER(Magazine!A22)&amp;"] "&amp;"Casier"&amp;"""&gt;click aici pentru a aplica.&lt;/a&gt;&lt;/p&gt;","")</f>
        <v/>
      </c>
      <c r="H147" t="str">
        <f>IF(Magazine!AE22&gt;0,"&lt;p class=""cariere-pozitie-titlu"" id="""&amp;IF(Magazine!$AO22&lt;&gt;0,SUBSTITUTE(Magazine!$B22," ","-"),"")&amp;"""&gt;&amp;emsp;&amp;emsp;•&amp;nbsp;&amp;nbsp;Consultant Vanzari Electrocasnice Mari&amp;nbsp;&amp;nbsp;("&amp;VLOOKUP(Magazine!$B22,Magazine!$B$2:$AN$95,30,0)&amp;IF(VLOOKUP(Magazine!$B22,Magazine!$B$2:$AN$95,30,0)&gt;1," pozitii"," pozitie")&amp;")&lt;/p&gt;"&amp;'Electrocasnice Mari'!$D$1&amp;"  &lt;p&gt;&amp;emsp;&amp;emsp;&amp;emsp;&amp;emsp;&amp;emsp;Trimite-ne CV-ul tau: &lt;a href=""mailto:recrutare@altex.ro?subject="&amp;"["&amp;UPPER(Magazine!C22)&amp;"]"&amp;" ["&amp;UPPER(Magazine!A22)&amp;"] "&amp;"Electrocasnice Mari"&amp;"""&gt;clici aici pentru a aplica.&lt;/a&gt;&lt;/p&gt;","")</f>
        <v/>
      </c>
      <c r="I147" t="str">
        <f>IF(Magazine!AF22&gt;0,"&lt;p class=""cariere-pozitie-titlu"" id="""&amp;IF(Magazine!$AO22&lt;&gt;0,SUBSTITUTE(Magazine!$B22," ","-"),"")&amp;"""&gt;&amp;emsp;&amp;emsp;•&amp;nbsp;&amp;nbsp;Consultant Vanzari Electrocasnice Mici&amp;nbsp;&amp;nbsp;("&amp;VLOOKUP(Magazine!$B22,Magazine!$B$2:$AN$95,31,0)&amp;IF(VLOOKUP(Magazine!$B22,Magazine!$B$2:$AN$95,31,0)&gt;1," pozitii"," pozitie")&amp;")&lt;/p&gt;"&amp;'Electrocasnice Mici'!$D$1&amp;"  &lt;p&gt;&amp;emsp;&amp;emsp;&amp;emsp;&amp;emsp;&amp;emsp;Trimite-ne CV-ul tau: &lt;a href=""mailto:recrutare@altex.ro?subject="&amp;"["&amp;UPPER(Magazine!C22)&amp;"]"&amp;" ["&amp;UPPER(Magazine!A22)&amp;"] "&amp;"Electrocasnice Mici"&amp;"""&gt;click aici pentru a aplica.&lt;/a&gt;&lt;/p&gt;","")</f>
        <v/>
      </c>
      <c r="J147" t="str">
        <f>IF(Magazine!AG22&gt;0,"&lt;p class=""cariere-pozitie-titlu"" id="""&amp;IF(Magazine!$AO22&lt;&gt;0,SUBSTITUTE(Magazine!$B22," ","-"),"")&amp;"""&gt;&amp;emsp;&amp;emsp;•&amp;nbsp;&amp;nbsp;Consultant Vanzari Comunicatii&amp;nbsp;&amp;nbsp;("&amp;VLOOKUP(Magazine!$B22,Magazine!$B$2:$AN$95,32,0)&amp;IF(VLOOKUP(Magazine!$B22,Magazine!$B$2:$AN$95,32,0)&gt;1," pozitii"," pozitie")&amp;")&lt;/p&gt;"&amp;Comunicatii!$D$1&amp;"  &lt;p&gt;&amp;emsp;&amp;emsp;&amp;emsp;&amp;emsp;&amp;emsp;Trimite-ne CV-ul tau: &lt;a href=""mailto:recrutare@altex.ro?subject="&amp;"["&amp;UPPER(Magazine!C22)&amp;"]"&amp;" ["&amp;UPPER(Magazine!A22)&amp;"] "&amp;"Comunicatii"&amp;"""&gt;click aici pentru a aplica.&lt;/a&gt;&lt;/p&gt;","")</f>
        <v>&lt;p class="cariere-pozitie-titlu" id="Altex-Bucuresti-Colosseum"&gt;&amp;emsp;&amp;emsp;•&amp;nbsp;&amp;nbsp;Consultant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1] [ALTEX] Comunicatii"&gt;click aici pentru a aplica.&lt;/a&gt;&lt;/p&gt;</v>
      </c>
      <c r="K147" t="str">
        <f>IF(Magazine!AH22&gt;0,"&lt;p class=""cariere-pozitie-titlu"" id="""&amp;IF(Magazine!$AO22&lt;&gt;0,SUBSTITUTE(Magazine!$B22," ","-"),"")&amp;"""&gt;&amp;emsp;&amp;emsp;•&amp;nbsp;&amp;nbsp;Consultant Vanzari IT&amp;nbsp;&amp;nbsp;("&amp;VLOOKUP(Magazine!$B22,Magazine!$B$2:$AN$95,33,0)&amp;IF(VLOOKUP(Magazine!$B22,Magazine!$B$2:$AN$95,33,0)&gt;1," pozitii"," pozitie")&amp;")&lt;/p&gt;"&amp;IT!$D$1&amp;"  &lt;p&gt;&amp;emsp;&amp;emsp;&amp;emsp;&amp;emsp;&amp;emsp;Trimite-ne CV-ul tau: &lt;a href=""mailto:recrutare@altex.ro?subject="&amp;"["&amp;UPPER(Magazine!C22)&amp;"]"&amp;" ["&amp;UPPER(Magazine!A22)&amp;"] "&amp;"IT"&amp;"""&gt;click aici pentru a aplica.&lt;/a&gt;&lt;/p&gt;","")</f>
        <v>&lt;p class="cariere-pozitie-titlu" id="Altex-Bucuresti-Colosseum"&gt;&amp;emsp;&amp;emsp;•&amp;nbsp;&amp;nbsp;Consultant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1] [ALTEX] IT"&gt;click aici pentru a aplica.&lt;/a&gt;&lt;/p&gt;</v>
      </c>
      <c r="L147" t="str">
        <f>IF(Magazine!AI22&gt;0,"&lt;p class=""cariere-pozitie-titlu"" id="""&amp;IF(Magazine!$AO22&lt;&gt;0,SUBSTITUTE(Magazine!$B22," ","-"),"")&amp;"""&gt;&amp;emsp;&amp;emsp;•&amp;nbsp;&amp;nbsp;Consultant Vanzari Entertainment&amp;nbsp;&amp;nbsp;("&amp;VLOOKUP(Magazine!$B22,Magazine!$B$2:$AN$95,34,0)&amp;IF(VLOOKUP(Magazine!$B22,Magazine!$B$2:$AN$95,34,0)&gt;1," pozitii"," pozitie")&amp;")&lt;/p&gt;"&amp;Entertainment!$D$1&amp;"  &lt;p&gt;&amp;emsp;&amp;emsp;&amp;emsp;&amp;emsp;&amp;emsp;Trimite-ne CV-ul tau &lt;a href=""mailto:recrutare@altex.ro?subject="&amp;"["&amp;UPPER(Magazine!C22)&amp;"]"&amp;" ["&amp;UPPER(Magazine!A22)&amp;"] "&amp;"Entertainment"&amp;"""&gt;click aici pentru a aplica.&lt;/a&gt;&lt;/p&gt;","")</f>
        <v/>
      </c>
      <c r="M147" t="str">
        <f>IF(Magazine!AJ22&gt;0,"&lt;p class=""cariere-pozitie-titlu"" id="""&amp;IF(Magazine!$AO22&lt;&gt;0,SUBSTITUTE(Magazine!$B22," ","-"),"")&amp;"""&gt;&amp;emsp;&amp;emsp;•&amp;nbsp;&amp;nbsp;Consultant Vanzari Negre&amp;nbsp;&amp;nbsp;("&amp;VLOOKUP(Magazine!$B22,Magazine!$B$2:$AN$95,35,0)&amp;IF(VLOOKUP(Magazine!$B22,Magazine!$B$2:$AN$95,35,0)&gt;1," pozitii"," pozitie")&amp;")&lt;/p&gt;"&amp;Negre!D21&amp;"  &lt;p&gt;&amp;emsp;&amp;emsp;&amp;emsp;&amp;emsp;&amp;emsp;Trimite-ne CV-ul tău la adresa &lt;a href=""mailto:recrutare@altex.ro?subject="&amp;"["&amp;UPPER(Magazine!C22)&amp;"]"&amp;" ["&amp;UPPER(Magazine!A22)&amp;"] "&amp;"Negre"&amp;"""&gt;recrutare@altex.ro&lt;/a&gt;&lt;/p&gt;","")</f>
        <v/>
      </c>
      <c r="N147" t="str">
        <f>IF(Magazine!AK22&gt;0,"&lt;p class=""cariere-pozitie-titlu"" id="""&amp;IF(Magazine!$AO22&lt;&gt;0,SUBSTITUTE(Magazine!$B22," ","-"),"")&amp;"""&gt;&amp;emsp;&amp;emsp;•&amp;nbsp;&amp;nbsp;Consultant Vanzari Audio-Visual&amp;nbsp;&amp;nbsp;("&amp;VLOOKUP(Magazine!$B22,Magazine!$B$2:$AN$95,36,0)&amp;IF(VLOOKUP(Magazine!$B22,Magazine!$B$2:$AN$95,36,0)&gt;1," pozitii"," pozitie")&amp;")&lt;/p&gt;"&amp;'Audio-Visual    '!$D$1&amp;"  &lt;p&gt;&amp;emsp;&amp;emsp;&amp;emsp;&amp;emsp;&amp;emsp;Trimite-ne CV-ul tau: &lt;a href=""mailto:recrutare@altex.ro?subject="&amp;"["&amp;UPPER(Magazine!F22)&amp;"]"&amp;" ["&amp;UPPER(Magazine!D22)&amp;"] "&amp;"Audio-Visual"&amp;"""&gt;click aici pentru a aplica.&lt;/a&gt;&lt;/p&gt;","")</f>
        <v/>
      </c>
      <c r="O147" t="str">
        <f>IF(Magazine!AL22&gt;0,"&lt;p class=""cariere-pozitie-titlu"" id="""&amp;IF(Magazine!$AO22&lt;&gt;0,SUBSTITUTE(Magazine!$B22," ","-"),"")&amp;"""&gt;&amp;emsp;&amp;emsp;•&amp;nbsp;&amp;nbsp;Responsabil Service&amp;nbsp;&amp;nbsp;("&amp;VLOOKUP(Magazine!$B22,Magazine!$B$2:$AN$95,37,0)&amp;IF(VLOOKUP(Magazine!$B22,Magazine!$B$2:$AN$95,37,0)&gt;1," pozitii"," pozitie")&amp;")&lt;/p&gt;"&amp;'Responsabil Service'!$D$1&amp;"  &lt;p&gt;&amp;emsp;&amp;emsp;&amp;emsp;&amp;emsp;&amp;emsp;Trimite-ne CV-ul tau &lt;a href=""mailto:recrutare@altex.ro?subject="&amp;"["&amp;UPPER(Magazine!F22)&amp;"]"&amp;" ["&amp;UPPER(Magazine!D22)&amp;"] "&amp;"Responsabil Service"&amp;"""&gt;click aici pentru a aplica.&lt;/a&gt;&lt;/p&gt;","")</f>
        <v/>
      </c>
      <c r="P147" t="str">
        <f>IF(Magazine!AM22&gt;0,"&lt;p class=""cariere-pozitie-titlu"" id="""&amp;IF(Magazine!$AO22&lt;&gt;0,SUBSTITUTE(Magazine!$B22," ","-"),"")&amp;"""&gt;&amp;emsp;&amp;emsp;•&amp;nbsp;&amp;nbsp;Operator Online&amp;nbsp;&amp;nbsp;("&amp;VLOOKUP(Magazine!$B22,Magazine!$B$2:$AN$95,38,0)&amp;IF(VLOOKUP(Magazine!$B22,Magazine!$B$2:$AN$95,38,0)&gt;1,"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href=""mailto:recrutare@altex.ro?subject="&amp;"["&amp;UPPER(Magazine!F22)&amp;"]"&amp;" ["&amp;UPPER(Magazine!D22)&amp;"] "&amp;"Operator Online"&amp;"""&gt;recrutare@altex.ro&lt;/a&gt;&lt;/p&gt;","")</f>
        <v/>
      </c>
      <c r="Q147" t="str">
        <f>IF(Magazine!AN22&gt;0,"&lt;p class=""cariere-pozitie-titlu"" id="""&amp;IF(Magazine!$AO22&lt;&gt;0,SUBSTITUTE(Magazine!$B22," ","-"),"")&amp;"""&gt;&amp;emsp;&amp;emsp;•&amp;nbsp;&amp;nbsp;Operator Probe &amp; Garantii&amp;nbsp;&amp;nbsp;("&amp;VLOOKUP(Magazine!$B22,Magazine!$B$2:$AN$95,39,0)&amp;IF(VLOOKUP(Magazine!$B22,Magazine!$B$2:$AN$95,39,0)&gt;1,"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href=""mailto:recrutare@altex.ro?subject="&amp;"["&amp;UPPER(Magazine!G22)&amp;"]"&amp;" ["&amp;UPPER(Magazine!E22)&amp;"] "&amp;"Probe &amp; Garantii"&amp;"""&gt;recrutare@altex.ro&lt;/a&gt;&lt;/p&gt;","")</f>
        <v/>
      </c>
      <c r="R147" t="str">
        <f t="shared" si="2"/>
        <v/>
      </c>
    </row>
    <row r="148" spans="1:18" x14ac:dyDescent="0.3">
      <c r="A148" t="str">
        <f>IF(NOT(ISNA(VLOOKUP(Magazine!D23,Magazine!$AQ$2:$AR$41,2,0))),IF(Magazine!D23&lt;&gt;Magazine!D22,"&lt;button id="""&amp;LOWER(Magazine!D23)&amp;""" class=""accordion""&gt;Posturi in județul "&amp;Magazine!D23&amp;" &lt;div&gt;("&amp;VLOOKUP(Magazine!D23,Magazine!$AQ$2:$AR$41,2,0)&amp;")&lt;/div&gt;&lt;/button&gt;",""),"")</f>
        <v/>
      </c>
      <c r="B148" t="str">
        <f t="shared" si="0"/>
        <v/>
      </c>
      <c r="C148" t="str">
        <f>IF(Magazine!$AO23&lt;&gt;0,"  &lt;h3 class=cariere-magazin-titlu&gt;"&amp;Magazine!B23&amp;"&lt;/h3&gt;","")</f>
        <v/>
      </c>
      <c r="D148" t="str">
        <f>IF(Magazine!AA23&gt;0,"&lt;p class=""cariere-pozitie-titlu"" id="""&amp;IF(Magazine!$AO23&lt;&gt;0,SUBSTITUTE(Magazine!$B23," ","-"),"")&amp;"""&gt;&amp;emsp;&amp;emsp;•&amp;nbsp;&amp;nbsp;Director Magazin&amp;nbsp;&amp;nbsp;("&amp;VLOOKUP(Magazine!$B23,Magazine!$B$2:$AN$95,26,0)&amp;IF(VLOOKUP(Magazine!$B23,Magazine!$B$2:$AN$95,26,0)&gt;1," pozitii"," pozitie")&amp;")&lt;/p&gt;"&amp;'Director Magazin   '!$D$1&amp;"  &lt;p&gt;&amp;emsp;&amp;emsp;&amp;emsp;&amp;emsp;&amp;emsp;Trimite-ne CV-ul tau: &lt;a href=""mailto:recrutare@altex.ro?subject="&amp;"["&amp;UPPER(Magazine!C23)&amp;"]"&amp;" ["&amp;UPPER(Magazine!A23)&amp;"] "&amp;"Director Magazin"&amp;"""&gt;click aici pentru a aplica.&lt;/a&gt;&lt;/p&gt;","")</f>
        <v/>
      </c>
      <c r="E148" t="str">
        <f>IF(Magazine!AB23&gt;0,"&lt;p class=""cariere-pozitie-titlu"" id="""&amp;IF(Magazine!$AO23&lt;&gt;0,SUBSTITUTE(Magazine!$B23," ","-"),"")&amp;"""&gt;&amp;emsp;&amp;emsp;•&amp;nbsp;&amp;nbsp;Director Adjunct Magazin&amp;nbsp;&amp;nbsp;("&amp;VLOOKUP(Magazine!$B23,Magazine!$B$2:$AN$95,27,0)&amp;IF(VLOOKUP(Magazine!$B23,Magazine!$B$2:$AN$95,27,0)&gt;1," pozitii"," pozitie")&amp;")&lt;/p&gt;"&amp;'Director Adjunct'!$D$1&amp;"  &lt;p&gt;&amp;emsp;&amp;emsp;&amp;emsp;&amp;emsp;&amp;emsp;Trimite-ne CV-ul tau: &lt;a href=""mailto:recrutare@altex.ro?subject="&amp;"["&amp;UPPER(Magazine!D23)&amp;"]"&amp;" ["&amp;UPPER(Magazine!B23)&amp;"] "&amp;"Director Adjunct Magazin"&amp;"""&gt;click aici pentru a aplica.&lt;/a&gt;&lt;/p&gt;","")</f>
        <v/>
      </c>
      <c r="F148" t="str">
        <f>IF(Magazine!AC23&gt;0,"&lt;p class=""cariere-pozitie-titlu"" id="""&amp;IF(Magazine!$AO23&lt;&gt;0,SUBSTITUTE(Magazine!$B23," ","-"),"")&amp;"""&gt;&amp;emsp;&amp;emsp;•&amp;nbsp;&amp;nbsp;Manager Financiar&amp;nbsp;&amp;nbsp;("&amp;VLOOKUP(Magazine!$B23,Magazine!$B$2:$AN$95,28,0)&amp;IF(VLOOKUP(Magazine!$B23,Magazine!$B$2:$AN$95,28,0)&gt;1," pozitii"," pozitie")&amp;")&lt;/p&gt;"&amp;'Manager Financiar'!$D$1&amp;"  &lt;p&gt;&amp;emsp;&amp;emsp;&amp;emsp;&amp;emsp;&amp;emsp;Trimite-ne CV-ul tau: &lt;a href=""mailto:recrutare@altex.ro?subject="&amp;"["&amp;UPPER(Magazine!C23)&amp;"]"&amp;" ["&amp;UPPER(Magazine!A23)&amp;"] "&amp;"Manager Financiar"&amp;"""&gt;click aici pentru a aplica.&lt;/a&gt;&lt;/p&gt;","")</f>
        <v/>
      </c>
      <c r="G148" t="str">
        <f>IF(Magazine!AD23&gt;0,"&lt;p class=""cariere-pozitie-titlu"" id="""&amp;IF(Magazine!$AO23&lt;&gt;0,SUBSTITUTE(Magazine!$B23," ","-"),"")&amp;"""&gt;&amp;emsp;&amp;emsp;•&amp;nbsp;&amp;nbsp;Casier&amp;nbsp;&amp;nbsp;("&amp;VLOOKUP(Magazine!$B23,Magazine!$B$2:$AN$95,29,0)&amp;IF(VLOOKUP(Magazine!$B23,Magazine!$B$2:$AN$95,29,0)&gt;1," pozitii"," pozitie")&amp;")&lt;/p&gt;"&amp;Casier!$D$1&amp;"  &lt;p&gt;&amp;emsp;&amp;emsp;&amp;emsp;&amp;emsp;&amp;emsp;Trimite-ne CV-ul tau: &lt;a href=""mailto:recrutare@altex.ro?subject="&amp;"["&amp;UPPER(Magazine!C23)&amp;"]"&amp;" ["&amp;UPPER(Magazine!A23)&amp;"] "&amp;"Casier"&amp;"""&gt;click aici pentru a aplica.&lt;/a&gt;&lt;/p&gt;","")</f>
        <v/>
      </c>
      <c r="H148" t="str">
        <f>IF(Magazine!AE23&gt;0,"&lt;p class=""cariere-pozitie-titlu"" id="""&amp;IF(Magazine!$AO23&lt;&gt;0,SUBSTITUTE(Magazine!$B23," ","-"),"")&amp;"""&gt;&amp;emsp;&amp;emsp;•&amp;nbsp;&amp;nbsp;Consultant Vanzari Electrocasnice Mari&amp;nbsp;&amp;nbsp;("&amp;VLOOKUP(Magazine!$B23,Magazine!$B$2:$AN$95,30,0)&amp;IF(VLOOKUP(Magazine!$B23,Magazine!$B$2:$AN$95,30,0)&gt;1," pozitii"," pozitie")&amp;")&lt;/p&gt;"&amp;'Electrocasnice Mari'!$D$1&amp;"  &lt;p&gt;&amp;emsp;&amp;emsp;&amp;emsp;&amp;emsp;&amp;emsp;Trimite-ne CV-ul tau: &lt;a href=""mailto:recrutare@altex.ro?subject="&amp;"["&amp;UPPER(Magazine!C23)&amp;"]"&amp;" ["&amp;UPPER(Magazine!A23)&amp;"] "&amp;"Electrocasnice Mari"&amp;"""&gt;clici aici pentru a aplica.&lt;/a&gt;&lt;/p&gt;","")</f>
        <v/>
      </c>
      <c r="I148" t="str">
        <f>IF(Magazine!AF23&gt;0,"&lt;p class=""cariere-pozitie-titlu"" id="""&amp;IF(Magazine!$AO23&lt;&gt;0,SUBSTITUTE(Magazine!$B23," ","-"),"")&amp;"""&gt;&amp;emsp;&amp;emsp;•&amp;nbsp;&amp;nbsp;Consultant Vanzari Electrocasnice Mici&amp;nbsp;&amp;nbsp;("&amp;VLOOKUP(Magazine!$B23,Magazine!$B$2:$AN$95,31,0)&amp;IF(VLOOKUP(Magazine!$B23,Magazine!$B$2:$AN$95,31,0)&gt;1," pozitii"," pozitie")&amp;")&lt;/p&gt;"&amp;'Electrocasnice Mici'!$D$1&amp;"  &lt;p&gt;&amp;emsp;&amp;emsp;&amp;emsp;&amp;emsp;&amp;emsp;Trimite-ne CV-ul tau: &lt;a href=""mailto:recrutare@altex.ro?subject="&amp;"["&amp;UPPER(Magazine!C23)&amp;"]"&amp;" ["&amp;UPPER(Magazine!A23)&amp;"] "&amp;"Electrocasnice Mici"&amp;"""&gt;click aici pentru a aplica.&lt;/a&gt;&lt;/p&gt;","")</f>
        <v/>
      </c>
      <c r="J148" t="str">
        <f>IF(Magazine!AG23&gt;0,"&lt;p class=""cariere-pozitie-titlu"" id="""&amp;IF(Magazine!$AO23&lt;&gt;0,SUBSTITUTE(Magazine!$B23," ","-"),"")&amp;"""&gt;&amp;emsp;&amp;emsp;•&amp;nbsp;&amp;nbsp;Consultant Vanzari Comunicatii&amp;nbsp;&amp;nbsp;("&amp;VLOOKUP(Magazine!$B23,Magazine!$B$2:$AN$95,32,0)&amp;IF(VLOOKUP(Magazine!$B23,Magazine!$B$2:$AN$95,32,0)&gt;1," pozitii"," pozitie")&amp;")&lt;/p&gt;"&amp;Comunicatii!$D$1&amp;"  &lt;p&gt;&amp;emsp;&amp;emsp;&amp;emsp;&amp;emsp;&amp;emsp;Trimite-ne CV-ul tau: &lt;a href=""mailto:recrutare@altex.ro?subject="&amp;"["&amp;UPPER(Magazine!C23)&amp;"]"&amp;" ["&amp;UPPER(Magazine!A23)&amp;"] "&amp;"Comunicatii"&amp;"""&gt;click aici pentru a aplica.&lt;/a&gt;&lt;/p&gt;","")</f>
        <v/>
      </c>
      <c r="K148" t="str">
        <f>IF(Magazine!AH23&gt;0,"&lt;p class=""cariere-pozitie-titlu"" id="""&amp;IF(Magazine!$AO23&lt;&gt;0,SUBSTITUTE(Magazine!$B23," ","-"),"")&amp;"""&gt;&amp;emsp;&amp;emsp;•&amp;nbsp;&amp;nbsp;Consultant Vanzari IT&amp;nbsp;&amp;nbsp;("&amp;VLOOKUP(Magazine!$B23,Magazine!$B$2:$AN$95,33,0)&amp;IF(VLOOKUP(Magazine!$B23,Magazine!$B$2:$AN$95,33,0)&gt;1," pozitii"," pozitie")&amp;")&lt;/p&gt;"&amp;IT!$D$1&amp;"  &lt;p&gt;&amp;emsp;&amp;emsp;&amp;emsp;&amp;emsp;&amp;emsp;Trimite-ne CV-ul tau: &lt;a href=""mailto:recrutare@altex.ro?subject="&amp;"["&amp;UPPER(Magazine!C23)&amp;"]"&amp;" ["&amp;UPPER(Magazine!A23)&amp;"] "&amp;"IT"&amp;"""&gt;click aici pentru a aplica.&lt;/a&gt;&lt;/p&gt;","")</f>
        <v/>
      </c>
      <c r="L148" t="str">
        <f>IF(Magazine!AI23&gt;0,"&lt;p class=""cariere-pozitie-titlu"" id="""&amp;IF(Magazine!$AO23&lt;&gt;0,SUBSTITUTE(Magazine!$B23," ","-"),"")&amp;"""&gt;&amp;emsp;&amp;emsp;•&amp;nbsp;&amp;nbsp;Consultant Vanzari Entertainment&amp;nbsp;&amp;nbsp;("&amp;VLOOKUP(Magazine!$B23,Magazine!$B$2:$AN$95,34,0)&amp;IF(VLOOKUP(Magazine!$B23,Magazine!$B$2:$AN$95,34,0)&gt;1," pozitii"," pozitie")&amp;")&lt;/p&gt;"&amp;Entertainment!$D$1&amp;"  &lt;p&gt;&amp;emsp;&amp;emsp;&amp;emsp;&amp;emsp;&amp;emsp;Trimite-ne CV-ul tau &lt;a href=""mailto:recrutare@altex.ro?subject="&amp;"["&amp;UPPER(Magazine!C23)&amp;"]"&amp;" ["&amp;UPPER(Magazine!A23)&amp;"] "&amp;"Entertainment"&amp;"""&gt;click aici pentru a aplica.&lt;/a&gt;&lt;/p&gt;","")</f>
        <v/>
      </c>
      <c r="M148" t="str">
        <f>IF(Magazine!AJ23&gt;0,"&lt;p class=""cariere-pozitie-titlu"" id="""&amp;IF(Magazine!$AO23&lt;&gt;0,SUBSTITUTE(Magazine!$B23," ","-"),"")&amp;"""&gt;&amp;emsp;&amp;emsp;•&amp;nbsp;&amp;nbsp;Consultant Vanzari Negre&amp;nbsp;&amp;nbsp;("&amp;VLOOKUP(Magazine!$B23,Magazine!$B$2:$AN$95,35,0)&amp;IF(VLOOKUP(Magazine!$B23,Magazine!$B$2:$AN$95,35,0)&gt;1," pozitii"," pozitie")&amp;")&lt;/p&gt;"&amp;Negre!D22&amp;"  &lt;p&gt;&amp;emsp;&amp;emsp;&amp;emsp;&amp;emsp;&amp;emsp;Trimite-ne CV-ul tău la adresa &lt;a href=""mailto:recrutare@altex.ro?subject="&amp;"["&amp;UPPER(Magazine!C23)&amp;"]"&amp;" ["&amp;UPPER(Magazine!A23)&amp;"] "&amp;"Negre"&amp;"""&gt;recrutare@altex.ro&lt;/a&gt;&lt;/p&gt;","")</f>
        <v/>
      </c>
      <c r="N148" t="str">
        <f>IF(Magazine!AK23&gt;0,"&lt;p class=""cariere-pozitie-titlu"" id="""&amp;IF(Magazine!$AO23&lt;&gt;0,SUBSTITUTE(Magazine!$B23," ","-"),"")&amp;"""&gt;&amp;emsp;&amp;emsp;•&amp;nbsp;&amp;nbsp;Consultant Vanzari Audio-Visual&amp;nbsp;&amp;nbsp;("&amp;VLOOKUP(Magazine!$B23,Magazine!$B$2:$AN$95,36,0)&amp;IF(VLOOKUP(Magazine!$B23,Magazine!$B$2:$AN$95,36,0)&gt;1," pozitii"," pozitie")&amp;")&lt;/p&gt;"&amp;'Audio-Visual    '!$D$1&amp;"  &lt;p&gt;&amp;emsp;&amp;emsp;&amp;emsp;&amp;emsp;&amp;emsp;Trimite-ne CV-ul tau: &lt;a href=""mailto:recrutare@altex.ro?subject="&amp;"["&amp;UPPER(Magazine!F23)&amp;"]"&amp;" ["&amp;UPPER(Magazine!D23)&amp;"] "&amp;"Audio-Visual"&amp;"""&gt;click aici pentru a aplica.&lt;/a&gt;&lt;/p&gt;","")</f>
        <v/>
      </c>
      <c r="O148" t="str">
        <f>IF(Magazine!AL23&gt;0,"&lt;p class=""cariere-pozitie-titlu"" id="""&amp;IF(Magazine!$AO23&lt;&gt;0,SUBSTITUTE(Magazine!$B23," ","-"),"")&amp;"""&gt;&amp;emsp;&amp;emsp;•&amp;nbsp;&amp;nbsp;Responsabil Service&amp;nbsp;&amp;nbsp;("&amp;VLOOKUP(Magazine!$B23,Magazine!$B$2:$AN$95,37,0)&amp;IF(VLOOKUP(Magazine!$B23,Magazine!$B$2:$AN$95,37,0)&gt;1," pozitii"," pozitie")&amp;")&lt;/p&gt;"&amp;'Responsabil Service'!$D$1&amp;"  &lt;p&gt;&amp;emsp;&amp;emsp;&amp;emsp;&amp;emsp;&amp;emsp;Trimite-ne CV-ul tau &lt;a href=""mailto:recrutare@altex.ro?subject="&amp;"["&amp;UPPER(Magazine!F23)&amp;"]"&amp;" ["&amp;UPPER(Magazine!D23)&amp;"] "&amp;"Responsabil Service"&amp;"""&gt;click aici pentru a aplica.&lt;/a&gt;&lt;/p&gt;","")</f>
        <v/>
      </c>
      <c r="P148" t="str">
        <f>IF(Magazine!AM23&gt;0,"&lt;p class=""cariere-pozitie-titlu"" id="""&amp;IF(Magazine!$AO23&lt;&gt;0,SUBSTITUTE(Magazine!$B23," ","-"),"")&amp;"""&gt;&amp;emsp;&amp;emsp;•&amp;nbsp;&amp;nbsp;Operator Online&amp;nbsp;&amp;nbsp;("&amp;VLOOKUP(Magazine!$B23,Magazine!$B$2:$AN$95,38,0)&amp;IF(VLOOKUP(Magazine!$B23,Magazine!$B$2:$AN$95,38,0)&gt;1,"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href=""mailto:recrutare@altex.ro?subject="&amp;"["&amp;UPPER(Magazine!F23)&amp;"]"&amp;" ["&amp;UPPER(Magazine!D23)&amp;"] "&amp;"Operator Online"&amp;"""&gt;recrutare@altex.ro&lt;/a&gt;&lt;/p&gt;","")</f>
        <v/>
      </c>
      <c r="Q148" t="str">
        <f>IF(Magazine!AN23&gt;0,"&lt;p class=""cariere-pozitie-titlu"" id="""&amp;IF(Magazine!$AO23&lt;&gt;0,SUBSTITUTE(Magazine!$B23," ","-"),"")&amp;"""&gt;&amp;emsp;&amp;emsp;•&amp;nbsp;&amp;nbsp;Operator Probe &amp; Garantii&amp;nbsp;&amp;nbsp;("&amp;VLOOKUP(Magazine!$B23,Magazine!$B$2:$AN$95,39,0)&amp;IF(VLOOKUP(Magazine!$B23,Magazine!$B$2:$AN$95,39,0)&gt;1,"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href=""mailto:recrutare@altex.ro?subject="&amp;"["&amp;UPPER(Magazine!G23)&amp;"]"&amp;" ["&amp;UPPER(Magazine!E23)&amp;"] "&amp;"Probe &amp; Garantii"&amp;"""&gt;recrutare@altex.ro&lt;/a&gt;&lt;/p&gt;","")</f>
        <v/>
      </c>
      <c r="R148" t="str">
        <f t="shared" si="2"/>
        <v/>
      </c>
    </row>
    <row r="149" spans="1:18" x14ac:dyDescent="0.3">
      <c r="A149" t="str">
        <f>IF(NOT(ISNA(VLOOKUP(Magazine!D24,Magazine!$AQ$2:$AR$41,2,0))),IF(Magazine!D24&lt;&gt;Magazine!D23,"&lt;button id="""&amp;LOWER(Magazine!D24)&amp;""" class=""accordion""&gt;Posturi in județul "&amp;Magazine!D24&amp;" &lt;div&gt;("&amp;VLOOKUP(Magazine!D24,Magazine!$AQ$2:$AR$41,2,0)&amp;")&lt;/div&gt;&lt;/button&gt;",""),"")</f>
        <v/>
      </c>
      <c r="B149" t="str">
        <f t="shared" si="0"/>
        <v/>
      </c>
      <c r="C149" t="str">
        <f>IF(Magazine!$AO24&lt;&gt;0,"  &lt;h3 class=cariere-magazin-titlu&gt;"&amp;Magazine!B24&amp;"&lt;/h3&gt;","")</f>
        <v xml:space="preserve">  &lt;h3 class=cariere-magazin-titlu&gt;Altex Bucuresti Bucur Obor&lt;/h3&gt;</v>
      </c>
      <c r="D149" t="str">
        <f>IF(Magazine!AA24&gt;0,"&lt;p class=""cariere-pozitie-titlu"" id="""&amp;IF(Magazine!$AO24&lt;&gt;0,SUBSTITUTE(Magazine!$B24," ","-"),"")&amp;"""&gt;&amp;emsp;&amp;emsp;•&amp;nbsp;&amp;nbsp;Director Magazin&amp;nbsp;&amp;nbsp;("&amp;VLOOKUP(Magazine!$B24,Magazine!$B$2:$AN$95,26,0)&amp;IF(VLOOKUP(Magazine!$B24,Magazine!$B$2:$AN$95,26,0)&gt;1," pozitii"," pozitie")&amp;")&lt;/p&gt;"&amp;'Director Magazin   '!$D$1&amp;"  &lt;p&gt;&amp;emsp;&amp;emsp;&amp;emsp;&amp;emsp;&amp;emsp;Trimite-ne CV-ul tau: &lt;a href=""mailto:recrutare@altex.ro?subject="&amp;"["&amp;UPPER(Magazine!C24)&amp;"]"&amp;" ["&amp;UPPER(Magazine!A24)&amp;"] "&amp;"Director Magazin"&amp;"""&gt;click aici pentru a aplica.&lt;/a&gt;&lt;/p&gt;","")</f>
        <v/>
      </c>
      <c r="E149" t="str">
        <f>IF(Magazine!AB24&gt;0,"&lt;p class=""cariere-pozitie-titlu"" id="""&amp;IF(Magazine!$AO24&lt;&gt;0,SUBSTITUTE(Magazine!$B24," ","-"),"")&amp;"""&gt;&amp;emsp;&amp;emsp;•&amp;nbsp;&amp;nbsp;Director Adjunct Magazin&amp;nbsp;&amp;nbsp;("&amp;VLOOKUP(Magazine!$B24,Magazine!$B$2:$AN$95,27,0)&amp;IF(VLOOKUP(Magazine!$B24,Magazine!$B$2:$AN$95,27,0)&gt;1," pozitii"," pozitie")&amp;")&lt;/p&gt;"&amp;'Director Adjunct'!$D$1&amp;"  &lt;p&gt;&amp;emsp;&amp;emsp;&amp;emsp;&amp;emsp;&amp;emsp;Trimite-ne CV-ul tau: &lt;a href=""mailto:recrutare@altex.ro?subject="&amp;"["&amp;UPPER(Magazine!D24)&amp;"]"&amp;" ["&amp;UPPER(Magazine!B24)&amp;"] "&amp;"Director Adjunct Magazin"&amp;"""&gt;click aici pentru a aplica.&lt;/a&gt;&lt;/p&gt;","")</f>
        <v/>
      </c>
      <c r="F149" t="str">
        <f>IF(Magazine!AC24&gt;0,"&lt;p class=""cariere-pozitie-titlu"" id="""&amp;IF(Magazine!$AO24&lt;&gt;0,SUBSTITUTE(Magazine!$B24," ","-"),"")&amp;"""&gt;&amp;emsp;&amp;emsp;•&amp;nbsp;&amp;nbsp;Manager Financiar&amp;nbsp;&amp;nbsp;("&amp;VLOOKUP(Magazine!$B24,Magazine!$B$2:$AN$95,28,0)&amp;IF(VLOOKUP(Magazine!$B24,Magazine!$B$2:$AN$95,28,0)&gt;1," pozitii"," pozitie")&amp;")&lt;/p&gt;"&amp;'Manager Financiar'!$D$1&amp;"  &lt;p&gt;&amp;emsp;&amp;emsp;&amp;emsp;&amp;emsp;&amp;emsp;Trimite-ne CV-ul tau: &lt;a href=""mailto:recrutare@altex.ro?subject="&amp;"["&amp;UPPER(Magazine!C24)&amp;"]"&amp;" ["&amp;UPPER(Magazine!A24)&amp;"] "&amp;"Manager Financiar"&amp;"""&gt;click aici pentru a aplica.&lt;/a&gt;&lt;/p&gt;","")</f>
        <v>&lt;p class="cariere-pozitie-titlu" id="Altex-Bucuresti-Bucur-Obor"&gt;&amp;emsp;&amp;emsp;•&amp;nbsp;&amp;nbsp;Manager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href="mailto:recrutare@altex.ro?subject=[SECTOR 2] [ALTEX] Manager Financiar"&gt;click aici pentru a aplica.&lt;/a&gt;&lt;/p&gt;</v>
      </c>
      <c r="G149" t="str">
        <f>IF(Magazine!AD24&gt;0,"&lt;p class=""cariere-pozitie-titlu"" id="""&amp;IF(Magazine!$AO24&lt;&gt;0,SUBSTITUTE(Magazine!$B24," ","-"),"")&amp;"""&gt;&amp;emsp;&amp;emsp;•&amp;nbsp;&amp;nbsp;Casier&amp;nbsp;&amp;nbsp;("&amp;VLOOKUP(Magazine!$B24,Magazine!$B$2:$AN$95,29,0)&amp;IF(VLOOKUP(Magazine!$B24,Magazine!$B$2:$AN$95,29,0)&gt;1," pozitii"," pozitie")&amp;")&lt;/p&gt;"&amp;Casier!$D$1&amp;"  &lt;p&gt;&amp;emsp;&amp;emsp;&amp;emsp;&amp;emsp;&amp;emsp;Trimite-ne CV-ul tau: &lt;a href=""mailto:recrutare@altex.ro?subject="&amp;"["&amp;UPPER(Magazine!C24)&amp;"]"&amp;" ["&amp;UPPER(Magazine!A24)&amp;"] "&amp;"Casier"&amp;"""&gt;click aici pentru a aplica.&lt;/a&gt;&lt;/p&gt;","")</f>
        <v/>
      </c>
      <c r="H149" t="str">
        <f>IF(Magazine!AE24&gt;0,"&lt;p class=""cariere-pozitie-titlu"" id="""&amp;IF(Magazine!$AO24&lt;&gt;0,SUBSTITUTE(Magazine!$B24," ","-"),"")&amp;"""&gt;&amp;emsp;&amp;emsp;•&amp;nbsp;&amp;nbsp;Consultant Vanzari Electrocasnice Mari&amp;nbsp;&amp;nbsp;("&amp;VLOOKUP(Magazine!$B24,Magazine!$B$2:$AN$95,30,0)&amp;IF(VLOOKUP(Magazine!$B24,Magazine!$B$2:$AN$95,30,0)&gt;1," pozitii"," pozitie")&amp;")&lt;/p&gt;"&amp;'Electrocasnice Mari'!$D$1&amp;"  &lt;p&gt;&amp;emsp;&amp;emsp;&amp;emsp;&amp;emsp;&amp;emsp;Trimite-ne CV-ul tau: &lt;a href=""mailto:recrutare@altex.ro?subject="&amp;"["&amp;UPPER(Magazine!C24)&amp;"]"&amp;" ["&amp;UPPER(Magazine!A24)&amp;"] "&amp;"Electrocasnice Mari"&amp;"""&gt;clici aici pentru a aplica.&lt;/a&gt;&lt;/p&gt;","")</f>
        <v/>
      </c>
      <c r="I149" t="str">
        <f>IF(Magazine!AF24&gt;0,"&lt;p class=""cariere-pozitie-titlu"" id="""&amp;IF(Magazine!$AO24&lt;&gt;0,SUBSTITUTE(Magazine!$B24," ","-"),"")&amp;"""&gt;&amp;emsp;&amp;emsp;•&amp;nbsp;&amp;nbsp;Consultant Vanzari Electrocasnice Mici&amp;nbsp;&amp;nbsp;("&amp;VLOOKUP(Magazine!$B24,Magazine!$B$2:$AN$95,31,0)&amp;IF(VLOOKUP(Magazine!$B24,Magazine!$B$2:$AN$95,31,0)&gt;1," pozitii"," pozitie")&amp;")&lt;/p&gt;"&amp;'Electrocasnice Mici'!$D$1&amp;"  &lt;p&gt;&amp;emsp;&amp;emsp;&amp;emsp;&amp;emsp;&amp;emsp;Trimite-ne CV-ul tau: &lt;a href=""mailto:recrutare@altex.ro?subject="&amp;"["&amp;UPPER(Magazine!C24)&amp;"]"&amp;" ["&amp;UPPER(Magazine!A24)&amp;"] "&amp;"Electrocasnice Mici"&amp;"""&gt;click aici pentru a aplica.&lt;/a&gt;&lt;/p&gt;","")</f>
        <v>&lt;p class="cariere-pozitie-titlu" id="Altex-Bucuresti-Bucur-Obor"&gt;&amp;emsp;&amp;emsp;•&amp;nbsp;&amp;nbsp;Consultant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Electrocasnice Mici"&gt;click aici pentru a aplica.&lt;/a&gt;&lt;/p&gt;</v>
      </c>
      <c r="J149" t="str">
        <f>IF(Magazine!AG24&gt;0,"&lt;p class=""cariere-pozitie-titlu"" id="""&amp;IF(Magazine!$AO24&lt;&gt;0,SUBSTITUTE(Magazine!$B24," ","-"),"")&amp;"""&gt;&amp;emsp;&amp;emsp;•&amp;nbsp;&amp;nbsp;Consultant Vanzari Comunicatii&amp;nbsp;&amp;nbsp;("&amp;VLOOKUP(Magazine!$B24,Magazine!$B$2:$AN$95,32,0)&amp;IF(VLOOKUP(Magazine!$B24,Magazine!$B$2:$AN$95,32,0)&gt;1," pozitii"," pozitie")&amp;")&lt;/p&gt;"&amp;Comunicatii!$D$1&amp;"  &lt;p&gt;&amp;emsp;&amp;emsp;&amp;emsp;&amp;emsp;&amp;emsp;Trimite-ne CV-ul tau: &lt;a href=""mailto:recrutare@altex.ro?subject="&amp;"["&amp;UPPER(Magazine!C24)&amp;"]"&amp;" ["&amp;UPPER(Magazine!A24)&amp;"] "&amp;"Comunicatii"&amp;"""&gt;click aici pentru a aplica.&lt;/a&gt;&lt;/p&gt;","")</f>
        <v>&lt;p class="cariere-pozitie-titlu" id="Altex-Bucuresti-Bucur-Obor"&gt;&amp;emsp;&amp;emsp;•&amp;nbsp;&amp;nbsp;Consultant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Comunicatii"&gt;click aici pentru a aplica.&lt;/a&gt;&lt;/p&gt;</v>
      </c>
      <c r="K149" t="str">
        <f>IF(Magazine!AH24&gt;0,"&lt;p class=""cariere-pozitie-titlu"" id="""&amp;IF(Magazine!$AO24&lt;&gt;0,SUBSTITUTE(Magazine!$B24," ","-"),"")&amp;"""&gt;&amp;emsp;&amp;emsp;•&amp;nbsp;&amp;nbsp;Consultant Vanzari IT&amp;nbsp;&amp;nbsp;("&amp;VLOOKUP(Magazine!$B24,Magazine!$B$2:$AN$95,33,0)&amp;IF(VLOOKUP(Magazine!$B24,Magazine!$B$2:$AN$95,33,0)&gt;1," pozitii"," pozitie")&amp;")&lt;/p&gt;"&amp;IT!$D$1&amp;"  &lt;p&gt;&amp;emsp;&amp;emsp;&amp;emsp;&amp;emsp;&amp;emsp;Trimite-ne CV-ul tau: &lt;a href=""mailto:recrutare@altex.ro?subject="&amp;"["&amp;UPPER(Magazine!C24)&amp;"]"&amp;" ["&amp;UPPER(Magazine!A24)&amp;"] "&amp;"IT"&amp;"""&gt;click aici pentru a aplica.&lt;/a&gt;&lt;/p&gt;","")</f>
        <v/>
      </c>
      <c r="L149" t="str">
        <f>IF(Magazine!AI24&gt;0,"&lt;p class=""cariere-pozitie-titlu"" id="""&amp;IF(Magazine!$AO24&lt;&gt;0,SUBSTITUTE(Magazine!$B24," ","-"),"")&amp;"""&gt;&amp;emsp;&amp;emsp;•&amp;nbsp;&amp;nbsp;Consultant Vanzari Entertainment&amp;nbsp;&amp;nbsp;("&amp;VLOOKUP(Magazine!$B24,Magazine!$B$2:$AN$95,34,0)&amp;IF(VLOOKUP(Magazine!$B24,Magazine!$B$2:$AN$95,34,0)&gt;1," pozitii"," pozitie")&amp;")&lt;/p&gt;"&amp;Entertainment!$D$1&amp;"  &lt;p&gt;&amp;emsp;&amp;emsp;&amp;emsp;&amp;emsp;&amp;emsp;Trimite-ne CV-ul tau &lt;a href=""mailto:recrutare@altex.ro?subject="&amp;"["&amp;UPPER(Magazine!C24)&amp;"]"&amp;" ["&amp;UPPER(Magazine!A24)&amp;"] "&amp;"Entertainment"&amp;"""&gt;click aici pentru a aplica.&lt;/a&gt;&lt;/p&gt;","")</f>
        <v/>
      </c>
      <c r="M149" t="str">
        <f>IF(Magazine!AJ24&gt;0,"&lt;p class=""cariere-pozitie-titlu"" id="""&amp;IF(Magazine!$AO24&lt;&gt;0,SUBSTITUTE(Magazine!$B24," ","-"),"")&amp;"""&gt;&amp;emsp;&amp;emsp;•&amp;nbsp;&amp;nbsp;Consultant Vanzari Negre&amp;nbsp;&amp;nbsp;("&amp;VLOOKUP(Magazine!$B24,Magazine!$B$2:$AN$95,35,0)&amp;IF(VLOOKUP(Magazine!$B24,Magazine!$B$2:$AN$95,35,0)&gt;1," pozitii"," pozitie")&amp;")&lt;/p&gt;"&amp;Negre!D23&amp;"  &lt;p&gt;&amp;emsp;&amp;emsp;&amp;emsp;&amp;emsp;&amp;emsp;Trimite-ne CV-ul tău la adresa &lt;a href=""mailto:recrutare@altex.ro?subject="&amp;"["&amp;UPPER(Magazine!C24)&amp;"]"&amp;" ["&amp;UPPER(Magazine!A24)&amp;"] "&amp;"Negre"&amp;"""&gt;recrutare@altex.ro&lt;/a&gt;&lt;/p&gt;","")</f>
        <v/>
      </c>
      <c r="N149" t="str">
        <f>IF(Magazine!AK24&gt;0,"&lt;p class=""cariere-pozitie-titlu"" id="""&amp;IF(Magazine!$AO24&lt;&gt;0,SUBSTITUTE(Magazine!$B24," ","-"),"")&amp;"""&gt;&amp;emsp;&amp;emsp;•&amp;nbsp;&amp;nbsp;Consultant Vanzari Audio-Visual&amp;nbsp;&amp;nbsp;("&amp;VLOOKUP(Magazine!$B24,Magazine!$B$2:$AN$95,36,0)&amp;IF(VLOOKUP(Magazine!$B24,Magazine!$B$2:$AN$95,36,0)&gt;1," pozitii"," pozitie")&amp;")&lt;/p&gt;"&amp;'Audio-Visual    '!$D$1&amp;"  &lt;p&gt;&amp;emsp;&amp;emsp;&amp;emsp;&amp;emsp;&amp;emsp;Trimite-ne CV-ul tau: &lt;a href=""mailto:recrutare@altex.ro?subject="&amp;"["&amp;UPPER(Magazine!F24)&amp;"]"&amp;" ["&amp;UPPER(Magazine!D24)&amp;"] "&amp;"Audio-Visual"&amp;"""&gt;click aici pentru a aplica.&lt;/a&gt;&lt;/p&gt;","")</f>
        <v/>
      </c>
      <c r="O149" t="str">
        <f>IF(Magazine!AL24&gt;0,"&lt;p class=""cariere-pozitie-titlu"" id="""&amp;IF(Magazine!$AO24&lt;&gt;0,SUBSTITUTE(Magazine!$B24," ","-"),"")&amp;"""&gt;&amp;emsp;&amp;emsp;•&amp;nbsp;&amp;nbsp;Responsabil Service&amp;nbsp;&amp;nbsp;("&amp;VLOOKUP(Magazine!$B24,Magazine!$B$2:$AN$95,37,0)&amp;IF(VLOOKUP(Magazine!$B24,Magazine!$B$2:$AN$95,37,0)&gt;1," pozitii"," pozitie")&amp;")&lt;/p&gt;"&amp;'Responsabil Service'!$D$1&amp;"  &lt;p&gt;&amp;emsp;&amp;emsp;&amp;emsp;&amp;emsp;&amp;emsp;Trimite-ne CV-ul tau &lt;a href=""mailto:recrutare@altex.ro?subject="&amp;"["&amp;UPPER(Magazine!F24)&amp;"]"&amp;" ["&amp;UPPER(Magazine!D24)&amp;"] "&amp;"Responsabil Service"&amp;"""&gt;click aici pentru a aplica.&lt;/a&gt;&lt;/p&gt;","")</f>
        <v/>
      </c>
      <c r="P149" t="str">
        <f>IF(Magazine!AM24&gt;0,"&lt;p class=""cariere-pozitie-titlu"" id="""&amp;IF(Magazine!$AO24&lt;&gt;0,SUBSTITUTE(Magazine!$B24," ","-"),"")&amp;"""&gt;&amp;emsp;&amp;emsp;•&amp;nbsp;&amp;nbsp;Operator Online&amp;nbsp;&amp;nbsp;("&amp;VLOOKUP(Magazine!$B24,Magazine!$B$2:$AN$95,38,0)&amp;IF(VLOOKUP(Magazine!$B24,Magazine!$B$2:$AN$95,38,0)&gt;1,"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href=""mailto:recrutare@altex.ro?subject="&amp;"["&amp;UPPER(Magazine!F24)&amp;"]"&amp;" ["&amp;UPPER(Magazine!D24)&amp;"] "&amp;"Operator Online"&amp;"""&gt;recrutare@altex.ro&lt;/a&gt;&lt;/p&gt;","")</f>
        <v/>
      </c>
      <c r="Q149" t="str">
        <f>IF(Magazine!AN24&gt;0,"&lt;p class=""cariere-pozitie-titlu"" id="""&amp;IF(Magazine!$AO24&lt;&gt;0,SUBSTITUTE(Magazine!$B24," ","-"),"")&amp;"""&gt;&amp;emsp;&amp;emsp;•&amp;nbsp;&amp;nbsp;Operator Probe &amp; Garantii&amp;nbsp;&amp;nbsp;("&amp;VLOOKUP(Magazine!$B24,Magazine!$B$2:$AN$95,39,0)&amp;IF(VLOOKUP(Magazine!$B24,Magazine!$B$2:$AN$95,39,0)&gt;1,"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href=""mailto:recrutare@altex.ro?subject="&amp;"["&amp;UPPER(Magazine!G24)&amp;"]"&amp;" ["&amp;UPPER(Magazine!E24)&amp;"] "&amp;"Probe &amp; Garantii"&amp;"""&gt;recrutare@altex.ro&lt;/a&gt;&lt;/p&gt;","")</f>
        <v/>
      </c>
      <c r="R149" t="str">
        <f t="shared" si="2"/>
        <v/>
      </c>
    </row>
    <row r="150" spans="1:18" x14ac:dyDescent="0.3">
      <c r="A150" t="str">
        <f>IF(NOT(ISNA(VLOOKUP(Magazine!D25,Magazine!$AQ$2:$AR$41,2,0))),IF(Magazine!D25&lt;&gt;Magazine!D24,"&lt;button id="""&amp;LOWER(Magazine!D25)&amp;""" class=""accordion""&gt;Posturi in județul "&amp;Magazine!D25&amp;" &lt;div&gt;("&amp;VLOOKUP(Magazine!D25,Magazine!$AQ$2:$AR$41,2,0)&amp;")&lt;/div&gt;&lt;/button&gt;",""),"")</f>
        <v/>
      </c>
      <c r="B150" t="str">
        <f t="shared" si="0"/>
        <v/>
      </c>
      <c r="C150" t="str">
        <f>IF(Magazine!$AO25&lt;&gt;0,"  &lt;h3 class=cariere-magazin-titlu&gt;"&amp;Magazine!B25&amp;"&lt;/h3&gt;","")</f>
        <v xml:space="preserve">  &lt;h3 class=cariere-magazin-titlu&gt;Altex Bucuresti Colentina&lt;/h3&gt;</v>
      </c>
      <c r="D150" t="str">
        <f>IF(Magazine!AA25&gt;0,"&lt;p class=""cariere-pozitie-titlu"" id="""&amp;IF(Magazine!$AO25&lt;&gt;0,SUBSTITUTE(Magazine!$B25," ","-"),"")&amp;"""&gt;&amp;emsp;&amp;emsp;•&amp;nbsp;&amp;nbsp;Director Magazin&amp;nbsp;&amp;nbsp;("&amp;VLOOKUP(Magazine!$B25,Magazine!$B$2:$AN$95,26,0)&amp;IF(VLOOKUP(Magazine!$B25,Magazine!$B$2:$AN$95,26,0)&gt;1," pozitii"," pozitie")&amp;")&lt;/p&gt;"&amp;'Director Magazin   '!$D$1&amp;"  &lt;p&gt;&amp;emsp;&amp;emsp;&amp;emsp;&amp;emsp;&amp;emsp;Trimite-ne CV-ul tau: &lt;a href=""mailto:recrutare@altex.ro?subject="&amp;"["&amp;UPPER(Magazine!C25)&amp;"]"&amp;" ["&amp;UPPER(Magazine!A25)&amp;"] "&amp;"Director Magazin"&amp;"""&gt;click aici pentru a aplica.&lt;/a&gt;&lt;/p&gt;","")</f>
        <v/>
      </c>
      <c r="E150" t="str">
        <f>IF(Magazine!AB25&gt;0,"&lt;p class=""cariere-pozitie-titlu"" id="""&amp;IF(Magazine!$AO25&lt;&gt;0,SUBSTITUTE(Magazine!$B25," ","-"),"")&amp;"""&gt;&amp;emsp;&amp;emsp;•&amp;nbsp;&amp;nbsp;Director Adjunct Magazin&amp;nbsp;&amp;nbsp;("&amp;VLOOKUP(Magazine!$B25,Magazine!$B$2:$AN$95,27,0)&amp;IF(VLOOKUP(Magazine!$B25,Magazine!$B$2:$AN$95,27,0)&gt;1," pozitii"," pozitie")&amp;")&lt;/p&gt;"&amp;'Director Adjunct'!$D$1&amp;"  &lt;p&gt;&amp;emsp;&amp;emsp;&amp;emsp;&amp;emsp;&amp;emsp;Trimite-ne CV-ul tau: &lt;a href=""mailto:recrutare@altex.ro?subject="&amp;"["&amp;UPPER(Magazine!D25)&amp;"]"&amp;" ["&amp;UPPER(Magazine!B25)&amp;"] "&amp;"Director Adjunct Magazin"&amp;"""&gt;click aici pentru a aplica.&lt;/a&gt;&lt;/p&gt;","")</f>
        <v>&lt;p class="cariere-pozitie-titlu" id="Altex-Bucuresti-Colentina"&gt;&amp;emsp;&amp;emsp;•&amp;nbsp;&amp;nbsp;Director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COLENTINA] Director Adjunct Magazin"&gt;click aici pentru a aplica.&lt;/a&gt;&lt;/p&gt;</v>
      </c>
      <c r="F150" t="str">
        <f>IF(Magazine!AC25&gt;0,"&lt;p class=""cariere-pozitie-titlu"" id="""&amp;IF(Magazine!$AO25&lt;&gt;0,SUBSTITUTE(Magazine!$B25," ","-"),"")&amp;"""&gt;&amp;emsp;&amp;emsp;•&amp;nbsp;&amp;nbsp;Manager Financiar&amp;nbsp;&amp;nbsp;("&amp;VLOOKUP(Magazine!$B25,Magazine!$B$2:$AN$95,28,0)&amp;IF(VLOOKUP(Magazine!$B25,Magazine!$B$2:$AN$95,28,0)&gt;1," pozitii"," pozitie")&amp;")&lt;/p&gt;"&amp;'Manager Financiar'!$D$1&amp;"  &lt;p&gt;&amp;emsp;&amp;emsp;&amp;emsp;&amp;emsp;&amp;emsp;Trimite-ne CV-ul tau: &lt;a href=""mailto:recrutare@altex.ro?subject="&amp;"["&amp;UPPER(Magazine!C25)&amp;"]"&amp;" ["&amp;UPPER(Magazine!A25)&amp;"] "&amp;"Manager Financiar"&amp;"""&gt;click aici pentru a aplica.&lt;/a&gt;&lt;/p&gt;","")</f>
        <v/>
      </c>
      <c r="G150" t="str">
        <f>IF(Magazine!AD25&gt;0,"&lt;p class=""cariere-pozitie-titlu"" id="""&amp;IF(Magazine!$AO25&lt;&gt;0,SUBSTITUTE(Magazine!$B25," ","-"),"")&amp;"""&gt;&amp;emsp;&amp;emsp;•&amp;nbsp;&amp;nbsp;Casier&amp;nbsp;&amp;nbsp;("&amp;VLOOKUP(Magazine!$B25,Magazine!$B$2:$AN$95,29,0)&amp;IF(VLOOKUP(Magazine!$B25,Magazine!$B$2:$AN$95,29,0)&gt;1," pozitii"," pozitie")&amp;")&lt;/p&gt;"&amp;Casier!$D$1&amp;"  &lt;p&gt;&amp;emsp;&amp;emsp;&amp;emsp;&amp;emsp;&amp;emsp;Trimite-ne CV-ul tau: &lt;a href=""mailto:recrutare@altex.ro?subject="&amp;"["&amp;UPPER(Magazine!C25)&amp;"]"&amp;" ["&amp;UPPER(Magazine!A25)&amp;"] "&amp;"Casier"&amp;"""&gt;click aici pentru a aplica.&lt;/a&gt;&lt;/p&gt;","")</f>
        <v/>
      </c>
      <c r="H150" t="str">
        <f>IF(Magazine!AE25&gt;0,"&lt;p class=""cariere-pozitie-titlu"" id="""&amp;IF(Magazine!$AO25&lt;&gt;0,SUBSTITUTE(Magazine!$B25," ","-"),"")&amp;"""&gt;&amp;emsp;&amp;emsp;•&amp;nbsp;&amp;nbsp;Consultant Vanzari Electrocasnice Mari&amp;nbsp;&amp;nbsp;("&amp;VLOOKUP(Magazine!$B25,Magazine!$B$2:$AN$95,30,0)&amp;IF(VLOOKUP(Magazine!$B25,Magazine!$B$2:$AN$95,30,0)&gt;1," pozitii"," pozitie")&amp;")&lt;/p&gt;"&amp;'Electrocasnice Mari'!$D$1&amp;"  &lt;p&gt;&amp;emsp;&amp;emsp;&amp;emsp;&amp;emsp;&amp;emsp;Trimite-ne CV-ul tau: &lt;a href=""mailto:recrutare@altex.ro?subject="&amp;"["&amp;UPPER(Magazine!C25)&amp;"]"&amp;" ["&amp;UPPER(Magazine!A25)&amp;"] "&amp;"Electrocasnice Mari"&amp;"""&gt;clici aici pentru a aplica.&lt;/a&gt;&lt;/p&gt;","")</f>
        <v/>
      </c>
      <c r="I150" t="str">
        <f>IF(Magazine!AF25&gt;0,"&lt;p class=""cariere-pozitie-titlu"" id="""&amp;IF(Magazine!$AO25&lt;&gt;0,SUBSTITUTE(Magazine!$B25," ","-"),"")&amp;"""&gt;&amp;emsp;&amp;emsp;•&amp;nbsp;&amp;nbsp;Consultant Vanzari Electrocasnice Mici&amp;nbsp;&amp;nbsp;("&amp;VLOOKUP(Magazine!$B25,Magazine!$B$2:$AN$95,31,0)&amp;IF(VLOOKUP(Magazine!$B25,Magazine!$B$2:$AN$95,31,0)&gt;1," pozitii"," pozitie")&amp;")&lt;/p&gt;"&amp;'Electrocasnice Mici'!$D$1&amp;"  &lt;p&gt;&amp;emsp;&amp;emsp;&amp;emsp;&amp;emsp;&amp;emsp;Trimite-ne CV-ul tau: &lt;a href=""mailto:recrutare@altex.ro?subject="&amp;"["&amp;UPPER(Magazine!C25)&amp;"]"&amp;" ["&amp;UPPER(Magazine!A25)&amp;"] "&amp;"Electrocasnice Mici"&amp;"""&gt;click aici pentru a aplica.&lt;/a&gt;&lt;/p&gt;","")</f>
        <v>&lt;p class="cariere-pozitie-titlu" id="Altex-Bucuresti-Colentina"&gt;&amp;emsp;&amp;emsp;•&amp;nbsp;&amp;nbsp;Consultant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Electrocasnice Mici"&gt;click aici pentru a aplica.&lt;/a&gt;&lt;/p&gt;</v>
      </c>
      <c r="J150" t="str">
        <f>IF(Magazine!AG25&gt;0,"&lt;p class=""cariere-pozitie-titlu"" id="""&amp;IF(Magazine!$AO25&lt;&gt;0,SUBSTITUTE(Magazine!$B25," ","-"),"")&amp;"""&gt;&amp;emsp;&amp;emsp;•&amp;nbsp;&amp;nbsp;Consultant Vanzari Comunicatii&amp;nbsp;&amp;nbsp;("&amp;VLOOKUP(Magazine!$B25,Magazine!$B$2:$AN$95,32,0)&amp;IF(VLOOKUP(Magazine!$B25,Magazine!$B$2:$AN$95,32,0)&gt;1," pozitii"," pozitie")&amp;")&lt;/p&gt;"&amp;Comunicatii!$D$1&amp;"  &lt;p&gt;&amp;emsp;&amp;emsp;&amp;emsp;&amp;emsp;&amp;emsp;Trimite-ne CV-ul tau: &lt;a href=""mailto:recrutare@altex.ro?subject="&amp;"["&amp;UPPER(Magazine!C25)&amp;"]"&amp;" ["&amp;UPPER(Magazine!A25)&amp;"] "&amp;"Comunicatii"&amp;"""&gt;click aici pentru a aplica.&lt;/a&gt;&lt;/p&gt;","")</f>
        <v/>
      </c>
      <c r="K150" t="str">
        <f>IF(Magazine!AH25&gt;0,"&lt;p class=""cariere-pozitie-titlu"" id="""&amp;IF(Magazine!$AO25&lt;&gt;0,SUBSTITUTE(Magazine!$B25," ","-"),"")&amp;"""&gt;&amp;emsp;&amp;emsp;•&amp;nbsp;&amp;nbsp;Consultant Vanzari IT&amp;nbsp;&amp;nbsp;("&amp;VLOOKUP(Magazine!$B25,Magazine!$B$2:$AN$95,33,0)&amp;IF(VLOOKUP(Magazine!$B25,Magazine!$B$2:$AN$95,33,0)&gt;1," pozitii"," pozitie")&amp;")&lt;/p&gt;"&amp;IT!$D$1&amp;"  &lt;p&gt;&amp;emsp;&amp;emsp;&amp;emsp;&amp;emsp;&amp;emsp;Trimite-ne CV-ul tau: &lt;a href=""mailto:recrutare@altex.ro?subject="&amp;"["&amp;UPPER(Magazine!C25)&amp;"]"&amp;" ["&amp;UPPER(Magazine!A25)&amp;"] "&amp;"IT"&amp;"""&gt;click aici pentru a aplica.&lt;/a&gt;&lt;/p&gt;","")</f>
        <v>&lt;p class="cariere-pozitie-titlu" id="Altex-Bucuresti-Colentina"&gt;&amp;emsp;&amp;emsp;•&amp;nbsp;&amp;nbsp;Consultant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2] [ALTEX] IT"&gt;click aici pentru a aplica.&lt;/a&gt;&lt;/p&gt;</v>
      </c>
      <c r="L150" t="str">
        <f>IF(Magazine!AI25&gt;0,"&lt;p class=""cariere-pozitie-titlu"" id="""&amp;IF(Magazine!$AO25&lt;&gt;0,SUBSTITUTE(Magazine!$B25," ","-"),"")&amp;"""&gt;&amp;emsp;&amp;emsp;•&amp;nbsp;&amp;nbsp;Consultant Vanzari Entertainment&amp;nbsp;&amp;nbsp;("&amp;VLOOKUP(Magazine!$B25,Magazine!$B$2:$AN$95,34,0)&amp;IF(VLOOKUP(Magazine!$B25,Magazine!$B$2:$AN$95,34,0)&gt;1," pozitii"," pozitie")&amp;")&lt;/p&gt;"&amp;Entertainment!$D$1&amp;"  &lt;p&gt;&amp;emsp;&amp;emsp;&amp;emsp;&amp;emsp;&amp;emsp;Trimite-ne CV-ul tau &lt;a href=""mailto:recrutare@altex.ro?subject="&amp;"["&amp;UPPER(Magazine!C25)&amp;"]"&amp;" ["&amp;UPPER(Magazine!A25)&amp;"] "&amp;"Entertainment"&amp;"""&gt;click aici pentru a aplica.&lt;/a&gt;&lt;/p&gt;","")</f>
        <v>&lt;p class="cariere-pozitie-titlu" id="Altex-Bucuresti-Colentina"&gt;&amp;emsp;&amp;emsp;•&amp;nbsp;&amp;nbsp;Consultant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href="mailto:recrutare@altex.ro?subject=[SECTOR 2] [ALTEX] Entertainment"&gt;click aici pentru a aplica.&lt;/a&gt;&lt;/p&gt;</v>
      </c>
      <c r="M150" t="str">
        <f>IF(Magazine!AJ25&gt;0,"&lt;p class=""cariere-pozitie-titlu"" id="""&amp;IF(Magazine!$AO25&lt;&gt;0,SUBSTITUTE(Magazine!$B25," ","-"),"")&amp;"""&gt;&amp;emsp;&amp;emsp;•&amp;nbsp;&amp;nbsp;Consultant Vanzari Negre&amp;nbsp;&amp;nbsp;("&amp;VLOOKUP(Magazine!$B25,Magazine!$B$2:$AN$95,35,0)&amp;IF(VLOOKUP(Magazine!$B25,Magazine!$B$2:$AN$95,35,0)&gt;1," pozitii"," pozitie")&amp;")&lt;/p&gt;"&amp;Negre!D24&amp;"  &lt;p&gt;&amp;emsp;&amp;emsp;&amp;emsp;&amp;emsp;&amp;emsp;Trimite-ne CV-ul tău la adresa &lt;a href=""mailto:recrutare@altex.ro?subject="&amp;"["&amp;UPPER(Magazine!C25)&amp;"]"&amp;" ["&amp;UPPER(Magazine!A25)&amp;"] "&amp;"Negre"&amp;"""&gt;recrutare@altex.ro&lt;/a&gt;&lt;/p&gt;","")</f>
        <v>&lt;p class="cariere-pozitie-titlu" id="Altex-Bucuresti-Colentina"&gt;&amp;emsp;&amp;emsp;•&amp;nbsp;&amp;nbsp;Consultant Vanzari Negre&amp;nbsp;&amp;nbsp;(1 pozitie)&lt;/p&gt;  &lt;p&gt;&amp;emsp;&amp;emsp;&amp;emsp;&amp;emsp;&amp;emsp;Trimite-ne CV-ul tău la adresa &lt;a href="mailto:recrutare@altex.ro?subject=[SECTOR 2] [ALTEX] Negre"&gt;recrutare@altex.ro&lt;/a&gt;&lt;/p&gt;</v>
      </c>
      <c r="N150" t="str">
        <f>IF(Magazine!AK25&gt;0,"&lt;p class=""cariere-pozitie-titlu"" id="""&amp;IF(Magazine!$AO25&lt;&gt;0,SUBSTITUTE(Magazine!$B25," ","-"),"")&amp;"""&gt;&amp;emsp;&amp;emsp;•&amp;nbsp;&amp;nbsp;Consultant Vanzari Audio-Visual&amp;nbsp;&amp;nbsp;("&amp;VLOOKUP(Magazine!$B25,Magazine!$B$2:$AN$95,36,0)&amp;IF(VLOOKUP(Magazine!$B25,Magazine!$B$2:$AN$95,36,0)&gt;1," pozitii"," pozitie")&amp;")&lt;/p&gt;"&amp;'Audio-Visual    '!$D$1&amp;"  &lt;p&gt;&amp;emsp;&amp;emsp;&amp;emsp;&amp;emsp;&amp;emsp;Trimite-ne CV-ul tau: &lt;a href=""mailto:recrutare@altex.ro?subject="&amp;"["&amp;UPPER(Magazine!F25)&amp;"]"&amp;" ["&amp;UPPER(Magazine!D25)&amp;"] "&amp;"Audio-Visual"&amp;"""&gt;click aici pentru a aplica.&lt;/a&gt;&lt;/p&gt;","")</f>
        <v/>
      </c>
      <c r="O150" t="str">
        <f>IF(Magazine!AL25&gt;0,"&lt;p class=""cariere-pozitie-titlu"" id="""&amp;IF(Magazine!$AO25&lt;&gt;0,SUBSTITUTE(Magazine!$B25," ","-"),"")&amp;"""&gt;&amp;emsp;&amp;emsp;•&amp;nbsp;&amp;nbsp;Responsabil Service&amp;nbsp;&amp;nbsp;("&amp;VLOOKUP(Magazine!$B25,Magazine!$B$2:$AN$95,37,0)&amp;IF(VLOOKUP(Magazine!$B25,Magazine!$B$2:$AN$95,37,0)&gt;1," pozitii"," pozitie")&amp;")&lt;/p&gt;"&amp;'Responsabil Service'!$D$1&amp;"  &lt;p&gt;&amp;emsp;&amp;emsp;&amp;emsp;&amp;emsp;&amp;emsp;Trimite-ne CV-ul tau &lt;a href=""mailto:recrutare@altex.ro?subject="&amp;"["&amp;UPPER(Magazine!F25)&amp;"]"&amp;" ["&amp;UPPER(Magazine!D25)&amp;"] "&amp;"Responsabil Service"&amp;"""&gt;click aici pentru a aplica.&lt;/a&gt;&lt;/p&gt;","")</f>
        <v/>
      </c>
      <c r="P150" t="str">
        <f>IF(Magazine!AM25&gt;0,"&lt;p class=""cariere-pozitie-titlu"" id="""&amp;IF(Magazine!$AO25&lt;&gt;0,SUBSTITUTE(Magazine!$B25," ","-"),"")&amp;"""&gt;&amp;emsp;&amp;emsp;•&amp;nbsp;&amp;nbsp;Operator Online&amp;nbsp;&amp;nbsp;("&amp;VLOOKUP(Magazine!$B25,Magazine!$B$2:$AN$95,38,0)&amp;IF(VLOOKUP(Magazine!$B25,Magazine!$B$2:$AN$95,38,0)&gt;1,"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href=""mailto:recrutare@altex.ro?subject="&amp;"["&amp;UPPER(Magazine!F25)&amp;"]"&amp;" ["&amp;UPPER(Magazine!D25)&amp;"] "&amp;"Operator Online"&amp;"""&gt;recrutare@altex.ro&lt;/a&gt;&lt;/p&gt;","")</f>
        <v/>
      </c>
      <c r="Q150" t="str">
        <f>IF(Magazine!AN25&gt;0,"&lt;p class=""cariere-pozitie-titlu"" id="""&amp;IF(Magazine!$AO25&lt;&gt;0,SUBSTITUTE(Magazine!$B25," ","-"),"")&amp;"""&gt;&amp;emsp;&amp;emsp;•&amp;nbsp;&amp;nbsp;Operator Probe &amp; Garantii&amp;nbsp;&amp;nbsp;("&amp;VLOOKUP(Magazine!$B25,Magazine!$B$2:$AN$95,39,0)&amp;IF(VLOOKUP(Magazine!$B25,Magazine!$B$2:$AN$95,39,0)&gt;1,"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href=""mailto:recrutare@altex.ro?subject="&amp;"["&amp;UPPER(Magazine!G25)&amp;"]"&amp;" ["&amp;UPPER(Magazine!E25)&amp;"] "&amp;"Probe &amp; Garantii"&amp;"""&gt;recrutare@altex.ro&lt;/a&gt;&lt;/p&gt;","")</f>
        <v/>
      </c>
      <c r="R150" t="str">
        <f t="shared" si="2"/>
        <v/>
      </c>
    </row>
    <row r="151" spans="1:18" x14ac:dyDescent="0.3">
      <c r="A151" t="str">
        <f>IF(NOT(ISNA(VLOOKUP(Magazine!D26,Magazine!$AQ$2:$AR$41,2,0))),IF(Magazine!D26&lt;&gt;Magazine!D25,"&lt;button id="""&amp;LOWER(Magazine!D26)&amp;""" class=""accordion""&gt;Posturi in județul "&amp;Magazine!D26&amp;" &lt;div&gt;("&amp;VLOOKUP(Magazine!D26,Magazine!$AQ$2:$AR$41,2,0)&amp;")&lt;/div&gt;&lt;/button&gt;",""),"")</f>
        <v/>
      </c>
      <c r="B151" t="str">
        <f t="shared" si="0"/>
        <v/>
      </c>
      <c r="C151" t="str">
        <f>IF(Magazine!$AO26&lt;&gt;0,"  &lt;h3 class=cariere-magazin-titlu&gt;"&amp;Magazine!B26&amp;"&lt;/h3&gt;","")</f>
        <v xml:space="preserve">  &lt;h3 class=cariere-magazin-titlu&gt;Altex Bucuresti Auchan Vitan&lt;/h3&gt;</v>
      </c>
      <c r="D151" t="str">
        <f>IF(Magazine!AA26&gt;0,"&lt;p class=""cariere-pozitie-titlu"" id="""&amp;IF(Magazine!$AO26&lt;&gt;0,SUBSTITUTE(Magazine!$B26," ","-"),"")&amp;"""&gt;&amp;emsp;&amp;emsp;•&amp;nbsp;&amp;nbsp;Director Magazin&amp;nbsp;&amp;nbsp;("&amp;VLOOKUP(Magazine!$B26,Magazine!$B$2:$AN$95,26,0)&amp;IF(VLOOKUP(Magazine!$B26,Magazine!$B$2:$AN$95,26,0)&gt;1," pozitii"," pozitie")&amp;")&lt;/p&gt;"&amp;'Director Magazin   '!$D$1&amp;"  &lt;p&gt;&amp;emsp;&amp;emsp;&amp;emsp;&amp;emsp;&amp;emsp;Trimite-ne CV-ul tau: &lt;a href=""mailto:recrutare@altex.ro?subject="&amp;"["&amp;UPPER(Magazine!C26)&amp;"]"&amp;" ["&amp;UPPER(Magazine!A26)&amp;"] "&amp;"Director Magazin"&amp;"""&gt;click aici pentru a aplica.&lt;/a&gt;&lt;/p&gt;","")</f>
        <v/>
      </c>
      <c r="E151" t="str">
        <f>IF(Magazine!AB26&gt;0,"&lt;p class=""cariere-pozitie-titlu"" id="""&amp;IF(Magazine!$AO26&lt;&gt;0,SUBSTITUTE(Magazine!$B26," ","-"),"")&amp;"""&gt;&amp;emsp;&amp;emsp;•&amp;nbsp;&amp;nbsp;Director Adjunct Magazin&amp;nbsp;&amp;nbsp;("&amp;VLOOKUP(Magazine!$B26,Magazine!$B$2:$AN$95,27,0)&amp;IF(VLOOKUP(Magazine!$B26,Magazine!$B$2:$AN$95,27,0)&gt;1," pozitii"," pozitie")&amp;")&lt;/p&gt;"&amp;'Director Adjunct'!$D$1&amp;"  &lt;p&gt;&amp;emsp;&amp;emsp;&amp;emsp;&amp;emsp;&amp;emsp;Trimite-ne CV-ul tau: &lt;a href=""mailto:recrutare@altex.ro?subject="&amp;"["&amp;UPPER(Magazine!D26)&amp;"]"&amp;" ["&amp;UPPER(Magazine!B26)&amp;"] "&amp;"Director Adjunct Magazin"&amp;"""&gt;click aici pentru a aplica.&lt;/a&gt;&lt;/p&gt;","")</f>
        <v>&lt;p class="cariere-pozitie-titlu" id="Altex-Bucuresti-Auchan-Vitan"&gt;&amp;emsp;&amp;emsp;•&amp;nbsp;&amp;nbsp;Director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AUCHAN VITAN] Director Adjunct Magazin"&gt;click aici pentru a aplica.&lt;/a&gt;&lt;/p&gt;</v>
      </c>
      <c r="F151" t="str">
        <f>IF(Magazine!AC26&gt;0,"&lt;p class=""cariere-pozitie-titlu"" id="""&amp;IF(Magazine!$AO26&lt;&gt;0,SUBSTITUTE(Magazine!$B26," ","-"),"")&amp;"""&gt;&amp;emsp;&amp;emsp;•&amp;nbsp;&amp;nbsp;Manager Financiar&amp;nbsp;&amp;nbsp;("&amp;VLOOKUP(Magazine!$B26,Magazine!$B$2:$AN$95,28,0)&amp;IF(VLOOKUP(Magazine!$B26,Magazine!$B$2:$AN$95,28,0)&gt;1," pozitii"," pozitie")&amp;")&lt;/p&gt;"&amp;'Manager Financiar'!$D$1&amp;"  &lt;p&gt;&amp;emsp;&amp;emsp;&amp;emsp;&amp;emsp;&amp;emsp;Trimite-ne CV-ul tau: &lt;a href=""mailto:recrutare@altex.ro?subject="&amp;"["&amp;UPPER(Magazine!C26)&amp;"]"&amp;" ["&amp;UPPER(Magazine!A26)&amp;"] "&amp;"Manager Financiar"&amp;"""&gt;click aici pentru a aplica.&lt;/a&gt;&lt;/p&gt;","")</f>
        <v/>
      </c>
      <c r="G151" t="str">
        <f>IF(Magazine!AD26&gt;0,"&lt;p class=""cariere-pozitie-titlu"" id="""&amp;IF(Magazine!$AO26&lt;&gt;0,SUBSTITUTE(Magazine!$B26," ","-"),"")&amp;"""&gt;&amp;emsp;&amp;emsp;•&amp;nbsp;&amp;nbsp;Casier&amp;nbsp;&amp;nbsp;("&amp;VLOOKUP(Magazine!$B26,Magazine!$B$2:$AN$95,29,0)&amp;IF(VLOOKUP(Magazine!$B26,Magazine!$B$2:$AN$95,29,0)&gt;1," pozitii"," pozitie")&amp;")&lt;/p&gt;"&amp;Casier!$D$1&amp;"  &lt;p&gt;&amp;emsp;&amp;emsp;&amp;emsp;&amp;emsp;&amp;emsp;Trimite-ne CV-ul tau: &lt;a href=""mailto:recrutare@altex.ro?subject="&amp;"["&amp;UPPER(Magazine!C26)&amp;"]"&amp;" ["&amp;UPPER(Magazine!A26)&amp;"] "&amp;"Casier"&amp;"""&gt;click aici pentru a aplica.&lt;/a&gt;&lt;/p&gt;","")</f>
        <v/>
      </c>
      <c r="H151" t="str">
        <f>IF(Magazine!AE26&gt;0,"&lt;p class=""cariere-pozitie-titlu"" id="""&amp;IF(Magazine!$AO26&lt;&gt;0,SUBSTITUTE(Magazine!$B26," ","-"),"")&amp;"""&gt;&amp;emsp;&amp;emsp;•&amp;nbsp;&amp;nbsp;Consultant Vanzari Electrocasnice Mari&amp;nbsp;&amp;nbsp;("&amp;VLOOKUP(Magazine!$B26,Magazine!$B$2:$AN$95,30,0)&amp;IF(VLOOKUP(Magazine!$B26,Magazine!$B$2:$AN$95,30,0)&gt;1," pozitii"," pozitie")&amp;")&lt;/p&gt;"&amp;'Electrocasnice Mari'!$D$1&amp;"  &lt;p&gt;&amp;emsp;&amp;emsp;&amp;emsp;&amp;emsp;&amp;emsp;Trimite-ne CV-ul tau: &lt;a href=""mailto:recrutare@altex.ro?subject="&amp;"["&amp;UPPER(Magazine!C26)&amp;"]"&amp;" ["&amp;UPPER(Magazine!A26)&amp;"] "&amp;"Electrocasnice Mari"&amp;"""&gt;clici aici pentru a aplica.&lt;/a&gt;&lt;/p&gt;","")</f>
        <v/>
      </c>
      <c r="I151" t="str">
        <f>IF(Magazine!AF26&gt;0,"&lt;p class=""cariere-pozitie-titlu"" id="""&amp;IF(Magazine!$AO26&lt;&gt;0,SUBSTITUTE(Magazine!$B26," ","-"),"")&amp;"""&gt;&amp;emsp;&amp;emsp;•&amp;nbsp;&amp;nbsp;Consultant Vanzari Electrocasnice Mici&amp;nbsp;&amp;nbsp;("&amp;VLOOKUP(Magazine!$B26,Magazine!$B$2:$AN$95,31,0)&amp;IF(VLOOKUP(Magazine!$B26,Magazine!$B$2:$AN$95,31,0)&gt;1," pozitii"," pozitie")&amp;")&lt;/p&gt;"&amp;'Electrocasnice Mici'!$D$1&amp;"  &lt;p&gt;&amp;emsp;&amp;emsp;&amp;emsp;&amp;emsp;&amp;emsp;Trimite-ne CV-ul tau: &lt;a href=""mailto:recrutare@altex.ro?subject="&amp;"["&amp;UPPER(Magazine!C26)&amp;"]"&amp;" ["&amp;UPPER(Magazine!A26)&amp;"] "&amp;"Electrocasnice Mici"&amp;"""&gt;click aici pentru a aplica.&lt;/a&gt;&lt;/p&gt;","")</f>
        <v/>
      </c>
      <c r="J151" t="str">
        <f>IF(Magazine!AG26&gt;0,"&lt;p class=""cariere-pozitie-titlu"" id="""&amp;IF(Magazine!$AO26&lt;&gt;0,SUBSTITUTE(Magazine!$B26," ","-"),"")&amp;"""&gt;&amp;emsp;&amp;emsp;•&amp;nbsp;&amp;nbsp;Consultant Vanzari Comunicatii&amp;nbsp;&amp;nbsp;("&amp;VLOOKUP(Magazine!$B26,Magazine!$B$2:$AN$95,32,0)&amp;IF(VLOOKUP(Magazine!$B26,Magazine!$B$2:$AN$95,32,0)&gt;1," pozitii"," pozitie")&amp;")&lt;/p&gt;"&amp;Comunicatii!$D$1&amp;"  &lt;p&gt;&amp;emsp;&amp;emsp;&amp;emsp;&amp;emsp;&amp;emsp;Trimite-ne CV-ul tau: &lt;a href=""mailto:recrutare@altex.ro?subject="&amp;"["&amp;UPPER(Magazine!C26)&amp;"]"&amp;" ["&amp;UPPER(Magazine!A26)&amp;"] "&amp;"Comunicatii"&amp;"""&gt;click aici pentru a aplica.&lt;/a&gt;&lt;/p&gt;","")</f>
        <v/>
      </c>
      <c r="K151" t="str">
        <f>IF(Magazine!AH26&gt;0,"&lt;p class=""cariere-pozitie-titlu"" id="""&amp;IF(Magazine!$AO26&lt;&gt;0,SUBSTITUTE(Magazine!$B26," ","-"),"")&amp;"""&gt;&amp;emsp;&amp;emsp;•&amp;nbsp;&amp;nbsp;Consultant Vanzari IT&amp;nbsp;&amp;nbsp;("&amp;VLOOKUP(Magazine!$B26,Magazine!$B$2:$AN$95,33,0)&amp;IF(VLOOKUP(Magazine!$B26,Magazine!$B$2:$AN$95,33,0)&gt;1," pozitii"," pozitie")&amp;")&lt;/p&gt;"&amp;IT!$D$1&amp;"  &lt;p&gt;&amp;emsp;&amp;emsp;&amp;emsp;&amp;emsp;&amp;emsp;Trimite-ne CV-ul tau: &lt;a href=""mailto:recrutare@altex.ro?subject="&amp;"["&amp;UPPER(Magazine!C26)&amp;"]"&amp;" ["&amp;UPPER(Magazine!A26)&amp;"] "&amp;"IT"&amp;"""&gt;click aici pentru a aplica.&lt;/a&gt;&lt;/p&gt;","")</f>
        <v/>
      </c>
      <c r="L151" t="str">
        <f>IF(Magazine!AI26&gt;0,"&lt;p class=""cariere-pozitie-titlu"" id="""&amp;IF(Magazine!$AO26&lt;&gt;0,SUBSTITUTE(Magazine!$B26," ","-"),"")&amp;"""&gt;&amp;emsp;&amp;emsp;•&amp;nbsp;&amp;nbsp;Consultant Vanzari Entertainment&amp;nbsp;&amp;nbsp;("&amp;VLOOKUP(Magazine!$B26,Magazine!$B$2:$AN$95,34,0)&amp;IF(VLOOKUP(Magazine!$B26,Magazine!$B$2:$AN$95,34,0)&gt;1," pozitii"," pozitie")&amp;")&lt;/p&gt;"&amp;Entertainment!$D$1&amp;"  &lt;p&gt;&amp;emsp;&amp;emsp;&amp;emsp;&amp;emsp;&amp;emsp;Trimite-ne CV-ul tau &lt;a href=""mailto:recrutare@altex.ro?subject="&amp;"["&amp;UPPER(Magazine!C26)&amp;"]"&amp;" ["&amp;UPPER(Magazine!A26)&amp;"] "&amp;"Entertainment"&amp;"""&gt;click aici pentru a aplica.&lt;/a&gt;&lt;/p&gt;","")</f>
        <v/>
      </c>
      <c r="M151" t="str">
        <f>IF(Magazine!AJ26&gt;0,"&lt;p class=""cariere-pozitie-titlu"" id="""&amp;IF(Magazine!$AO26&lt;&gt;0,SUBSTITUTE(Magazine!$B26," ","-"),"")&amp;"""&gt;&amp;emsp;&amp;emsp;•&amp;nbsp;&amp;nbsp;Consultant Vanzari Negre&amp;nbsp;&amp;nbsp;("&amp;VLOOKUP(Magazine!$B26,Magazine!$B$2:$AN$95,35,0)&amp;IF(VLOOKUP(Magazine!$B26,Magazine!$B$2:$AN$95,35,0)&gt;1," pozitii"," pozitie")&amp;")&lt;/p&gt;"&amp;Negre!D25&amp;"  &lt;p&gt;&amp;emsp;&amp;emsp;&amp;emsp;&amp;emsp;&amp;emsp;Trimite-ne CV-ul tău la adresa &lt;a href=""mailto:recrutare@altex.ro?subject="&amp;"["&amp;UPPER(Magazine!C26)&amp;"]"&amp;" ["&amp;UPPER(Magazine!A26)&amp;"] "&amp;"Negre"&amp;"""&gt;recrutare@altex.ro&lt;/a&gt;&lt;/p&gt;","")</f>
        <v/>
      </c>
      <c r="N151" t="str">
        <f>IF(Magazine!AK26&gt;0,"&lt;p class=""cariere-pozitie-titlu"" id="""&amp;IF(Magazine!$AO26&lt;&gt;0,SUBSTITUTE(Magazine!$B26," ","-"),"")&amp;"""&gt;&amp;emsp;&amp;emsp;•&amp;nbsp;&amp;nbsp;Consultant Vanzari Audio-Visual&amp;nbsp;&amp;nbsp;("&amp;VLOOKUP(Magazine!$B26,Magazine!$B$2:$AN$95,36,0)&amp;IF(VLOOKUP(Magazine!$B26,Magazine!$B$2:$AN$95,36,0)&gt;1," pozitii"," pozitie")&amp;")&lt;/p&gt;"&amp;'Audio-Visual    '!$D$1&amp;"  &lt;p&gt;&amp;emsp;&amp;emsp;&amp;emsp;&amp;emsp;&amp;emsp;Trimite-ne CV-ul tau: &lt;a href=""mailto:recrutare@altex.ro?subject="&amp;"["&amp;UPPER(Magazine!F26)&amp;"]"&amp;" ["&amp;UPPER(Magazine!D26)&amp;"] "&amp;"Audio-Visual"&amp;"""&gt;click aici pentru a aplica.&lt;/a&gt;&lt;/p&gt;","")</f>
        <v/>
      </c>
      <c r="O151" t="str">
        <f>IF(Magazine!AL26&gt;0,"&lt;p class=""cariere-pozitie-titlu"" id="""&amp;IF(Magazine!$AO26&lt;&gt;0,SUBSTITUTE(Magazine!$B26," ","-"),"")&amp;"""&gt;&amp;emsp;&amp;emsp;•&amp;nbsp;&amp;nbsp;Responsabil Service&amp;nbsp;&amp;nbsp;("&amp;VLOOKUP(Magazine!$B26,Magazine!$B$2:$AN$95,37,0)&amp;IF(VLOOKUP(Magazine!$B26,Magazine!$B$2:$AN$95,37,0)&gt;1," pozitii"," pozitie")&amp;")&lt;/p&gt;"&amp;'Responsabil Service'!$D$1&amp;"  &lt;p&gt;&amp;emsp;&amp;emsp;&amp;emsp;&amp;emsp;&amp;emsp;Trimite-ne CV-ul tau &lt;a href=""mailto:recrutare@altex.ro?subject="&amp;"["&amp;UPPER(Magazine!F26)&amp;"]"&amp;" ["&amp;UPPER(Magazine!D26)&amp;"] "&amp;"Responsabil Service"&amp;"""&gt;click aici pentru a aplica.&lt;/a&gt;&lt;/p&gt;","")</f>
        <v/>
      </c>
      <c r="P151" t="str">
        <f>IF(Magazine!AM26&gt;0,"&lt;p class=""cariere-pozitie-titlu"" id="""&amp;IF(Magazine!$AO26&lt;&gt;0,SUBSTITUTE(Magazine!$B26," ","-"),"")&amp;"""&gt;&amp;emsp;&amp;emsp;•&amp;nbsp;&amp;nbsp;Operator Online&amp;nbsp;&amp;nbsp;("&amp;VLOOKUP(Magazine!$B26,Magazine!$B$2:$AN$95,38,0)&amp;IF(VLOOKUP(Magazine!$B26,Magazine!$B$2:$AN$95,38,0)&gt;1,"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href=""mailto:recrutare@altex.ro?subject="&amp;"["&amp;UPPER(Magazine!F26)&amp;"]"&amp;" ["&amp;UPPER(Magazine!D26)&amp;"] "&amp;"Operator Online"&amp;"""&gt;recrutare@altex.ro&lt;/a&gt;&lt;/p&gt;","")</f>
        <v/>
      </c>
      <c r="Q151" t="str">
        <f>IF(Magazine!AN26&gt;0,"&lt;p class=""cariere-pozitie-titlu"" id="""&amp;IF(Magazine!$AO26&lt;&gt;0,SUBSTITUTE(Magazine!$B26," ","-"),"")&amp;"""&gt;&amp;emsp;&amp;emsp;•&amp;nbsp;&amp;nbsp;Operator Probe &amp; Garantii&amp;nbsp;&amp;nbsp;("&amp;VLOOKUP(Magazine!$B26,Magazine!$B$2:$AN$95,39,0)&amp;IF(VLOOKUP(Magazine!$B26,Magazine!$B$2:$AN$95,39,0)&gt;1,"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href=""mailto:recrutare@altex.ro?subject="&amp;"["&amp;UPPER(Magazine!G26)&amp;"]"&amp;" ["&amp;UPPER(Magazine!E26)&amp;"] "&amp;"Probe &amp; Garantii"&amp;"""&gt;recrutare@altex.ro&lt;/a&gt;&lt;/p&gt;","")</f>
        <v/>
      </c>
      <c r="R151" t="str">
        <f t="shared" si="2"/>
        <v/>
      </c>
    </row>
    <row r="152" spans="1:18" x14ac:dyDescent="0.3">
      <c r="A152" t="str">
        <f>IF(NOT(ISNA(VLOOKUP(Magazine!D27,Magazine!$AQ$2:$AR$41,2,0))),IF(Magazine!D27&lt;&gt;Magazine!D26,"&lt;button id="""&amp;LOWER(Magazine!D27)&amp;""" class=""accordion""&gt;Posturi in județul "&amp;Magazine!D27&amp;" &lt;div&gt;("&amp;VLOOKUP(Magazine!D27,Magazine!$AQ$2:$AR$41,2,0)&amp;")&lt;/div&gt;&lt;/button&gt;",""),"")</f>
        <v/>
      </c>
      <c r="B152" t="str">
        <f t="shared" si="0"/>
        <v/>
      </c>
      <c r="C152" t="str">
        <f>IF(Magazine!$AO27&lt;&gt;0,"  &lt;h3 class=cariere-magazin-titlu&gt;"&amp;Magazine!B27&amp;"&lt;/h3&gt;","")</f>
        <v xml:space="preserve">  &lt;h3 class=cariere-magazin-titlu&gt;Altex Bucuresti Unirea Shopping Center&lt;/h3&gt;</v>
      </c>
      <c r="D152" t="str">
        <f>IF(Magazine!AA27&gt;0,"&lt;p class=""cariere-pozitie-titlu"" id="""&amp;IF(Magazine!$AO27&lt;&gt;0,SUBSTITUTE(Magazine!$B27," ","-"),"")&amp;"""&gt;&amp;emsp;&amp;emsp;•&amp;nbsp;&amp;nbsp;Director Magazin&amp;nbsp;&amp;nbsp;("&amp;VLOOKUP(Magazine!$B27,Magazine!$B$2:$AN$95,26,0)&amp;IF(VLOOKUP(Magazine!$B27,Magazine!$B$2:$AN$95,26,0)&gt;1," pozitii"," pozitie")&amp;")&lt;/p&gt;"&amp;'Director Magazin   '!$D$1&amp;"  &lt;p&gt;&amp;emsp;&amp;emsp;&amp;emsp;&amp;emsp;&amp;emsp;Trimite-ne CV-ul tau: &lt;a href=""mailto:recrutare@altex.ro?subject="&amp;"["&amp;UPPER(Magazine!C27)&amp;"]"&amp;" ["&amp;UPPER(Magazine!A27)&amp;"] "&amp;"Director Magazin"&amp;"""&gt;click aici pentru a aplica.&lt;/a&gt;&lt;/p&gt;","")</f>
        <v/>
      </c>
      <c r="E152" t="str">
        <f>IF(Magazine!AB27&gt;0,"&lt;p class=""cariere-pozitie-titlu"" id="""&amp;IF(Magazine!$AO27&lt;&gt;0,SUBSTITUTE(Magazine!$B27," ","-"),"")&amp;"""&gt;&amp;emsp;&amp;emsp;•&amp;nbsp;&amp;nbsp;Director Adjunct Magazin&amp;nbsp;&amp;nbsp;("&amp;VLOOKUP(Magazine!$B27,Magazine!$B$2:$AN$95,27,0)&amp;IF(VLOOKUP(Magazine!$B27,Magazine!$B$2:$AN$95,27,0)&gt;1," pozitii"," pozitie")&amp;")&lt;/p&gt;"&amp;'Director Adjunct'!$D$1&amp;"  &lt;p&gt;&amp;emsp;&amp;emsp;&amp;emsp;&amp;emsp;&amp;emsp;Trimite-ne CV-ul tau: &lt;a href=""mailto:recrutare@altex.ro?subject="&amp;"["&amp;UPPER(Magazine!D27)&amp;"]"&amp;" ["&amp;UPPER(Magazine!B27)&amp;"] "&amp;"Director Adjunct Magazin"&amp;"""&gt;click aici pentru a aplica.&lt;/a&gt;&lt;/p&gt;","")</f>
        <v>&lt;p class="cariere-pozitie-titlu" id="Altex-Bucuresti-Unirea-Shopping-Center"&gt;&amp;emsp;&amp;emsp;•&amp;nbsp;&amp;nbsp;Director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href="mailto:recrutare@altex.ro?subject=[BUCURESTI] [ALTEX BUCURESTI UNIREA SHOPPING CENTER] Director Adjunct Magazin"&gt;click aici pentru a aplica.&lt;/a&gt;&lt;/p&gt;</v>
      </c>
      <c r="F152" t="str">
        <f>IF(Magazine!AC27&gt;0,"&lt;p class=""cariere-pozitie-titlu"" id="""&amp;IF(Magazine!$AO27&lt;&gt;0,SUBSTITUTE(Magazine!$B27," ","-"),"")&amp;"""&gt;&amp;emsp;&amp;emsp;•&amp;nbsp;&amp;nbsp;Manager Financiar&amp;nbsp;&amp;nbsp;("&amp;VLOOKUP(Magazine!$B27,Magazine!$B$2:$AN$95,28,0)&amp;IF(VLOOKUP(Magazine!$B27,Magazine!$B$2:$AN$95,28,0)&gt;1," pozitii"," pozitie")&amp;")&lt;/p&gt;"&amp;'Manager Financiar'!$D$1&amp;"  &lt;p&gt;&amp;emsp;&amp;emsp;&amp;emsp;&amp;emsp;&amp;emsp;Trimite-ne CV-ul tau: &lt;a href=""mailto:recrutare@altex.ro?subject="&amp;"["&amp;UPPER(Magazine!C27)&amp;"]"&amp;" ["&amp;UPPER(Magazine!A27)&amp;"] "&amp;"Manager Financiar"&amp;"""&gt;click aici pentru a aplica.&lt;/a&gt;&lt;/p&gt;","")</f>
        <v/>
      </c>
      <c r="G152" t="str">
        <f>IF(Magazine!AD27&gt;0,"&lt;p class=""cariere-pozitie-titlu"" id="""&amp;IF(Magazine!$AO27&lt;&gt;0,SUBSTITUTE(Magazine!$B27," ","-"),"")&amp;"""&gt;&amp;emsp;&amp;emsp;•&amp;nbsp;&amp;nbsp;Casier&amp;nbsp;&amp;nbsp;("&amp;VLOOKUP(Magazine!$B27,Magazine!$B$2:$AN$95,29,0)&amp;IF(VLOOKUP(Magazine!$B27,Magazine!$B$2:$AN$95,29,0)&gt;1," pozitii"," pozitie")&amp;")&lt;/p&gt;"&amp;Casier!$D$1&amp;"  &lt;p&gt;&amp;emsp;&amp;emsp;&amp;emsp;&amp;emsp;&amp;emsp;Trimite-ne CV-ul tau: &lt;a href=""mailto:recrutare@altex.ro?subject="&amp;"["&amp;UPPER(Magazine!C27)&amp;"]"&amp;" ["&amp;UPPER(Magazine!A27)&amp;"] "&amp;"Casier"&amp;"""&gt;click aici pentru a aplica.&lt;/a&gt;&lt;/p&gt;","")</f>
        <v>&lt;p class="cariere-pozitie-titlu" id="Altex-Bucuresti-Unirea-Shopping-Center"&gt;&amp;emsp;&amp;emsp;•&amp;nbsp;&amp;nbsp;Casier&amp;nbsp;&amp;nbsp;(1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href="mailto:recrutare@altex.ro?subject=[SECTOR 3] [ALTEX] Casier"&gt;click aici pentru a aplica.&lt;/a&gt;&lt;/p&gt;</v>
      </c>
      <c r="H152" t="str">
        <f>IF(Magazine!AE27&gt;0,"&lt;p class=""cariere-pozitie-titlu"" id="""&amp;IF(Magazine!$AO27&lt;&gt;0,SUBSTITUTE(Magazine!$B27," ","-"),"")&amp;"""&gt;&amp;emsp;&amp;emsp;•&amp;nbsp;&amp;nbsp;Consultant Vanzari Electrocasnice Mari&amp;nbsp;&amp;nbsp;("&amp;VLOOKUP(Magazine!$B27,Magazine!$B$2:$AN$95,30,0)&amp;IF(VLOOKUP(Magazine!$B27,Magazine!$B$2:$AN$95,30,0)&gt;1," pozitii"," pozitie")&amp;")&lt;/p&gt;"&amp;'Electrocasnice Mari'!$D$1&amp;"  &lt;p&gt;&amp;emsp;&amp;emsp;&amp;emsp;&amp;emsp;&amp;emsp;Trimite-ne CV-ul tau: &lt;a href=""mailto:recrutare@altex.ro?subject="&amp;"["&amp;UPPER(Magazine!C27)&amp;"]"&amp;" ["&amp;UPPER(Magazine!A27)&amp;"] "&amp;"Electrocasnice Mari"&amp;"""&gt;clici aici pentru a aplica.&lt;/a&gt;&lt;/p&gt;","")</f>
        <v/>
      </c>
      <c r="I152" t="str">
        <f>IF(Magazine!AF27&gt;0,"&lt;p class=""cariere-pozitie-titlu"" id="""&amp;IF(Magazine!$AO27&lt;&gt;0,SUBSTITUTE(Magazine!$B27," ","-"),"")&amp;"""&gt;&amp;emsp;&amp;emsp;•&amp;nbsp;&amp;nbsp;Consultant Vanzari Electrocasnice Mici&amp;nbsp;&amp;nbsp;("&amp;VLOOKUP(Magazine!$B27,Magazine!$B$2:$AN$95,31,0)&amp;IF(VLOOKUP(Magazine!$B27,Magazine!$B$2:$AN$95,31,0)&gt;1," pozitii"," pozitie")&amp;")&lt;/p&gt;"&amp;'Electrocasnice Mici'!$D$1&amp;"  &lt;p&gt;&amp;emsp;&amp;emsp;&amp;emsp;&amp;emsp;&amp;emsp;Trimite-ne CV-ul tau: &lt;a href=""mailto:recrutare@altex.ro?subject="&amp;"["&amp;UPPER(Magazine!C27)&amp;"]"&amp;" ["&amp;UPPER(Magazine!A27)&amp;"] "&amp;"Electrocasnice Mici"&amp;"""&gt;click aici pentru a aplica.&lt;/a&gt;&lt;/p&gt;","")</f>
        <v>&lt;p class="cariere-pozitie-titlu" id="Altex-Bucuresti-Unirea-Shopping-Center"&gt;&amp;emsp;&amp;emsp;•&amp;nbsp;&amp;nbsp;Consultant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3] [ALTEX] Electrocasnice Mici"&gt;click aici pentru a aplica.&lt;/a&gt;&lt;/p&gt;</v>
      </c>
      <c r="J152" t="str">
        <f>IF(Magazine!AG27&gt;0,"&lt;p class=""cariere-pozitie-titlu"" id="""&amp;IF(Magazine!$AO27&lt;&gt;0,SUBSTITUTE(Magazine!$B27," ","-"),"")&amp;"""&gt;&amp;emsp;&amp;emsp;•&amp;nbsp;&amp;nbsp;Consultant Vanzari Comunicatii&amp;nbsp;&amp;nbsp;("&amp;VLOOKUP(Magazine!$B27,Magazine!$B$2:$AN$95,32,0)&amp;IF(VLOOKUP(Magazine!$B27,Magazine!$B$2:$AN$95,32,0)&gt;1," pozitii"," pozitie")&amp;")&lt;/p&gt;"&amp;Comunicatii!$D$1&amp;"  &lt;p&gt;&amp;emsp;&amp;emsp;&amp;emsp;&amp;emsp;&amp;emsp;Trimite-ne CV-ul tau: &lt;a href=""mailto:recrutare@altex.ro?subject="&amp;"["&amp;UPPER(Magazine!C27)&amp;"]"&amp;" ["&amp;UPPER(Magazine!A27)&amp;"] "&amp;"Comunicatii"&amp;"""&gt;click aici pentru a aplica.&lt;/a&gt;&lt;/p&gt;","")</f>
        <v/>
      </c>
      <c r="K152" t="str">
        <f>IF(Magazine!AH27&gt;0,"&lt;p class=""cariere-pozitie-titlu"" id="""&amp;IF(Magazine!$AO27&lt;&gt;0,SUBSTITUTE(Magazine!$B27," ","-"),"")&amp;"""&gt;&amp;emsp;&amp;emsp;•&amp;nbsp;&amp;nbsp;Consultant Vanzari IT&amp;nbsp;&amp;nbsp;("&amp;VLOOKUP(Magazine!$B27,Magazine!$B$2:$AN$95,33,0)&amp;IF(VLOOKUP(Magazine!$B27,Magazine!$B$2:$AN$95,33,0)&gt;1," pozitii"," pozitie")&amp;")&lt;/p&gt;"&amp;IT!$D$1&amp;"  &lt;p&gt;&amp;emsp;&amp;emsp;&amp;emsp;&amp;emsp;&amp;emsp;Trimite-ne CV-ul tau: &lt;a href=""mailto:recrutare@altex.ro?subject="&amp;"["&amp;UPPER(Magazine!C27)&amp;"]"&amp;" ["&amp;UPPER(Magazine!A27)&amp;"] "&amp;"IT"&amp;"""&gt;click aici pentru a aplica.&lt;/a&gt;&lt;/p&gt;","")</f>
        <v>&lt;p class="cariere-pozitie-titlu" id="Altex-Bucuresti-Unirea-Shopping-Center"&gt;&amp;emsp;&amp;emsp;•&amp;nbsp;&amp;nbsp;Consultant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3] [ALTEX] IT"&gt;click aici pentru a aplica.&lt;/a&gt;&lt;/p&gt;</v>
      </c>
      <c r="L152" t="str">
        <f>IF(Magazine!AI27&gt;0,"&lt;p class=""cariere-pozitie-titlu"" id="""&amp;IF(Magazine!$AO27&lt;&gt;0,SUBSTITUTE(Magazine!$B27," ","-"),"")&amp;"""&gt;&amp;emsp;&amp;emsp;•&amp;nbsp;&amp;nbsp;Consultant Vanzari Entertainment&amp;nbsp;&amp;nbsp;("&amp;VLOOKUP(Magazine!$B27,Magazine!$B$2:$AN$95,34,0)&amp;IF(VLOOKUP(Magazine!$B27,Magazine!$B$2:$AN$95,34,0)&gt;1," pozitii"," pozitie")&amp;")&lt;/p&gt;"&amp;Entertainment!$D$1&amp;"  &lt;p&gt;&amp;emsp;&amp;emsp;&amp;emsp;&amp;emsp;&amp;emsp;Trimite-ne CV-ul tau &lt;a href=""mailto:recrutare@altex.ro?subject="&amp;"["&amp;UPPER(Magazine!C27)&amp;"]"&amp;" ["&amp;UPPER(Magazine!A27)&amp;"] "&amp;"Entertainment"&amp;"""&gt;click aici pentru a aplica.&lt;/a&gt;&lt;/p&gt;","")</f>
        <v>&lt;p class="cariere-pozitie-titlu" id="Altex-Bucuresti-Unirea-Shopping-Center"&gt;&amp;emsp;&amp;emsp;•&amp;nbsp;&amp;nbsp;Consultant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href="mailto:recrutare@altex.ro?subject=[SECTOR 3] [ALTEX] Entertainment"&gt;click aici pentru a aplica.&lt;/a&gt;&lt;/p&gt;</v>
      </c>
      <c r="M152" t="str">
        <f>IF(Magazine!AJ27&gt;0,"&lt;p class=""cariere-pozitie-titlu"" id="""&amp;IF(Magazine!$AO27&lt;&gt;0,SUBSTITUTE(Magazine!$B27," ","-"),"")&amp;"""&gt;&amp;emsp;&amp;emsp;•&amp;nbsp;&amp;nbsp;Consultant Vanzari Negre&amp;nbsp;&amp;nbsp;("&amp;VLOOKUP(Magazine!$B27,Magazine!$B$2:$AN$95,35,0)&amp;IF(VLOOKUP(Magazine!$B27,Magazine!$B$2:$AN$95,35,0)&gt;1," pozitii"," pozitie")&amp;")&lt;/p&gt;"&amp;Negre!D26&amp;"  &lt;p&gt;&amp;emsp;&amp;emsp;&amp;emsp;&amp;emsp;&amp;emsp;Trimite-ne CV-ul tău la adresa &lt;a href=""mailto:recrutare@altex.ro?subject="&amp;"["&amp;UPPER(Magazine!C27)&amp;"]"&amp;" ["&amp;UPPER(Magazine!A27)&amp;"] "&amp;"Negre"&amp;"""&gt;recrutare@altex.ro&lt;/a&gt;&lt;/p&gt;","")</f>
        <v/>
      </c>
      <c r="N152" t="str">
        <f>IF(Magazine!AK27&gt;0,"&lt;p class=""cariere-pozitie-titlu"" id="""&amp;IF(Magazine!$AO27&lt;&gt;0,SUBSTITUTE(Magazine!$B27," ","-"),"")&amp;"""&gt;&amp;emsp;&amp;emsp;•&amp;nbsp;&amp;nbsp;Consultant Vanzari Audio-Visual&amp;nbsp;&amp;nbsp;("&amp;VLOOKUP(Magazine!$B27,Magazine!$B$2:$AN$95,36,0)&amp;IF(VLOOKUP(Magazine!$B27,Magazine!$B$2:$AN$95,36,0)&gt;1," pozitii"," pozitie")&amp;")&lt;/p&gt;"&amp;'Audio-Visual    '!$D$1&amp;"  &lt;p&gt;&amp;emsp;&amp;emsp;&amp;emsp;&amp;emsp;&amp;emsp;Trimite-ne CV-ul tau: &lt;a href=""mailto:recrutare@altex.ro?subject="&amp;"["&amp;UPPER(Magazine!F27)&amp;"]"&amp;" ["&amp;UPPER(Magazine!D27)&amp;"] "&amp;"Audio-Visual"&amp;"""&gt;click aici pentru a aplica.&lt;/a&gt;&lt;/p&gt;","")</f>
        <v/>
      </c>
      <c r="O152" t="str">
        <f>IF(Magazine!AL27&gt;0,"&lt;p class=""cariere-pozitie-titlu"" id="""&amp;IF(Magazine!$AO27&lt;&gt;0,SUBSTITUTE(Magazine!$B27," ","-"),"")&amp;"""&gt;&amp;emsp;&amp;emsp;•&amp;nbsp;&amp;nbsp;Responsabil Service&amp;nbsp;&amp;nbsp;("&amp;VLOOKUP(Magazine!$B27,Magazine!$B$2:$AN$95,37,0)&amp;IF(VLOOKUP(Magazine!$B27,Magazine!$B$2:$AN$95,37,0)&gt;1," pozitii"," pozitie")&amp;")&lt;/p&gt;"&amp;'Responsabil Service'!$D$1&amp;"  &lt;p&gt;&amp;emsp;&amp;emsp;&amp;emsp;&amp;emsp;&amp;emsp;Trimite-ne CV-ul tau &lt;a href=""mailto:recrutare@altex.ro?subject="&amp;"["&amp;UPPER(Magazine!F27)&amp;"]"&amp;" ["&amp;UPPER(Magazine!D27)&amp;"] "&amp;"Responsabil Service"&amp;"""&gt;click aici pentru a aplica.&lt;/a&gt;&lt;/p&gt;","")</f>
        <v/>
      </c>
      <c r="P152" t="str">
        <f>IF(Magazine!AM27&gt;0,"&lt;p class=""cariere-pozitie-titlu"" id="""&amp;IF(Magazine!$AO27&lt;&gt;0,SUBSTITUTE(Magazine!$B27," ","-"),"")&amp;"""&gt;&amp;emsp;&amp;emsp;•&amp;nbsp;&amp;nbsp;Operator Online&amp;nbsp;&amp;nbsp;("&amp;VLOOKUP(Magazine!$B27,Magazine!$B$2:$AN$95,38,0)&amp;IF(VLOOKUP(Magazine!$B27,Magazine!$B$2:$AN$95,38,0)&gt;1,"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href=""mailto:recrutare@altex.ro?subject="&amp;"["&amp;UPPER(Magazine!F27)&amp;"]"&amp;" ["&amp;UPPER(Magazine!D27)&amp;"] "&amp;"Operator Online"&amp;"""&gt;recrutare@altex.ro&lt;/a&gt;&lt;/p&gt;","")</f>
        <v/>
      </c>
      <c r="Q152" t="str">
        <f>IF(Magazine!AN27&gt;0,"&lt;p class=""cariere-pozitie-titlu"" id="""&amp;IF(Magazine!$AO27&lt;&gt;0,SUBSTITUTE(Magazine!$B27," ","-"),"")&amp;"""&gt;&amp;emsp;&amp;emsp;•&amp;nbsp;&amp;nbsp;Operator Probe &amp; Garantii&amp;nbsp;&amp;nbsp;("&amp;VLOOKUP(Magazine!$B27,Magazine!$B$2:$AN$95,39,0)&amp;IF(VLOOKUP(Magazine!$B27,Magazine!$B$2:$AN$95,39,0)&gt;1,"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href=""mailto:recrutare@altex.ro?subject="&amp;"["&amp;UPPER(Magazine!G27)&amp;"]"&amp;" ["&amp;UPPER(Magazine!E27)&amp;"] "&amp;"Probe &amp; Garantii"&amp;"""&gt;recrutare@altex.ro&lt;/a&gt;&lt;/p&gt;","")</f>
        <v/>
      </c>
      <c r="R152" t="str">
        <f t="shared" si="2"/>
        <v/>
      </c>
    </row>
    <row r="153" spans="1:18" x14ac:dyDescent="0.3">
      <c r="A153" t="str">
        <f>IF(NOT(ISNA(VLOOKUP(Magazine!D28,Magazine!$AQ$2:$AR$41,2,0))),IF(Magazine!D28&lt;&gt;Magazine!D27,"&lt;button id="""&amp;LOWER(Magazine!D28)&amp;""" class=""accordion""&gt;Posturi in județul "&amp;Magazine!D28&amp;" &lt;div&gt;("&amp;VLOOKUP(Magazine!D28,Magazine!$AQ$2:$AR$41,2,0)&amp;")&lt;/div&gt;&lt;/button&gt;",""),"")</f>
        <v/>
      </c>
      <c r="B153" t="str">
        <f t="shared" si="0"/>
        <v/>
      </c>
      <c r="C153" t="str">
        <f>IF(Magazine!$AO28&lt;&gt;0,"  &lt;h3 class=cariere-magazin-titlu&gt;"&amp;Magazine!B28&amp;"&lt;/h3&gt;","")</f>
        <v xml:space="preserve">  &lt;h3 class=cariere-magazin-titlu&gt;Altex Bucuresti Grand Arena Mall&lt;/h3&gt;</v>
      </c>
      <c r="D153" t="str">
        <f>IF(Magazine!AA28&gt;0,"&lt;p class=""cariere-pozitie-titlu"" id="""&amp;IF(Magazine!$AO28&lt;&gt;0,SUBSTITUTE(Magazine!$B28," ","-"),"")&amp;"""&gt;&amp;emsp;&amp;emsp;•&amp;nbsp;&amp;nbsp;Director Magazin&amp;nbsp;&amp;nbsp;("&amp;VLOOKUP(Magazine!$B28,Magazine!$B$2:$AN$95,26,0)&amp;IF(VLOOKUP(Magazine!$B28,Magazine!$B$2:$AN$95,26,0)&gt;1," pozitii"," pozitie")&amp;")&lt;/p&gt;"&amp;'Director Magazin   '!$D$1&amp;"  &lt;p&gt;&amp;emsp;&amp;emsp;&amp;emsp;&amp;emsp;&amp;emsp;Trimite-ne CV-ul tau: &lt;a href=""mailto:recrutare@altex.ro?subject="&amp;"["&amp;UPPER(Magazine!C28)&amp;"]"&amp;" ["&amp;UPPER(Magazine!A28)&amp;"] "&amp;"Director Magazin"&amp;"""&gt;click aici pentru a aplica.&lt;/a&gt;&lt;/p&gt;","")</f>
        <v/>
      </c>
      <c r="E153" t="str">
        <f>IF(Magazine!AB28&gt;0,"&lt;p class=""cariere-pozitie-titlu"" id="""&amp;IF(Magazine!$AO28&lt;&gt;0,SUBSTITUTE(Magazine!$B28," ","-"),"")&amp;"""&gt;&amp;emsp;&amp;emsp;•&amp;nbsp;&amp;nbsp;Director Adjunct Magazin&amp;nbsp;&amp;nbsp;("&amp;VLOOKUP(Magazine!$B28,Magazine!$B$2:$AN$95,27,0)&amp;IF(VLOOKUP(Magazine!$B28,Magazine!$B$2:$AN$95,27,0)&gt;1," pozitii"," pozitie")&amp;")&lt;/p&gt;"&amp;'Director Adjunct'!$D$1&amp;"  &lt;p&gt;&amp;emsp;&amp;emsp;&amp;emsp;&amp;emsp;&amp;emsp;Trimite-ne CV-ul tau: &lt;a href=""mailto:recrutare@altex.ro?subject="&amp;"["&amp;UPPER(Magazine!D28)&amp;"]"&amp;" ["&amp;UPPER(Magazine!B28)&amp;"] "&amp;"Director Adjunct Magazin"&amp;"""&gt;click aici pentru a aplica.&lt;/a&gt;&lt;/p&gt;","")</f>
        <v/>
      </c>
      <c r="F153" t="str">
        <f>IF(Magazine!AC28&gt;0,"&lt;p class=""cariere-pozitie-titlu"" id="""&amp;IF(Magazine!$AO28&lt;&gt;0,SUBSTITUTE(Magazine!$B28," ","-"),"")&amp;"""&gt;&amp;emsp;&amp;emsp;•&amp;nbsp;&amp;nbsp;Manager Financiar&amp;nbsp;&amp;nbsp;("&amp;VLOOKUP(Magazine!$B28,Magazine!$B$2:$AN$95,28,0)&amp;IF(VLOOKUP(Magazine!$B28,Magazine!$B$2:$AN$95,28,0)&gt;1," pozitii"," pozitie")&amp;")&lt;/p&gt;"&amp;'Manager Financiar'!$D$1&amp;"  &lt;p&gt;&amp;emsp;&amp;emsp;&amp;emsp;&amp;emsp;&amp;emsp;Trimite-ne CV-ul tau: &lt;a href=""mailto:recrutare@altex.ro?subject="&amp;"["&amp;UPPER(Magazine!C28)&amp;"]"&amp;" ["&amp;UPPER(Magazine!A28)&amp;"] "&amp;"Manager Financiar"&amp;"""&gt;click aici pentru a aplica.&lt;/a&gt;&lt;/p&gt;","")</f>
        <v/>
      </c>
      <c r="G153" t="str">
        <f>IF(Magazine!AD28&gt;0,"&lt;p class=""cariere-pozitie-titlu"" id="""&amp;IF(Magazine!$AO28&lt;&gt;0,SUBSTITUTE(Magazine!$B28," ","-"),"")&amp;"""&gt;&amp;emsp;&amp;emsp;•&amp;nbsp;&amp;nbsp;Casier&amp;nbsp;&amp;nbsp;("&amp;VLOOKUP(Magazine!$B28,Magazine!$B$2:$AN$95,29,0)&amp;IF(VLOOKUP(Magazine!$B28,Magazine!$B$2:$AN$95,29,0)&gt;1," pozitii"," pozitie")&amp;")&lt;/p&gt;"&amp;Casier!$D$1&amp;"  &lt;p&gt;&amp;emsp;&amp;emsp;&amp;emsp;&amp;emsp;&amp;emsp;Trimite-ne CV-ul tau: &lt;a href=""mailto:recrutare@altex.ro?subject="&amp;"["&amp;UPPER(Magazine!C28)&amp;"]"&amp;" ["&amp;UPPER(Magazine!A28)&amp;"] "&amp;"Casier"&amp;"""&gt;click aici pentru a aplica.&lt;/a&gt;&lt;/p&gt;","")</f>
        <v/>
      </c>
      <c r="H153" t="str">
        <f>IF(Magazine!AE28&gt;0,"&lt;p class=""cariere-pozitie-titlu"" id="""&amp;IF(Magazine!$AO28&lt;&gt;0,SUBSTITUTE(Magazine!$B28," ","-"),"")&amp;"""&gt;&amp;emsp;&amp;emsp;•&amp;nbsp;&amp;nbsp;Consultant Vanzari Electrocasnice Mari&amp;nbsp;&amp;nbsp;("&amp;VLOOKUP(Magazine!$B28,Magazine!$B$2:$AN$95,30,0)&amp;IF(VLOOKUP(Magazine!$B28,Magazine!$B$2:$AN$95,30,0)&gt;1," pozitii"," pozitie")&amp;")&lt;/p&gt;"&amp;'Electrocasnice Mari'!$D$1&amp;"  &lt;p&gt;&amp;emsp;&amp;emsp;&amp;emsp;&amp;emsp;&amp;emsp;Trimite-ne CV-ul tau: &lt;a href=""mailto:recrutare@altex.ro?subject="&amp;"["&amp;UPPER(Magazine!C28)&amp;"]"&amp;" ["&amp;UPPER(Magazine!A28)&amp;"] "&amp;"Electrocasnice Mari"&amp;"""&gt;clici aici pentru a aplica.&lt;/a&gt;&lt;/p&gt;","")</f>
        <v/>
      </c>
      <c r="I153" t="str">
        <f>IF(Magazine!AF28&gt;0,"&lt;p class=""cariere-pozitie-titlu"" id="""&amp;IF(Magazine!$AO28&lt;&gt;0,SUBSTITUTE(Magazine!$B28," ","-"),"")&amp;"""&gt;&amp;emsp;&amp;emsp;•&amp;nbsp;&amp;nbsp;Consultant Vanzari Electrocasnice Mici&amp;nbsp;&amp;nbsp;("&amp;VLOOKUP(Magazine!$B28,Magazine!$B$2:$AN$95,31,0)&amp;IF(VLOOKUP(Magazine!$B28,Magazine!$B$2:$AN$95,31,0)&gt;1," pozitii"," pozitie")&amp;")&lt;/p&gt;"&amp;'Electrocasnice Mici'!$D$1&amp;"  &lt;p&gt;&amp;emsp;&amp;emsp;&amp;emsp;&amp;emsp;&amp;emsp;Trimite-ne CV-ul tau: &lt;a href=""mailto:recrutare@altex.ro?subject="&amp;"["&amp;UPPER(Magazine!C28)&amp;"]"&amp;" ["&amp;UPPER(Magazine!A28)&amp;"] "&amp;"Electrocasnice Mici"&amp;"""&gt;click aici pentru a aplica.&lt;/a&gt;&lt;/p&gt;","")</f>
        <v/>
      </c>
      <c r="J153" t="str">
        <f>IF(Magazine!AG28&gt;0,"&lt;p class=""cariere-pozitie-titlu"" id="""&amp;IF(Magazine!$AO28&lt;&gt;0,SUBSTITUTE(Magazine!$B28," ","-"),"")&amp;"""&gt;&amp;emsp;&amp;emsp;•&amp;nbsp;&amp;nbsp;Consultant Vanzari Comunicatii&amp;nbsp;&amp;nbsp;("&amp;VLOOKUP(Magazine!$B28,Magazine!$B$2:$AN$95,32,0)&amp;IF(VLOOKUP(Magazine!$B28,Magazine!$B$2:$AN$95,32,0)&gt;1," pozitii"," pozitie")&amp;")&lt;/p&gt;"&amp;Comunicatii!$D$1&amp;"  &lt;p&gt;&amp;emsp;&amp;emsp;&amp;emsp;&amp;emsp;&amp;emsp;Trimite-ne CV-ul tau: &lt;a href=""mailto:recrutare@altex.ro?subject="&amp;"["&amp;UPPER(Magazine!C28)&amp;"]"&amp;" ["&amp;UPPER(Magazine!A28)&amp;"] "&amp;"Comunicatii"&amp;"""&gt;click aici pentru a aplica.&lt;/a&gt;&lt;/p&gt;","")</f>
        <v>&lt;p class="cariere-pozitie-titlu" id="Altex-Bucuresti-Grand-Arena-Mall"&gt;&amp;emsp;&amp;emsp;•&amp;nbsp;&amp;nbsp;Consultant Vanzari Comunicatii&amp;nbsp;&amp;nbsp;(2 pozitii)&lt;/p&gt;&lt;p&gt;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4] [ALTEX] Comunicatii"&gt;click aici pentru a aplica.&lt;/a&gt;&lt;/p&gt;</v>
      </c>
      <c r="K153" t="str">
        <f>IF(Magazine!AH28&gt;0,"&lt;p class=""cariere-pozitie-titlu"" id="""&amp;IF(Magazine!$AO28&lt;&gt;0,SUBSTITUTE(Magazine!$B28," ","-"),"")&amp;"""&gt;&amp;emsp;&amp;emsp;•&amp;nbsp;&amp;nbsp;Consultant Vanzari IT&amp;nbsp;&amp;nbsp;("&amp;VLOOKUP(Magazine!$B28,Magazine!$B$2:$AN$95,33,0)&amp;IF(VLOOKUP(Magazine!$B28,Magazine!$B$2:$AN$95,33,0)&gt;1," pozitii"," pozitie")&amp;")&lt;/p&gt;"&amp;IT!$D$1&amp;"  &lt;p&gt;&amp;emsp;&amp;emsp;&amp;emsp;&amp;emsp;&amp;emsp;Trimite-ne CV-ul tau: &lt;a href=""mailto:recrutare@altex.ro?subject="&amp;"["&amp;UPPER(Magazine!C28)&amp;"]"&amp;" ["&amp;UPPER(Magazine!A28)&amp;"] "&amp;"IT"&amp;"""&gt;click aici pentru a aplica.&lt;/a&gt;&lt;/p&gt;","")</f>
        <v/>
      </c>
      <c r="L153" t="str">
        <f>IF(Magazine!AI28&gt;0,"&lt;p class=""cariere-pozitie-titlu"" id="""&amp;IF(Magazine!$AO28&lt;&gt;0,SUBSTITUTE(Magazine!$B28," ","-"),"")&amp;"""&gt;&amp;emsp;&amp;emsp;•&amp;nbsp;&amp;nbsp;Consultant Vanzari Entertainment&amp;nbsp;&amp;nbsp;("&amp;VLOOKUP(Magazine!$B28,Magazine!$B$2:$AN$95,34,0)&amp;IF(VLOOKUP(Magazine!$B28,Magazine!$B$2:$AN$95,34,0)&gt;1," pozitii"," pozitie")&amp;")&lt;/p&gt;"&amp;Entertainment!$D$1&amp;"  &lt;p&gt;&amp;emsp;&amp;emsp;&amp;emsp;&amp;emsp;&amp;emsp;Trimite-ne CV-ul tau &lt;a href=""mailto:recrutare@altex.ro?subject="&amp;"["&amp;UPPER(Magazine!C28)&amp;"]"&amp;" ["&amp;UPPER(Magazine!A28)&amp;"] "&amp;"Entertainment"&amp;"""&gt;click aici pentru a aplica.&lt;/a&gt;&lt;/p&gt;","")</f>
        <v>&lt;p class="cariere-pozitie-titlu" id="Altex-Bucuresti-Grand-Arena-Mall"&gt;&amp;emsp;&amp;emsp;•&amp;nbsp;&amp;nbsp;Consultant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href="mailto:recrutare@altex.ro?subject=[SECTOR 4] [ALTEX] Entertainment"&gt;click aici pentru a aplica.&lt;/a&gt;&lt;/p&gt;</v>
      </c>
      <c r="M153" t="str">
        <f>IF(Magazine!AJ28&gt;0,"&lt;p class=""cariere-pozitie-titlu"" id="""&amp;IF(Magazine!$AO28&lt;&gt;0,SUBSTITUTE(Magazine!$B28," ","-"),"")&amp;"""&gt;&amp;emsp;&amp;emsp;•&amp;nbsp;&amp;nbsp;Consultant Vanzari Negre&amp;nbsp;&amp;nbsp;("&amp;VLOOKUP(Magazine!$B28,Magazine!$B$2:$AN$95,35,0)&amp;IF(VLOOKUP(Magazine!$B28,Magazine!$B$2:$AN$95,35,0)&gt;1," pozitii"," pozitie")&amp;")&lt;/p&gt;"&amp;Negre!D27&amp;"  &lt;p&gt;&amp;emsp;&amp;emsp;&amp;emsp;&amp;emsp;&amp;emsp;Trimite-ne CV-ul tău la adresa &lt;a href=""mailto:recrutare@altex.ro?subject="&amp;"["&amp;UPPER(Magazine!C28)&amp;"]"&amp;" ["&amp;UPPER(Magazine!A28)&amp;"] "&amp;"Negre"&amp;"""&gt;recrutare@altex.ro&lt;/a&gt;&lt;/p&gt;","")</f>
        <v/>
      </c>
      <c r="N153" t="str">
        <f>IF(Magazine!AK28&gt;0,"&lt;p class=""cariere-pozitie-titlu"" id="""&amp;IF(Magazine!$AO28&lt;&gt;0,SUBSTITUTE(Magazine!$B28," ","-"),"")&amp;"""&gt;&amp;emsp;&amp;emsp;•&amp;nbsp;&amp;nbsp;Consultant Vanzari Audio-Visual&amp;nbsp;&amp;nbsp;("&amp;VLOOKUP(Magazine!$B28,Magazine!$B$2:$AN$95,36,0)&amp;IF(VLOOKUP(Magazine!$B28,Magazine!$B$2:$AN$95,36,0)&gt;1," pozitii"," pozitie")&amp;")&lt;/p&gt;"&amp;'Audio-Visual    '!$D$1&amp;"  &lt;p&gt;&amp;emsp;&amp;emsp;&amp;emsp;&amp;emsp;&amp;emsp;Trimite-ne CV-ul tau: &lt;a href=""mailto:recrutare@altex.ro?subject="&amp;"["&amp;UPPER(Magazine!F28)&amp;"]"&amp;" ["&amp;UPPER(Magazine!D28)&amp;"] "&amp;"Audio-Visual"&amp;"""&gt;click aici pentru a aplica.&lt;/a&gt;&lt;/p&gt;","")</f>
        <v/>
      </c>
      <c r="O153" t="str">
        <f>IF(Magazine!AL28&gt;0,"&lt;p class=""cariere-pozitie-titlu"" id="""&amp;IF(Magazine!$AO28&lt;&gt;0,SUBSTITUTE(Magazine!$B28," ","-"),"")&amp;"""&gt;&amp;emsp;&amp;emsp;•&amp;nbsp;&amp;nbsp;Responsabil Service&amp;nbsp;&amp;nbsp;("&amp;VLOOKUP(Magazine!$B28,Magazine!$B$2:$AN$95,37,0)&amp;IF(VLOOKUP(Magazine!$B28,Magazine!$B$2:$AN$95,37,0)&gt;1," pozitii"," pozitie")&amp;")&lt;/p&gt;"&amp;'Responsabil Service'!$D$1&amp;"  &lt;p&gt;&amp;emsp;&amp;emsp;&amp;emsp;&amp;emsp;&amp;emsp;Trimite-ne CV-ul tau &lt;a href=""mailto:recrutare@altex.ro?subject="&amp;"["&amp;UPPER(Magazine!F28)&amp;"]"&amp;" ["&amp;UPPER(Magazine!D28)&amp;"] "&amp;"Responsabil Service"&amp;"""&gt;click aici pentru a aplica.&lt;/a&gt;&lt;/p&gt;","")</f>
        <v/>
      </c>
      <c r="P153" t="str">
        <f>IF(Magazine!AM28&gt;0,"&lt;p class=""cariere-pozitie-titlu"" id="""&amp;IF(Magazine!$AO28&lt;&gt;0,SUBSTITUTE(Magazine!$B28," ","-"),"")&amp;"""&gt;&amp;emsp;&amp;emsp;•&amp;nbsp;&amp;nbsp;Operator Online&amp;nbsp;&amp;nbsp;("&amp;VLOOKUP(Magazine!$B28,Magazine!$B$2:$AN$95,38,0)&amp;IF(VLOOKUP(Magazine!$B28,Magazine!$B$2:$AN$95,38,0)&gt;1,"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href=""mailto:recrutare@altex.ro?subject="&amp;"["&amp;UPPER(Magazine!F28)&amp;"]"&amp;" ["&amp;UPPER(Magazine!D28)&amp;"] "&amp;"Operator Online"&amp;"""&gt;recrutare@altex.ro&lt;/a&gt;&lt;/p&gt;","")</f>
        <v/>
      </c>
      <c r="Q153" t="str">
        <f>IF(Magazine!AN28&gt;0,"&lt;p class=""cariere-pozitie-titlu"" id="""&amp;IF(Magazine!$AO28&lt;&gt;0,SUBSTITUTE(Magazine!$B28," ","-"),"")&amp;"""&gt;&amp;emsp;&amp;emsp;•&amp;nbsp;&amp;nbsp;Operator Probe &amp; Garantii&amp;nbsp;&amp;nbsp;("&amp;VLOOKUP(Magazine!$B28,Magazine!$B$2:$AN$95,39,0)&amp;IF(VLOOKUP(Magazine!$B28,Magazine!$B$2:$AN$95,39,0)&gt;1,"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href=""mailto:recrutare@altex.ro?subject="&amp;"["&amp;UPPER(Magazine!G28)&amp;"]"&amp;" ["&amp;UPPER(Magazine!E28)&amp;"] "&amp;"Probe &amp; Garantii"&amp;"""&gt;recrutare@altex.ro&lt;/a&gt;&lt;/p&gt;","")</f>
        <v/>
      </c>
      <c r="R153" t="str">
        <f t="shared" si="2"/>
        <v/>
      </c>
    </row>
    <row r="154" spans="1:18" x14ac:dyDescent="0.3">
      <c r="A154" t="str">
        <f>IF(NOT(ISNA(VLOOKUP(Magazine!D29,Magazine!$AQ$2:$AR$41,2,0))),IF(Magazine!D29&lt;&gt;Magazine!D28,"&lt;button id="""&amp;LOWER(Magazine!D29)&amp;""" class=""accordion""&gt;Posturi in județul "&amp;Magazine!D29&amp;" &lt;div&gt;("&amp;VLOOKUP(Magazine!D29,Magazine!$AQ$2:$AR$41,2,0)&amp;")&lt;/div&gt;&lt;/button&gt;",""),"")</f>
        <v/>
      </c>
      <c r="B154" t="str">
        <f t="shared" si="0"/>
        <v/>
      </c>
      <c r="C154" t="str">
        <f>IF(Magazine!$AO29&lt;&gt;0,"  &lt;h3 class=cariere-magazin-titlu&gt;"&amp;Magazine!B29&amp;"&lt;/h3&gt;","")</f>
        <v/>
      </c>
      <c r="D154" t="str">
        <f>IF(Magazine!AA29&gt;0,"&lt;p class=""cariere-pozitie-titlu"" id="""&amp;IF(Magazine!$AO29&lt;&gt;0,SUBSTITUTE(Magazine!$B29," ","-"),"")&amp;"""&gt;&amp;emsp;&amp;emsp;•&amp;nbsp;&amp;nbsp;Director Magazin&amp;nbsp;&amp;nbsp;("&amp;VLOOKUP(Magazine!$B29,Magazine!$B$2:$AN$95,26,0)&amp;IF(VLOOKUP(Magazine!$B29,Magazine!$B$2:$AN$95,26,0)&gt;1," pozitii"," pozitie")&amp;")&lt;/p&gt;"&amp;'Director Magazin   '!$D$1&amp;"  &lt;p&gt;&amp;emsp;&amp;emsp;&amp;emsp;&amp;emsp;&amp;emsp;Trimite-ne CV-ul tau: &lt;a href=""mailto:recrutare@altex.ro?subject="&amp;"["&amp;UPPER(Magazine!C29)&amp;"]"&amp;" ["&amp;UPPER(Magazine!A29)&amp;"] "&amp;"Director Magazin"&amp;"""&gt;click aici pentru a aplica.&lt;/a&gt;&lt;/p&gt;","")</f>
        <v/>
      </c>
      <c r="E154" t="str">
        <f>IF(Magazine!AB29&gt;0,"&lt;p class=""cariere-pozitie-titlu"" id="""&amp;IF(Magazine!$AO29&lt;&gt;0,SUBSTITUTE(Magazine!$B29," ","-"),"")&amp;"""&gt;&amp;emsp;&amp;emsp;•&amp;nbsp;&amp;nbsp;Director Adjunct Magazin&amp;nbsp;&amp;nbsp;("&amp;VLOOKUP(Magazine!$B29,Magazine!$B$2:$AN$95,27,0)&amp;IF(VLOOKUP(Magazine!$B29,Magazine!$B$2:$AN$95,27,0)&gt;1," pozitii"," pozitie")&amp;")&lt;/p&gt;"&amp;'Director Adjunct'!$D$1&amp;"  &lt;p&gt;&amp;emsp;&amp;emsp;&amp;emsp;&amp;emsp;&amp;emsp;Trimite-ne CV-ul tau: &lt;a href=""mailto:recrutare@altex.ro?subject="&amp;"["&amp;UPPER(Magazine!D29)&amp;"]"&amp;" ["&amp;UPPER(Magazine!B29)&amp;"] "&amp;"Director Adjunct Magazin"&amp;"""&gt;click aici pentru a aplica.&lt;/a&gt;&lt;/p&gt;","")</f>
        <v/>
      </c>
      <c r="F154" t="str">
        <f>IF(Magazine!AC29&gt;0,"&lt;p class=""cariere-pozitie-titlu"" id="""&amp;IF(Magazine!$AO29&lt;&gt;0,SUBSTITUTE(Magazine!$B29," ","-"),"")&amp;"""&gt;&amp;emsp;&amp;emsp;•&amp;nbsp;&amp;nbsp;Manager Financiar&amp;nbsp;&amp;nbsp;("&amp;VLOOKUP(Magazine!$B29,Magazine!$B$2:$AN$95,28,0)&amp;IF(VLOOKUP(Magazine!$B29,Magazine!$B$2:$AN$95,28,0)&gt;1," pozitii"," pozitie")&amp;")&lt;/p&gt;"&amp;'Manager Financiar'!$D$1&amp;"  &lt;p&gt;&amp;emsp;&amp;emsp;&amp;emsp;&amp;emsp;&amp;emsp;Trimite-ne CV-ul tau: &lt;a href=""mailto:recrutare@altex.ro?subject="&amp;"["&amp;UPPER(Magazine!C29)&amp;"]"&amp;" ["&amp;UPPER(Magazine!A29)&amp;"] "&amp;"Manager Financiar"&amp;"""&gt;click aici pentru a aplica.&lt;/a&gt;&lt;/p&gt;","")</f>
        <v/>
      </c>
      <c r="G154" t="str">
        <f>IF(Magazine!AD29&gt;0,"&lt;p class=""cariere-pozitie-titlu"" id="""&amp;IF(Magazine!$AO29&lt;&gt;0,SUBSTITUTE(Magazine!$B29," ","-"),"")&amp;"""&gt;&amp;emsp;&amp;emsp;•&amp;nbsp;&amp;nbsp;Casier&amp;nbsp;&amp;nbsp;("&amp;VLOOKUP(Magazine!$B29,Magazine!$B$2:$AN$95,29,0)&amp;IF(VLOOKUP(Magazine!$B29,Magazine!$B$2:$AN$95,29,0)&gt;1," pozitii"," pozitie")&amp;")&lt;/p&gt;"&amp;Casier!$D$1&amp;"  &lt;p&gt;&amp;emsp;&amp;emsp;&amp;emsp;&amp;emsp;&amp;emsp;Trimite-ne CV-ul tau: &lt;a href=""mailto:recrutare@altex.ro?subject="&amp;"["&amp;UPPER(Magazine!C29)&amp;"]"&amp;" ["&amp;UPPER(Magazine!A29)&amp;"] "&amp;"Casier"&amp;"""&gt;click aici pentru a aplica.&lt;/a&gt;&lt;/p&gt;","")</f>
        <v/>
      </c>
      <c r="H154" t="str">
        <f>IF(Magazine!AE29&gt;0,"&lt;p class=""cariere-pozitie-titlu"" id="""&amp;IF(Magazine!$AO29&lt;&gt;0,SUBSTITUTE(Magazine!$B29," ","-"),"")&amp;"""&gt;&amp;emsp;&amp;emsp;•&amp;nbsp;&amp;nbsp;Consultant Vanzari Electrocasnice Mari&amp;nbsp;&amp;nbsp;("&amp;VLOOKUP(Magazine!$B29,Magazine!$B$2:$AN$95,30,0)&amp;IF(VLOOKUP(Magazine!$B29,Magazine!$B$2:$AN$95,30,0)&gt;1," pozitii"," pozitie")&amp;")&lt;/p&gt;"&amp;'Electrocasnice Mari'!$D$1&amp;"  &lt;p&gt;&amp;emsp;&amp;emsp;&amp;emsp;&amp;emsp;&amp;emsp;Trimite-ne CV-ul tau: &lt;a href=""mailto:recrutare@altex.ro?subject="&amp;"["&amp;UPPER(Magazine!C29)&amp;"]"&amp;" ["&amp;UPPER(Magazine!A29)&amp;"] "&amp;"Electrocasnice Mari"&amp;"""&gt;clici aici pentru a aplica.&lt;/a&gt;&lt;/p&gt;","")</f>
        <v/>
      </c>
      <c r="I154" t="str">
        <f>IF(Magazine!AF29&gt;0,"&lt;p class=""cariere-pozitie-titlu"" id="""&amp;IF(Magazine!$AO29&lt;&gt;0,SUBSTITUTE(Magazine!$B29," ","-"),"")&amp;"""&gt;&amp;emsp;&amp;emsp;•&amp;nbsp;&amp;nbsp;Consultant Vanzari Electrocasnice Mici&amp;nbsp;&amp;nbsp;("&amp;VLOOKUP(Magazine!$B29,Magazine!$B$2:$AN$95,31,0)&amp;IF(VLOOKUP(Magazine!$B29,Magazine!$B$2:$AN$95,31,0)&gt;1," pozitii"," pozitie")&amp;")&lt;/p&gt;"&amp;'Electrocasnice Mici'!$D$1&amp;"  &lt;p&gt;&amp;emsp;&amp;emsp;&amp;emsp;&amp;emsp;&amp;emsp;Trimite-ne CV-ul tau: &lt;a href=""mailto:recrutare@altex.ro?subject="&amp;"["&amp;UPPER(Magazine!C29)&amp;"]"&amp;" ["&amp;UPPER(Magazine!A29)&amp;"] "&amp;"Electrocasnice Mici"&amp;"""&gt;click aici pentru a aplica.&lt;/a&gt;&lt;/p&gt;","")</f>
        <v/>
      </c>
      <c r="J154" t="str">
        <f>IF(Magazine!AG29&gt;0,"&lt;p class=""cariere-pozitie-titlu"" id="""&amp;IF(Magazine!$AO29&lt;&gt;0,SUBSTITUTE(Magazine!$B29," ","-"),"")&amp;"""&gt;&amp;emsp;&amp;emsp;•&amp;nbsp;&amp;nbsp;Consultant Vanzari Comunicatii&amp;nbsp;&amp;nbsp;("&amp;VLOOKUP(Magazine!$B29,Magazine!$B$2:$AN$95,32,0)&amp;IF(VLOOKUP(Magazine!$B29,Magazine!$B$2:$AN$95,32,0)&gt;1," pozitii"," pozitie")&amp;")&lt;/p&gt;"&amp;Comunicatii!$D$1&amp;"  &lt;p&gt;&amp;emsp;&amp;emsp;&amp;emsp;&amp;emsp;&amp;emsp;Trimite-ne CV-ul tau: &lt;a href=""mailto:recrutare@altex.ro?subject="&amp;"["&amp;UPPER(Magazine!C29)&amp;"]"&amp;" ["&amp;UPPER(Magazine!A29)&amp;"] "&amp;"Comunicatii"&amp;"""&gt;click aici pentru a aplica.&lt;/a&gt;&lt;/p&gt;","")</f>
        <v/>
      </c>
      <c r="K154" t="str">
        <f>IF(Magazine!AH29&gt;0,"&lt;p class=""cariere-pozitie-titlu"" id="""&amp;IF(Magazine!$AO29&lt;&gt;0,SUBSTITUTE(Magazine!$B29," ","-"),"")&amp;"""&gt;&amp;emsp;&amp;emsp;•&amp;nbsp;&amp;nbsp;Consultant Vanzari IT&amp;nbsp;&amp;nbsp;("&amp;VLOOKUP(Magazine!$B29,Magazine!$B$2:$AN$95,33,0)&amp;IF(VLOOKUP(Magazine!$B29,Magazine!$B$2:$AN$95,33,0)&gt;1," pozitii"," pozitie")&amp;")&lt;/p&gt;"&amp;IT!$D$1&amp;"  &lt;p&gt;&amp;emsp;&amp;emsp;&amp;emsp;&amp;emsp;&amp;emsp;Trimite-ne CV-ul tau: &lt;a href=""mailto:recrutare@altex.ro?subject="&amp;"["&amp;UPPER(Magazine!C29)&amp;"]"&amp;" ["&amp;UPPER(Magazine!A29)&amp;"] "&amp;"IT"&amp;"""&gt;click aici pentru a aplica.&lt;/a&gt;&lt;/p&gt;","")</f>
        <v/>
      </c>
      <c r="L154" t="str">
        <f>IF(Magazine!AI29&gt;0,"&lt;p class=""cariere-pozitie-titlu"" id="""&amp;IF(Magazine!$AO29&lt;&gt;0,SUBSTITUTE(Magazine!$B29," ","-"),"")&amp;"""&gt;&amp;emsp;&amp;emsp;•&amp;nbsp;&amp;nbsp;Consultant Vanzari Entertainment&amp;nbsp;&amp;nbsp;("&amp;VLOOKUP(Magazine!$B29,Magazine!$B$2:$AN$95,34,0)&amp;IF(VLOOKUP(Magazine!$B29,Magazine!$B$2:$AN$95,34,0)&gt;1," pozitii"," pozitie")&amp;")&lt;/p&gt;"&amp;Entertainment!$D$1&amp;"  &lt;p&gt;&amp;emsp;&amp;emsp;&amp;emsp;&amp;emsp;&amp;emsp;Trimite-ne CV-ul tau &lt;a href=""mailto:recrutare@altex.ro?subject="&amp;"["&amp;UPPER(Magazine!C29)&amp;"]"&amp;" ["&amp;UPPER(Magazine!A29)&amp;"] "&amp;"Entertainment"&amp;"""&gt;click aici pentru a aplica.&lt;/a&gt;&lt;/p&gt;","")</f>
        <v/>
      </c>
      <c r="M154" t="str">
        <f>IF(Magazine!AJ29&gt;0,"&lt;p class=""cariere-pozitie-titlu"" id="""&amp;IF(Magazine!$AO29&lt;&gt;0,SUBSTITUTE(Magazine!$B29," ","-"),"")&amp;"""&gt;&amp;emsp;&amp;emsp;•&amp;nbsp;&amp;nbsp;Consultant Vanzari Negre&amp;nbsp;&amp;nbsp;("&amp;VLOOKUP(Magazine!$B29,Magazine!$B$2:$AN$95,35,0)&amp;IF(VLOOKUP(Magazine!$B29,Magazine!$B$2:$AN$95,35,0)&gt;1," pozitii"," pozitie")&amp;")&lt;/p&gt;"&amp;Negre!D28&amp;"  &lt;p&gt;&amp;emsp;&amp;emsp;&amp;emsp;&amp;emsp;&amp;emsp;Trimite-ne CV-ul tău la adresa &lt;a href=""mailto:recrutare@altex.ro?subject="&amp;"["&amp;UPPER(Magazine!C29)&amp;"]"&amp;" ["&amp;UPPER(Magazine!A29)&amp;"] "&amp;"Negre"&amp;"""&gt;recrutare@altex.ro&lt;/a&gt;&lt;/p&gt;","")</f>
        <v/>
      </c>
      <c r="N154" t="str">
        <f>IF(Magazine!AK29&gt;0,"&lt;p class=""cariere-pozitie-titlu"" id="""&amp;IF(Magazine!$AO29&lt;&gt;0,SUBSTITUTE(Magazine!$B29," ","-"),"")&amp;"""&gt;&amp;emsp;&amp;emsp;•&amp;nbsp;&amp;nbsp;Consultant Vanzari Audio-Visual&amp;nbsp;&amp;nbsp;("&amp;VLOOKUP(Magazine!$B29,Magazine!$B$2:$AN$95,36,0)&amp;IF(VLOOKUP(Magazine!$B29,Magazine!$B$2:$AN$95,36,0)&gt;1," pozitii"," pozitie")&amp;")&lt;/p&gt;"&amp;'Audio-Visual    '!$D$1&amp;"  &lt;p&gt;&amp;emsp;&amp;emsp;&amp;emsp;&amp;emsp;&amp;emsp;Trimite-ne CV-ul tau: &lt;a href=""mailto:recrutare@altex.ro?subject="&amp;"["&amp;UPPER(Magazine!F29)&amp;"]"&amp;" ["&amp;UPPER(Magazine!D29)&amp;"] "&amp;"Audio-Visual"&amp;"""&gt;click aici pentru a aplica.&lt;/a&gt;&lt;/p&gt;","")</f>
        <v/>
      </c>
      <c r="O154" t="str">
        <f>IF(Magazine!AL29&gt;0,"&lt;p class=""cariere-pozitie-titlu"" id="""&amp;IF(Magazine!$AO29&lt;&gt;0,SUBSTITUTE(Magazine!$B29," ","-"),"")&amp;"""&gt;&amp;emsp;&amp;emsp;•&amp;nbsp;&amp;nbsp;Responsabil Service&amp;nbsp;&amp;nbsp;("&amp;VLOOKUP(Magazine!$B29,Magazine!$B$2:$AN$95,37,0)&amp;IF(VLOOKUP(Magazine!$B29,Magazine!$B$2:$AN$95,37,0)&gt;1," pozitii"," pozitie")&amp;")&lt;/p&gt;"&amp;'Responsabil Service'!$D$1&amp;"  &lt;p&gt;&amp;emsp;&amp;emsp;&amp;emsp;&amp;emsp;&amp;emsp;Trimite-ne CV-ul tau &lt;a href=""mailto:recrutare@altex.ro?subject="&amp;"["&amp;UPPER(Magazine!F29)&amp;"]"&amp;" ["&amp;UPPER(Magazine!D29)&amp;"] "&amp;"Responsabil Service"&amp;"""&gt;click aici pentru a aplica.&lt;/a&gt;&lt;/p&gt;","")</f>
        <v/>
      </c>
      <c r="P154" t="str">
        <f>IF(Magazine!AM29&gt;0,"&lt;p class=""cariere-pozitie-titlu"" id="""&amp;IF(Magazine!$AO29&lt;&gt;0,SUBSTITUTE(Magazine!$B29," ","-"),"")&amp;"""&gt;&amp;emsp;&amp;emsp;•&amp;nbsp;&amp;nbsp;Operator Online&amp;nbsp;&amp;nbsp;("&amp;VLOOKUP(Magazine!$B29,Magazine!$B$2:$AN$95,38,0)&amp;IF(VLOOKUP(Magazine!$B29,Magazine!$B$2:$AN$95,38,0)&gt;1,"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href=""mailto:recrutare@altex.ro?subject="&amp;"["&amp;UPPER(Magazine!F29)&amp;"]"&amp;" ["&amp;UPPER(Magazine!D29)&amp;"] "&amp;"Operator Online"&amp;"""&gt;recrutare@altex.ro&lt;/a&gt;&lt;/p&gt;","")</f>
        <v/>
      </c>
      <c r="Q154" t="str">
        <f>IF(Magazine!AN29&gt;0,"&lt;p class=""cariere-pozitie-titlu"" id="""&amp;IF(Magazine!$AO29&lt;&gt;0,SUBSTITUTE(Magazine!$B29," ","-"),"")&amp;"""&gt;&amp;emsp;&amp;emsp;•&amp;nbsp;&amp;nbsp;Operator Probe &amp; Garantii&amp;nbsp;&amp;nbsp;("&amp;VLOOKUP(Magazine!$B29,Magazine!$B$2:$AN$95,39,0)&amp;IF(VLOOKUP(Magazine!$B29,Magazine!$B$2:$AN$95,39,0)&gt;1,"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href=""mailto:recrutare@altex.ro?subject="&amp;"["&amp;UPPER(Magazine!G29)&amp;"]"&amp;" ["&amp;UPPER(Magazine!E29)&amp;"] "&amp;"Probe &amp; Garantii"&amp;"""&gt;recrutare@altex.ro&lt;/a&gt;&lt;/p&gt;","")</f>
        <v/>
      </c>
      <c r="R154" t="str">
        <f t="shared" si="2"/>
        <v/>
      </c>
    </row>
    <row r="155" spans="1:18" x14ac:dyDescent="0.3">
      <c r="A155" t="str">
        <f>IF(NOT(ISNA(VLOOKUP(Magazine!D30,Magazine!$AQ$2:$AR$41,2,0))),IF(Magazine!D30&lt;&gt;Magazine!D29,"&lt;button id="""&amp;LOWER(Magazine!D30)&amp;""" class=""accordion""&gt;Posturi in județul "&amp;Magazine!D30&amp;" &lt;div&gt;("&amp;VLOOKUP(Magazine!D30,Magazine!$AQ$2:$AR$41,2,0)&amp;")&lt;/div&gt;&lt;/button&gt;",""),"")</f>
        <v/>
      </c>
      <c r="B155" t="str">
        <f t="shared" si="0"/>
        <v/>
      </c>
      <c r="C155" t="str">
        <f>IF(Magazine!$AO30&lt;&gt;0,"  &lt;h3 class=cariere-magazin-titlu&gt;"&amp;Magazine!B30&amp;"&lt;/h3&gt;","")</f>
        <v/>
      </c>
      <c r="D155" t="str">
        <f>IF(Magazine!AA30&gt;0,"&lt;p class=""cariere-pozitie-titlu"" id="""&amp;IF(Magazine!$AO30&lt;&gt;0,SUBSTITUTE(Magazine!$B30," ","-"),"")&amp;"""&gt;&amp;emsp;&amp;emsp;•&amp;nbsp;&amp;nbsp;Director Magazin&amp;nbsp;&amp;nbsp;("&amp;VLOOKUP(Magazine!$B30,Magazine!$B$2:$AN$95,26,0)&amp;IF(VLOOKUP(Magazine!$B30,Magazine!$B$2:$AN$95,26,0)&gt;1," pozitii"," pozitie")&amp;")&lt;/p&gt;"&amp;'Director Magazin   '!$D$1&amp;"  &lt;p&gt;&amp;emsp;&amp;emsp;&amp;emsp;&amp;emsp;&amp;emsp;Trimite-ne CV-ul tau: &lt;a href=""mailto:recrutare@altex.ro?subject="&amp;"["&amp;UPPER(Magazine!C30)&amp;"]"&amp;" ["&amp;UPPER(Magazine!A30)&amp;"] "&amp;"Director Magazin"&amp;"""&gt;click aici pentru a aplica.&lt;/a&gt;&lt;/p&gt;","")</f>
        <v/>
      </c>
      <c r="E155" t="str">
        <f>IF(Magazine!AB30&gt;0,"&lt;p class=""cariere-pozitie-titlu"" id="""&amp;IF(Magazine!$AO30&lt;&gt;0,SUBSTITUTE(Magazine!$B30," ","-"),"")&amp;"""&gt;&amp;emsp;&amp;emsp;•&amp;nbsp;&amp;nbsp;Director Adjunct Magazin&amp;nbsp;&amp;nbsp;("&amp;VLOOKUP(Magazine!$B30,Magazine!$B$2:$AN$95,27,0)&amp;IF(VLOOKUP(Magazine!$B30,Magazine!$B$2:$AN$95,27,0)&gt;1," pozitii"," pozitie")&amp;")&lt;/p&gt;"&amp;'Director Adjunct'!$D$1&amp;"  &lt;p&gt;&amp;emsp;&amp;emsp;&amp;emsp;&amp;emsp;&amp;emsp;Trimite-ne CV-ul tau: &lt;a href=""mailto:recrutare@altex.ro?subject="&amp;"["&amp;UPPER(Magazine!D30)&amp;"]"&amp;" ["&amp;UPPER(Magazine!B30)&amp;"] "&amp;"Director Adjunct Magazin"&amp;"""&gt;click aici pentru a aplica.&lt;/a&gt;&lt;/p&gt;","")</f>
        <v/>
      </c>
      <c r="F155" t="str">
        <f>IF(Magazine!AC30&gt;0,"&lt;p class=""cariere-pozitie-titlu"" id="""&amp;IF(Magazine!$AO30&lt;&gt;0,SUBSTITUTE(Magazine!$B30," ","-"),"")&amp;"""&gt;&amp;emsp;&amp;emsp;•&amp;nbsp;&amp;nbsp;Manager Financiar&amp;nbsp;&amp;nbsp;("&amp;VLOOKUP(Magazine!$B30,Magazine!$B$2:$AN$95,28,0)&amp;IF(VLOOKUP(Magazine!$B30,Magazine!$B$2:$AN$95,28,0)&gt;1," pozitii"," pozitie")&amp;")&lt;/p&gt;"&amp;'Manager Financiar'!$D$1&amp;"  &lt;p&gt;&amp;emsp;&amp;emsp;&amp;emsp;&amp;emsp;&amp;emsp;Trimite-ne CV-ul tau: &lt;a href=""mailto:recrutare@altex.ro?subject="&amp;"["&amp;UPPER(Magazine!C30)&amp;"]"&amp;" ["&amp;UPPER(Magazine!A30)&amp;"] "&amp;"Manager Financiar"&amp;"""&gt;click aici pentru a aplica.&lt;/a&gt;&lt;/p&gt;","")</f>
        <v/>
      </c>
      <c r="G155" t="str">
        <f>IF(Magazine!AD30&gt;0,"&lt;p class=""cariere-pozitie-titlu"" id="""&amp;IF(Magazine!$AO30&lt;&gt;0,SUBSTITUTE(Magazine!$B30," ","-"),"")&amp;"""&gt;&amp;emsp;&amp;emsp;•&amp;nbsp;&amp;nbsp;Casier&amp;nbsp;&amp;nbsp;("&amp;VLOOKUP(Magazine!$B30,Magazine!$B$2:$AN$95,29,0)&amp;IF(VLOOKUP(Magazine!$B30,Magazine!$B$2:$AN$95,29,0)&gt;1," pozitii"," pozitie")&amp;")&lt;/p&gt;"&amp;Casier!$D$1&amp;"  &lt;p&gt;&amp;emsp;&amp;emsp;&amp;emsp;&amp;emsp;&amp;emsp;Trimite-ne CV-ul tau: &lt;a href=""mailto:recrutare@altex.ro?subject="&amp;"["&amp;UPPER(Magazine!C30)&amp;"]"&amp;" ["&amp;UPPER(Magazine!A30)&amp;"] "&amp;"Casier"&amp;"""&gt;click aici pentru a aplica.&lt;/a&gt;&lt;/p&gt;","")</f>
        <v/>
      </c>
      <c r="H155" t="str">
        <f>IF(Magazine!AE30&gt;0,"&lt;p class=""cariere-pozitie-titlu"" id="""&amp;IF(Magazine!$AO30&lt;&gt;0,SUBSTITUTE(Magazine!$B30," ","-"),"")&amp;"""&gt;&amp;emsp;&amp;emsp;•&amp;nbsp;&amp;nbsp;Consultant Vanzari Electrocasnice Mari&amp;nbsp;&amp;nbsp;("&amp;VLOOKUP(Magazine!$B30,Magazine!$B$2:$AN$95,30,0)&amp;IF(VLOOKUP(Magazine!$B30,Magazine!$B$2:$AN$95,30,0)&gt;1," pozitii"," pozitie")&amp;")&lt;/p&gt;"&amp;'Electrocasnice Mari'!$D$1&amp;"  &lt;p&gt;&amp;emsp;&amp;emsp;&amp;emsp;&amp;emsp;&amp;emsp;Trimite-ne CV-ul tau: &lt;a href=""mailto:recrutare@altex.ro?subject="&amp;"["&amp;UPPER(Magazine!C30)&amp;"]"&amp;" ["&amp;UPPER(Magazine!A30)&amp;"] "&amp;"Electrocasnice Mari"&amp;"""&gt;clici aici pentru a aplica.&lt;/a&gt;&lt;/p&gt;","")</f>
        <v/>
      </c>
      <c r="I155" t="str">
        <f>IF(Magazine!AF30&gt;0,"&lt;p class=""cariere-pozitie-titlu"" id="""&amp;IF(Magazine!$AO30&lt;&gt;0,SUBSTITUTE(Magazine!$B30," ","-"),"")&amp;"""&gt;&amp;emsp;&amp;emsp;•&amp;nbsp;&amp;nbsp;Consultant Vanzari Electrocasnice Mici&amp;nbsp;&amp;nbsp;("&amp;VLOOKUP(Magazine!$B30,Magazine!$B$2:$AN$95,31,0)&amp;IF(VLOOKUP(Magazine!$B30,Magazine!$B$2:$AN$95,31,0)&gt;1," pozitii"," pozitie")&amp;")&lt;/p&gt;"&amp;'Electrocasnice Mici'!$D$1&amp;"  &lt;p&gt;&amp;emsp;&amp;emsp;&amp;emsp;&amp;emsp;&amp;emsp;Trimite-ne CV-ul tau: &lt;a href=""mailto:recrutare@altex.ro?subject="&amp;"["&amp;UPPER(Magazine!C30)&amp;"]"&amp;" ["&amp;UPPER(Magazine!A30)&amp;"] "&amp;"Electrocasnice Mici"&amp;"""&gt;click aici pentru a aplica.&lt;/a&gt;&lt;/p&gt;","")</f>
        <v/>
      </c>
      <c r="J155" t="str">
        <f>IF(Magazine!AG30&gt;0,"&lt;p class=""cariere-pozitie-titlu"" id="""&amp;IF(Magazine!$AO30&lt;&gt;0,SUBSTITUTE(Magazine!$B30," ","-"),"")&amp;"""&gt;&amp;emsp;&amp;emsp;•&amp;nbsp;&amp;nbsp;Consultant Vanzari Comunicatii&amp;nbsp;&amp;nbsp;("&amp;VLOOKUP(Magazine!$B30,Magazine!$B$2:$AN$95,32,0)&amp;IF(VLOOKUP(Magazine!$B30,Magazine!$B$2:$AN$95,32,0)&gt;1," pozitii"," pozitie")&amp;")&lt;/p&gt;"&amp;Comunicatii!$D$1&amp;"  &lt;p&gt;&amp;emsp;&amp;emsp;&amp;emsp;&amp;emsp;&amp;emsp;Trimite-ne CV-ul tau: &lt;a href=""mailto:recrutare@altex.ro?subject="&amp;"["&amp;UPPER(Magazine!C30)&amp;"]"&amp;" ["&amp;UPPER(Magazine!A30)&amp;"] "&amp;"Comunicatii"&amp;"""&gt;click aici pentru a aplica.&lt;/a&gt;&lt;/p&gt;","")</f>
        <v/>
      </c>
      <c r="K155" t="str">
        <f>IF(Magazine!AH30&gt;0,"&lt;p class=""cariere-pozitie-titlu"" id="""&amp;IF(Magazine!$AO30&lt;&gt;0,SUBSTITUTE(Magazine!$B30," ","-"),"")&amp;"""&gt;&amp;emsp;&amp;emsp;•&amp;nbsp;&amp;nbsp;Consultant Vanzari IT&amp;nbsp;&amp;nbsp;("&amp;VLOOKUP(Magazine!$B30,Magazine!$B$2:$AN$95,33,0)&amp;IF(VLOOKUP(Magazine!$B30,Magazine!$B$2:$AN$95,33,0)&gt;1," pozitii"," pozitie")&amp;")&lt;/p&gt;"&amp;IT!$D$1&amp;"  &lt;p&gt;&amp;emsp;&amp;emsp;&amp;emsp;&amp;emsp;&amp;emsp;Trimite-ne CV-ul tau: &lt;a href=""mailto:recrutare@altex.ro?subject="&amp;"["&amp;UPPER(Magazine!C30)&amp;"]"&amp;" ["&amp;UPPER(Magazine!A30)&amp;"] "&amp;"IT"&amp;"""&gt;click aici pentru a aplica.&lt;/a&gt;&lt;/p&gt;","")</f>
        <v/>
      </c>
      <c r="L155" t="str">
        <f>IF(Magazine!AI30&gt;0,"&lt;p class=""cariere-pozitie-titlu"" id="""&amp;IF(Magazine!$AO30&lt;&gt;0,SUBSTITUTE(Magazine!$B30," ","-"),"")&amp;"""&gt;&amp;emsp;&amp;emsp;•&amp;nbsp;&amp;nbsp;Consultant Vanzari Entertainment&amp;nbsp;&amp;nbsp;("&amp;VLOOKUP(Magazine!$B30,Magazine!$B$2:$AN$95,34,0)&amp;IF(VLOOKUP(Magazine!$B30,Magazine!$B$2:$AN$95,34,0)&gt;1," pozitii"," pozitie")&amp;")&lt;/p&gt;"&amp;Entertainment!$D$1&amp;"  &lt;p&gt;&amp;emsp;&amp;emsp;&amp;emsp;&amp;emsp;&amp;emsp;Trimite-ne CV-ul tau &lt;a href=""mailto:recrutare@altex.ro?subject="&amp;"["&amp;UPPER(Magazine!C30)&amp;"]"&amp;" ["&amp;UPPER(Magazine!A30)&amp;"] "&amp;"Entertainment"&amp;"""&gt;click aici pentru a aplica.&lt;/a&gt;&lt;/p&gt;","")</f>
        <v/>
      </c>
      <c r="M155" t="str">
        <f>IF(Magazine!AJ30&gt;0,"&lt;p class=""cariere-pozitie-titlu"" id="""&amp;IF(Magazine!$AO30&lt;&gt;0,SUBSTITUTE(Magazine!$B30," ","-"),"")&amp;"""&gt;&amp;emsp;&amp;emsp;•&amp;nbsp;&amp;nbsp;Consultant Vanzari Negre&amp;nbsp;&amp;nbsp;("&amp;VLOOKUP(Magazine!$B30,Magazine!$B$2:$AN$95,35,0)&amp;IF(VLOOKUP(Magazine!$B30,Magazine!$B$2:$AN$95,35,0)&gt;1," pozitii"," pozitie")&amp;")&lt;/p&gt;"&amp;Negre!D29&amp;"  &lt;p&gt;&amp;emsp;&amp;emsp;&amp;emsp;&amp;emsp;&amp;emsp;Trimite-ne CV-ul tău la adresa &lt;a href=""mailto:recrutare@altex.ro?subject="&amp;"["&amp;UPPER(Magazine!C30)&amp;"]"&amp;" ["&amp;UPPER(Magazine!A30)&amp;"] "&amp;"Negre"&amp;"""&gt;recrutare@altex.ro&lt;/a&gt;&lt;/p&gt;","")</f>
        <v/>
      </c>
      <c r="N155" t="str">
        <f>IF(Magazine!AK30&gt;0,"&lt;p class=""cariere-pozitie-titlu"" id="""&amp;IF(Magazine!$AO30&lt;&gt;0,SUBSTITUTE(Magazine!$B30," ","-"),"")&amp;"""&gt;&amp;emsp;&amp;emsp;•&amp;nbsp;&amp;nbsp;Consultant Vanzari Audio-Visual&amp;nbsp;&amp;nbsp;("&amp;VLOOKUP(Magazine!$B30,Magazine!$B$2:$AN$95,36,0)&amp;IF(VLOOKUP(Magazine!$B30,Magazine!$B$2:$AN$95,36,0)&gt;1," pozitii"," pozitie")&amp;")&lt;/p&gt;"&amp;'Audio-Visual    '!$D$1&amp;"  &lt;p&gt;&amp;emsp;&amp;emsp;&amp;emsp;&amp;emsp;&amp;emsp;Trimite-ne CV-ul tau: &lt;a href=""mailto:recrutare@altex.ro?subject="&amp;"["&amp;UPPER(Magazine!F30)&amp;"]"&amp;" ["&amp;UPPER(Magazine!D30)&amp;"] "&amp;"Audio-Visual"&amp;"""&gt;click aici pentru a aplica.&lt;/a&gt;&lt;/p&gt;","")</f>
        <v/>
      </c>
      <c r="O155" t="str">
        <f>IF(Magazine!AL30&gt;0,"&lt;p class=""cariere-pozitie-titlu"" id="""&amp;IF(Magazine!$AO30&lt;&gt;0,SUBSTITUTE(Magazine!$B30," ","-"),"")&amp;"""&gt;&amp;emsp;&amp;emsp;•&amp;nbsp;&amp;nbsp;Responsabil Service&amp;nbsp;&amp;nbsp;("&amp;VLOOKUP(Magazine!$B30,Magazine!$B$2:$AN$95,37,0)&amp;IF(VLOOKUP(Magazine!$B30,Magazine!$B$2:$AN$95,37,0)&gt;1," pozitii"," pozitie")&amp;")&lt;/p&gt;"&amp;'Responsabil Service'!$D$1&amp;"  &lt;p&gt;&amp;emsp;&amp;emsp;&amp;emsp;&amp;emsp;&amp;emsp;Trimite-ne CV-ul tau &lt;a href=""mailto:recrutare@altex.ro?subject="&amp;"["&amp;UPPER(Magazine!F30)&amp;"]"&amp;" ["&amp;UPPER(Magazine!D30)&amp;"] "&amp;"Responsabil Service"&amp;"""&gt;click aici pentru a aplica.&lt;/a&gt;&lt;/p&gt;","")</f>
        <v/>
      </c>
      <c r="P155" t="str">
        <f>IF(Magazine!AM30&gt;0,"&lt;p class=""cariere-pozitie-titlu"" id="""&amp;IF(Magazine!$AO30&lt;&gt;0,SUBSTITUTE(Magazine!$B30," ","-"),"")&amp;"""&gt;&amp;emsp;&amp;emsp;•&amp;nbsp;&amp;nbsp;Operator Online&amp;nbsp;&amp;nbsp;("&amp;VLOOKUP(Magazine!$B30,Magazine!$B$2:$AN$95,38,0)&amp;IF(VLOOKUP(Magazine!$B30,Magazine!$B$2:$AN$95,38,0)&gt;1,"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href=""mailto:recrutare@altex.ro?subject="&amp;"["&amp;UPPER(Magazine!F30)&amp;"]"&amp;" ["&amp;UPPER(Magazine!D30)&amp;"] "&amp;"Operator Online"&amp;"""&gt;recrutare@altex.ro&lt;/a&gt;&lt;/p&gt;","")</f>
        <v/>
      </c>
      <c r="Q155" t="str">
        <f>IF(Magazine!AN30&gt;0,"&lt;p class=""cariere-pozitie-titlu"" id="""&amp;IF(Magazine!$AO30&lt;&gt;0,SUBSTITUTE(Magazine!$B30," ","-"),"")&amp;"""&gt;&amp;emsp;&amp;emsp;•&amp;nbsp;&amp;nbsp;Operator Probe &amp; Garantii&amp;nbsp;&amp;nbsp;("&amp;VLOOKUP(Magazine!$B30,Magazine!$B$2:$AN$95,39,0)&amp;IF(VLOOKUP(Magazine!$B30,Magazine!$B$2:$AN$95,39,0)&gt;1,"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href=""mailto:recrutare@altex.ro?subject="&amp;"["&amp;UPPER(Magazine!G30)&amp;"]"&amp;" ["&amp;UPPER(Magazine!E30)&amp;"] "&amp;"Probe &amp; Garantii"&amp;"""&gt;recrutare@altex.ro&lt;/a&gt;&lt;/p&gt;","")</f>
        <v/>
      </c>
      <c r="R155" t="str">
        <f t="shared" si="2"/>
        <v/>
      </c>
    </row>
    <row r="156" spans="1:18" x14ac:dyDescent="0.3">
      <c r="A156" t="str">
        <f>IF(NOT(ISNA(VLOOKUP(Magazine!D31,Magazine!$AQ$2:$AR$41,2,0))),IF(Magazine!D31&lt;&gt;Magazine!D30,"&lt;button id="""&amp;LOWER(Magazine!D31)&amp;""" class=""accordion""&gt;Posturi in județul "&amp;Magazine!D31&amp;" &lt;div&gt;("&amp;VLOOKUP(Magazine!D31,Magazine!$AQ$2:$AR$41,2,0)&amp;")&lt;/div&gt;&lt;/button&gt;",""),"")</f>
        <v/>
      </c>
      <c r="B156" t="str">
        <f t="shared" si="0"/>
        <v/>
      </c>
      <c r="C156" t="str">
        <f>IF(Magazine!$AO31&lt;&gt;0,"  &lt;h3 class=cariere-magazin-titlu&gt;"&amp;Magazine!B31&amp;"&lt;/h3&gt;","")</f>
        <v xml:space="preserve">  &lt;h3 class=cariere-magazin-titlu&gt;Altex Bucuresti Vulcan&lt;/h3&gt;</v>
      </c>
      <c r="D156" t="str">
        <f>IF(Magazine!AA31&gt;0,"&lt;p class=""cariere-pozitie-titlu"" id="""&amp;IF(Magazine!$AO31&lt;&gt;0,SUBSTITUTE(Magazine!$B31," ","-"),"")&amp;"""&gt;&amp;emsp;&amp;emsp;•&amp;nbsp;&amp;nbsp;Director Magazin&amp;nbsp;&amp;nbsp;("&amp;VLOOKUP(Magazine!$B31,Magazine!$B$2:$AN$95,26,0)&amp;IF(VLOOKUP(Magazine!$B31,Magazine!$B$2:$AN$95,26,0)&gt;1," pozitii"," pozitie")&amp;")&lt;/p&gt;"&amp;'Director Magazin   '!$D$1&amp;"  &lt;p&gt;&amp;emsp;&amp;emsp;&amp;emsp;&amp;emsp;&amp;emsp;Trimite-ne CV-ul tau: &lt;a href=""mailto:recrutare@altex.ro?subject="&amp;"["&amp;UPPER(Magazine!C31)&amp;"]"&amp;" ["&amp;UPPER(Magazine!A31)&amp;"] "&amp;"Director Magazin"&amp;"""&gt;click aici pentru a aplica.&lt;/a&gt;&lt;/p&gt;","")</f>
        <v/>
      </c>
      <c r="E156" t="str">
        <f>IF(Magazine!AB31&gt;0,"&lt;p class=""cariere-pozitie-titlu"" id="""&amp;IF(Magazine!$AO31&lt;&gt;0,SUBSTITUTE(Magazine!$B31," ","-"),"")&amp;"""&gt;&amp;emsp;&amp;emsp;•&amp;nbsp;&amp;nbsp;Director Adjunct Magazin&amp;nbsp;&amp;nbsp;("&amp;VLOOKUP(Magazine!$B31,Magazine!$B$2:$AN$95,27,0)&amp;IF(VLOOKUP(Magazine!$B31,Magazine!$B$2:$AN$95,27,0)&gt;1," pozitii"," pozitie")&amp;")&lt;/p&gt;"&amp;'Director Adjunct'!$D$1&amp;"  &lt;p&gt;&amp;emsp;&amp;emsp;&amp;emsp;&amp;emsp;&amp;emsp;Trimite-ne CV-ul tau: &lt;a href=""mailto:recrutare@altex.ro?subject="&amp;"["&amp;UPPER(Magazine!D31)&amp;"]"&amp;" ["&amp;UPPER(Magazine!B31)&amp;"] "&amp;"Director Adjunct Magazin"&amp;"""&gt;click aici pentru a aplica.&lt;/a&gt;&lt;/p&gt;","")</f>
        <v/>
      </c>
      <c r="F156" t="str">
        <f>IF(Magazine!AC31&gt;0,"&lt;p class=""cariere-pozitie-titlu"" id="""&amp;IF(Magazine!$AO31&lt;&gt;0,SUBSTITUTE(Magazine!$B31," ","-"),"")&amp;"""&gt;&amp;emsp;&amp;emsp;•&amp;nbsp;&amp;nbsp;Manager Financiar&amp;nbsp;&amp;nbsp;("&amp;VLOOKUP(Magazine!$B31,Magazine!$B$2:$AN$95,28,0)&amp;IF(VLOOKUP(Magazine!$B31,Magazine!$B$2:$AN$95,28,0)&gt;1," pozitii"," pozitie")&amp;")&lt;/p&gt;"&amp;'Manager Financiar'!$D$1&amp;"  &lt;p&gt;&amp;emsp;&amp;emsp;&amp;emsp;&amp;emsp;&amp;emsp;Trimite-ne CV-ul tau: &lt;a href=""mailto:recrutare@altex.ro?subject="&amp;"["&amp;UPPER(Magazine!C31)&amp;"]"&amp;" ["&amp;UPPER(Magazine!A31)&amp;"] "&amp;"Manager Financiar"&amp;"""&gt;click aici pentru a aplica.&lt;/a&gt;&lt;/p&gt;","")</f>
        <v/>
      </c>
      <c r="G156" t="str">
        <f>IF(Magazine!AD31&gt;0,"&lt;p class=""cariere-pozitie-titlu"" id="""&amp;IF(Magazine!$AO31&lt;&gt;0,SUBSTITUTE(Magazine!$B31," ","-"),"")&amp;"""&gt;&amp;emsp;&amp;emsp;•&amp;nbsp;&amp;nbsp;Casier&amp;nbsp;&amp;nbsp;("&amp;VLOOKUP(Magazine!$B31,Magazine!$B$2:$AN$95,29,0)&amp;IF(VLOOKUP(Magazine!$B31,Magazine!$B$2:$AN$95,29,0)&gt;1," pozitii"," pozitie")&amp;")&lt;/p&gt;"&amp;Casier!$D$1&amp;"  &lt;p&gt;&amp;emsp;&amp;emsp;&amp;emsp;&amp;emsp;&amp;emsp;Trimite-ne CV-ul tau: &lt;a href=""mailto:recrutare@altex.ro?subject="&amp;"["&amp;UPPER(Magazine!C31)&amp;"]"&amp;" ["&amp;UPPER(Magazine!A31)&amp;"] "&amp;"Casier"&amp;"""&gt;click aici pentru a aplica.&lt;/a&gt;&lt;/p&gt;","")</f>
        <v/>
      </c>
      <c r="H156" t="str">
        <f>IF(Magazine!AE31&gt;0,"&lt;p class=""cariere-pozitie-titlu"" id="""&amp;IF(Magazine!$AO31&lt;&gt;0,SUBSTITUTE(Magazine!$B31," ","-"),"")&amp;"""&gt;&amp;emsp;&amp;emsp;•&amp;nbsp;&amp;nbsp;Consultant Vanzari Electrocasnice Mari&amp;nbsp;&amp;nbsp;("&amp;VLOOKUP(Magazine!$B31,Magazine!$B$2:$AN$95,30,0)&amp;IF(VLOOKUP(Magazine!$B31,Magazine!$B$2:$AN$95,30,0)&gt;1," pozitii"," pozitie")&amp;")&lt;/p&gt;"&amp;'Electrocasnice Mari'!$D$1&amp;"  &lt;p&gt;&amp;emsp;&amp;emsp;&amp;emsp;&amp;emsp;&amp;emsp;Trimite-ne CV-ul tau: &lt;a href=""mailto:recrutare@altex.ro?subject="&amp;"["&amp;UPPER(Magazine!C31)&amp;"]"&amp;" ["&amp;UPPER(Magazine!A31)&amp;"] "&amp;"Electrocasnice Mari"&amp;"""&gt;clici aici pentru a aplica.&lt;/a&gt;&lt;/p&gt;","")</f>
        <v/>
      </c>
      <c r="I156" t="str">
        <f>IF(Magazine!AF31&gt;0,"&lt;p class=""cariere-pozitie-titlu"" id="""&amp;IF(Magazine!$AO31&lt;&gt;0,SUBSTITUTE(Magazine!$B31," ","-"),"")&amp;"""&gt;&amp;emsp;&amp;emsp;•&amp;nbsp;&amp;nbsp;Consultant Vanzari Electrocasnice Mici&amp;nbsp;&amp;nbsp;("&amp;VLOOKUP(Magazine!$B31,Magazine!$B$2:$AN$95,31,0)&amp;IF(VLOOKUP(Magazine!$B31,Magazine!$B$2:$AN$95,31,0)&gt;1," pozitii"," pozitie")&amp;")&lt;/p&gt;"&amp;'Electrocasnice Mici'!$D$1&amp;"  &lt;p&gt;&amp;emsp;&amp;emsp;&amp;emsp;&amp;emsp;&amp;emsp;Trimite-ne CV-ul tau: &lt;a href=""mailto:recrutare@altex.ro?subject="&amp;"["&amp;UPPER(Magazine!C31)&amp;"]"&amp;" ["&amp;UPPER(Magazine!A31)&amp;"] "&amp;"Electrocasnice Mici"&amp;"""&gt;click aici pentru a aplica.&lt;/a&gt;&lt;/p&gt;","")</f>
        <v>&lt;p class="cariere-pozitie-titlu" id="Altex-Bucuresti-Vulcan"&gt;&amp;emsp;&amp;emsp;•&amp;nbsp;&amp;nbsp;Consultant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5] [ALTEX] Electrocasnice Mici"&gt;click aici pentru a aplica.&lt;/a&gt;&lt;/p&gt;</v>
      </c>
      <c r="J156" t="str">
        <f>IF(Magazine!AG31&gt;0,"&lt;p class=""cariere-pozitie-titlu"" id="""&amp;IF(Magazine!$AO31&lt;&gt;0,SUBSTITUTE(Magazine!$B31," ","-"),"")&amp;"""&gt;&amp;emsp;&amp;emsp;•&amp;nbsp;&amp;nbsp;Consultant Vanzari Comunicatii&amp;nbsp;&amp;nbsp;("&amp;VLOOKUP(Magazine!$B31,Magazine!$B$2:$AN$95,32,0)&amp;IF(VLOOKUP(Magazine!$B31,Magazine!$B$2:$AN$95,32,0)&gt;1," pozitii"," pozitie")&amp;")&lt;/p&gt;"&amp;Comunicatii!$D$1&amp;"  &lt;p&gt;&amp;emsp;&amp;emsp;&amp;emsp;&amp;emsp;&amp;emsp;Trimite-ne CV-ul tau: &lt;a href=""mailto:recrutare@altex.ro?subject="&amp;"["&amp;UPPER(Magazine!C31)&amp;"]"&amp;" ["&amp;UPPER(Magazine!A31)&amp;"] "&amp;"Comunicatii"&amp;"""&gt;click aici pentru a aplica.&lt;/a&gt;&lt;/p&gt;","")</f>
        <v>&lt;p class="cariere-pozitie-titlu" id="Altex-Bucuresti-Vulcan"&gt;&amp;emsp;&amp;emsp;•&amp;nbsp;&amp;nbsp;Consultant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href="mailto:recrutare@altex.ro?subject=[SECTOR 5] [ALTEX] Comunicatii"&gt;click aici pentru a aplica.&lt;/a&gt;&lt;/p&gt;</v>
      </c>
      <c r="K156" t="str">
        <f>IF(Magazine!AH31&gt;0,"&lt;p class=""cariere-pozitie-titlu"" id="""&amp;IF(Magazine!$AO31&lt;&gt;0,SUBSTITUTE(Magazine!$B31," ","-"),"")&amp;"""&gt;&amp;emsp;&amp;emsp;•&amp;nbsp;&amp;nbsp;Consultant Vanzari IT&amp;nbsp;&amp;nbsp;("&amp;VLOOKUP(Magazine!$B31,Magazine!$B$2:$AN$95,33,0)&amp;IF(VLOOKUP(Magazine!$B31,Magazine!$B$2:$AN$95,33,0)&gt;1," pozitii"," pozitie")&amp;")&lt;/p&gt;"&amp;IT!$D$1&amp;"  &lt;p&gt;&amp;emsp;&amp;emsp;&amp;emsp;&amp;emsp;&amp;emsp;Trimite-ne CV-ul tau: &lt;a href=""mailto:recrutare@altex.ro?subject="&amp;"["&amp;UPPER(Magazine!C31)&amp;"]"&amp;" ["&amp;UPPER(Magazine!A31)&amp;"] "&amp;"IT"&amp;"""&gt;click aici pentru a aplica.&lt;/a&gt;&lt;/p&gt;","")</f>
        <v/>
      </c>
      <c r="L156" t="str">
        <f>IF(Magazine!AI31&gt;0,"&lt;p class=""cariere-pozitie-titlu"" id="""&amp;IF(Magazine!$AO31&lt;&gt;0,SUBSTITUTE(Magazine!$B31," ","-"),"")&amp;"""&gt;&amp;emsp;&amp;emsp;•&amp;nbsp;&amp;nbsp;Consultant Vanzari Entertainment&amp;nbsp;&amp;nbsp;("&amp;VLOOKUP(Magazine!$B31,Magazine!$B$2:$AN$95,34,0)&amp;IF(VLOOKUP(Magazine!$B31,Magazine!$B$2:$AN$95,34,0)&gt;1," pozitii"," pozitie")&amp;")&lt;/p&gt;"&amp;Entertainment!$D$1&amp;"  &lt;p&gt;&amp;emsp;&amp;emsp;&amp;emsp;&amp;emsp;&amp;emsp;Trimite-ne CV-ul tau &lt;a href=""mailto:recrutare@altex.ro?subject="&amp;"["&amp;UPPER(Magazine!C31)&amp;"]"&amp;" ["&amp;UPPER(Magazine!A31)&amp;"] "&amp;"Entertainment"&amp;"""&gt;click aici pentru a aplica.&lt;/a&gt;&lt;/p&gt;","")</f>
        <v/>
      </c>
      <c r="M156" t="str">
        <f>IF(Magazine!AJ31&gt;0,"&lt;p class=""cariere-pozitie-titlu"" id="""&amp;IF(Magazine!$AO31&lt;&gt;0,SUBSTITUTE(Magazine!$B31," ","-"),"")&amp;"""&gt;&amp;emsp;&amp;emsp;•&amp;nbsp;&amp;nbsp;Consultant Vanzari Negre&amp;nbsp;&amp;nbsp;("&amp;VLOOKUP(Magazine!$B31,Magazine!$B$2:$AN$95,35,0)&amp;IF(VLOOKUP(Magazine!$B31,Magazine!$B$2:$AN$95,35,0)&gt;1," pozitii"," pozitie")&amp;")&lt;/p&gt;"&amp;Negre!D30&amp;"  &lt;p&gt;&amp;emsp;&amp;emsp;&amp;emsp;&amp;emsp;&amp;emsp;Trimite-ne CV-ul tău la adresa &lt;a href=""mailto:recrutare@altex.ro?subject="&amp;"["&amp;UPPER(Magazine!C31)&amp;"]"&amp;" ["&amp;UPPER(Magazine!A31)&amp;"] "&amp;"Negre"&amp;"""&gt;recrutare@altex.ro&lt;/a&gt;&lt;/p&gt;","")</f>
        <v/>
      </c>
      <c r="N156" t="str">
        <f>IF(Magazine!AK31&gt;0,"&lt;p class=""cariere-pozitie-titlu"" id="""&amp;IF(Magazine!$AO31&lt;&gt;0,SUBSTITUTE(Magazine!$B31," ","-"),"")&amp;"""&gt;&amp;emsp;&amp;emsp;•&amp;nbsp;&amp;nbsp;Consultant Vanzari Audio-Visual&amp;nbsp;&amp;nbsp;("&amp;VLOOKUP(Magazine!$B31,Magazine!$B$2:$AN$95,36,0)&amp;IF(VLOOKUP(Magazine!$B31,Magazine!$B$2:$AN$95,36,0)&gt;1," pozitii"," pozitie")&amp;")&lt;/p&gt;"&amp;'Audio-Visual    '!$D$1&amp;"  &lt;p&gt;&amp;emsp;&amp;emsp;&amp;emsp;&amp;emsp;&amp;emsp;Trimite-ne CV-ul tau: &lt;a href=""mailto:recrutare@altex.ro?subject="&amp;"["&amp;UPPER(Magazine!F31)&amp;"]"&amp;" ["&amp;UPPER(Magazine!D31)&amp;"] "&amp;"Audio-Visual"&amp;"""&gt;click aici pentru a aplica.&lt;/a&gt;&lt;/p&gt;","")</f>
        <v/>
      </c>
      <c r="O156" t="str">
        <f>IF(Magazine!AL31&gt;0,"&lt;p class=""cariere-pozitie-titlu"" id="""&amp;IF(Magazine!$AO31&lt;&gt;0,SUBSTITUTE(Magazine!$B31," ","-"),"")&amp;"""&gt;&amp;emsp;&amp;emsp;•&amp;nbsp;&amp;nbsp;Responsabil Service&amp;nbsp;&amp;nbsp;("&amp;VLOOKUP(Magazine!$B31,Magazine!$B$2:$AN$95,37,0)&amp;IF(VLOOKUP(Magazine!$B31,Magazine!$B$2:$AN$95,37,0)&gt;1," pozitii"," pozitie")&amp;")&lt;/p&gt;"&amp;'Responsabil Service'!$D$1&amp;"  &lt;p&gt;&amp;emsp;&amp;emsp;&amp;emsp;&amp;emsp;&amp;emsp;Trimite-ne CV-ul tau &lt;a href=""mailto:recrutare@altex.ro?subject="&amp;"["&amp;UPPER(Magazine!F31)&amp;"]"&amp;" ["&amp;UPPER(Magazine!D31)&amp;"] "&amp;"Responsabil Service"&amp;"""&gt;click aici pentru a aplica.&lt;/a&gt;&lt;/p&gt;","")</f>
        <v/>
      </c>
      <c r="P156" t="str">
        <f>IF(Magazine!AM31&gt;0,"&lt;p class=""cariere-pozitie-titlu"" id="""&amp;IF(Magazine!$AO31&lt;&gt;0,SUBSTITUTE(Magazine!$B31," ","-"),"")&amp;"""&gt;&amp;emsp;&amp;emsp;•&amp;nbsp;&amp;nbsp;Operator Online&amp;nbsp;&amp;nbsp;("&amp;VLOOKUP(Magazine!$B31,Magazine!$B$2:$AN$95,38,0)&amp;IF(VLOOKUP(Magazine!$B31,Magazine!$B$2:$AN$95,38,0)&gt;1,"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href=""mailto:recrutare@altex.ro?subject="&amp;"["&amp;UPPER(Magazine!F31)&amp;"]"&amp;" ["&amp;UPPER(Magazine!D31)&amp;"] "&amp;"Operator Online"&amp;"""&gt;recrutare@altex.ro&lt;/a&gt;&lt;/p&gt;","")</f>
        <v/>
      </c>
      <c r="Q156" t="str">
        <f>IF(Magazine!AN31&gt;0,"&lt;p class=""cariere-pozitie-titlu"" id="""&amp;IF(Magazine!$AO31&lt;&gt;0,SUBSTITUTE(Magazine!$B31," ","-"),"")&amp;"""&gt;&amp;emsp;&amp;emsp;•&amp;nbsp;&amp;nbsp;Operator Probe &amp; Garantii&amp;nbsp;&amp;nbsp;("&amp;VLOOKUP(Magazine!$B31,Magazine!$B$2:$AN$95,39,0)&amp;IF(VLOOKUP(Magazine!$B31,Magazine!$B$2:$AN$95,39,0)&gt;1,"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href=""mailto:recrutare@altex.ro?subject="&amp;"["&amp;UPPER(Magazine!G31)&amp;"]"&amp;" ["&amp;UPPER(Magazine!E31)&amp;"] "&amp;"Probe &amp; Garantii"&amp;"""&gt;recrutare@altex.ro&lt;/a&gt;&lt;/p&gt;","")</f>
        <v/>
      </c>
      <c r="R156" t="str">
        <f t="shared" si="2"/>
        <v/>
      </c>
    </row>
    <row r="157" spans="1:18" x14ac:dyDescent="0.3">
      <c r="A157" t="str">
        <f>IF(NOT(ISNA(VLOOKUP(Magazine!D32,Magazine!$AQ$2:$AR$41,2,0))),IF(Magazine!D32&lt;&gt;Magazine!D31,"&lt;button id="""&amp;LOWER(Magazine!D32)&amp;""" class=""accordion""&gt;Posturi in județul "&amp;Magazine!D32&amp;" &lt;div&gt;("&amp;VLOOKUP(Magazine!D32,Magazine!$AQ$2:$AR$41,2,0)&amp;")&lt;/div&gt;&lt;/button&gt;",""),"")</f>
        <v/>
      </c>
      <c r="B157" t="str">
        <f t="shared" si="0"/>
        <v/>
      </c>
      <c r="C157" t="str">
        <f>IF(Magazine!$AO32&lt;&gt;0,"  &lt;h3 class=cariere-magazin-titlu&gt;"&amp;Magazine!B32&amp;"&lt;/h3&gt;","")</f>
        <v/>
      </c>
      <c r="D157" t="str">
        <f>IF(Magazine!AA32&gt;0,"&lt;p class=""cariere-pozitie-titlu"" id="""&amp;IF(Magazine!$AO32&lt;&gt;0,SUBSTITUTE(Magazine!$B32," ","-"),"")&amp;"""&gt;&amp;emsp;&amp;emsp;•&amp;nbsp;&amp;nbsp;Director Magazin&amp;nbsp;&amp;nbsp;("&amp;VLOOKUP(Magazine!$B32,Magazine!$B$2:$AN$95,26,0)&amp;IF(VLOOKUP(Magazine!$B32,Magazine!$B$2:$AN$95,26,0)&gt;1," pozitii"," pozitie")&amp;")&lt;/p&gt;"&amp;'Director Magazin   '!$D$1&amp;"  &lt;p&gt;&amp;emsp;&amp;emsp;&amp;emsp;&amp;emsp;&amp;emsp;Trimite-ne CV-ul tau: &lt;a href=""mailto:recrutare@altex.ro?subject="&amp;"["&amp;UPPER(Magazine!C32)&amp;"]"&amp;" ["&amp;UPPER(Magazine!A32)&amp;"] "&amp;"Director Magazin"&amp;"""&gt;click aici pentru a aplica.&lt;/a&gt;&lt;/p&gt;","")</f>
        <v/>
      </c>
      <c r="E157" t="str">
        <f>IF(Magazine!AB32&gt;0,"&lt;p class=""cariere-pozitie-titlu"" id="""&amp;IF(Magazine!$AO32&lt;&gt;0,SUBSTITUTE(Magazine!$B32," ","-"),"")&amp;"""&gt;&amp;emsp;&amp;emsp;•&amp;nbsp;&amp;nbsp;Director Adjunct Magazin&amp;nbsp;&amp;nbsp;("&amp;VLOOKUP(Magazine!$B32,Magazine!$B$2:$AN$95,27,0)&amp;IF(VLOOKUP(Magazine!$B32,Magazine!$B$2:$AN$95,27,0)&gt;1," pozitii"," pozitie")&amp;")&lt;/p&gt;"&amp;'Director Adjunct'!$D$1&amp;"  &lt;p&gt;&amp;emsp;&amp;emsp;&amp;emsp;&amp;emsp;&amp;emsp;Trimite-ne CV-ul tau: &lt;a href=""mailto:recrutare@altex.ro?subject="&amp;"["&amp;UPPER(Magazine!D32)&amp;"]"&amp;" ["&amp;UPPER(Magazine!B32)&amp;"] "&amp;"Director Adjunct Magazin"&amp;"""&gt;click aici pentru a aplica.&lt;/a&gt;&lt;/p&gt;","")</f>
        <v/>
      </c>
      <c r="F157" t="str">
        <f>IF(Magazine!AC32&gt;0,"&lt;p class=""cariere-pozitie-titlu"" id="""&amp;IF(Magazine!$AO32&lt;&gt;0,SUBSTITUTE(Magazine!$B32," ","-"),"")&amp;"""&gt;&amp;emsp;&amp;emsp;•&amp;nbsp;&amp;nbsp;Manager Financiar&amp;nbsp;&amp;nbsp;("&amp;VLOOKUP(Magazine!$B32,Magazine!$B$2:$AN$95,28,0)&amp;IF(VLOOKUP(Magazine!$B32,Magazine!$B$2:$AN$95,28,0)&gt;1," pozitii"," pozitie")&amp;")&lt;/p&gt;"&amp;'Manager Financiar'!$D$1&amp;"  &lt;p&gt;&amp;emsp;&amp;emsp;&amp;emsp;&amp;emsp;&amp;emsp;Trimite-ne CV-ul tau: &lt;a href=""mailto:recrutare@altex.ro?subject="&amp;"["&amp;UPPER(Magazine!C32)&amp;"]"&amp;" ["&amp;UPPER(Magazine!A32)&amp;"] "&amp;"Manager Financiar"&amp;"""&gt;click aici pentru a aplica.&lt;/a&gt;&lt;/p&gt;","")</f>
        <v/>
      </c>
      <c r="G157" t="str">
        <f>IF(Magazine!AD32&gt;0,"&lt;p class=""cariere-pozitie-titlu"" id="""&amp;IF(Magazine!$AO32&lt;&gt;0,SUBSTITUTE(Magazine!$B32," ","-"),"")&amp;"""&gt;&amp;emsp;&amp;emsp;•&amp;nbsp;&amp;nbsp;Casier&amp;nbsp;&amp;nbsp;("&amp;VLOOKUP(Magazine!$B32,Magazine!$B$2:$AN$95,29,0)&amp;IF(VLOOKUP(Magazine!$B32,Magazine!$B$2:$AN$95,29,0)&gt;1," pozitii"," pozitie")&amp;")&lt;/p&gt;"&amp;Casier!$D$1&amp;"  &lt;p&gt;&amp;emsp;&amp;emsp;&amp;emsp;&amp;emsp;&amp;emsp;Trimite-ne CV-ul tau: &lt;a href=""mailto:recrutare@altex.ro?subject="&amp;"["&amp;UPPER(Magazine!C32)&amp;"]"&amp;" ["&amp;UPPER(Magazine!A32)&amp;"] "&amp;"Casier"&amp;"""&gt;click aici pentru a aplica.&lt;/a&gt;&lt;/p&gt;","")</f>
        <v/>
      </c>
      <c r="H157" t="str">
        <f>IF(Magazine!AE32&gt;0,"&lt;p class=""cariere-pozitie-titlu"" id="""&amp;IF(Magazine!$AO32&lt;&gt;0,SUBSTITUTE(Magazine!$B32," ","-"),"")&amp;"""&gt;&amp;emsp;&amp;emsp;•&amp;nbsp;&amp;nbsp;Consultant Vanzari Electrocasnice Mari&amp;nbsp;&amp;nbsp;("&amp;VLOOKUP(Magazine!$B32,Magazine!$B$2:$AN$95,30,0)&amp;IF(VLOOKUP(Magazine!$B32,Magazine!$B$2:$AN$95,30,0)&gt;1," pozitii"," pozitie")&amp;")&lt;/p&gt;"&amp;'Electrocasnice Mari'!$D$1&amp;"  &lt;p&gt;&amp;emsp;&amp;emsp;&amp;emsp;&amp;emsp;&amp;emsp;Trimite-ne CV-ul tau: &lt;a href=""mailto:recrutare@altex.ro?subject="&amp;"["&amp;UPPER(Magazine!C32)&amp;"]"&amp;" ["&amp;UPPER(Magazine!A32)&amp;"] "&amp;"Electrocasnice Mari"&amp;"""&gt;clici aici pentru a aplica.&lt;/a&gt;&lt;/p&gt;","")</f>
        <v/>
      </c>
      <c r="I157" t="str">
        <f>IF(Magazine!AF32&gt;0,"&lt;p class=""cariere-pozitie-titlu"" id="""&amp;IF(Magazine!$AO32&lt;&gt;0,SUBSTITUTE(Magazine!$B32," ","-"),"")&amp;"""&gt;&amp;emsp;&amp;emsp;•&amp;nbsp;&amp;nbsp;Consultant Vanzari Electrocasnice Mici&amp;nbsp;&amp;nbsp;("&amp;VLOOKUP(Magazine!$B32,Magazine!$B$2:$AN$95,31,0)&amp;IF(VLOOKUP(Magazine!$B32,Magazine!$B$2:$AN$95,31,0)&gt;1," pozitii"," pozitie")&amp;")&lt;/p&gt;"&amp;'Electrocasnice Mici'!$D$1&amp;"  &lt;p&gt;&amp;emsp;&amp;emsp;&amp;emsp;&amp;emsp;&amp;emsp;Trimite-ne CV-ul tau: &lt;a href=""mailto:recrutare@altex.ro?subject="&amp;"["&amp;UPPER(Magazine!C32)&amp;"]"&amp;" ["&amp;UPPER(Magazine!A32)&amp;"] "&amp;"Electrocasnice Mici"&amp;"""&gt;click aici pentru a aplica.&lt;/a&gt;&lt;/p&gt;","")</f>
        <v/>
      </c>
      <c r="J157" t="str">
        <f>IF(Magazine!AG32&gt;0,"&lt;p class=""cariere-pozitie-titlu"" id="""&amp;IF(Magazine!$AO32&lt;&gt;0,SUBSTITUTE(Magazine!$B32," ","-"),"")&amp;"""&gt;&amp;emsp;&amp;emsp;•&amp;nbsp;&amp;nbsp;Consultant Vanzari Comunicatii&amp;nbsp;&amp;nbsp;("&amp;VLOOKUP(Magazine!$B32,Magazine!$B$2:$AN$95,32,0)&amp;IF(VLOOKUP(Magazine!$B32,Magazine!$B$2:$AN$95,32,0)&gt;1," pozitii"," pozitie")&amp;")&lt;/p&gt;"&amp;Comunicatii!$D$1&amp;"  &lt;p&gt;&amp;emsp;&amp;emsp;&amp;emsp;&amp;emsp;&amp;emsp;Trimite-ne CV-ul tau: &lt;a href=""mailto:recrutare@altex.ro?subject="&amp;"["&amp;UPPER(Magazine!C32)&amp;"]"&amp;" ["&amp;UPPER(Magazine!A32)&amp;"] "&amp;"Comunicatii"&amp;"""&gt;click aici pentru a aplica.&lt;/a&gt;&lt;/p&gt;","")</f>
        <v/>
      </c>
      <c r="K157" t="str">
        <f>IF(Magazine!AH32&gt;0,"&lt;p class=""cariere-pozitie-titlu"" id="""&amp;IF(Magazine!$AO32&lt;&gt;0,SUBSTITUTE(Magazine!$B32," ","-"),"")&amp;"""&gt;&amp;emsp;&amp;emsp;•&amp;nbsp;&amp;nbsp;Consultant Vanzari IT&amp;nbsp;&amp;nbsp;("&amp;VLOOKUP(Magazine!$B32,Magazine!$B$2:$AN$95,33,0)&amp;IF(VLOOKUP(Magazine!$B32,Magazine!$B$2:$AN$95,33,0)&gt;1," pozitii"," pozitie")&amp;")&lt;/p&gt;"&amp;IT!$D$1&amp;"  &lt;p&gt;&amp;emsp;&amp;emsp;&amp;emsp;&amp;emsp;&amp;emsp;Trimite-ne CV-ul tau: &lt;a href=""mailto:recrutare@altex.ro?subject="&amp;"["&amp;UPPER(Magazine!C32)&amp;"]"&amp;" ["&amp;UPPER(Magazine!A32)&amp;"] "&amp;"IT"&amp;"""&gt;click aici pentru a aplica.&lt;/a&gt;&lt;/p&gt;","")</f>
        <v/>
      </c>
      <c r="L157" t="str">
        <f>IF(Magazine!AI32&gt;0,"&lt;p class=""cariere-pozitie-titlu"" id="""&amp;IF(Magazine!$AO32&lt;&gt;0,SUBSTITUTE(Magazine!$B32," ","-"),"")&amp;"""&gt;&amp;emsp;&amp;emsp;•&amp;nbsp;&amp;nbsp;Consultant Vanzari Entertainment&amp;nbsp;&amp;nbsp;("&amp;VLOOKUP(Magazine!$B32,Magazine!$B$2:$AN$95,34,0)&amp;IF(VLOOKUP(Magazine!$B32,Magazine!$B$2:$AN$95,34,0)&gt;1," pozitii"," pozitie")&amp;")&lt;/p&gt;"&amp;Entertainment!$D$1&amp;"  &lt;p&gt;&amp;emsp;&amp;emsp;&amp;emsp;&amp;emsp;&amp;emsp;Trimite-ne CV-ul tau &lt;a href=""mailto:recrutare@altex.ro?subject="&amp;"["&amp;UPPER(Magazine!C32)&amp;"]"&amp;" ["&amp;UPPER(Magazine!A32)&amp;"] "&amp;"Entertainment"&amp;"""&gt;click aici pentru a aplica.&lt;/a&gt;&lt;/p&gt;","")</f>
        <v/>
      </c>
      <c r="M157" t="str">
        <f>IF(Magazine!AJ32&gt;0,"&lt;p class=""cariere-pozitie-titlu"" id="""&amp;IF(Magazine!$AO32&lt;&gt;0,SUBSTITUTE(Magazine!$B32," ","-"),"")&amp;"""&gt;&amp;emsp;&amp;emsp;•&amp;nbsp;&amp;nbsp;Consultant Vanzari Negre&amp;nbsp;&amp;nbsp;("&amp;VLOOKUP(Magazine!$B32,Magazine!$B$2:$AN$95,35,0)&amp;IF(VLOOKUP(Magazine!$B32,Magazine!$B$2:$AN$95,35,0)&gt;1," pozitii"," pozitie")&amp;")&lt;/p&gt;"&amp;Negre!D31&amp;"  &lt;p&gt;&amp;emsp;&amp;emsp;&amp;emsp;&amp;emsp;&amp;emsp;Trimite-ne CV-ul tău la adresa &lt;a href=""mailto:recrutare@altex.ro?subject="&amp;"["&amp;UPPER(Magazine!C32)&amp;"]"&amp;" ["&amp;UPPER(Magazine!A32)&amp;"] "&amp;"Negre"&amp;"""&gt;recrutare@altex.ro&lt;/a&gt;&lt;/p&gt;","")</f>
        <v/>
      </c>
      <c r="N157" t="str">
        <f>IF(Magazine!AK32&gt;0,"&lt;p class=""cariere-pozitie-titlu"" id="""&amp;IF(Magazine!$AO32&lt;&gt;0,SUBSTITUTE(Magazine!$B32," ","-"),"")&amp;"""&gt;&amp;emsp;&amp;emsp;•&amp;nbsp;&amp;nbsp;Consultant Vanzari Audio-Visual&amp;nbsp;&amp;nbsp;("&amp;VLOOKUP(Magazine!$B32,Magazine!$B$2:$AN$95,36,0)&amp;IF(VLOOKUP(Magazine!$B32,Magazine!$B$2:$AN$95,36,0)&gt;1," pozitii"," pozitie")&amp;")&lt;/p&gt;"&amp;'Audio-Visual    '!$D$1&amp;"  &lt;p&gt;&amp;emsp;&amp;emsp;&amp;emsp;&amp;emsp;&amp;emsp;Trimite-ne CV-ul tau: &lt;a href=""mailto:recrutare@altex.ro?subject="&amp;"["&amp;UPPER(Magazine!F32)&amp;"]"&amp;" ["&amp;UPPER(Magazine!D32)&amp;"] "&amp;"Audio-Visual"&amp;"""&gt;click aici pentru a aplica.&lt;/a&gt;&lt;/p&gt;","")</f>
        <v/>
      </c>
      <c r="O157" t="str">
        <f>IF(Magazine!AL32&gt;0,"&lt;p class=""cariere-pozitie-titlu"" id="""&amp;IF(Magazine!$AO32&lt;&gt;0,SUBSTITUTE(Magazine!$B32," ","-"),"")&amp;"""&gt;&amp;emsp;&amp;emsp;•&amp;nbsp;&amp;nbsp;Responsabil Service&amp;nbsp;&amp;nbsp;("&amp;VLOOKUP(Magazine!$B32,Magazine!$B$2:$AN$95,37,0)&amp;IF(VLOOKUP(Magazine!$B32,Magazine!$B$2:$AN$95,37,0)&gt;1," pozitii"," pozitie")&amp;")&lt;/p&gt;"&amp;'Responsabil Service'!$D$1&amp;"  &lt;p&gt;&amp;emsp;&amp;emsp;&amp;emsp;&amp;emsp;&amp;emsp;Trimite-ne CV-ul tau &lt;a href=""mailto:recrutare@altex.ro?subject="&amp;"["&amp;UPPER(Magazine!F32)&amp;"]"&amp;" ["&amp;UPPER(Magazine!D32)&amp;"] "&amp;"Responsabil Service"&amp;"""&gt;click aici pentru a aplica.&lt;/a&gt;&lt;/p&gt;","")</f>
        <v/>
      </c>
      <c r="P157" t="str">
        <f>IF(Magazine!AM32&gt;0,"&lt;p class=""cariere-pozitie-titlu"" id="""&amp;IF(Magazine!$AO32&lt;&gt;0,SUBSTITUTE(Magazine!$B32," ","-"),"")&amp;"""&gt;&amp;emsp;&amp;emsp;•&amp;nbsp;&amp;nbsp;Operator Online&amp;nbsp;&amp;nbsp;("&amp;VLOOKUP(Magazine!$B32,Magazine!$B$2:$AN$95,38,0)&amp;IF(VLOOKUP(Magazine!$B32,Magazine!$B$2:$AN$95,38,0)&gt;1,"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href=""mailto:recrutare@altex.ro?subject="&amp;"["&amp;UPPER(Magazine!F32)&amp;"]"&amp;" ["&amp;UPPER(Magazine!D32)&amp;"] "&amp;"Operator Online"&amp;"""&gt;recrutare@altex.ro&lt;/a&gt;&lt;/p&gt;","")</f>
        <v/>
      </c>
      <c r="Q157" t="str">
        <f>IF(Magazine!AN32&gt;0,"&lt;p class=""cariere-pozitie-titlu"" id="""&amp;IF(Magazine!$AO32&lt;&gt;0,SUBSTITUTE(Magazine!$B32," ","-"),"")&amp;"""&gt;&amp;emsp;&amp;emsp;•&amp;nbsp;&amp;nbsp;Operator Probe &amp; Garantii&amp;nbsp;&amp;nbsp;("&amp;VLOOKUP(Magazine!$B32,Magazine!$B$2:$AN$95,39,0)&amp;IF(VLOOKUP(Magazine!$B32,Magazine!$B$2:$AN$95,39,0)&gt;1,"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href=""mailto:recrutare@altex.ro?subject="&amp;"["&amp;UPPER(Magazine!G32)&amp;"]"&amp;" ["&amp;UPPER(Magazine!E32)&amp;"] "&amp;"Probe &amp; Garantii"&amp;"""&gt;recrutare@altex.ro&lt;/a&gt;&lt;/p&gt;","")</f>
        <v/>
      </c>
      <c r="R157" t="str">
        <f t="shared" si="2"/>
        <v/>
      </c>
    </row>
    <row r="158" spans="1:18" x14ac:dyDescent="0.3">
      <c r="A158" t="str">
        <f>IF(NOT(ISNA(VLOOKUP(Magazine!D33,Magazine!$AQ$2:$AR$41,2,0))),IF(Magazine!D33&lt;&gt;Magazine!D32,"&lt;button id="""&amp;LOWER(Magazine!D33)&amp;""" class=""accordion""&gt;Posturi in județul "&amp;Magazine!D33&amp;" &lt;div&gt;("&amp;VLOOKUP(Magazine!D33,Magazine!$AQ$2:$AR$41,2,0)&amp;")&lt;/div&gt;&lt;/button&gt;",""),"")</f>
        <v/>
      </c>
      <c r="B158" t="str">
        <f t="shared" si="0"/>
        <v/>
      </c>
      <c r="C158" t="str">
        <f>IF(Magazine!$AO33&lt;&gt;0,"  &lt;h3 class=cariere-magazin-titlu&gt;"&amp;Magazine!B33&amp;"&lt;/h3&gt;","")</f>
        <v/>
      </c>
      <c r="D158" t="str">
        <f>IF(Magazine!AA33&gt;0,"&lt;p class=""cariere-pozitie-titlu"" id="""&amp;IF(Magazine!$AO33&lt;&gt;0,SUBSTITUTE(Magazine!$B33," ","-"),"")&amp;"""&gt;&amp;emsp;&amp;emsp;•&amp;nbsp;&amp;nbsp;Director Magazin&amp;nbsp;&amp;nbsp;("&amp;VLOOKUP(Magazine!$B33,Magazine!$B$2:$AN$95,26,0)&amp;IF(VLOOKUP(Magazine!$B33,Magazine!$B$2:$AN$95,26,0)&gt;1," pozitii"," pozitie")&amp;")&lt;/p&gt;"&amp;'Director Magazin   '!$D$1&amp;"  &lt;p&gt;&amp;emsp;&amp;emsp;&amp;emsp;&amp;emsp;&amp;emsp;Trimite-ne CV-ul tau: &lt;a href=""mailto:recrutare@altex.ro?subject="&amp;"["&amp;UPPER(Magazine!C33)&amp;"]"&amp;" ["&amp;UPPER(Magazine!A33)&amp;"] "&amp;"Director Magazin"&amp;"""&gt;click aici pentru a aplica.&lt;/a&gt;&lt;/p&gt;","")</f>
        <v/>
      </c>
      <c r="E158" t="str">
        <f>IF(Magazine!AB33&gt;0,"&lt;p class=""cariere-pozitie-titlu"" id="""&amp;IF(Magazine!$AO33&lt;&gt;0,SUBSTITUTE(Magazine!$B33," ","-"),"")&amp;"""&gt;&amp;emsp;&amp;emsp;•&amp;nbsp;&amp;nbsp;Director Adjunct Magazin&amp;nbsp;&amp;nbsp;("&amp;VLOOKUP(Magazine!$B33,Magazine!$B$2:$AN$95,27,0)&amp;IF(VLOOKUP(Magazine!$B33,Magazine!$B$2:$AN$95,27,0)&gt;1," pozitii"," pozitie")&amp;")&lt;/p&gt;"&amp;'Director Adjunct'!$D$1&amp;"  &lt;p&gt;&amp;emsp;&amp;emsp;&amp;emsp;&amp;emsp;&amp;emsp;Trimite-ne CV-ul tau: &lt;a href=""mailto:recrutare@altex.ro?subject="&amp;"["&amp;UPPER(Magazine!D33)&amp;"]"&amp;" ["&amp;UPPER(Magazine!B33)&amp;"] "&amp;"Director Adjunct Magazin"&amp;"""&gt;click aici pentru a aplica.&lt;/a&gt;&lt;/p&gt;","")</f>
        <v/>
      </c>
      <c r="F158" t="str">
        <f>IF(Magazine!AC33&gt;0,"&lt;p class=""cariere-pozitie-titlu"" id="""&amp;IF(Magazine!$AO33&lt;&gt;0,SUBSTITUTE(Magazine!$B33," ","-"),"")&amp;"""&gt;&amp;emsp;&amp;emsp;•&amp;nbsp;&amp;nbsp;Manager Financiar&amp;nbsp;&amp;nbsp;("&amp;VLOOKUP(Magazine!$B33,Magazine!$B$2:$AN$95,28,0)&amp;IF(VLOOKUP(Magazine!$B33,Magazine!$B$2:$AN$95,28,0)&gt;1," pozitii"," pozitie")&amp;")&lt;/p&gt;"&amp;'Manager Financiar'!$D$1&amp;"  &lt;p&gt;&amp;emsp;&amp;emsp;&amp;emsp;&amp;emsp;&amp;emsp;Trimite-ne CV-ul tau: &lt;a href=""mailto:recrutare@altex.ro?subject="&amp;"["&amp;UPPER(Magazine!C33)&amp;"]"&amp;" ["&amp;UPPER(Magazine!A33)&amp;"] "&amp;"Manager Financiar"&amp;"""&gt;click aici pentru a aplica.&lt;/a&gt;&lt;/p&gt;","")</f>
        <v/>
      </c>
      <c r="G158" t="str">
        <f>IF(Magazine!AD33&gt;0,"&lt;p class=""cariere-pozitie-titlu"" id="""&amp;IF(Magazine!$AO33&lt;&gt;0,SUBSTITUTE(Magazine!$B33," ","-"),"")&amp;"""&gt;&amp;emsp;&amp;emsp;•&amp;nbsp;&amp;nbsp;Casier&amp;nbsp;&amp;nbsp;("&amp;VLOOKUP(Magazine!$B33,Magazine!$B$2:$AN$95,29,0)&amp;IF(VLOOKUP(Magazine!$B33,Magazine!$B$2:$AN$95,29,0)&gt;1," pozitii"," pozitie")&amp;")&lt;/p&gt;"&amp;Casier!$D$1&amp;"  &lt;p&gt;&amp;emsp;&amp;emsp;&amp;emsp;&amp;emsp;&amp;emsp;Trimite-ne CV-ul tau: &lt;a href=""mailto:recrutare@altex.ro?subject="&amp;"["&amp;UPPER(Magazine!C33)&amp;"]"&amp;" ["&amp;UPPER(Magazine!A33)&amp;"] "&amp;"Casier"&amp;"""&gt;click aici pentru a aplica.&lt;/a&gt;&lt;/p&gt;","")</f>
        <v/>
      </c>
      <c r="H158" t="str">
        <f>IF(Magazine!AE33&gt;0,"&lt;p class=""cariere-pozitie-titlu"" id="""&amp;IF(Magazine!$AO33&lt;&gt;0,SUBSTITUTE(Magazine!$B33," ","-"),"")&amp;"""&gt;&amp;emsp;&amp;emsp;•&amp;nbsp;&amp;nbsp;Consultant Vanzari Electrocasnice Mari&amp;nbsp;&amp;nbsp;("&amp;VLOOKUP(Magazine!$B33,Magazine!$B$2:$AN$95,30,0)&amp;IF(VLOOKUP(Magazine!$B33,Magazine!$B$2:$AN$95,30,0)&gt;1," pozitii"," pozitie")&amp;")&lt;/p&gt;"&amp;'Electrocasnice Mari'!$D$1&amp;"  &lt;p&gt;&amp;emsp;&amp;emsp;&amp;emsp;&amp;emsp;&amp;emsp;Trimite-ne CV-ul tau: &lt;a href=""mailto:recrutare@altex.ro?subject="&amp;"["&amp;UPPER(Magazine!C33)&amp;"]"&amp;" ["&amp;UPPER(Magazine!A33)&amp;"] "&amp;"Electrocasnice Mari"&amp;"""&gt;clici aici pentru a aplica.&lt;/a&gt;&lt;/p&gt;","")</f>
        <v/>
      </c>
      <c r="I158" t="str">
        <f>IF(Magazine!AF33&gt;0,"&lt;p class=""cariere-pozitie-titlu"" id="""&amp;IF(Magazine!$AO33&lt;&gt;0,SUBSTITUTE(Magazine!$B33," ","-"),"")&amp;"""&gt;&amp;emsp;&amp;emsp;•&amp;nbsp;&amp;nbsp;Consultant Vanzari Electrocasnice Mici&amp;nbsp;&amp;nbsp;("&amp;VLOOKUP(Magazine!$B33,Magazine!$B$2:$AN$95,31,0)&amp;IF(VLOOKUP(Magazine!$B33,Magazine!$B$2:$AN$95,31,0)&gt;1," pozitii"," pozitie")&amp;")&lt;/p&gt;"&amp;'Electrocasnice Mici'!$D$1&amp;"  &lt;p&gt;&amp;emsp;&amp;emsp;&amp;emsp;&amp;emsp;&amp;emsp;Trimite-ne CV-ul tau: &lt;a href=""mailto:recrutare@altex.ro?subject="&amp;"["&amp;UPPER(Magazine!C33)&amp;"]"&amp;" ["&amp;UPPER(Magazine!A33)&amp;"] "&amp;"Electrocasnice Mici"&amp;"""&gt;click aici pentru a aplica.&lt;/a&gt;&lt;/p&gt;","")</f>
        <v/>
      </c>
      <c r="J158" t="str">
        <f>IF(Magazine!AG33&gt;0,"&lt;p class=""cariere-pozitie-titlu"" id="""&amp;IF(Magazine!$AO33&lt;&gt;0,SUBSTITUTE(Magazine!$B33," ","-"),"")&amp;"""&gt;&amp;emsp;&amp;emsp;•&amp;nbsp;&amp;nbsp;Consultant Vanzari Comunicatii&amp;nbsp;&amp;nbsp;("&amp;VLOOKUP(Magazine!$B33,Magazine!$B$2:$AN$95,32,0)&amp;IF(VLOOKUP(Magazine!$B33,Magazine!$B$2:$AN$95,32,0)&gt;1," pozitii"," pozitie")&amp;")&lt;/p&gt;"&amp;Comunicatii!$D$1&amp;"  &lt;p&gt;&amp;emsp;&amp;emsp;&amp;emsp;&amp;emsp;&amp;emsp;Trimite-ne CV-ul tau: &lt;a href=""mailto:recrutare@altex.ro?subject="&amp;"["&amp;UPPER(Magazine!C33)&amp;"]"&amp;" ["&amp;UPPER(Magazine!A33)&amp;"] "&amp;"Comunicatii"&amp;"""&gt;click aici pentru a aplica.&lt;/a&gt;&lt;/p&gt;","")</f>
        <v/>
      </c>
      <c r="K158" t="str">
        <f>IF(Magazine!AH33&gt;0,"&lt;p class=""cariere-pozitie-titlu"" id="""&amp;IF(Magazine!$AO33&lt;&gt;0,SUBSTITUTE(Magazine!$B33," ","-"),"")&amp;"""&gt;&amp;emsp;&amp;emsp;•&amp;nbsp;&amp;nbsp;Consultant Vanzari IT&amp;nbsp;&amp;nbsp;("&amp;VLOOKUP(Magazine!$B33,Magazine!$B$2:$AN$95,33,0)&amp;IF(VLOOKUP(Magazine!$B33,Magazine!$B$2:$AN$95,33,0)&gt;1," pozitii"," pozitie")&amp;")&lt;/p&gt;"&amp;IT!$D$1&amp;"  &lt;p&gt;&amp;emsp;&amp;emsp;&amp;emsp;&amp;emsp;&amp;emsp;Trimite-ne CV-ul tau: &lt;a href=""mailto:recrutare@altex.ro?subject="&amp;"["&amp;UPPER(Magazine!C33)&amp;"]"&amp;" ["&amp;UPPER(Magazine!A33)&amp;"] "&amp;"IT"&amp;"""&gt;click aici pentru a aplica.&lt;/a&gt;&lt;/p&gt;","")</f>
        <v/>
      </c>
      <c r="L158" t="str">
        <f>IF(Magazine!AI33&gt;0,"&lt;p class=""cariere-pozitie-titlu"" id="""&amp;IF(Magazine!$AO33&lt;&gt;0,SUBSTITUTE(Magazine!$B33," ","-"),"")&amp;"""&gt;&amp;emsp;&amp;emsp;•&amp;nbsp;&amp;nbsp;Consultant Vanzari Entertainment&amp;nbsp;&amp;nbsp;("&amp;VLOOKUP(Magazine!$B33,Magazine!$B$2:$AN$95,34,0)&amp;IF(VLOOKUP(Magazine!$B33,Magazine!$B$2:$AN$95,34,0)&gt;1," pozitii"," pozitie")&amp;")&lt;/p&gt;"&amp;Entertainment!$D$1&amp;"  &lt;p&gt;&amp;emsp;&amp;emsp;&amp;emsp;&amp;emsp;&amp;emsp;Trimite-ne CV-ul tau &lt;a href=""mailto:recrutare@altex.ro?subject="&amp;"["&amp;UPPER(Magazine!C33)&amp;"]"&amp;" ["&amp;UPPER(Magazine!A33)&amp;"] "&amp;"Entertainment"&amp;"""&gt;click aici pentru a aplica.&lt;/a&gt;&lt;/p&gt;","")</f>
        <v/>
      </c>
      <c r="M158" t="str">
        <f>IF(Magazine!AJ33&gt;0,"&lt;p class=""cariere-pozitie-titlu"" id="""&amp;IF(Magazine!$AO33&lt;&gt;0,SUBSTITUTE(Magazine!$B33," ","-"),"")&amp;"""&gt;&amp;emsp;&amp;emsp;•&amp;nbsp;&amp;nbsp;Consultant Vanzari Negre&amp;nbsp;&amp;nbsp;("&amp;VLOOKUP(Magazine!$B33,Magazine!$B$2:$AN$95,35,0)&amp;IF(VLOOKUP(Magazine!$B33,Magazine!$B$2:$AN$95,35,0)&gt;1," pozitii"," pozitie")&amp;")&lt;/p&gt;"&amp;Negre!D32&amp;"  &lt;p&gt;&amp;emsp;&amp;emsp;&amp;emsp;&amp;emsp;&amp;emsp;Trimite-ne CV-ul tău la adresa &lt;a href=""mailto:recrutare@altex.ro?subject="&amp;"["&amp;UPPER(Magazine!C33)&amp;"]"&amp;" ["&amp;UPPER(Magazine!A33)&amp;"] "&amp;"Negre"&amp;"""&gt;recrutare@altex.ro&lt;/a&gt;&lt;/p&gt;","")</f>
        <v/>
      </c>
      <c r="N158" t="str">
        <f>IF(Magazine!AK33&gt;0,"&lt;p class=""cariere-pozitie-titlu"" id="""&amp;IF(Magazine!$AO33&lt;&gt;0,SUBSTITUTE(Magazine!$B33," ","-"),"")&amp;"""&gt;&amp;emsp;&amp;emsp;•&amp;nbsp;&amp;nbsp;Consultant Vanzari Audio-Visual&amp;nbsp;&amp;nbsp;("&amp;VLOOKUP(Magazine!$B33,Magazine!$B$2:$AN$95,36,0)&amp;IF(VLOOKUP(Magazine!$B33,Magazine!$B$2:$AN$95,36,0)&gt;1," pozitii"," pozitie")&amp;")&lt;/p&gt;"&amp;'Audio-Visual    '!$D$1&amp;"  &lt;p&gt;&amp;emsp;&amp;emsp;&amp;emsp;&amp;emsp;&amp;emsp;Trimite-ne CV-ul tau: &lt;a href=""mailto:recrutare@altex.ro?subject="&amp;"["&amp;UPPER(Magazine!F33)&amp;"]"&amp;" ["&amp;UPPER(Magazine!D33)&amp;"] "&amp;"Audio-Visual"&amp;"""&gt;click aici pentru a aplica.&lt;/a&gt;&lt;/p&gt;","")</f>
        <v/>
      </c>
      <c r="O158" t="str">
        <f>IF(Magazine!AL33&gt;0,"&lt;p class=""cariere-pozitie-titlu"" id="""&amp;IF(Magazine!$AO33&lt;&gt;0,SUBSTITUTE(Magazine!$B33," ","-"),"")&amp;"""&gt;&amp;emsp;&amp;emsp;•&amp;nbsp;&amp;nbsp;Responsabil Service&amp;nbsp;&amp;nbsp;("&amp;VLOOKUP(Magazine!$B33,Magazine!$B$2:$AN$95,37,0)&amp;IF(VLOOKUP(Magazine!$B33,Magazine!$B$2:$AN$95,37,0)&gt;1," pozitii"," pozitie")&amp;")&lt;/p&gt;"&amp;'Responsabil Service'!$D$1&amp;"  &lt;p&gt;&amp;emsp;&amp;emsp;&amp;emsp;&amp;emsp;&amp;emsp;Trimite-ne CV-ul tau &lt;a href=""mailto:recrutare@altex.ro?subject="&amp;"["&amp;UPPER(Magazine!F33)&amp;"]"&amp;" ["&amp;UPPER(Magazine!D33)&amp;"] "&amp;"Responsabil Service"&amp;"""&gt;click aici pentru a aplica.&lt;/a&gt;&lt;/p&gt;","")</f>
        <v/>
      </c>
      <c r="P158" t="str">
        <f>IF(Magazine!AM33&gt;0,"&lt;p class=""cariere-pozitie-titlu"" id="""&amp;IF(Magazine!$AO33&lt;&gt;0,SUBSTITUTE(Magazine!$B33," ","-"),"")&amp;"""&gt;&amp;emsp;&amp;emsp;•&amp;nbsp;&amp;nbsp;Operator Online&amp;nbsp;&amp;nbsp;("&amp;VLOOKUP(Magazine!$B33,Magazine!$B$2:$AN$95,38,0)&amp;IF(VLOOKUP(Magazine!$B33,Magazine!$B$2:$AN$95,38,0)&gt;1,"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href=""mailto:recrutare@altex.ro?subject="&amp;"["&amp;UPPER(Magazine!F33)&amp;"]"&amp;" ["&amp;UPPER(Magazine!D33)&amp;"] "&amp;"Operator Online"&amp;"""&gt;recrutare@altex.ro&lt;/a&gt;&lt;/p&gt;","")</f>
        <v/>
      </c>
      <c r="Q158" t="str">
        <f>IF(Magazine!AN33&gt;0,"&lt;p class=""cariere-pozitie-titlu"" id="""&amp;IF(Magazine!$AO33&lt;&gt;0,SUBSTITUTE(Magazine!$B33," ","-"),"")&amp;"""&gt;&amp;emsp;&amp;emsp;•&amp;nbsp;&amp;nbsp;Operator Probe &amp; Garantii&amp;nbsp;&amp;nbsp;("&amp;VLOOKUP(Magazine!$B33,Magazine!$B$2:$AN$95,39,0)&amp;IF(VLOOKUP(Magazine!$B33,Magazine!$B$2:$AN$95,39,0)&gt;1,"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href=""mailto:recrutare@altex.ro?subject="&amp;"["&amp;UPPER(Magazine!G33)&amp;"]"&amp;" ["&amp;UPPER(Magazine!E33)&amp;"] "&amp;"Probe &amp; Garantii"&amp;"""&gt;recrutare@altex.ro&lt;/a&gt;&lt;/p&gt;","")</f>
        <v/>
      </c>
      <c r="R158" t="str">
        <f t="shared" si="2"/>
        <v/>
      </c>
    </row>
    <row r="159" spans="1:18" x14ac:dyDescent="0.3">
      <c r="A159" t="str">
        <f>IF(NOT(ISNA(VLOOKUP(Magazine!D34,Magazine!$AQ$2:$AR$41,2,0))),IF(Magazine!D34&lt;&gt;Magazine!D33,"&lt;button id="""&amp;LOWER(Magazine!D34)&amp;""" class=""accordion""&gt;Posturi in județul "&amp;Magazine!D34&amp;" &lt;div&gt;("&amp;VLOOKUP(Magazine!D34,Magazine!$AQ$2:$AR$41,2,0)&amp;")&lt;/div&gt;&lt;/button&gt;",""),"")</f>
        <v/>
      </c>
      <c r="B159" t="str">
        <f t="shared" ref="B159:B190" si="3">IF(LEN(A159)&gt;0,"&lt;div class=""panel""&gt;","")</f>
        <v/>
      </c>
      <c r="C159" t="str">
        <f>IF(Magazine!$AO34&lt;&gt;0,"  &lt;h3 class=cariere-magazin-titlu&gt;"&amp;Magazine!B34&amp;"&lt;/h3&gt;","")</f>
        <v xml:space="preserve">  &lt;h3 class=cariere-magazin-titlu&gt;Altex Bucuresti Plaza Romania&lt;/h3&gt;</v>
      </c>
      <c r="D159" t="str">
        <f>IF(Magazine!AA34&gt;0,"&lt;p class=""cariere-pozitie-titlu"" id="""&amp;IF(Magazine!$AO34&lt;&gt;0,SUBSTITUTE(Magazine!$B34," ","-"),"")&amp;"""&gt;&amp;emsp;&amp;emsp;•&amp;nbsp;&amp;nbsp;Director Magazin&amp;nbsp;&amp;nbsp;("&amp;VLOOKUP(Magazine!$B34,Magazine!$B$2:$AN$95,26,0)&amp;IF(VLOOKUP(Magazine!$B34,Magazine!$B$2:$AN$95,26,0)&gt;1," pozitii"," pozitie")&amp;")&lt;/p&gt;"&amp;'Director Magazin   '!$D$1&amp;"  &lt;p&gt;&amp;emsp;&amp;emsp;&amp;emsp;&amp;emsp;&amp;emsp;Trimite-ne CV-ul tau: &lt;a href=""mailto:recrutare@altex.ro?subject="&amp;"["&amp;UPPER(Magazine!C34)&amp;"]"&amp;" ["&amp;UPPER(Magazine!A34)&amp;"] "&amp;"Director Magazin"&amp;"""&gt;click aici pentru a aplica.&lt;/a&gt;&lt;/p&gt;","")</f>
        <v/>
      </c>
      <c r="E159" t="str">
        <f>IF(Magazine!AB34&gt;0,"&lt;p class=""cariere-pozitie-titlu"" id="""&amp;IF(Magazine!$AO34&lt;&gt;0,SUBSTITUTE(Magazine!$B34," ","-"),"")&amp;"""&gt;&amp;emsp;&amp;emsp;•&amp;nbsp;&amp;nbsp;Director Adjunct Magazin&amp;nbsp;&amp;nbsp;("&amp;VLOOKUP(Magazine!$B34,Magazine!$B$2:$AN$95,27,0)&amp;IF(VLOOKUP(Magazine!$B34,Magazine!$B$2:$AN$95,27,0)&gt;1," pozitii"," pozitie")&amp;")&lt;/p&gt;"&amp;'Director Adjunct'!$D$1&amp;"  &lt;p&gt;&amp;emsp;&amp;emsp;&amp;emsp;&amp;emsp;&amp;emsp;Trimite-ne CV-ul tau: &lt;a href=""mailto:recrutare@altex.ro?subject="&amp;"["&amp;UPPER(Magazine!D34)&amp;"]"&amp;" ["&amp;UPPER(Magazine!B34)&amp;"] "&amp;"Director Adjunct Magazin"&amp;"""&gt;click aici pentru a aplica.&lt;/a&gt;&lt;/p&gt;","")</f>
        <v/>
      </c>
      <c r="F159" t="str">
        <f>IF(Magazine!AC34&gt;0,"&lt;p class=""cariere-pozitie-titlu"" id="""&amp;IF(Magazine!$AO34&lt;&gt;0,SUBSTITUTE(Magazine!$B34," ","-"),"")&amp;"""&gt;&amp;emsp;&amp;emsp;•&amp;nbsp;&amp;nbsp;Manager Financiar&amp;nbsp;&amp;nbsp;("&amp;VLOOKUP(Magazine!$B34,Magazine!$B$2:$AN$95,28,0)&amp;IF(VLOOKUP(Magazine!$B34,Magazine!$B$2:$AN$95,28,0)&gt;1," pozitii"," pozitie")&amp;")&lt;/p&gt;"&amp;'Manager Financiar'!$D$1&amp;"  &lt;p&gt;&amp;emsp;&amp;emsp;&amp;emsp;&amp;emsp;&amp;emsp;Trimite-ne CV-ul tau: &lt;a href=""mailto:recrutare@altex.ro?subject="&amp;"["&amp;UPPER(Magazine!C34)&amp;"]"&amp;" ["&amp;UPPER(Magazine!A34)&amp;"] "&amp;"Manager Financiar"&amp;"""&gt;click aici pentru a aplica.&lt;/a&gt;&lt;/p&gt;","")</f>
        <v>&lt;p class="cariere-pozitie-titlu" id="Altex-Bucuresti-Plaza-Romania"&gt;&amp;emsp;&amp;emsp;•&amp;nbsp;&amp;nbsp;Manager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href="mailto:recrutare@altex.ro?subject=[SECTOR 6] [ALTEX] Manager Financiar"&gt;click aici pentru a aplica.&lt;/a&gt;&lt;/p&gt;</v>
      </c>
      <c r="G159" t="str">
        <f>IF(Magazine!AD34&gt;0,"&lt;p class=""cariere-pozitie-titlu"" id="""&amp;IF(Magazine!$AO34&lt;&gt;0,SUBSTITUTE(Magazine!$B34," ","-"),"")&amp;"""&gt;&amp;emsp;&amp;emsp;•&amp;nbsp;&amp;nbsp;Casier&amp;nbsp;&amp;nbsp;("&amp;VLOOKUP(Magazine!$B34,Magazine!$B$2:$AN$95,29,0)&amp;IF(VLOOKUP(Magazine!$B34,Magazine!$B$2:$AN$95,29,0)&gt;1," pozitii"," pozitie")&amp;")&lt;/p&gt;"&amp;Casier!$D$1&amp;"  &lt;p&gt;&amp;emsp;&amp;emsp;&amp;emsp;&amp;emsp;&amp;emsp;Trimite-ne CV-ul tau: &lt;a href=""mailto:recrutare@altex.ro?subject="&amp;"["&amp;UPPER(Magazine!C34)&amp;"]"&amp;" ["&amp;UPPER(Magazine!A34)&amp;"] "&amp;"Casier"&amp;"""&gt;click aici pentru a aplica.&lt;/a&gt;&lt;/p&gt;","")</f>
        <v/>
      </c>
      <c r="H159" t="str">
        <f>IF(Magazine!AE34&gt;0,"&lt;p class=""cariere-pozitie-titlu"" id="""&amp;IF(Magazine!$AO34&lt;&gt;0,SUBSTITUTE(Magazine!$B34," ","-"),"")&amp;"""&gt;&amp;emsp;&amp;emsp;•&amp;nbsp;&amp;nbsp;Consultant Vanzari Electrocasnice Mari&amp;nbsp;&amp;nbsp;("&amp;VLOOKUP(Magazine!$B34,Magazine!$B$2:$AN$95,30,0)&amp;IF(VLOOKUP(Magazine!$B34,Magazine!$B$2:$AN$95,30,0)&gt;1," pozitii"," pozitie")&amp;")&lt;/p&gt;"&amp;'Electrocasnice Mari'!$D$1&amp;"  &lt;p&gt;&amp;emsp;&amp;emsp;&amp;emsp;&amp;emsp;&amp;emsp;Trimite-ne CV-ul tau: &lt;a href=""mailto:recrutare@altex.ro?subject="&amp;"["&amp;UPPER(Magazine!C34)&amp;"]"&amp;" ["&amp;UPPER(Magazine!A34)&amp;"] "&amp;"Electrocasnice Mari"&amp;"""&gt;clici aici pentru a aplica.&lt;/a&gt;&lt;/p&gt;","")</f>
        <v/>
      </c>
      <c r="I159" t="str">
        <f>IF(Magazine!AF34&gt;0,"&lt;p class=""cariere-pozitie-titlu"" id="""&amp;IF(Magazine!$AO34&lt;&gt;0,SUBSTITUTE(Magazine!$B34," ","-"),"")&amp;"""&gt;&amp;emsp;&amp;emsp;•&amp;nbsp;&amp;nbsp;Consultant Vanzari Electrocasnice Mici&amp;nbsp;&amp;nbsp;("&amp;VLOOKUP(Magazine!$B34,Magazine!$B$2:$AN$95,31,0)&amp;IF(VLOOKUP(Magazine!$B34,Magazine!$B$2:$AN$95,31,0)&gt;1," pozitii"," pozitie")&amp;")&lt;/p&gt;"&amp;'Electrocasnice Mici'!$D$1&amp;"  &lt;p&gt;&amp;emsp;&amp;emsp;&amp;emsp;&amp;emsp;&amp;emsp;Trimite-ne CV-ul tau: &lt;a href=""mailto:recrutare@altex.ro?subject="&amp;"["&amp;UPPER(Magazine!C34)&amp;"]"&amp;" ["&amp;UPPER(Magazine!A34)&amp;"] "&amp;"Electrocasnice Mici"&amp;"""&gt;click aici pentru a aplica.&lt;/a&gt;&lt;/p&gt;","")</f>
        <v/>
      </c>
      <c r="J159" t="str">
        <f>IF(Magazine!AG34&gt;0,"&lt;p class=""cariere-pozitie-titlu"" id="""&amp;IF(Magazine!$AO34&lt;&gt;0,SUBSTITUTE(Magazine!$B34," ","-"),"")&amp;"""&gt;&amp;emsp;&amp;emsp;•&amp;nbsp;&amp;nbsp;Consultant Vanzari Comunicatii&amp;nbsp;&amp;nbsp;("&amp;VLOOKUP(Magazine!$B34,Magazine!$B$2:$AN$95,32,0)&amp;IF(VLOOKUP(Magazine!$B34,Magazine!$B$2:$AN$95,32,0)&gt;1," pozitii"," pozitie")&amp;")&lt;/p&gt;"&amp;Comunicatii!$D$1&amp;"  &lt;p&gt;&amp;emsp;&amp;emsp;&amp;emsp;&amp;emsp;&amp;emsp;Trimite-ne CV-ul tau: &lt;a href=""mailto:recrutare@altex.ro?subject="&amp;"["&amp;UPPER(Magazine!C34)&amp;"]"&amp;" ["&amp;UPPER(Magazine!A34)&amp;"] "&amp;"Comunicatii"&amp;"""&gt;click aici pentru a aplica.&lt;/a&gt;&lt;/p&gt;","")</f>
        <v/>
      </c>
      <c r="K159" t="str">
        <f>IF(Magazine!AH34&gt;0,"&lt;p class=""cariere-pozitie-titlu"" id="""&amp;IF(Magazine!$AO34&lt;&gt;0,SUBSTITUTE(Magazine!$B34," ","-"),"")&amp;"""&gt;&amp;emsp;&amp;emsp;•&amp;nbsp;&amp;nbsp;Consultant Vanzari IT&amp;nbsp;&amp;nbsp;("&amp;VLOOKUP(Magazine!$B34,Magazine!$B$2:$AN$95,33,0)&amp;IF(VLOOKUP(Magazine!$B34,Magazine!$B$2:$AN$95,33,0)&gt;1," pozitii"," pozitie")&amp;")&lt;/p&gt;"&amp;IT!$D$1&amp;"  &lt;p&gt;&amp;emsp;&amp;emsp;&amp;emsp;&amp;emsp;&amp;emsp;Trimite-ne CV-ul tau: &lt;a href=""mailto:recrutare@altex.ro?subject="&amp;"["&amp;UPPER(Magazine!C34)&amp;"]"&amp;" ["&amp;UPPER(Magazine!A34)&amp;"] "&amp;"IT"&amp;"""&gt;click aici pentru a aplica.&lt;/a&gt;&lt;/p&gt;","")</f>
        <v/>
      </c>
      <c r="L159" t="str">
        <f>IF(Magazine!AI34&gt;0,"&lt;p class=""cariere-pozitie-titlu"" id="""&amp;IF(Magazine!$AO34&lt;&gt;0,SUBSTITUTE(Magazine!$B34," ","-"),"")&amp;"""&gt;&amp;emsp;&amp;emsp;•&amp;nbsp;&amp;nbsp;Consultant Vanzari Entertainment&amp;nbsp;&amp;nbsp;("&amp;VLOOKUP(Magazine!$B34,Magazine!$B$2:$AN$95,34,0)&amp;IF(VLOOKUP(Magazine!$B34,Magazine!$B$2:$AN$95,34,0)&gt;1," pozitii"," pozitie")&amp;")&lt;/p&gt;"&amp;Entertainment!$D$1&amp;"  &lt;p&gt;&amp;emsp;&amp;emsp;&amp;emsp;&amp;emsp;&amp;emsp;Trimite-ne CV-ul tau &lt;a href=""mailto:recrutare@altex.ro?subject="&amp;"["&amp;UPPER(Magazine!C34)&amp;"]"&amp;" ["&amp;UPPER(Magazine!A34)&amp;"] "&amp;"Entertainment"&amp;"""&gt;click aici pentru a aplica.&lt;/a&gt;&lt;/p&gt;","")</f>
        <v/>
      </c>
      <c r="M159" t="str">
        <f>IF(Magazine!AJ34&gt;0,"&lt;p class=""cariere-pozitie-titlu"" id="""&amp;IF(Magazine!$AO34&lt;&gt;0,SUBSTITUTE(Magazine!$B34," ","-"),"")&amp;"""&gt;&amp;emsp;&amp;emsp;•&amp;nbsp;&amp;nbsp;Consultant Vanzari Negre&amp;nbsp;&amp;nbsp;("&amp;VLOOKUP(Magazine!$B34,Magazine!$B$2:$AN$95,35,0)&amp;IF(VLOOKUP(Magazine!$B34,Magazine!$B$2:$AN$95,35,0)&gt;1," pozitii"," pozitie")&amp;")&lt;/p&gt;"&amp;Negre!D33&amp;"  &lt;p&gt;&amp;emsp;&amp;emsp;&amp;emsp;&amp;emsp;&amp;emsp;Trimite-ne CV-ul tău la adresa &lt;a href=""mailto:recrutare@altex.ro?subject="&amp;"["&amp;UPPER(Magazine!C34)&amp;"]"&amp;" ["&amp;UPPER(Magazine!A34)&amp;"] "&amp;"Negre"&amp;"""&gt;recrutare@altex.ro&lt;/a&gt;&lt;/p&gt;","")</f>
        <v/>
      </c>
      <c r="N159" t="str">
        <f>IF(Magazine!AK34&gt;0,"&lt;p class=""cariere-pozitie-titlu"" id="""&amp;IF(Magazine!$AO34&lt;&gt;0,SUBSTITUTE(Magazine!$B34," ","-"),"")&amp;"""&gt;&amp;emsp;&amp;emsp;•&amp;nbsp;&amp;nbsp;Consultant Vanzari Audio-Visual&amp;nbsp;&amp;nbsp;("&amp;VLOOKUP(Magazine!$B34,Magazine!$B$2:$AN$95,36,0)&amp;IF(VLOOKUP(Magazine!$B34,Magazine!$B$2:$AN$95,36,0)&gt;1," pozitii"," pozitie")&amp;")&lt;/p&gt;"&amp;'Audio-Visual    '!$D$1&amp;"  &lt;p&gt;&amp;emsp;&amp;emsp;&amp;emsp;&amp;emsp;&amp;emsp;Trimite-ne CV-ul tau: &lt;a href=""mailto:recrutare@altex.ro?subject="&amp;"["&amp;UPPER(Magazine!F34)&amp;"]"&amp;" ["&amp;UPPER(Magazine!D34)&amp;"] "&amp;"Audio-Visual"&amp;"""&gt;click aici pentru a aplica.&lt;/a&gt;&lt;/p&gt;","")</f>
        <v/>
      </c>
      <c r="O159" t="str">
        <f>IF(Magazine!AL34&gt;0,"&lt;p class=""cariere-pozitie-titlu"" id="""&amp;IF(Magazine!$AO34&lt;&gt;0,SUBSTITUTE(Magazine!$B34," ","-"),"")&amp;"""&gt;&amp;emsp;&amp;emsp;•&amp;nbsp;&amp;nbsp;Responsabil Service&amp;nbsp;&amp;nbsp;("&amp;VLOOKUP(Magazine!$B34,Magazine!$B$2:$AN$95,37,0)&amp;IF(VLOOKUP(Magazine!$B34,Magazine!$B$2:$AN$95,37,0)&gt;1," pozitii"," pozitie")&amp;")&lt;/p&gt;"&amp;'Responsabil Service'!$D$1&amp;"  &lt;p&gt;&amp;emsp;&amp;emsp;&amp;emsp;&amp;emsp;&amp;emsp;Trimite-ne CV-ul tau &lt;a href=""mailto:recrutare@altex.ro?subject="&amp;"["&amp;UPPER(Magazine!F34)&amp;"]"&amp;" ["&amp;UPPER(Magazine!D34)&amp;"] "&amp;"Responsabil Service"&amp;"""&gt;click aici pentru a aplica.&lt;/a&gt;&lt;/p&gt;","")</f>
        <v/>
      </c>
      <c r="P159" t="str">
        <f>IF(Magazine!AM34&gt;0,"&lt;p class=""cariere-pozitie-titlu"" id="""&amp;IF(Magazine!$AO34&lt;&gt;0,SUBSTITUTE(Magazine!$B34," ","-"),"")&amp;"""&gt;&amp;emsp;&amp;emsp;•&amp;nbsp;&amp;nbsp;Operator Online&amp;nbsp;&amp;nbsp;("&amp;VLOOKUP(Magazine!$B34,Magazine!$B$2:$AN$95,38,0)&amp;IF(VLOOKUP(Magazine!$B34,Magazine!$B$2:$AN$95,38,0)&gt;1,"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href=""mailto:recrutare@altex.ro?subject="&amp;"["&amp;UPPER(Magazine!F34)&amp;"]"&amp;" ["&amp;UPPER(Magazine!D34)&amp;"] "&amp;"Operator Online"&amp;"""&gt;recrutare@altex.ro&lt;/a&gt;&lt;/p&gt;","")</f>
        <v/>
      </c>
      <c r="Q159" t="str">
        <f>IF(Magazine!AN34&gt;0,"&lt;p class=""cariere-pozitie-titlu"" id="""&amp;IF(Magazine!$AO34&lt;&gt;0,SUBSTITUTE(Magazine!$B34," ","-"),"")&amp;"""&gt;&amp;emsp;&amp;emsp;•&amp;nbsp;&amp;nbsp;Operator Probe &amp; Garantii&amp;nbsp;&amp;nbsp;("&amp;VLOOKUP(Magazine!$B34,Magazine!$B$2:$AN$95,39,0)&amp;IF(VLOOKUP(Magazine!$B34,Magazine!$B$2:$AN$95,39,0)&gt;1,"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href=""mailto:recrutare@altex.ro?subject="&amp;"["&amp;UPPER(Magazine!G34)&amp;"]"&amp;" ["&amp;UPPER(Magazine!E34)&amp;"] "&amp;"Probe &amp; Garantii"&amp;"""&gt;recrutare@altex.ro&lt;/a&gt;&lt;/p&gt;","")</f>
        <v>&lt;p class="cariere-pozitie-titlu" id="Altex-Bucuresti-Plaza-Romania"&gt;&amp;emsp;&amp;emsp;•&amp;nbsp;&amp;nbsp;Operator Probe &amp; Garantii&amp;nbsp;&amp;nbsp;(1 pozitie)&lt;/p&gt;&lt;p&gt; &amp;emsp;&amp;emsp;&amp;emsp;&amp;emsp;&amp;emsp;Cerințe:&lt;/p&gt;&lt;p&gt;  &amp;emsp;- Studii medii finalizate/ studiile superioare constituie un avantaj&lt;br/&gt;  &amp;emsp;- Atentie la detalii si orientare catre client&lt;br/&gt;  &amp;emsp;- Bune abilitati de operare PC 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Asigura probarea functionalitatii produselor vandute&lt;br/&gt;  &amp;emsp;- Se asigura ca produsele carora le face proba sunt insotite de factura&lt;br/&gt;  &amp;emsp;- Elibereaza certificatele de garantie pentru produsele vandute&lt;br/&gt;  &amp;emsp;- Asigura activitatea de transport la domiciliu&lt;br/&gt;  &amp;emsp;- Participa activ la receptia cantitativa a marfii; se implica in procesul de descarcare si incarcare a marfii&lt;br/&gt;  &amp;emsp;- Pachet salarial competitiv: reduceri la servicii medicale, salariu fix si tichete de masa&lt;br/&gt;&lt;/p&gt;  &lt;p&gt;&amp;emsp;&amp;emsp;&amp;emsp;&amp;emsp;&amp;emsp;Trimite-ne CV-ul tău la adresa &lt;a href="mailto:recrutare@altex.ro?subject=[10:00 - 22:00] [BDUL. TIMISOARA, NR 26, PLAZA ROMANIA, ETAJ -1, SECTOR 6, BUCURESTI] Probe &amp; Garantii"&gt;recrutare@altex.ro&lt;/a&gt;&lt;/p&gt;</v>
      </c>
      <c r="R159" t="str">
        <f t="shared" si="2"/>
        <v>&lt;/div&gt;</v>
      </c>
    </row>
    <row r="160" spans="1:18" x14ac:dyDescent="0.3">
      <c r="A160" t="str">
        <f>IF(NOT(ISNA(VLOOKUP(Magazine!D35,Magazine!$AQ$2:$AR$41,2,0))),IF(Magazine!D35&lt;&gt;Magazine!D34,"&lt;button id="""&amp;LOWER(Magazine!D35)&amp;""" class=""accordion""&gt;Posturi in județul "&amp;Magazine!D35&amp;" &lt;div&gt;("&amp;VLOOKUP(Magazine!D35,Magazine!$AQ$2:$AR$41,2,0)&amp;")&lt;/div&gt;&lt;/button&gt;",""),"")</f>
        <v>&lt;button id="buzau" class="accordion"&gt;Posturi in județul Buzau &lt;div&gt;(1)&lt;/div&gt;&lt;/button&gt;</v>
      </c>
      <c r="B160" t="str">
        <f t="shared" si="3"/>
        <v>&lt;div class="panel"&gt;</v>
      </c>
      <c r="C160" t="str">
        <f>IF(Magazine!$AO35&lt;&gt;0,"  &lt;h3 class=cariere-magazin-titlu&gt;"&amp;Magazine!B35&amp;"&lt;/h3&gt;","")</f>
        <v xml:space="preserve">  &lt;h3 class=cariere-magazin-titlu&gt;Altex Buzau Aurora Shopping Mall&lt;/h3&gt;</v>
      </c>
      <c r="D160" t="str">
        <f>IF(Magazine!AA35&gt;0,"&lt;p class=""cariere-pozitie-titlu"" id="""&amp;IF(Magazine!$AO35&lt;&gt;0,SUBSTITUTE(Magazine!$B35," ","-"),"")&amp;"""&gt;&amp;emsp;&amp;emsp;•&amp;nbsp;&amp;nbsp;Director Magazin&amp;nbsp;&amp;nbsp;("&amp;VLOOKUP(Magazine!$B35,Magazine!$B$2:$AN$95,26,0)&amp;IF(VLOOKUP(Magazine!$B35,Magazine!$B$2:$AN$95,26,0)&gt;1," pozitii"," pozitie")&amp;")&lt;/p&gt;"&amp;'Director Magazin   '!$D$1&amp;"  &lt;p&gt;&amp;emsp;&amp;emsp;&amp;emsp;&amp;emsp;&amp;emsp;Trimite-ne CV-ul tau: &lt;a href=""mailto:recrutare@altex.ro?subject="&amp;"["&amp;UPPER(Magazine!C35)&amp;"]"&amp;" ["&amp;UPPER(Magazine!A35)&amp;"] "&amp;"Director Magazin"&amp;"""&gt;click aici pentru a aplica.&lt;/a&gt;&lt;/p&gt;","")</f>
        <v/>
      </c>
      <c r="E160" t="str">
        <f>IF(Magazine!AB35&gt;0,"&lt;p class=""cariere-pozitie-titlu"" id="""&amp;IF(Magazine!$AO35&lt;&gt;0,SUBSTITUTE(Magazine!$B35," ","-"),"")&amp;"""&gt;&amp;emsp;&amp;emsp;•&amp;nbsp;&amp;nbsp;Director Adjunct Magazin&amp;nbsp;&amp;nbsp;("&amp;VLOOKUP(Magazine!$B35,Magazine!$B$2:$AN$95,27,0)&amp;IF(VLOOKUP(Magazine!$B35,Magazine!$B$2:$AN$95,27,0)&gt;1," pozitii"," pozitie")&amp;")&lt;/p&gt;"&amp;'Director Adjunct'!$D$1&amp;"  &lt;p&gt;&amp;emsp;&amp;emsp;&amp;emsp;&amp;emsp;&amp;emsp;Trimite-ne CV-ul tau: &lt;a href=""mailto:recrutare@altex.ro?subject="&amp;"["&amp;UPPER(Magazine!D35)&amp;"]"&amp;" ["&amp;UPPER(Magazine!B35)&amp;"] "&amp;"Director Adjunct Magazin"&amp;"""&gt;click aici pentru a aplica.&lt;/a&gt;&lt;/p&gt;","")</f>
        <v>&lt;p class="cariere-pozitie-titlu" id="Altex-Buzau-Aurora-Shopping-Mall"&gt;&amp;emsp;&amp;emsp;•&amp;nbsp;&amp;nbsp;Director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href="mailto:recrutare@altex.ro?subject=[BUZAU] [ALTEX BUZAU AURORA SHOPPING MALL] Director Adjunct Magazin"&gt;click aici pentru a aplica.&lt;/a&gt;&lt;/p&gt;</v>
      </c>
      <c r="F160" t="str">
        <f>IF(Magazine!AC35&gt;0,"&lt;p class=""cariere-pozitie-titlu"" id="""&amp;IF(Magazine!$AO35&lt;&gt;0,SUBSTITUTE(Magazine!$B35," ","-"),"")&amp;"""&gt;&amp;emsp;&amp;emsp;•&amp;nbsp;&amp;nbsp;Manager Financiar&amp;nbsp;&amp;nbsp;("&amp;VLOOKUP(Magazine!$B35,Magazine!$B$2:$AN$95,28,0)&amp;IF(VLOOKUP(Magazine!$B35,Magazine!$B$2:$AN$95,28,0)&gt;1," pozitii"," pozitie")&amp;")&lt;/p&gt;"&amp;'Manager Financiar'!$D$1&amp;"  &lt;p&gt;&amp;emsp;&amp;emsp;&amp;emsp;&amp;emsp;&amp;emsp;Trimite-ne CV-ul tau: &lt;a href=""mailto:recrutare@altex.ro?subject="&amp;"["&amp;UPPER(Magazine!C35)&amp;"]"&amp;" ["&amp;UPPER(Magazine!A35)&amp;"] "&amp;"Manager Financiar"&amp;"""&gt;click aici pentru a aplica.&lt;/a&gt;&lt;/p&gt;","")</f>
        <v/>
      </c>
      <c r="G160" t="str">
        <f>IF(Magazine!AD35&gt;0,"&lt;p class=""cariere-pozitie-titlu"" id="""&amp;IF(Magazine!$AO35&lt;&gt;0,SUBSTITUTE(Magazine!$B35," ","-"),"")&amp;"""&gt;&amp;emsp;&amp;emsp;•&amp;nbsp;&amp;nbsp;Casier&amp;nbsp;&amp;nbsp;("&amp;VLOOKUP(Magazine!$B35,Magazine!$B$2:$AN$95,29,0)&amp;IF(VLOOKUP(Magazine!$B35,Magazine!$B$2:$AN$95,29,0)&gt;1," pozitii"," pozitie")&amp;")&lt;/p&gt;"&amp;Casier!$D$1&amp;"  &lt;p&gt;&amp;emsp;&amp;emsp;&amp;emsp;&amp;emsp;&amp;emsp;Trimite-ne CV-ul tau: &lt;a href=""mailto:recrutare@altex.ro?subject="&amp;"["&amp;UPPER(Magazine!C35)&amp;"]"&amp;" ["&amp;UPPER(Magazine!A35)&amp;"] "&amp;"Casier"&amp;"""&gt;click aici pentru a aplica.&lt;/a&gt;&lt;/p&gt;","")</f>
        <v/>
      </c>
      <c r="H160" t="str">
        <f>IF(Magazine!AE35&gt;0,"&lt;p class=""cariere-pozitie-titlu"" id="""&amp;IF(Magazine!$AO35&lt;&gt;0,SUBSTITUTE(Magazine!$B35," ","-"),"")&amp;"""&gt;&amp;emsp;&amp;emsp;•&amp;nbsp;&amp;nbsp;Consultant Vanzari Electrocasnice Mari&amp;nbsp;&amp;nbsp;("&amp;VLOOKUP(Magazine!$B35,Magazine!$B$2:$AN$95,30,0)&amp;IF(VLOOKUP(Magazine!$B35,Magazine!$B$2:$AN$95,30,0)&gt;1," pozitii"," pozitie")&amp;")&lt;/p&gt;"&amp;'Electrocasnice Mari'!$D$1&amp;"  &lt;p&gt;&amp;emsp;&amp;emsp;&amp;emsp;&amp;emsp;&amp;emsp;Trimite-ne CV-ul tau: &lt;a href=""mailto:recrutare@altex.ro?subject="&amp;"["&amp;UPPER(Magazine!C35)&amp;"]"&amp;" ["&amp;UPPER(Magazine!A35)&amp;"] "&amp;"Electrocasnice Mari"&amp;"""&gt;clici aici pentru a aplica.&lt;/a&gt;&lt;/p&gt;","")</f>
        <v/>
      </c>
      <c r="I160" t="str">
        <f>IF(Magazine!AF35&gt;0,"&lt;p class=""cariere-pozitie-titlu"" id="""&amp;IF(Magazine!$AO35&lt;&gt;0,SUBSTITUTE(Magazine!$B35," ","-"),"")&amp;"""&gt;&amp;emsp;&amp;emsp;•&amp;nbsp;&amp;nbsp;Consultant Vanzari Electrocasnice Mici&amp;nbsp;&amp;nbsp;("&amp;VLOOKUP(Magazine!$B35,Magazine!$B$2:$AN$95,31,0)&amp;IF(VLOOKUP(Magazine!$B35,Magazine!$B$2:$AN$95,31,0)&gt;1," pozitii"," pozitie")&amp;")&lt;/p&gt;"&amp;'Electrocasnice Mici'!$D$1&amp;"  &lt;p&gt;&amp;emsp;&amp;emsp;&amp;emsp;&amp;emsp;&amp;emsp;Trimite-ne CV-ul tau: &lt;a href=""mailto:recrutare@altex.ro?subject="&amp;"["&amp;UPPER(Magazine!C35)&amp;"]"&amp;" ["&amp;UPPER(Magazine!A35)&amp;"] "&amp;"Electrocasnice Mici"&amp;"""&gt;click aici pentru a aplica.&lt;/a&gt;&lt;/p&gt;","")</f>
        <v/>
      </c>
      <c r="J160" t="str">
        <f>IF(Magazine!AG35&gt;0,"&lt;p class=""cariere-pozitie-titlu"" id="""&amp;IF(Magazine!$AO35&lt;&gt;0,SUBSTITUTE(Magazine!$B35," ","-"),"")&amp;"""&gt;&amp;emsp;&amp;emsp;•&amp;nbsp;&amp;nbsp;Consultant Vanzari Comunicatii&amp;nbsp;&amp;nbsp;("&amp;VLOOKUP(Magazine!$B35,Magazine!$B$2:$AN$95,32,0)&amp;IF(VLOOKUP(Magazine!$B35,Magazine!$B$2:$AN$95,32,0)&gt;1," pozitii"," pozitie")&amp;")&lt;/p&gt;"&amp;Comunicatii!$D$1&amp;"  &lt;p&gt;&amp;emsp;&amp;emsp;&amp;emsp;&amp;emsp;&amp;emsp;Trimite-ne CV-ul tau: &lt;a href=""mailto:recrutare@altex.ro?subject="&amp;"["&amp;UPPER(Magazine!C35)&amp;"]"&amp;" ["&amp;UPPER(Magazine!A35)&amp;"] "&amp;"Comunicatii"&amp;"""&gt;click aici pentru a aplica.&lt;/a&gt;&lt;/p&gt;","")</f>
        <v/>
      </c>
      <c r="K160" t="str">
        <f>IF(Magazine!AH35&gt;0,"&lt;p class=""cariere-pozitie-titlu"" id="""&amp;IF(Magazine!$AO35&lt;&gt;0,SUBSTITUTE(Magazine!$B35," ","-"),"")&amp;"""&gt;&amp;emsp;&amp;emsp;•&amp;nbsp;&amp;nbsp;Consultant Vanzari IT&amp;nbsp;&amp;nbsp;("&amp;VLOOKUP(Magazine!$B35,Magazine!$B$2:$AN$95,33,0)&amp;IF(VLOOKUP(Magazine!$B35,Magazine!$B$2:$AN$95,33,0)&gt;1," pozitii"," pozitie")&amp;")&lt;/p&gt;"&amp;IT!$D$1&amp;"  &lt;p&gt;&amp;emsp;&amp;emsp;&amp;emsp;&amp;emsp;&amp;emsp;Trimite-ne CV-ul tau: &lt;a href=""mailto:recrutare@altex.ro?subject="&amp;"["&amp;UPPER(Magazine!C35)&amp;"]"&amp;" ["&amp;UPPER(Magazine!A35)&amp;"] "&amp;"IT"&amp;"""&gt;click aici pentru a aplica.&lt;/a&gt;&lt;/p&gt;","")</f>
        <v/>
      </c>
      <c r="L160" t="str">
        <f>IF(Magazine!AI35&gt;0,"&lt;p class=""cariere-pozitie-titlu"" id="""&amp;IF(Magazine!$AO35&lt;&gt;0,SUBSTITUTE(Magazine!$B35," ","-"),"")&amp;"""&gt;&amp;emsp;&amp;emsp;•&amp;nbsp;&amp;nbsp;Consultant Vanzari Entertainment&amp;nbsp;&amp;nbsp;("&amp;VLOOKUP(Magazine!$B35,Magazine!$B$2:$AN$95,34,0)&amp;IF(VLOOKUP(Magazine!$B35,Magazine!$B$2:$AN$95,34,0)&gt;1," pozitii"," pozitie")&amp;")&lt;/p&gt;"&amp;Entertainment!$D$1&amp;"  &lt;p&gt;&amp;emsp;&amp;emsp;&amp;emsp;&amp;emsp;&amp;emsp;Trimite-ne CV-ul tau &lt;a href=""mailto:recrutare@altex.ro?subject="&amp;"["&amp;UPPER(Magazine!C35)&amp;"]"&amp;" ["&amp;UPPER(Magazine!A35)&amp;"] "&amp;"Entertainment"&amp;"""&gt;click aici pentru a aplica.&lt;/a&gt;&lt;/p&gt;","")</f>
        <v/>
      </c>
      <c r="M160" t="str">
        <f>IF(Magazine!AJ35&gt;0,"&lt;p class=""cariere-pozitie-titlu"" id="""&amp;IF(Magazine!$AO35&lt;&gt;0,SUBSTITUTE(Magazine!$B35," ","-"),"")&amp;"""&gt;&amp;emsp;&amp;emsp;•&amp;nbsp;&amp;nbsp;Consultant Vanzari Negre&amp;nbsp;&amp;nbsp;("&amp;VLOOKUP(Magazine!$B35,Magazine!$B$2:$AN$95,35,0)&amp;IF(VLOOKUP(Magazine!$B35,Magazine!$B$2:$AN$95,35,0)&gt;1," pozitii"," pozitie")&amp;")&lt;/p&gt;"&amp;Negre!D34&amp;"  &lt;p&gt;&amp;emsp;&amp;emsp;&amp;emsp;&amp;emsp;&amp;emsp;Trimite-ne CV-ul tău la adresa &lt;a href=""mailto:recrutare@altex.ro?subject="&amp;"["&amp;UPPER(Magazine!C35)&amp;"]"&amp;" ["&amp;UPPER(Magazine!A35)&amp;"] "&amp;"Negre"&amp;"""&gt;recrutare@altex.ro&lt;/a&gt;&lt;/p&gt;","")</f>
        <v/>
      </c>
      <c r="N160" t="str">
        <f>IF(Magazine!AK35&gt;0,"&lt;p class=""cariere-pozitie-titlu"" id="""&amp;IF(Magazine!$AO35&lt;&gt;0,SUBSTITUTE(Magazine!$B35," ","-"),"")&amp;"""&gt;&amp;emsp;&amp;emsp;•&amp;nbsp;&amp;nbsp;Consultant Vanzari Audio-Visual&amp;nbsp;&amp;nbsp;("&amp;VLOOKUP(Magazine!$B35,Magazine!$B$2:$AN$95,36,0)&amp;IF(VLOOKUP(Magazine!$B35,Magazine!$B$2:$AN$95,36,0)&gt;1," pozitii"," pozitie")&amp;")&lt;/p&gt;"&amp;'Audio-Visual    '!$D$1&amp;"  &lt;p&gt;&amp;emsp;&amp;emsp;&amp;emsp;&amp;emsp;&amp;emsp;Trimite-ne CV-ul tau: &lt;a href=""mailto:recrutare@altex.ro?subject="&amp;"["&amp;UPPER(Magazine!F35)&amp;"]"&amp;" ["&amp;UPPER(Magazine!D35)&amp;"] "&amp;"Audio-Visual"&amp;"""&gt;click aici pentru a aplica.&lt;/a&gt;&lt;/p&gt;","")</f>
        <v/>
      </c>
      <c r="O160" t="str">
        <f>IF(Magazine!AL35&gt;0,"&lt;p class=""cariere-pozitie-titlu"" id="""&amp;IF(Magazine!$AO35&lt;&gt;0,SUBSTITUTE(Magazine!$B35," ","-"),"")&amp;"""&gt;&amp;emsp;&amp;emsp;•&amp;nbsp;&amp;nbsp;Responsabil Service&amp;nbsp;&amp;nbsp;("&amp;VLOOKUP(Magazine!$B35,Magazine!$B$2:$AN$95,37,0)&amp;IF(VLOOKUP(Magazine!$B35,Magazine!$B$2:$AN$95,37,0)&gt;1," pozitii"," pozitie")&amp;")&lt;/p&gt;"&amp;'Responsabil Service'!$D$1&amp;"  &lt;p&gt;&amp;emsp;&amp;emsp;&amp;emsp;&amp;emsp;&amp;emsp;Trimite-ne CV-ul tau &lt;a href=""mailto:recrutare@altex.ro?subject="&amp;"["&amp;UPPER(Magazine!F35)&amp;"]"&amp;" ["&amp;UPPER(Magazine!D35)&amp;"] "&amp;"Responsabil Service"&amp;"""&gt;click aici pentru a aplica.&lt;/a&gt;&lt;/p&gt;","")</f>
        <v/>
      </c>
      <c r="P160" t="str">
        <f>IF(Magazine!AM35&gt;0,"&lt;p class=""cariere-pozitie-titlu"" id="""&amp;IF(Magazine!$AO35&lt;&gt;0,SUBSTITUTE(Magazine!$B35," ","-"),"")&amp;"""&gt;&amp;emsp;&amp;emsp;•&amp;nbsp;&amp;nbsp;Operator Online&amp;nbsp;&amp;nbsp;("&amp;VLOOKUP(Magazine!$B35,Magazine!$B$2:$AN$95,38,0)&amp;IF(VLOOKUP(Magazine!$B35,Magazine!$B$2:$AN$95,38,0)&gt;1,"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href=""mailto:recrutare@altex.ro?subject="&amp;"["&amp;UPPER(Magazine!F35)&amp;"]"&amp;" ["&amp;UPPER(Magazine!D35)&amp;"] "&amp;"Operator Online"&amp;"""&gt;recrutare@altex.ro&lt;/a&gt;&lt;/p&gt;","")</f>
        <v/>
      </c>
      <c r="Q160" t="str">
        <f>IF(Magazine!AN35&gt;0,"&lt;p class=""cariere-pozitie-titlu"" id="""&amp;IF(Magazine!$AO35&lt;&gt;0,SUBSTITUTE(Magazine!$B35," ","-"),"")&amp;"""&gt;&amp;emsp;&amp;emsp;•&amp;nbsp;&amp;nbsp;Operator Probe &amp; Garantii&amp;nbsp;&amp;nbsp;("&amp;VLOOKUP(Magazine!$B35,Magazine!$B$2:$AN$95,39,0)&amp;IF(VLOOKUP(Magazine!$B35,Magazine!$B$2:$AN$95,39,0)&gt;1,"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href=""mailto:recrutare@altex.ro?subject="&amp;"["&amp;UPPER(Magazine!G35)&amp;"]"&amp;" ["&amp;UPPER(Magazine!E35)&amp;"] "&amp;"Probe &amp; Garantii"&amp;"""&gt;recrutare@altex.ro&lt;/a&gt;&lt;/p&gt;","")</f>
        <v/>
      </c>
      <c r="R160" t="str">
        <f t="shared" si="2"/>
        <v/>
      </c>
    </row>
    <row r="161" spans="1:18" x14ac:dyDescent="0.3">
      <c r="A161" t="str">
        <f>IF(NOT(ISNA(VLOOKUP(Magazine!D36,Magazine!$AQ$2:$AR$41,2,0))),IF(Magazine!D36&lt;&gt;Magazine!D35,"&lt;button id="""&amp;LOWER(Magazine!D36)&amp;""" class=""accordion""&gt;Posturi in județul "&amp;Magazine!D36&amp;" &lt;div&gt;("&amp;VLOOKUP(Magazine!D36,Magazine!$AQ$2:$AR$41,2,0)&amp;")&lt;/div&gt;&lt;/button&gt;",""),"")</f>
        <v/>
      </c>
      <c r="B161" t="str">
        <f t="shared" si="3"/>
        <v/>
      </c>
      <c r="C161" t="str">
        <f>IF(Magazine!$AO36&lt;&gt;0,"  &lt;h3 class=cariere-magazin-titlu&gt;"&amp;Magazine!B36&amp;"&lt;/h3&gt;","")</f>
        <v/>
      </c>
      <c r="D161" t="str">
        <f>IF(Magazine!AA36&gt;0,"&lt;p class=""cariere-pozitie-titlu"" id="""&amp;IF(Magazine!$AO36&lt;&gt;0,SUBSTITUTE(Magazine!$B36," ","-"),"")&amp;"""&gt;&amp;emsp;&amp;emsp;•&amp;nbsp;&amp;nbsp;Director Magazin&amp;nbsp;&amp;nbsp;("&amp;VLOOKUP(Magazine!$B36,Magazine!$B$2:$AN$95,26,0)&amp;IF(VLOOKUP(Magazine!$B36,Magazine!$B$2:$AN$95,26,0)&gt;1," pozitii"," pozitie")&amp;")&lt;/p&gt;"&amp;'Director Magazin   '!$D$1&amp;"  &lt;p&gt;&amp;emsp;&amp;emsp;&amp;emsp;&amp;emsp;&amp;emsp;Trimite-ne CV-ul tau: &lt;a href=""mailto:recrutare@altex.ro?subject="&amp;"["&amp;UPPER(Magazine!C36)&amp;"]"&amp;" ["&amp;UPPER(Magazine!A36)&amp;"] "&amp;"Director Magazin"&amp;"""&gt;click aici pentru a aplica.&lt;/a&gt;&lt;/p&gt;","")</f>
        <v/>
      </c>
      <c r="E161" t="str">
        <f>IF(Magazine!AB36&gt;0,"&lt;p class=""cariere-pozitie-titlu"" id="""&amp;IF(Magazine!$AO36&lt;&gt;0,SUBSTITUTE(Magazine!$B36," ","-"),"")&amp;"""&gt;&amp;emsp;&amp;emsp;•&amp;nbsp;&amp;nbsp;Director Adjunct Magazin&amp;nbsp;&amp;nbsp;("&amp;VLOOKUP(Magazine!$B36,Magazine!$B$2:$AN$95,27,0)&amp;IF(VLOOKUP(Magazine!$B36,Magazine!$B$2:$AN$95,27,0)&gt;1," pozitii"," pozitie")&amp;")&lt;/p&gt;"&amp;'Director Adjunct'!$D$1&amp;"  &lt;p&gt;&amp;emsp;&amp;emsp;&amp;emsp;&amp;emsp;&amp;emsp;Trimite-ne CV-ul tau: &lt;a href=""mailto:recrutare@altex.ro?subject="&amp;"["&amp;UPPER(Magazine!D36)&amp;"]"&amp;" ["&amp;UPPER(Magazine!B36)&amp;"] "&amp;"Director Adjunct Magazin"&amp;"""&gt;click aici pentru a aplica.&lt;/a&gt;&lt;/p&gt;","")</f>
        <v/>
      </c>
      <c r="F161" t="str">
        <f>IF(Magazine!AC36&gt;0,"&lt;p class=""cariere-pozitie-titlu"" id="""&amp;IF(Magazine!$AO36&lt;&gt;0,SUBSTITUTE(Magazine!$B36," ","-"),"")&amp;"""&gt;&amp;emsp;&amp;emsp;•&amp;nbsp;&amp;nbsp;Manager Financiar&amp;nbsp;&amp;nbsp;("&amp;VLOOKUP(Magazine!$B36,Magazine!$B$2:$AN$95,28,0)&amp;IF(VLOOKUP(Magazine!$B36,Magazine!$B$2:$AN$95,28,0)&gt;1," pozitii"," pozitie")&amp;")&lt;/p&gt;"&amp;'Manager Financiar'!$D$1&amp;"  &lt;p&gt;&amp;emsp;&amp;emsp;&amp;emsp;&amp;emsp;&amp;emsp;Trimite-ne CV-ul tau: &lt;a href=""mailto:recrutare@altex.ro?subject="&amp;"["&amp;UPPER(Magazine!C36)&amp;"]"&amp;" ["&amp;UPPER(Magazine!A36)&amp;"] "&amp;"Manager Financiar"&amp;"""&gt;click aici pentru a aplica.&lt;/a&gt;&lt;/p&gt;","")</f>
        <v/>
      </c>
      <c r="G161" t="str">
        <f>IF(Magazine!AD36&gt;0,"&lt;p class=""cariere-pozitie-titlu"" id="""&amp;IF(Magazine!$AO36&lt;&gt;0,SUBSTITUTE(Magazine!$B36," ","-"),"")&amp;"""&gt;&amp;emsp;&amp;emsp;•&amp;nbsp;&amp;nbsp;Casier&amp;nbsp;&amp;nbsp;("&amp;VLOOKUP(Magazine!$B36,Magazine!$B$2:$AN$95,29,0)&amp;IF(VLOOKUP(Magazine!$B36,Magazine!$B$2:$AN$95,29,0)&gt;1," pozitii"," pozitie")&amp;")&lt;/p&gt;"&amp;Casier!$D$1&amp;"  &lt;p&gt;&amp;emsp;&amp;emsp;&amp;emsp;&amp;emsp;&amp;emsp;Trimite-ne CV-ul tau: &lt;a href=""mailto:recrutare@altex.ro?subject="&amp;"["&amp;UPPER(Magazine!C36)&amp;"]"&amp;" ["&amp;UPPER(Magazine!A36)&amp;"] "&amp;"Casier"&amp;"""&gt;click aici pentru a aplica.&lt;/a&gt;&lt;/p&gt;","")</f>
        <v/>
      </c>
      <c r="H161" t="str">
        <f>IF(Magazine!AE36&gt;0,"&lt;p class=""cariere-pozitie-titlu"" id="""&amp;IF(Magazine!$AO36&lt;&gt;0,SUBSTITUTE(Magazine!$B36," ","-"),"")&amp;"""&gt;&amp;emsp;&amp;emsp;•&amp;nbsp;&amp;nbsp;Consultant Vanzari Electrocasnice Mari&amp;nbsp;&amp;nbsp;("&amp;VLOOKUP(Magazine!$B36,Magazine!$B$2:$AN$95,30,0)&amp;IF(VLOOKUP(Magazine!$B36,Magazine!$B$2:$AN$95,30,0)&gt;1," pozitii"," pozitie")&amp;")&lt;/p&gt;"&amp;'Electrocasnice Mari'!$D$1&amp;"  &lt;p&gt;&amp;emsp;&amp;emsp;&amp;emsp;&amp;emsp;&amp;emsp;Trimite-ne CV-ul tau: &lt;a href=""mailto:recrutare@altex.ro?subject="&amp;"["&amp;UPPER(Magazine!C36)&amp;"]"&amp;" ["&amp;UPPER(Magazine!A36)&amp;"] "&amp;"Electrocasnice Mari"&amp;"""&gt;clici aici pentru a aplica.&lt;/a&gt;&lt;/p&gt;","")</f>
        <v/>
      </c>
      <c r="I161" t="str">
        <f>IF(Magazine!AF36&gt;0,"&lt;p class=""cariere-pozitie-titlu"" id="""&amp;IF(Magazine!$AO36&lt;&gt;0,SUBSTITUTE(Magazine!$B36," ","-"),"")&amp;"""&gt;&amp;emsp;&amp;emsp;•&amp;nbsp;&amp;nbsp;Consultant Vanzari Electrocasnice Mici&amp;nbsp;&amp;nbsp;("&amp;VLOOKUP(Magazine!$B36,Magazine!$B$2:$AN$95,31,0)&amp;IF(VLOOKUP(Magazine!$B36,Magazine!$B$2:$AN$95,31,0)&gt;1," pozitii"," pozitie")&amp;")&lt;/p&gt;"&amp;'Electrocasnice Mici'!$D$1&amp;"  &lt;p&gt;&amp;emsp;&amp;emsp;&amp;emsp;&amp;emsp;&amp;emsp;Trimite-ne CV-ul tau: &lt;a href=""mailto:recrutare@altex.ro?subject="&amp;"["&amp;UPPER(Magazine!C36)&amp;"]"&amp;" ["&amp;UPPER(Magazine!A36)&amp;"] "&amp;"Electrocasnice Mici"&amp;"""&gt;click aici pentru a aplica.&lt;/a&gt;&lt;/p&gt;","")</f>
        <v/>
      </c>
      <c r="J161" t="str">
        <f>IF(Magazine!AG36&gt;0,"&lt;p class=""cariere-pozitie-titlu"" id="""&amp;IF(Magazine!$AO36&lt;&gt;0,SUBSTITUTE(Magazine!$B36," ","-"),"")&amp;"""&gt;&amp;emsp;&amp;emsp;•&amp;nbsp;&amp;nbsp;Consultant Vanzari Comunicatii&amp;nbsp;&amp;nbsp;("&amp;VLOOKUP(Magazine!$B36,Magazine!$B$2:$AN$95,32,0)&amp;IF(VLOOKUP(Magazine!$B36,Magazine!$B$2:$AN$95,32,0)&gt;1," pozitii"," pozitie")&amp;")&lt;/p&gt;"&amp;Comunicatii!$D$1&amp;"  &lt;p&gt;&amp;emsp;&amp;emsp;&amp;emsp;&amp;emsp;&amp;emsp;Trimite-ne CV-ul tau: &lt;a href=""mailto:recrutare@altex.ro?subject="&amp;"["&amp;UPPER(Magazine!C36)&amp;"]"&amp;" ["&amp;UPPER(Magazine!A36)&amp;"] "&amp;"Comunicatii"&amp;"""&gt;click aici pentru a aplica.&lt;/a&gt;&lt;/p&gt;","")</f>
        <v/>
      </c>
      <c r="K161" t="str">
        <f>IF(Magazine!AH36&gt;0,"&lt;p class=""cariere-pozitie-titlu"" id="""&amp;IF(Magazine!$AO36&lt;&gt;0,SUBSTITUTE(Magazine!$B36," ","-"),"")&amp;"""&gt;&amp;emsp;&amp;emsp;•&amp;nbsp;&amp;nbsp;Consultant Vanzari IT&amp;nbsp;&amp;nbsp;("&amp;VLOOKUP(Magazine!$B36,Magazine!$B$2:$AN$95,33,0)&amp;IF(VLOOKUP(Magazine!$B36,Magazine!$B$2:$AN$95,33,0)&gt;1," pozitii"," pozitie")&amp;")&lt;/p&gt;"&amp;IT!$D$1&amp;"  &lt;p&gt;&amp;emsp;&amp;emsp;&amp;emsp;&amp;emsp;&amp;emsp;Trimite-ne CV-ul tau: &lt;a href=""mailto:recrutare@altex.ro?subject="&amp;"["&amp;UPPER(Magazine!C36)&amp;"]"&amp;" ["&amp;UPPER(Magazine!A36)&amp;"] "&amp;"IT"&amp;"""&gt;click aici pentru a aplica.&lt;/a&gt;&lt;/p&gt;","")</f>
        <v/>
      </c>
      <c r="L161" t="str">
        <f>IF(Magazine!AI36&gt;0,"&lt;p class=""cariere-pozitie-titlu"" id="""&amp;IF(Magazine!$AO36&lt;&gt;0,SUBSTITUTE(Magazine!$B36," ","-"),"")&amp;"""&gt;&amp;emsp;&amp;emsp;•&amp;nbsp;&amp;nbsp;Consultant Vanzari Entertainment&amp;nbsp;&amp;nbsp;("&amp;VLOOKUP(Magazine!$B36,Magazine!$B$2:$AN$95,34,0)&amp;IF(VLOOKUP(Magazine!$B36,Magazine!$B$2:$AN$95,34,0)&gt;1," pozitii"," pozitie")&amp;")&lt;/p&gt;"&amp;Entertainment!$D$1&amp;"  &lt;p&gt;&amp;emsp;&amp;emsp;&amp;emsp;&amp;emsp;&amp;emsp;Trimite-ne CV-ul tau &lt;a href=""mailto:recrutare@altex.ro?subject="&amp;"["&amp;UPPER(Magazine!C36)&amp;"]"&amp;" ["&amp;UPPER(Magazine!A36)&amp;"] "&amp;"Entertainment"&amp;"""&gt;click aici pentru a aplica.&lt;/a&gt;&lt;/p&gt;","")</f>
        <v/>
      </c>
      <c r="M161" t="str">
        <f>IF(Magazine!AJ36&gt;0,"&lt;p class=""cariere-pozitie-titlu"" id="""&amp;IF(Magazine!$AO36&lt;&gt;0,SUBSTITUTE(Magazine!$B36," ","-"),"")&amp;"""&gt;&amp;emsp;&amp;emsp;•&amp;nbsp;&amp;nbsp;Consultant Vanzari Negre&amp;nbsp;&amp;nbsp;("&amp;VLOOKUP(Magazine!$B36,Magazine!$B$2:$AN$95,35,0)&amp;IF(VLOOKUP(Magazine!$B36,Magazine!$B$2:$AN$95,35,0)&gt;1," pozitii"," pozitie")&amp;")&lt;/p&gt;"&amp;Negre!D35&amp;"  &lt;p&gt;&amp;emsp;&amp;emsp;&amp;emsp;&amp;emsp;&amp;emsp;Trimite-ne CV-ul tău la adresa &lt;a href=""mailto:recrutare@altex.ro?subject="&amp;"["&amp;UPPER(Magazine!C36)&amp;"]"&amp;" ["&amp;UPPER(Magazine!A36)&amp;"] "&amp;"Negre"&amp;"""&gt;recrutare@altex.ro&lt;/a&gt;&lt;/p&gt;","")</f>
        <v/>
      </c>
      <c r="N161" t="str">
        <f>IF(Magazine!AK36&gt;0,"&lt;p class=""cariere-pozitie-titlu"" id="""&amp;IF(Magazine!$AO36&lt;&gt;0,SUBSTITUTE(Magazine!$B36," ","-"),"")&amp;"""&gt;&amp;emsp;&amp;emsp;•&amp;nbsp;&amp;nbsp;Consultant Vanzari Audio-Visual&amp;nbsp;&amp;nbsp;("&amp;VLOOKUP(Magazine!$B36,Magazine!$B$2:$AN$95,36,0)&amp;IF(VLOOKUP(Magazine!$B36,Magazine!$B$2:$AN$95,36,0)&gt;1," pozitii"," pozitie")&amp;")&lt;/p&gt;"&amp;'Audio-Visual    '!$D$1&amp;"  &lt;p&gt;&amp;emsp;&amp;emsp;&amp;emsp;&amp;emsp;&amp;emsp;Trimite-ne CV-ul tau: &lt;a href=""mailto:recrutare@altex.ro?subject="&amp;"["&amp;UPPER(Magazine!F36)&amp;"]"&amp;" ["&amp;UPPER(Magazine!D36)&amp;"] "&amp;"Audio-Visual"&amp;"""&gt;click aici pentru a aplica.&lt;/a&gt;&lt;/p&gt;","")</f>
        <v/>
      </c>
      <c r="O161" t="str">
        <f>IF(Magazine!AL36&gt;0,"&lt;p class=""cariere-pozitie-titlu"" id="""&amp;IF(Magazine!$AO36&lt;&gt;0,SUBSTITUTE(Magazine!$B36," ","-"),"")&amp;"""&gt;&amp;emsp;&amp;emsp;•&amp;nbsp;&amp;nbsp;Responsabil Service&amp;nbsp;&amp;nbsp;("&amp;VLOOKUP(Magazine!$B36,Magazine!$B$2:$AN$95,37,0)&amp;IF(VLOOKUP(Magazine!$B36,Magazine!$B$2:$AN$95,37,0)&gt;1," pozitii"," pozitie")&amp;")&lt;/p&gt;"&amp;'Responsabil Service'!$D$1&amp;"  &lt;p&gt;&amp;emsp;&amp;emsp;&amp;emsp;&amp;emsp;&amp;emsp;Trimite-ne CV-ul tau &lt;a href=""mailto:recrutare@altex.ro?subject="&amp;"["&amp;UPPER(Magazine!F36)&amp;"]"&amp;" ["&amp;UPPER(Magazine!D36)&amp;"] "&amp;"Responsabil Service"&amp;"""&gt;click aici pentru a aplica.&lt;/a&gt;&lt;/p&gt;","")</f>
        <v/>
      </c>
      <c r="P161" t="str">
        <f>IF(Magazine!AM36&gt;0,"&lt;p class=""cariere-pozitie-titlu"" id="""&amp;IF(Magazine!$AO36&lt;&gt;0,SUBSTITUTE(Magazine!$B36," ","-"),"")&amp;"""&gt;&amp;emsp;&amp;emsp;•&amp;nbsp;&amp;nbsp;Operator Online&amp;nbsp;&amp;nbsp;("&amp;VLOOKUP(Magazine!$B36,Magazine!$B$2:$AN$95,38,0)&amp;IF(VLOOKUP(Magazine!$B36,Magazine!$B$2:$AN$95,38,0)&gt;1,"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href=""mailto:recrutare@altex.ro?subject="&amp;"["&amp;UPPER(Magazine!F36)&amp;"]"&amp;" ["&amp;UPPER(Magazine!D36)&amp;"] "&amp;"Operator Online"&amp;"""&gt;recrutare@altex.ro&lt;/a&gt;&lt;/p&gt;","")</f>
        <v/>
      </c>
      <c r="Q161" t="str">
        <f>IF(Magazine!AN36&gt;0,"&lt;p class=""cariere-pozitie-titlu"" id="""&amp;IF(Magazine!$AO36&lt;&gt;0,SUBSTITUTE(Magazine!$B36," ","-"),"")&amp;"""&gt;&amp;emsp;&amp;emsp;•&amp;nbsp;&amp;nbsp;Operator Probe &amp; Garantii&amp;nbsp;&amp;nbsp;("&amp;VLOOKUP(Magazine!$B36,Magazine!$B$2:$AN$95,39,0)&amp;IF(VLOOKUP(Magazine!$B36,Magazine!$B$2:$AN$95,39,0)&gt;1,"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href=""mailto:recrutare@altex.ro?subject="&amp;"["&amp;UPPER(Magazine!G36)&amp;"]"&amp;" ["&amp;UPPER(Magazine!E36)&amp;"] "&amp;"Probe &amp; Garantii"&amp;"""&gt;recrutare@altex.ro&lt;/a&gt;&lt;/p&gt;","")</f>
        <v/>
      </c>
      <c r="R161" t="str">
        <f t="shared" si="2"/>
        <v>&lt;/div&gt;</v>
      </c>
    </row>
    <row r="162" spans="1:18" x14ac:dyDescent="0.3">
      <c r="A162" t="str">
        <f>IF(NOT(ISNA(VLOOKUP(Magazine!D37,Magazine!$AQ$2:$AR$41,2,0))),IF(Magazine!D37&lt;&gt;Magazine!D36,"&lt;button id="""&amp;LOWER(Magazine!D37)&amp;""" class=""accordion""&gt;Posturi in județul "&amp;Magazine!D37&amp;" &lt;div&gt;("&amp;VLOOKUP(Magazine!D37,Magazine!$AQ$2:$AR$41,2,0)&amp;")&lt;/div&gt;&lt;/button&gt;",""),"")</f>
        <v>&lt;button id="calarasi" class="accordion"&gt;Posturi in județul Calarasi &lt;div&gt;(2)&lt;/div&gt;&lt;/button&gt;</v>
      </c>
      <c r="B162" t="str">
        <f t="shared" si="3"/>
        <v>&lt;div class="panel"&gt;</v>
      </c>
      <c r="C162" t="str">
        <f>IF(Magazine!$AO37&lt;&gt;0,"  &lt;h3 class=cariere-magazin-titlu&gt;"&amp;Magazine!B37&amp;"&lt;/h3&gt;","")</f>
        <v xml:space="preserve">  &lt;h3 class=cariere-magazin-titlu&gt;Altex Calarasi&lt;/h3&gt;</v>
      </c>
      <c r="D162" t="str">
        <f>IF(Magazine!AA37&gt;0,"&lt;p class=""cariere-pozitie-titlu"" id="""&amp;IF(Magazine!$AO37&lt;&gt;0,SUBSTITUTE(Magazine!$B37," ","-"),"")&amp;"""&gt;&amp;emsp;&amp;emsp;•&amp;nbsp;&amp;nbsp;Director Magazin&amp;nbsp;&amp;nbsp;("&amp;VLOOKUP(Magazine!$B37,Magazine!$B$2:$AN$95,26,0)&amp;IF(VLOOKUP(Magazine!$B37,Magazine!$B$2:$AN$95,26,0)&gt;1," pozitii"," pozitie")&amp;")&lt;/p&gt;"&amp;'Director Magazin   '!$D$1&amp;"  &lt;p&gt;&amp;emsp;&amp;emsp;&amp;emsp;&amp;emsp;&amp;emsp;Trimite-ne CV-ul tau: &lt;a href=""mailto:recrutare@altex.ro?subject="&amp;"["&amp;UPPER(Magazine!C37)&amp;"]"&amp;" ["&amp;UPPER(Magazine!A37)&amp;"] "&amp;"Director Magazin"&amp;"""&gt;click aici pentru a aplica.&lt;/a&gt;&lt;/p&gt;","")</f>
        <v/>
      </c>
      <c r="E162" t="str">
        <f>IF(Magazine!AB37&gt;0,"&lt;p class=""cariere-pozitie-titlu"" id="""&amp;IF(Magazine!$AO37&lt;&gt;0,SUBSTITUTE(Magazine!$B37," ","-"),"")&amp;"""&gt;&amp;emsp;&amp;emsp;•&amp;nbsp;&amp;nbsp;Director Adjunct Magazin&amp;nbsp;&amp;nbsp;("&amp;VLOOKUP(Magazine!$B37,Magazine!$B$2:$AN$95,27,0)&amp;IF(VLOOKUP(Magazine!$B37,Magazine!$B$2:$AN$95,27,0)&gt;1," pozitii"," pozitie")&amp;")&lt;/p&gt;"&amp;'Director Adjunct'!$D$1&amp;"  &lt;p&gt;&amp;emsp;&amp;emsp;&amp;emsp;&amp;emsp;&amp;emsp;Trimite-ne CV-ul tau: &lt;a href=""mailto:recrutare@altex.ro?subject="&amp;"["&amp;UPPER(Magazine!D37)&amp;"]"&amp;" ["&amp;UPPER(Magazine!B37)&amp;"] "&amp;"Director Adjunct Magazin"&amp;"""&gt;click aici pentru a aplica.&lt;/a&gt;&lt;/p&gt;","")</f>
        <v>&lt;p class="cariere-pozitie-titlu" id="Altex-Calarasi"&gt;&amp;emsp;&amp;emsp;•&amp;nbsp;&amp;nbsp;Director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href="mailto:recrutare@altex.ro?subject=[CALARASI] [ALTEX CALARASI] Director Adjunct Magazin"&gt;click aici pentru a aplica.&lt;/a&gt;&lt;/p&gt;</v>
      </c>
      <c r="F162" t="str">
        <f>IF(Magazine!AC37&gt;0,"&lt;p class=""cariere-pozitie-titlu"" id="""&amp;IF(Magazine!$AO37&lt;&gt;0,SUBSTITUTE(Magazine!$B37," ","-"),"")&amp;"""&gt;&amp;emsp;&amp;emsp;•&amp;nbsp;&amp;nbsp;Manager Financiar&amp;nbsp;&amp;nbsp;("&amp;VLOOKUP(Magazine!$B37,Magazine!$B$2:$AN$95,28,0)&amp;IF(VLOOKUP(Magazine!$B37,Magazine!$B$2:$AN$95,28,0)&gt;1," pozitii"," pozitie")&amp;")&lt;/p&gt;"&amp;'Manager Financiar'!$D$1&amp;"  &lt;p&gt;&amp;emsp;&amp;emsp;&amp;emsp;&amp;emsp;&amp;emsp;Trimite-ne CV-ul tau: &lt;a href=""mailto:recrutare@altex.ro?subject="&amp;"["&amp;UPPER(Magazine!C37)&amp;"]"&amp;" ["&amp;UPPER(Magazine!A37)&amp;"] "&amp;"Manager Financiar"&amp;"""&gt;click aici pentru a aplica.&lt;/a&gt;&lt;/p&gt;","")</f>
        <v/>
      </c>
      <c r="G162" t="str">
        <f>IF(Magazine!AD37&gt;0,"&lt;p class=""cariere-pozitie-titlu"" id="""&amp;IF(Magazine!$AO37&lt;&gt;0,SUBSTITUTE(Magazine!$B37," ","-"),"")&amp;"""&gt;&amp;emsp;&amp;emsp;•&amp;nbsp;&amp;nbsp;Casier&amp;nbsp;&amp;nbsp;("&amp;VLOOKUP(Magazine!$B37,Magazine!$B$2:$AN$95,29,0)&amp;IF(VLOOKUP(Magazine!$B37,Magazine!$B$2:$AN$95,29,0)&gt;1," pozitii"," pozitie")&amp;")&lt;/p&gt;"&amp;Casier!$D$1&amp;"  &lt;p&gt;&amp;emsp;&amp;emsp;&amp;emsp;&amp;emsp;&amp;emsp;Trimite-ne CV-ul tau: &lt;a href=""mailto:recrutare@altex.ro?subject="&amp;"["&amp;UPPER(Magazine!C37)&amp;"]"&amp;" ["&amp;UPPER(Magazine!A37)&amp;"] "&amp;"Casier"&amp;"""&gt;click aici pentru a aplica.&lt;/a&gt;&lt;/p&gt;","")</f>
        <v/>
      </c>
      <c r="H162" t="str">
        <f>IF(Magazine!AE37&gt;0,"&lt;p class=""cariere-pozitie-titlu"" id="""&amp;IF(Magazine!$AO37&lt;&gt;0,SUBSTITUTE(Magazine!$B37," ","-"),"")&amp;"""&gt;&amp;emsp;&amp;emsp;•&amp;nbsp;&amp;nbsp;Consultant Vanzari Electrocasnice Mari&amp;nbsp;&amp;nbsp;("&amp;VLOOKUP(Magazine!$B37,Magazine!$B$2:$AN$95,30,0)&amp;IF(VLOOKUP(Magazine!$B37,Magazine!$B$2:$AN$95,30,0)&gt;1," pozitii"," pozitie")&amp;")&lt;/p&gt;"&amp;'Electrocasnice Mari'!$D$1&amp;"  &lt;p&gt;&amp;emsp;&amp;emsp;&amp;emsp;&amp;emsp;&amp;emsp;Trimite-ne CV-ul tau: &lt;a href=""mailto:recrutare@altex.ro?subject="&amp;"["&amp;UPPER(Magazine!C37)&amp;"]"&amp;" ["&amp;UPPER(Magazine!A37)&amp;"] "&amp;"Electrocasnice Mari"&amp;"""&gt;clici aici pentru a aplica.&lt;/a&gt;&lt;/p&gt;","")</f>
        <v/>
      </c>
      <c r="I162" t="str">
        <f>IF(Magazine!AF37&gt;0,"&lt;p class=""cariere-pozitie-titlu"" id="""&amp;IF(Magazine!$AO37&lt;&gt;0,SUBSTITUTE(Magazine!$B37," ","-"),"")&amp;"""&gt;&amp;emsp;&amp;emsp;•&amp;nbsp;&amp;nbsp;Consultant Vanzari Electrocasnice Mici&amp;nbsp;&amp;nbsp;("&amp;VLOOKUP(Magazine!$B37,Magazine!$B$2:$AN$95,31,0)&amp;IF(VLOOKUP(Magazine!$B37,Magazine!$B$2:$AN$95,31,0)&gt;1," pozitii"," pozitie")&amp;")&lt;/p&gt;"&amp;'Electrocasnice Mici'!$D$1&amp;"  &lt;p&gt;&amp;emsp;&amp;emsp;&amp;emsp;&amp;emsp;&amp;emsp;Trimite-ne CV-ul tau: &lt;a href=""mailto:recrutare@altex.ro?subject="&amp;"["&amp;UPPER(Magazine!C37)&amp;"]"&amp;" ["&amp;UPPER(Magazine!A37)&amp;"] "&amp;"Electrocasnice Mici"&amp;"""&gt;click aici pentru a aplica.&lt;/a&gt;&lt;/p&gt;","")</f>
        <v>&lt;p class="cariere-pozitie-titlu" id="Altex-Calarasi"&gt;&amp;emsp;&amp;emsp;•&amp;nbsp;&amp;nbsp;Consultant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href="mailto:recrutare@altex.ro?subject=[CALARASI] [ALTEX] Electrocasnice Mici"&gt;click aici pentru a aplica.&lt;/a&gt;&lt;/p&gt;</v>
      </c>
      <c r="J162" t="str">
        <f>IF(Magazine!AG37&gt;0,"&lt;p class=""cariere-pozitie-titlu"" id="""&amp;IF(Magazine!$AO37&lt;&gt;0,SUBSTITUTE(Magazine!$B37," ","-"),"")&amp;"""&gt;&amp;emsp;&amp;emsp;•&amp;nbsp;&amp;nbsp;Consultant Vanzari Comunicatii&amp;nbsp;&amp;nbsp;("&amp;VLOOKUP(Magazine!$B37,Magazine!$B$2:$AN$95,32,0)&amp;IF(VLOOKUP(Magazine!$B37,Magazine!$B$2:$AN$95,32,0)&gt;1," pozitii"," pozitie")&amp;")&lt;/p&gt;"&amp;Comunicatii!$D$1&amp;"  &lt;p&gt;&amp;emsp;&amp;emsp;&amp;emsp;&amp;emsp;&amp;emsp;Trimite-ne CV-ul tau: &lt;a href=""mailto:recrutare@altex.ro?subject="&amp;"["&amp;UPPER(Magazine!C37)&amp;"]"&amp;" ["&amp;UPPER(Magazine!A37)&amp;"] "&amp;"Comunicatii"&amp;"""&gt;click aici pentru a aplica.&lt;/a&gt;&lt;/p&gt;","")</f>
        <v/>
      </c>
      <c r="K162" t="str">
        <f>IF(Magazine!AH37&gt;0,"&lt;p class=""cariere-pozitie-titlu"" id="""&amp;IF(Magazine!$AO37&lt;&gt;0,SUBSTITUTE(Magazine!$B37," ","-"),"")&amp;"""&gt;&amp;emsp;&amp;emsp;•&amp;nbsp;&amp;nbsp;Consultant Vanzari IT&amp;nbsp;&amp;nbsp;("&amp;VLOOKUP(Magazine!$B37,Magazine!$B$2:$AN$95,33,0)&amp;IF(VLOOKUP(Magazine!$B37,Magazine!$B$2:$AN$95,33,0)&gt;1," pozitii"," pozitie")&amp;")&lt;/p&gt;"&amp;IT!$D$1&amp;"  &lt;p&gt;&amp;emsp;&amp;emsp;&amp;emsp;&amp;emsp;&amp;emsp;Trimite-ne CV-ul tau: &lt;a href=""mailto:recrutare@altex.ro?subject="&amp;"["&amp;UPPER(Magazine!C37)&amp;"]"&amp;" ["&amp;UPPER(Magazine!A37)&amp;"] "&amp;"IT"&amp;"""&gt;click aici pentru a aplica.&lt;/a&gt;&lt;/p&gt;","")</f>
        <v/>
      </c>
      <c r="L162" t="str">
        <f>IF(Magazine!AI37&gt;0,"&lt;p class=""cariere-pozitie-titlu"" id="""&amp;IF(Magazine!$AO37&lt;&gt;0,SUBSTITUTE(Magazine!$B37," ","-"),"")&amp;"""&gt;&amp;emsp;&amp;emsp;•&amp;nbsp;&amp;nbsp;Consultant Vanzari Entertainment&amp;nbsp;&amp;nbsp;("&amp;VLOOKUP(Magazine!$B37,Magazine!$B$2:$AN$95,34,0)&amp;IF(VLOOKUP(Magazine!$B37,Magazine!$B$2:$AN$95,34,0)&gt;1," pozitii"," pozitie")&amp;")&lt;/p&gt;"&amp;Entertainment!$D$1&amp;"  &lt;p&gt;&amp;emsp;&amp;emsp;&amp;emsp;&amp;emsp;&amp;emsp;Trimite-ne CV-ul tau &lt;a href=""mailto:recrutare@altex.ro?subject="&amp;"["&amp;UPPER(Magazine!C37)&amp;"]"&amp;" ["&amp;UPPER(Magazine!A37)&amp;"] "&amp;"Entertainment"&amp;"""&gt;click aici pentru a aplica.&lt;/a&gt;&lt;/p&gt;","")</f>
        <v/>
      </c>
      <c r="M162" t="str">
        <f>IF(Magazine!AJ37&gt;0,"&lt;p class=""cariere-pozitie-titlu"" id="""&amp;IF(Magazine!$AO37&lt;&gt;0,SUBSTITUTE(Magazine!$B37," ","-"),"")&amp;"""&gt;&amp;emsp;&amp;emsp;•&amp;nbsp;&amp;nbsp;Consultant Vanzari Negre&amp;nbsp;&amp;nbsp;("&amp;VLOOKUP(Magazine!$B37,Magazine!$B$2:$AN$95,35,0)&amp;IF(VLOOKUP(Magazine!$B37,Magazine!$B$2:$AN$95,35,0)&gt;1," pozitii"," pozitie")&amp;")&lt;/p&gt;"&amp;Negre!D36&amp;"  &lt;p&gt;&amp;emsp;&amp;emsp;&amp;emsp;&amp;emsp;&amp;emsp;Trimite-ne CV-ul tău la adresa &lt;a href=""mailto:recrutare@altex.ro?subject="&amp;"["&amp;UPPER(Magazine!C37)&amp;"]"&amp;" ["&amp;UPPER(Magazine!A37)&amp;"] "&amp;"Negre"&amp;"""&gt;recrutare@altex.ro&lt;/a&gt;&lt;/p&gt;","")</f>
        <v/>
      </c>
      <c r="N162" t="str">
        <f>IF(Magazine!AK37&gt;0,"&lt;p class=""cariere-pozitie-titlu"" id="""&amp;IF(Magazine!$AO37&lt;&gt;0,SUBSTITUTE(Magazine!$B37," ","-"),"")&amp;"""&gt;&amp;emsp;&amp;emsp;•&amp;nbsp;&amp;nbsp;Consultant Vanzari Audio-Visual&amp;nbsp;&amp;nbsp;("&amp;VLOOKUP(Magazine!$B37,Magazine!$B$2:$AN$95,36,0)&amp;IF(VLOOKUP(Magazine!$B37,Magazine!$B$2:$AN$95,36,0)&gt;1," pozitii"," pozitie")&amp;")&lt;/p&gt;"&amp;'Audio-Visual    '!$D$1&amp;"  &lt;p&gt;&amp;emsp;&amp;emsp;&amp;emsp;&amp;emsp;&amp;emsp;Trimite-ne CV-ul tau: &lt;a href=""mailto:recrutare@altex.ro?subject="&amp;"["&amp;UPPER(Magazine!F37)&amp;"]"&amp;" ["&amp;UPPER(Magazine!D37)&amp;"] "&amp;"Audio-Visual"&amp;"""&gt;click aici pentru a aplica.&lt;/a&gt;&lt;/p&gt;","")</f>
        <v/>
      </c>
      <c r="O162" t="str">
        <f>IF(Magazine!AL37&gt;0,"&lt;p class=""cariere-pozitie-titlu"" id="""&amp;IF(Magazine!$AO37&lt;&gt;0,SUBSTITUTE(Magazine!$B37," ","-"),"")&amp;"""&gt;&amp;emsp;&amp;emsp;•&amp;nbsp;&amp;nbsp;Responsabil Service&amp;nbsp;&amp;nbsp;("&amp;VLOOKUP(Magazine!$B37,Magazine!$B$2:$AN$95,37,0)&amp;IF(VLOOKUP(Magazine!$B37,Magazine!$B$2:$AN$95,37,0)&gt;1," pozitii"," pozitie")&amp;")&lt;/p&gt;"&amp;'Responsabil Service'!$D$1&amp;"  &lt;p&gt;&amp;emsp;&amp;emsp;&amp;emsp;&amp;emsp;&amp;emsp;Trimite-ne CV-ul tau &lt;a href=""mailto:recrutare@altex.ro?subject="&amp;"["&amp;UPPER(Magazine!F37)&amp;"]"&amp;" ["&amp;UPPER(Magazine!D37)&amp;"] "&amp;"Responsabil Service"&amp;"""&gt;click aici pentru a aplica.&lt;/a&gt;&lt;/p&gt;","")</f>
        <v/>
      </c>
      <c r="P162" t="str">
        <f>IF(Magazine!AM37&gt;0,"&lt;p class=""cariere-pozitie-titlu"" id="""&amp;IF(Magazine!$AO37&lt;&gt;0,SUBSTITUTE(Magazine!$B37," ","-"),"")&amp;"""&gt;&amp;emsp;&amp;emsp;•&amp;nbsp;&amp;nbsp;Operator Online&amp;nbsp;&amp;nbsp;("&amp;VLOOKUP(Magazine!$B37,Magazine!$B$2:$AN$95,38,0)&amp;IF(VLOOKUP(Magazine!$B37,Magazine!$B$2:$AN$95,38,0)&gt;1,"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href=""mailto:recrutare@altex.ro?subject="&amp;"["&amp;UPPER(Magazine!F37)&amp;"]"&amp;" ["&amp;UPPER(Magazine!D37)&amp;"] "&amp;"Operator Online"&amp;"""&gt;recrutare@altex.ro&lt;/a&gt;&lt;/p&gt;","")</f>
        <v/>
      </c>
      <c r="Q162" t="str">
        <f>IF(Magazine!AN37&gt;0,"&lt;p class=""cariere-pozitie-titlu"" id="""&amp;IF(Magazine!$AO37&lt;&gt;0,SUBSTITUTE(Magazine!$B37," ","-"),"")&amp;"""&gt;&amp;emsp;&amp;emsp;•&amp;nbsp;&amp;nbsp;Operator Probe &amp; Garantii&amp;nbsp;&amp;nbsp;("&amp;VLOOKUP(Magazine!$B37,Magazine!$B$2:$AN$95,39,0)&amp;IF(VLOOKUP(Magazine!$B37,Magazine!$B$2:$AN$95,39,0)&gt;1,"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href=""mailto:recrutare@altex.ro?subject="&amp;"["&amp;UPPER(Magazine!G37)&amp;"]"&amp;" ["&amp;UPPER(Magazine!E37)&amp;"] "&amp;"Probe &amp; Garantii"&amp;"""&gt;recrutare@altex.ro&lt;/a&gt;&lt;/p&gt;","")</f>
        <v/>
      </c>
      <c r="R162" t="str">
        <f t="shared" si="2"/>
        <v>&lt;/div&gt;</v>
      </c>
    </row>
    <row r="163" spans="1:18" x14ac:dyDescent="0.3">
      <c r="A163" t="str">
        <f>IF(NOT(ISNA(VLOOKUP(Magazine!D38,Magazine!$AQ$2:$AR$41,2,0))),IF(Magazine!D38&lt;&gt;Magazine!D37,"&lt;button id="""&amp;LOWER(Magazine!D38)&amp;""" class=""accordion""&gt;Posturi in județul "&amp;Magazine!D38&amp;" &lt;div&gt;("&amp;VLOOKUP(Magazine!D38,Magazine!$AQ$2:$AR$41,2,0)&amp;")&lt;/div&gt;&lt;/button&gt;",""),"")</f>
        <v>&lt;button id="cluj" class="accordion"&gt;Posturi in județul Cluj &lt;div&gt;(8)&lt;/div&gt;&lt;/button&gt;</v>
      </c>
      <c r="B163" t="str">
        <f t="shared" si="3"/>
        <v>&lt;div class="panel"&gt;</v>
      </c>
      <c r="C163" t="str">
        <f>IF(Magazine!$AO38&lt;&gt;0,"  &lt;h3 class=cariere-magazin-titlu&gt;"&amp;Magazine!B38&amp;"&lt;/h3&gt;","")</f>
        <v xml:space="preserve">  &lt;h3 class=cariere-magazin-titlu&gt;Altex Cluj Centrul Comercial Polus&lt;/h3&gt;</v>
      </c>
      <c r="D163" t="str">
        <f>IF(Magazine!AA38&gt;0,"&lt;p class=""cariere-pozitie-titlu"" id="""&amp;IF(Magazine!$AO38&lt;&gt;0,SUBSTITUTE(Magazine!$B38," ","-"),"")&amp;"""&gt;&amp;emsp;&amp;emsp;•&amp;nbsp;&amp;nbsp;Director Magazin&amp;nbsp;&amp;nbsp;("&amp;VLOOKUP(Magazine!$B38,Magazine!$B$2:$AN$95,26,0)&amp;IF(VLOOKUP(Magazine!$B38,Magazine!$B$2:$AN$95,26,0)&gt;1," pozitii"," pozitie")&amp;")&lt;/p&gt;"&amp;'Director Magazin   '!$D$1&amp;"  &lt;p&gt;&amp;emsp;&amp;emsp;&amp;emsp;&amp;emsp;&amp;emsp;Trimite-ne CV-ul tau: &lt;a href=""mailto:recrutare@altex.ro?subject="&amp;"["&amp;UPPER(Magazine!C38)&amp;"]"&amp;" ["&amp;UPPER(Magazine!A38)&amp;"] "&amp;"Director Magazin"&amp;"""&gt;click aici pentru a aplica.&lt;/a&gt;&lt;/p&gt;","")</f>
        <v/>
      </c>
      <c r="E163" t="str">
        <f>IF(Magazine!AB38&gt;0,"&lt;p class=""cariere-pozitie-titlu"" id="""&amp;IF(Magazine!$AO38&lt;&gt;0,SUBSTITUTE(Magazine!$B38," ","-"),"")&amp;"""&gt;&amp;emsp;&amp;emsp;•&amp;nbsp;&amp;nbsp;Director Adjunct Magazin&amp;nbsp;&amp;nbsp;("&amp;VLOOKUP(Magazine!$B38,Magazine!$B$2:$AN$95,27,0)&amp;IF(VLOOKUP(Magazine!$B38,Magazine!$B$2:$AN$95,27,0)&gt;1," pozitii"," pozitie")&amp;")&lt;/p&gt;"&amp;'Director Adjunct'!$D$1&amp;"  &lt;p&gt;&amp;emsp;&amp;emsp;&amp;emsp;&amp;emsp;&amp;emsp;Trimite-ne CV-ul tau: &lt;a href=""mailto:recrutare@altex.ro?subject="&amp;"["&amp;UPPER(Magazine!D38)&amp;"]"&amp;" ["&amp;UPPER(Magazine!B38)&amp;"] "&amp;"Director Adjunct Magazin"&amp;"""&gt;click aici pentru a aplica.&lt;/a&gt;&lt;/p&gt;","")</f>
        <v>&lt;p class="cariere-pozitie-titlu" id="Altex-Cluj-Centrul-Comercial-Polus"&gt;&amp;emsp;&amp;emsp;•&amp;nbsp;&amp;nbsp;Director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href="mailto:recrutare@altex.ro?subject=[CLUJ] [ALTEX CLUJ CENTRUL COMERCIAL POLUS] Director Adjunct Magazin"&gt;click aici pentru a aplica.&lt;/a&gt;&lt;/p&gt;</v>
      </c>
      <c r="F163" t="str">
        <f>IF(Magazine!AC38&gt;0,"&lt;p class=""cariere-pozitie-titlu"" id="""&amp;IF(Magazine!$AO38&lt;&gt;0,SUBSTITUTE(Magazine!$B38," ","-"),"")&amp;"""&gt;&amp;emsp;&amp;emsp;•&amp;nbsp;&amp;nbsp;Manager Financiar&amp;nbsp;&amp;nbsp;("&amp;VLOOKUP(Magazine!$B38,Magazine!$B$2:$AN$95,28,0)&amp;IF(VLOOKUP(Magazine!$B38,Magazine!$B$2:$AN$95,28,0)&gt;1," pozitii"," pozitie")&amp;")&lt;/p&gt;"&amp;'Manager Financiar'!$D$1&amp;"  &lt;p&gt;&amp;emsp;&amp;emsp;&amp;emsp;&amp;emsp;&amp;emsp;Trimite-ne CV-ul tau: &lt;a href=""mailto:recrutare@altex.ro?subject="&amp;"["&amp;UPPER(Magazine!C38)&amp;"]"&amp;" ["&amp;UPPER(Magazine!A38)&amp;"] "&amp;"Manager Financiar"&amp;"""&gt;click aici pentru a aplica.&lt;/a&gt;&lt;/p&gt;","")</f>
        <v/>
      </c>
      <c r="G163" t="str">
        <f>IF(Magazine!AD38&gt;0,"&lt;p class=""cariere-pozitie-titlu"" id="""&amp;IF(Magazine!$AO38&lt;&gt;0,SUBSTITUTE(Magazine!$B38," ","-"),"")&amp;"""&gt;&amp;emsp;&amp;emsp;•&amp;nbsp;&amp;nbsp;Casier&amp;nbsp;&amp;nbsp;("&amp;VLOOKUP(Magazine!$B38,Magazine!$B$2:$AN$95,29,0)&amp;IF(VLOOKUP(Magazine!$B38,Magazine!$B$2:$AN$95,29,0)&gt;1," pozitii"," pozitie")&amp;")&lt;/p&gt;"&amp;Casier!$D$1&amp;"  &lt;p&gt;&amp;emsp;&amp;emsp;&amp;emsp;&amp;emsp;&amp;emsp;Trimite-ne CV-ul tau: &lt;a href=""mailto:recrutare@altex.ro?subject="&amp;"["&amp;UPPER(Magazine!C38)&amp;"]"&amp;" ["&amp;UPPER(Magazine!A38)&amp;"] "&amp;"Casier"&amp;"""&gt;click aici pentru a aplica.&lt;/a&gt;&lt;/p&gt;","")</f>
        <v/>
      </c>
      <c r="H163" t="str">
        <f>IF(Magazine!AE38&gt;0,"&lt;p class=""cariere-pozitie-titlu"" id="""&amp;IF(Magazine!$AO38&lt;&gt;0,SUBSTITUTE(Magazine!$B38," ","-"),"")&amp;"""&gt;&amp;emsp;&amp;emsp;•&amp;nbsp;&amp;nbsp;Consultant Vanzari Electrocasnice Mari&amp;nbsp;&amp;nbsp;("&amp;VLOOKUP(Magazine!$B38,Magazine!$B$2:$AN$95,30,0)&amp;IF(VLOOKUP(Magazine!$B38,Magazine!$B$2:$AN$95,30,0)&gt;1," pozitii"," pozitie")&amp;")&lt;/p&gt;"&amp;'Electrocasnice Mari'!$D$1&amp;"  &lt;p&gt;&amp;emsp;&amp;emsp;&amp;emsp;&amp;emsp;&amp;emsp;Trimite-ne CV-ul tau: &lt;a href=""mailto:recrutare@altex.ro?subject="&amp;"["&amp;UPPER(Magazine!C38)&amp;"]"&amp;" ["&amp;UPPER(Magazine!A38)&amp;"] "&amp;"Electrocasnice Mari"&amp;"""&gt;clici aici pentru a aplica.&lt;/a&gt;&lt;/p&gt;","")</f>
        <v/>
      </c>
      <c r="I163" t="str">
        <f>IF(Magazine!AF38&gt;0,"&lt;p class=""cariere-pozitie-titlu"" id="""&amp;IF(Magazine!$AO38&lt;&gt;0,SUBSTITUTE(Magazine!$B38," ","-"),"")&amp;"""&gt;&amp;emsp;&amp;emsp;•&amp;nbsp;&amp;nbsp;Consultant Vanzari Electrocasnice Mici&amp;nbsp;&amp;nbsp;("&amp;VLOOKUP(Magazine!$B38,Magazine!$B$2:$AN$95,31,0)&amp;IF(VLOOKUP(Magazine!$B38,Magazine!$B$2:$AN$95,31,0)&gt;1," pozitii"," pozitie")&amp;")&lt;/p&gt;"&amp;'Electrocasnice Mici'!$D$1&amp;"  &lt;p&gt;&amp;emsp;&amp;emsp;&amp;emsp;&amp;emsp;&amp;emsp;Trimite-ne CV-ul tau: &lt;a href=""mailto:recrutare@altex.ro?subject="&amp;"["&amp;UPPER(Magazine!C38)&amp;"]"&amp;" ["&amp;UPPER(Magazine!A38)&amp;"] "&amp;"Electrocasnice Mici"&amp;"""&gt;click aici pentru a aplica.&lt;/a&gt;&lt;/p&gt;","")</f>
        <v>&lt;p class="cariere-pozitie-titlu" id="Altex-Cluj-Centrul-Comercial-Polus"&gt;&amp;emsp;&amp;emsp;•&amp;nbsp;&amp;nbsp;Consultant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Electrocasnice Mici"&gt;click aici pentru a aplica.&lt;/a&gt;&lt;/p&gt;</v>
      </c>
      <c r="J163" t="str">
        <f>IF(Magazine!AG38&gt;0,"&lt;p class=""cariere-pozitie-titlu"" id="""&amp;IF(Magazine!$AO38&lt;&gt;0,SUBSTITUTE(Magazine!$B38," ","-"),"")&amp;"""&gt;&amp;emsp;&amp;emsp;•&amp;nbsp;&amp;nbsp;Consultant Vanzari Comunicatii&amp;nbsp;&amp;nbsp;("&amp;VLOOKUP(Magazine!$B38,Magazine!$B$2:$AN$95,32,0)&amp;IF(VLOOKUP(Magazine!$B38,Magazine!$B$2:$AN$95,32,0)&gt;1," pozitii"," pozitie")&amp;")&lt;/p&gt;"&amp;Comunicatii!$D$1&amp;"  &lt;p&gt;&amp;emsp;&amp;emsp;&amp;emsp;&amp;emsp;&amp;emsp;Trimite-ne CV-ul tau: &lt;a href=""mailto:recrutare@altex.ro?subject="&amp;"["&amp;UPPER(Magazine!C38)&amp;"]"&amp;" ["&amp;UPPER(Magazine!A38)&amp;"] "&amp;"Comunicatii"&amp;"""&gt;click aici pentru a aplica.&lt;/a&gt;&lt;/p&gt;","")</f>
        <v/>
      </c>
      <c r="K163" t="str">
        <f>IF(Magazine!AH38&gt;0,"&lt;p class=""cariere-pozitie-titlu"" id="""&amp;IF(Magazine!$AO38&lt;&gt;0,SUBSTITUTE(Magazine!$B38," ","-"),"")&amp;"""&gt;&amp;emsp;&amp;emsp;•&amp;nbsp;&amp;nbsp;Consultant Vanzari IT&amp;nbsp;&amp;nbsp;("&amp;VLOOKUP(Magazine!$B38,Magazine!$B$2:$AN$95,33,0)&amp;IF(VLOOKUP(Magazine!$B38,Magazine!$B$2:$AN$95,33,0)&gt;1," pozitii"," pozitie")&amp;")&lt;/p&gt;"&amp;IT!$D$1&amp;"  &lt;p&gt;&amp;emsp;&amp;emsp;&amp;emsp;&amp;emsp;&amp;emsp;Trimite-ne CV-ul tau: &lt;a href=""mailto:recrutare@altex.ro?subject="&amp;"["&amp;UPPER(Magazine!C38)&amp;"]"&amp;" ["&amp;UPPER(Magazine!A38)&amp;"] "&amp;"IT"&amp;"""&gt;click aici pentru a aplica.&lt;/a&gt;&lt;/p&gt;","")</f>
        <v>&lt;p class="cariere-pozitie-titlu" id="Altex-Cluj-Centrul-Comercial-Polus"&gt;&amp;emsp;&amp;emsp;•&amp;nbsp;&amp;nbsp;Consultant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IT"&gt;click aici pentru a aplica.&lt;/a&gt;&lt;/p&gt;</v>
      </c>
      <c r="L163" t="str">
        <f>IF(Magazine!AI38&gt;0,"&lt;p class=""cariere-pozitie-titlu"" id="""&amp;IF(Magazine!$AO38&lt;&gt;0,SUBSTITUTE(Magazine!$B38," ","-"),"")&amp;"""&gt;&amp;emsp;&amp;emsp;•&amp;nbsp;&amp;nbsp;Consultant Vanzari Entertainment&amp;nbsp;&amp;nbsp;("&amp;VLOOKUP(Magazine!$B38,Magazine!$B$2:$AN$95,34,0)&amp;IF(VLOOKUP(Magazine!$B38,Magazine!$B$2:$AN$95,34,0)&gt;1," pozitii"," pozitie")&amp;")&lt;/p&gt;"&amp;Entertainment!$D$1&amp;"  &lt;p&gt;&amp;emsp;&amp;emsp;&amp;emsp;&amp;emsp;&amp;emsp;Trimite-ne CV-ul tau &lt;a href=""mailto:recrutare@altex.ro?subject="&amp;"["&amp;UPPER(Magazine!C38)&amp;"]"&amp;" ["&amp;UPPER(Magazine!A38)&amp;"] "&amp;"Entertainment"&amp;"""&gt;click aici pentru a aplica.&lt;/a&gt;&lt;/p&gt;","")</f>
        <v/>
      </c>
      <c r="M163" t="str">
        <f>IF(Magazine!AJ38&gt;0,"&lt;p class=""cariere-pozitie-titlu"" id="""&amp;IF(Magazine!$AO38&lt;&gt;0,SUBSTITUTE(Magazine!$B38," ","-"),"")&amp;"""&gt;&amp;emsp;&amp;emsp;•&amp;nbsp;&amp;nbsp;Consultant Vanzari Negre&amp;nbsp;&amp;nbsp;("&amp;VLOOKUP(Magazine!$B38,Magazine!$B$2:$AN$95,35,0)&amp;IF(VLOOKUP(Magazine!$B38,Magazine!$B$2:$AN$95,35,0)&gt;1," pozitii"," pozitie")&amp;")&lt;/p&gt;"&amp;Negre!D37&amp;"  &lt;p&gt;&amp;emsp;&amp;emsp;&amp;emsp;&amp;emsp;&amp;emsp;Trimite-ne CV-ul tău la adresa &lt;a href=""mailto:recrutare@altex.ro?subject="&amp;"["&amp;UPPER(Magazine!C38)&amp;"]"&amp;" ["&amp;UPPER(Magazine!A38)&amp;"] "&amp;"Negre"&amp;"""&gt;recrutare@altex.ro&lt;/a&gt;&lt;/p&gt;","")</f>
        <v/>
      </c>
      <c r="N163" t="str">
        <f>IF(Magazine!AK38&gt;0,"&lt;p class=""cariere-pozitie-titlu"" id="""&amp;IF(Magazine!$AO38&lt;&gt;0,SUBSTITUTE(Magazine!$B38," ","-"),"")&amp;"""&gt;&amp;emsp;&amp;emsp;•&amp;nbsp;&amp;nbsp;Consultant Vanzari Audio-Visual&amp;nbsp;&amp;nbsp;("&amp;VLOOKUP(Magazine!$B38,Magazine!$B$2:$AN$95,36,0)&amp;IF(VLOOKUP(Magazine!$B38,Magazine!$B$2:$AN$95,36,0)&gt;1," pozitii"," pozitie")&amp;")&lt;/p&gt;"&amp;'Audio-Visual    '!$D$1&amp;"  &lt;p&gt;&amp;emsp;&amp;emsp;&amp;emsp;&amp;emsp;&amp;emsp;Trimite-ne CV-ul tau: &lt;a href=""mailto:recrutare@altex.ro?subject="&amp;"["&amp;UPPER(Magazine!F38)&amp;"]"&amp;" ["&amp;UPPER(Magazine!D38)&amp;"] "&amp;"Audio-Visual"&amp;"""&gt;click aici pentru a aplica.&lt;/a&gt;&lt;/p&gt;","")</f>
        <v/>
      </c>
      <c r="O163" t="str">
        <f>IF(Magazine!AL38&gt;0,"&lt;p class=""cariere-pozitie-titlu"" id="""&amp;IF(Magazine!$AO38&lt;&gt;0,SUBSTITUTE(Magazine!$B38," ","-"),"")&amp;"""&gt;&amp;emsp;&amp;emsp;•&amp;nbsp;&amp;nbsp;Responsabil Service&amp;nbsp;&amp;nbsp;("&amp;VLOOKUP(Magazine!$B38,Magazine!$B$2:$AN$95,37,0)&amp;IF(VLOOKUP(Magazine!$B38,Magazine!$B$2:$AN$95,37,0)&gt;1," pozitii"," pozitie")&amp;")&lt;/p&gt;"&amp;'Responsabil Service'!$D$1&amp;"  &lt;p&gt;&amp;emsp;&amp;emsp;&amp;emsp;&amp;emsp;&amp;emsp;Trimite-ne CV-ul tau &lt;a href=""mailto:recrutare@altex.ro?subject="&amp;"["&amp;UPPER(Magazine!F38)&amp;"]"&amp;" ["&amp;UPPER(Magazine!D38)&amp;"] "&amp;"Responsabil Service"&amp;"""&gt;click aici pentru a aplica.&lt;/a&gt;&lt;/p&gt;","")</f>
        <v/>
      </c>
      <c r="P163" t="str">
        <f>IF(Magazine!AM38&gt;0,"&lt;p class=""cariere-pozitie-titlu"" id="""&amp;IF(Magazine!$AO38&lt;&gt;0,SUBSTITUTE(Magazine!$B38," ","-"),"")&amp;"""&gt;&amp;emsp;&amp;emsp;•&amp;nbsp;&amp;nbsp;Operator Online&amp;nbsp;&amp;nbsp;("&amp;VLOOKUP(Magazine!$B38,Magazine!$B$2:$AN$95,38,0)&amp;IF(VLOOKUP(Magazine!$B38,Magazine!$B$2:$AN$95,38,0)&gt;1,"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href=""mailto:recrutare@altex.ro?subject="&amp;"["&amp;UPPER(Magazine!F38)&amp;"]"&amp;" ["&amp;UPPER(Magazine!D38)&amp;"] "&amp;"Operator Online"&amp;"""&gt;recrutare@altex.ro&lt;/a&gt;&lt;/p&gt;","")</f>
        <v/>
      </c>
      <c r="Q163" t="str">
        <f>IF(Magazine!AN38&gt;0,"&lt;p class=""cariere-pozitie-titlu"" id="""&amp;IF(Magazine!$AO38&lt;&gt;0,SUBSTITUTE(Magazine!$B38," ","-"),"")&amp;"""&gt;&amp;emsp;&amp;emsp;•&amp;nbsp;&amp;nbsp;Operator Probe &amp; Garantii&amp;nbsp;&amp;nbsp;("&amp;VLOOKUP(Magazine!$B38,Magazine!$B$2:$AN$95,39,0)&amp;IF(VLOOKUP(Magazine!$B38,Magazine!$B$2:$AN$95,39,0)&gt;1,"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href=""mailto:recrutare@altex.ro?subject="&amp;"["&amp;UPPER(Magazine!G38)&amp;"]"&amp;" ["&amp;UPPER(Magazine!E38)&amp;"] "&amp;"Probe &amp; Garantii"&amp;"""&gt;recrutare@altex.ro&lt;/a&gt;&lt;/p&gt;","")</f>
        <v/>
      </c>
      <c r="R163" t="str">
        <f t="shared" si="2"/>
        <v/>
      </c>
    </row>
    <row r="164" spans="1:18" x14ac:dyDescent="0.3">
      <c r="A164" t="str">
        <f>IF(NOT(ISNA(VLOOKUP(Magazine!D39,Magazine!$AQ$2:$AR$41,2,0))),IF(Magazine!D39&lt;&gt;Magazine!D38,"&lt;button id="""&amp;LOWER(Magazine!D39)&amp;""" class=""accordion""&gt;Posturi in județul "&amp;Magazine!D39&amp;" &lt;div&gt;("&amp;VLOOKUP(Magazine!D39,Magazine!$AQ$2:$AR$41,2,0)&amp;")&lt;/div&gt;&lt;/button&gt;",""),"")</f>
        <v/>
      </c>
      <c r="B164" t="str">
        <f t="shared" si="3"/>
        <v/>
      </c>
      <c r="C164" t="str">
        <f>IF(Magazine!$AO39&lt;&gt;0,"  &lt;h3 class=cariere-magazin-titlu&gt;"&amp;Magazine!B39&amp;"&lt;/h3&gt;","")</f>
        <v/>
      </c>
      <c r="D164" t="str">
        <f>IF(Magazine!AA39&gt;0,"&lt;p class=""cariere-pozitie-titlu"" id="""&amp;IF(Magazine!$AO39&lt;&gt;0,SUBSTITUTE(Magazine!$B39," ","-"),"")&amp;"""&gt;&amp;emsp;&amp;emsp;•&amp;nbsp;&amp;nbsp;Director Magazin&amp;nbsp;&amp;nbsp;("&amp;VLOOKUP(Magazine!$B39,Magazine!$B$2:$AN$95,26,0)&amp;IF(VLOOKUP(Magazine!$B39,Magazine!$B$2:$AN$95,26,0)&gt;1," pozitii"," pozitie")&amp;")&lt;/p&gt;"&amp;'Director Magazin   '!$D$1&amp;"  &lt;p&gt;&amp;emsp;&amp;emsp;&amp;emsp;&amp;emsp;&amp;emsp;Trimite-ne CV-ul tau: &lt;a href=""mailto:recrutare@altex.ro?subject="&amp;"["&amp;UPPER(Magazine!C39)&amp;"]"&amp;" ["&amp;UPPER(Magazine!A39)&amp;"] "&amp;"Director Magazin"&amp;"""&gt;click aici pentru a aplica.&lt;/a&gt;&lt;/p&gt;","")</f>
        <v/>
      </c>
      <c r="E164" t="str">
        <f>IF(Magazine!AB39&gt;0,"&lt;p class=""cariere-pozitie-titlu"" id="""&amp;IF(Magazine!$AO39&lt;&gt;0,SUBSTITUTE(Magazine!$B39," ","-"),"")&amp;"""&gt;&amp;emsp;&amp;emsp;•&amp;nbsp;&amp;nbsp;Director Adjunct Magazin&amp;nbsp;&amp;nbsp;("&amp;VLOOKUP(Magazine!$B39,Magazine!$B$2:$AN$95,27,0)&amp;IF(VLOOKUP(Magazine!$B39,Magazine!$B$2:$AN$95,27,0)&gt;1," pozitii"," pozitie")&amp;")&lt;/p&gt;"&amp;'Director Adjunct'!$D$1&amp;"  &lt;p&gt;&amp;emsp;&amp;emsp;&amp;emsp;&amp;emsp;&amp;emsp;Trimite-ne CV-ul tau: &lt;a href=""mailto:recrutare@altex.ro?subject="&amp;"["&amp;UPPER(Magazine!D39)&amp;"]"&amp;" ["&amp;UPPER(Magazine!B39)&amp;"] "&amp;"Director Adjunct Magazin"&amp;"""&gt;click aici pentru a aplica.&lt;/a&gt;&lt;/p&gt;","")</f>
        <v/>
      </c>
      <c r="F164" t="str">
        <f>IF(Magazine!AC39&gt;0,"&lt;p class=""cariere-pozitie-titlu"" id="""&amp;IF(Magazine!$AO39&lt;&gt;0,SUBSTITUTE(Magazine!$B39," ","-"),"")&amp;"""&gt;&amp;emsp;&amp;emsp;•&amp;nbsp;&amp;nbsp;Manager Financiar&amp;nbsp;&amp;nbsp;("&amp;VLOOKUP(Magazine!$B39,Magazine!$B$2:$AN$95,28,0)&amp;IF(VLOOKUP(Magazine!$B39,Magazine!$B$2:$AN$95,28,0)&gt;1," pozitii"," pozitie")&amp;")&lt;/p&gt;"&amp;'Manager Financiar'!$D$1&amp;"  &lt;p&gt;&amp;emsp;&amp;emsp;&amp;emsp;&amp;emsp;&amp;emsp;Trimite-ne CV-ul tau: &lt;a href=""mailto:recrutare@altex.ro?subject="&amp;"["&amp;UPPER(Magazine!C39)&amp;"]"&amp;" ["&amp;UPPER(Magazine!A39)&amp;"] "&amp;"Manager Financiar"&amp;"""&gt;click aici pentru a aplica.&lt;/a&gt;&lt;/p&gt;","")</f>
        <v/>
      </c>
      <c r="G164" t="str">
        <f>IF(Magazine!AD39&gt;0,"&lt;p class=""cariere-pozitie-titlu"" id="""&amp;IF(Magazine!$AO39&lt;&gt;0,SUBSTITUTE(Magazine!$B39," ","-"),"")&amp;"""&gt;&amp;emsp;&amp;emsp;•&amp;nbsp;&amp;nbsp;Casier&amp;nbsp;&amp;nbsp;("&amp;VLOOKUP(Magazine!$B39,Magazine!$B$2:$AN$95,29,0)&amp;IF(VLOOKUP(Magazine!$B39,Magazine!$B$2:$AN$95,29,0)&gt;1," pozitii"," pozitie")&amp;")&lt;/p&gt;"&amp;Casier!$D$1&amp;"  &lt;p&gt;&amp;emsp;&amp;emsp;&amp;emsp;&amp;emsp;&amp;emsp;Trimite-ne CV-ul tau: &lt;a href=""mailto:recrutare@altex.ro?subject="&amp;"["&amp;UPPER(Magazine!C39)&amp;"]"&amp;" ["&amp;UPPER(Magazine!A39)&amp;"] "&amp;"Casier"&amp;"""&gt;click aici pentru a aplica.&lt;/a&gt;&lt;/p&gt;","")</f>
        <v/>
      </c>
      <c r="H164" t="str">
        <f>IF(Magazine!AE39&gt;0,"&lt;p class=""cariere-pozitie-titlu"" id="""&amp;IF(Magazine!$AO39&lt;&gt;0,SUBSTITUTE(Magazine!$B39," ","-"),"")&amp;"""&gt;&amp;emsp;&amp;emsp;•&amp;nbsp;&amp;nbsp;Consultant Vanzari Electrocasnice Mari&amp;nbsp;&amp;nbsp;("&amp;VLOOKUP(Magazine!$B39,Magazine!$B$2:$AN$95,30,0)&amp;IF(VLOOKUP(Magazine!$B39,Magazine!$B$2:$AN$95,30,0)&gt;1," pozitii"," pozitie")&amp;")&lt;/p&gt;"&amp;'Electrocasnice Mari'!$D$1&amp;"  &lt;p&gt;&amp;emsp;&amp;emsp;&amp;emsp;&amp;emsp;&amp;emsp;Trimite-ne CV-ul tau: &lt;a href=""mailto:recrutare@altex.ro?subject="&amp;"["&amp;UPPER(Magazine!C39)&amp;"]"&amp;" ["&amp;UPPER(Magazine!A39)&amp;"] "&amp;"Electrocasnice Mari"&amp;"""&gt;clici aici pentru a aplica.&lt;/a&gt;&lt;/p&gt;","")</f>
        <v/>
      </c>
      <c r="I164" t="str">
        <f>IF(Magazine!AF39&gt;0,"&lt;p class=""cariere-pozitie-titlu"" id="""&amp;IF(Magazine!$AO39&lt;&gt;0,SUBSTITUTE(Magazine!$B39," ","-"),"")&amp;"""&gt;&amp;emsp;&amp;emsp;•&amp;nbsp;&amp;nbsp;Consultant Vanzari Electrocasnice Mici&amp;nbsp;&amp;nbsp;("&amp;VLOOKUP(Magazine!$B39,Magazine!$B$2:$AN$95,31,0)&amp;IF(VLOOKUP(Magazine!$B39,Magazine!$B$2:$AN$95,31,0)&gt;1," pozitii"," pozitie")&amp;")&lt;/p&gt;"&amp;'Electrocasnice Mici'!$D$1&amp;"  &lt;p&gt;&amp;emsp;&amp;emsp;&amp;emsp;&amp;emsp;&amp;emsp;Trimite-ne CV-ul tau: &lt;a href=""mailto:recrutare@altex.ro?subject="&amp;"["&amp;UPPER(Magazine!C39)&amp;"]"&amp;" ["&amp;UPPER(Magazine!A39)&amp;"] "&amp;"Electrocasnice Mici"&amp;"""&gt;click aici pentru a aplica.&lt;/a&gt;&lt;/p&gt;","")</f>
        <v/>
      </c>
      <c r="J164" t="str">
        <f>IF(Magazine!AG39&gt;0,"&lt;p class=""cariere-pozitie-titlu"" id="""&amp;IF(Magazine!$AO39&lt;&gt;0,SUBSTITUTE(Magazine!$B39," ","-"),"")&amp;"""&gt;&amp;emsp;&amp;emsp;•&amp;nbsp;&amp;nbsp;Consultant Vanzari Comunicatii&amp;nbsp;&amp;nbsp;("&amp;VLOOKUP(Magazine!$B39,Magazine!$B$2:$AN$95,32,0)&amp;IF(VLOOKUP(Magazine!$B39,Magazine!$B$2:$AN$95,32,0)&gt;1," pozitii"," pozitie")&amp;")&lt;/p&gt;"&amp;Comunicatii!$D$1&amp;"  &lt;p&gt;&amp;emsp;&amp;emsp;&amp;emsp;&amp;emsp;&amp;emsp;Trimite-ne CV-ul tau: &lt;a href=""mailto:recrutare@altex.ro?subject="&amp;"["&amp;UPPER(Magazine!C39)&amp;"]"&amp;" ["&amp;UPPER(Magazine!A39)&amp;"] "&amp;"Comunicatii"&amp;"""&gt;click aici pentru a aplica.&lt;/a&gt;&lt;/p&gt;","")</f>
        <v/>
      </c>
      <c r="K164" t="str">
        <f>IF(Magazine!AH39&gt;0,"&lt;p class=""cariere-pozitie-titlu"" id="""&amp;IF(Magazine!$AO39&lt;&gt;0,SUBSTITUTE(Magazine!$B39," ","-"),"")&amp;"""&gt;&amp;emsp;&amp;emsp;•&amp;nbsp;&amp;nbsp;Consultant Vanzari IT&amp;nbsp;&amp;nbsp;("&amp;VLOOKUP(Magazine!$B39,Magazine!$B$2:$AN$95,33,0)&amp;IF(VLOOKUP(Magazine!$B39,Magazine!$B$2:$AN$95,33,0)&gt;1," pozitii"," pozitie")&amp;")&lt;/p&gt;"&amp;IT!$D$1&amp;"  &lt;p&gt;&amp;emsp;&amp;emsp;&amp;emsp;&amp;emsp;&amp;emsp;Trimite-ne CV-ul tau: &lt;a href=""mailto:recrutare@altex.ro?subject="&amp;"["&amp;UPPER(Magazine!C39)&amp;"]"&amp;" ["&amp;UPPER(Magazine!A39)&amp;"] "&amp;"IT"&amp;"""&gt;click aici pentru a aplica.&lt;/a&gt;&lt;/p&gt;","")</f>
        <v/>
      </c>
      <c r="L164" t="str">
        <f>IF(Magazine!AI39&gt;0,"&lt;p class=""cariere-pozitie-titlu"" id="""&amp;IF(Magazine!$AO39&lt;&gt;0,SUBSTITUTE(Magazine!$B39," ","-"),"")&amp;"""&gt;&amp;emsp;&amp;emsp;•&amp;nbsp;&amp;nbsp;Consultant Vanzari Entertainment&amp;nbsp;&amp;nbsp;("&amp;VLOOKUP(Magazine!$B39,Magazine!$B$2:$AN$95,34,0)&amp;IF(VLOOKUP(Magazine!$B39,Magazine!$B$2:$AN$95,34,0)&gt;1," pozitii"," pozitie")&amp;")&lt;/p&gt;"&amp;Entertainment!$D$1&amp;"  &lt;p&gt;&amp;emsp;&amp;emsp;&amp;emsp;&amp;emsp;&amp;emsp;Trimite-ne CV-ul tau &lt;a href=""mailto:recrutare@altex.ro?subject="&amp;"["&amp;UPPER(Magazine!C39)&amp;"]"&amp;" ["&amp;UPPER(Magazine!A39)&amp;"] "&amp;"Entertainment"&amp;"""&gt;click aici pentru a aplica.&lt;/a&gt;&lt;/p&gt;","")</f>
        <v/>
      </c>
      <c r="M164" t="str">
        <f>IF(Magazine!AJ39&gt;0,"&lt;p class=""cariere-pozitie-titlu"" id="""&amp;IF(Magazine!$AO39&lt;&gt;0,SUBSTITUTE(Magazine!$B39," ","-"),"")&amp;"""&gt;&amp;emsp;&amp;emsp;•&amp;nbsp;&amp;nbsp;Consultant Vanzari Negre&amp;nbsp;&amp;nbsp;("&amp;VLOOKUP(Magazine!$B39,Magazine!$B$2:$AN$95,35,0)&amp;IF(VLOOKUP(Magazine!$B39,Magazine!$B$2:$AN$95,35,0)&gt;1," pozitii"," pozitie")&amp;")&lt;/p&gt;"&amp;Negre!D38&amp;"  &lt;p&gt;&amp;emsp;&amp;emsp;&amp;emsp;&amp;emsp;&amp;emsp;Trimite-ne CV-ul tău la adresa &lt;a href=""mailto:recrutare@altex.ro?subject="&amp;"["&amp;UPPER(Magazine!C39)&amp;"]"&amp;" ["&amp;UPPER(Magazine!A39)&amp;"] "&amp;"Negre"&amp;"""&gt;recrutare@altex.ro&lt;/a&gt;&lt;/p&gt;","")</f>
        <v/>
      </c>
      <c r="N164" t="str">
        <f>IF(Magazine!AK39&gt;0,"&lt;p class=""cariere-pozitie-titlu"" id="""&amp;IF(Magazine!$AO39&lt;&gt;0,SUBSTITUTE(Magazine!$B39," ","-"),"")&amp;"""&gt;&amp;emsp;&amp;emsp;•&amp;nbsp;&amp;nbsp;Consultant Vanzari Audio-Visual&amp;nbsp;&amp;nbsp;("&amp;VLOOKUP(Magazine!$B39,Magazine!$B$2:$AN$95,36,0)&amp;IF(VLOOKUP(Magazine!$B39,Magazine!$B$2:$AN$95,36,0)&gt;1," pozitii"," pozitie")&amp;")&lt;/p&gt;"&amp;'Audio-Visual    '!$D$1&amp;"  &lt;p&gt;&amp;emsp;&amp;emsp;&amp;emsp;&amp;emsp;&amp;emsp;Trimite-ne CV-ul tau: &lt;a href=""mailto:recrutare@altex.ro?subject="&amp;"["&amp;UPPER(Magazine!F39)&amp;"]"&amp;" ["&amp;UPPER(Magazine!D39)&amp;"] "&amp;"Audio-Visual"&amp;"""&gt;click aici pentru a aplica.&lt;/a&gt;&lt;/p&gt;","")</f>
        <v/>
      </c>
      <c r="O164" t="str">
        <f>IF(Magazine!AL39&gt;0,"&lt;p class=""cariere-pozitie-titlu"" id="""&amp;IF(Magazine!$AO39&lt;&gt;0,SUBSTITUTE(Magazine!$B39," ","-"),"")&amp;"""&gt;&amp;emsp;&amp;emsp;•&amp;nbsp;&amp;nbsp;Responsabil Service&amp;nbsp;&amp;nbsp;("&amp;VLOOKUP(Magazine!$B39,Magazine!$B$2:$AN$95,37,0)&amp;IF(VLOOKUP(Magazine!$B39,Magazine!$B$2:$AN$95,37,0)&gt;1," pozitii"," pozitie")&amp;")&lt;/p&gt;"&amp;'Responsabil Service'!$D$1&amp;"  &lt;p&gt;&amp;emsp;&amp;emsp;&amp;emsp;&amp;emsp;&amp;emsp;Trimite-ne CV-ul tau &lt;a href=""mailto:recrutare@altex.ro?subject="&amp;"["&amp;UPPER(Magazine!F39)&amp;"]"&amp;" ["&amp;UPPER(Magazine!D39)&amp;"] "&amp;"Responsabil Service"&amp;"""&gt;click aici pentru a aplica.&lt;/a&gt;&lt;/p&gt;","")</f>
        <v/>
      </c>
      <c r="P164" t="str">
        <f>IF(Magazine!AM39&gt;0,"&lt;p class=""cariere-pozitie-titlu"" id="""&amp;IF(Magazine!$AO39&lt;&gt;0,SUBSTITUTE(Magazine!$B39," ","-"),"")&amp;"""&gt;&amp;emsp;&amp;emsp;•&amp;nbsp;&amp;nbsp;Operator Online&amp;nbsp;&amp;nbsp;("&amp;VLOOKUP(Magazine!$B39,Magazine!$B$2:$AN$95,38,0)&amp;IF(VLOOKUP(Magazine!$B39,Magazine!$B$2:$AN$95,38,0)&gt;1,"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href=""mailto:recrutare@altex.ro?subject="&amp;"["&amp;UPPER(Magazine!F39)&amp;"]"&amp;" ["&amp;UPPER(Magazine!D39)&amp;"] "&amp;"Operator Online"&amp;"""&gt;recrutare@altex.ro&lt;/a&gt;&lt;/p&gt;","")</f>
        <v/>
      </c>
      <c r="Q164" t="str">
        <f>IF(Magazine!AN39&gt;0,"&lt;p class=""cariere-pozitie-titlu"" id="""&amp;IF(Magazine!$AO39&lt;&gt;0,SUBSTITUTE(Magazine!$B39," ","-"),"")&amp;"""&gt;&amp;emsp;&amp;emsp;•&amp;nbsp;&amp;nbsp;Operator Probe &amp; Garantii&amp;nbsp;&amp;nbsp;("&amp;VLOOKUP(Magazine!$B39,Magazine!$B$2:$AN$95,39,0)&amp;IF(VLOOKUP(Magazine!$B39,Magazine!$B$2:$AN$95,39,0)&gt;1,"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href=""mailto:recrutare@altex.ro?subject="&amp;"["&amp;UPPER(Magazine!G39)&amp;"]"&amp;" ["&amp;UPPER(Magazine!E39)&amp;"] "&amp;"Probe &amp; Garantii"&amp;"""&gt;recrutare@altex.ro&lt;/a&gt;&lt;/p&gt;","")</f>
        <v/>
      </c>
      <c r="R164" t="str">
        <f t="shared" si="2"/>
        <v/>
      </c>
    </row>
    <row r="165" spans="1:18" x14ac:dyDescent="0.3">
      <c r="A165" t="str">
        <f>IF(NOT(ISNA(VLOOKUP(Magazine!D40,Magazine!$AQ$2:$AR$41,2,0))),IF(Magazine!D40&lt;&gt;Magazine!D39,"&lt;button id="""&amp;LOWER(Magazine!D40)&amp;""" class=""accordion""&gt;Posturi in județul "&amp;Magazine!D40&amp;" &lt;div&gt;("&amp;VLOOKUP(Magazine!D40,Magazine!$AQ$2:$AR$41,2,0)&amp;")&lt;/div&gt;&lt;/button&gt;",""),"")</f>
        <v/>
      </c>
      <c r="B165" t="str">
        <f t="shared" si="3"/>
        <v/>
      </c>
      <c r="C165" t="str">
        <f>IF(Magazine!$AO40&lt;&gt;0,"  &lt;h3 class=cariere-magazin-titlu&gt;"&amp;Magazine!B40&amp;"&lt;/h3&gt;","")</f>
        <v xml:space="preserve">  &lt;h3 class=cariere-magazin-titlu&gt;Altex Cluj Real&lt;/h3&gt;</v>
      </c>
      <c r="D165" t="str">
        <f>IF(Magazine!AA40&gt;0,"&lt;p class=""cariere-pozitie-titlu"" id="""&amp;IF(Magazine!$AO40&lt;&gt;0,SUBSTITUTE(Magazine!$B40," ","-"),"")&amp;"""&gt;&amp;emsp;&amp;emsp;•&amp;nbsp;&amp;nbsp;Director Magazin&amp;nbsp;&amp;nbsp;("&amp;VLOOKUP(Magazine!$B40,Magazine!$B$2:$AN$95,26,0)&amp;IF(VLOOKUP(Magazine!$B40,Magazine!$B$2:$AN$95,26,0)&gt;1," pozitii"," pozitie")&amp;")&lt;/p&gt;"&amp;'Director Magazin   '!$D$1&amp;"  &lt;p&gt;&amp;emsp;&amp;emsp;&amp;emsp;&amp;emsp;&amp;emsp;Trimite-ne CV-ul tau: &lt;a href=""mailto:recrutare@altex.ro?subject="&amp;"["&amp;UPPER(Magazine!C40)&amp;"]"&amp;" ["&amp;UPPER(Magazine!A40)&amp;"] "&amp;"Director Magazin"&amp;"""&gt;click aici pentru a aplica.&lt;/a&gt;&lt;/p&gt;","")</f>
        <v/>
      </c>
      <c r="E165" t="str">
        <f>IF(Magazine!AB40&gt;0,"&lt;p class=""cariere-pozitie-titlu"" id="""&amp;IF(Magazine!$AO40&lt;&gt;0,SUBSTITUTE(Magazine!$B40," ","-"),"")&amp;"""&gt;&amp;emsp;&amp;emsp;•&amp;nbsp;&amp;nbsp;Director Adjunct Magazin&amp;nbsp;&amp;nbsp;("&amp;VLOOKUP(Magazine!$B40,Magazine!$B$2:$AN$95,27,0)&amp;IF(VLOOKUP(Magazine!$B40,Magazine!$B$2:$AN$95,27,0)&gt;1," pozitii"," pozitie")&amp;")&lt;/p&gt;"&amp;'Director Adjunct'!$D$1&amp;"  &lt;p&gt;&amp;emsp;&amp;emsp;&amp;emsp;&amp;emsp;&amp;emsp;Trimite-ne CV-ul tau: &lt;a href=""mailto:recrutare@altex.ro?subject="&amp;"["&amp;UPPER(Magazine!D40)&amp;"]"&amp;" ["&amp;UPPER(Magazine!B40)&amp;"] "&amp;"Director Adjunct Magazin"&amp;"""&gt;click aici pentru a aplica.&lt;/a&gt;&lt;/p&gt;","")</f>
        <v>&lt;p class="cariere-pozitie-titlu" id="Altex-Cluj-Real"&gt;&amp;emsp;&amp;emsp;•&amp;nbsp;&amp;nbsp;Director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href="mailto:recrutare@altex.ro?subject=[CLUJ] [ALTEX CLUJ REAL] Director Adjunct Magazin"&gt;click aici pentru a aplica.&lt;/a&gt;&lt;/p&gt;</v>
      </c>
      <c r="F165" t="str">
        <f>IF(Magazine!AC40&gt;0,"&lt;p class=""cariere-pozitie-titlu"" id="""&amp;IF(Magazine!$AO40&lt;&gt;0,SUBSTITUTE(Magazine!$B40," ","-"),"")&amp;"""&gt;&amp;emsp;&amp;emsp;•&amp;nbsp;&amp;nbsp;Manager Financiar&amp;nbsp;&amp;nbsp;("&amp;VLOOKUP(Magazine!$B40,Magazine!$B$2:$AN$95,28,0)&amp;IF(VLOOKUP(Magazine!$B40,Magazine!$B$2:$AN$95,28,0)&gt;1," pozitii"," pozitie")&amp;")&lt;/p&gt;"&amp;'Manager Financiar'!$D$1&amp;"  &lt;p&gt;&amp;emsp;&amp;emsp;&amp;emsp;&amp;emsp;&amp;emsp;Trimite-ne CV-ul tau: &lt;a href=""mailto:recrutare@altex.ro?subject="&amp;"["&amp;UPPER(Magazine!C40)&amp;"]"&amp;" ["&amp;UPPER(Magazine!A40)&amp;"] "&amp;"Manager Financiar"&amp;"""&gt;click aici pentru a aplica.&lt;/a&gt;&lt;/p&gt;","")</f>
        <v/>
      </c>
      <c r="G165" t="str">
        <f>IF(Magazine!AD40&gt;0,"&lt;p class=""cariere-pozitie-titlu"" id="""&amp;IF(Magazine!$AO40&lt;&gt;0,SUBSTITUTE(Magazine!$B40," ","-"),"")&amp;"""&gt;&amp;emsp;&amp;emsp;•&amp;nbsp;&amp;nbsp;Casier&amp;nbsp;&amp;nbsp;("&amp;VLOOKUP(Magazine!$B40,Magazine!$B$2:$AN$95,29,0)&amp;IF(VLOOKUP(Magazine!$B40,Magazine!$B$2:$AN$95,29,0)&gt;1," pozitii"," pozitie")&amp;")&lt;/p&gt;"&amp;Casier!$D$1&amp;"  &lt;p&gt;&amp;emsp;&amp;emsp;&amp;emsp;&amp;emsp;&amp;emsp;Trimite-ne CV-ul tau: &lt;a href=""mailto:recrutare@altex.ro?subject="&amp;"["&amp;UPPER(Magazine!C40)&amp;"]"&amp;" ["&amp;UPPER(Magazine!A40)&amp;"] "&amp;"Casier"&amp;"""&gt;click aici pentru a aplica.&lt;/a&gt;&lt;/p&gt;","")</f>
        <v/>
      </c>
      <c r="H165" t="str">
        <f>IF(Magazine!AE40&gt;0,"&lt;p class=""cariere-pozitie-titlu"" id="""&amp;IF(Magazine!$AO40&lt;&gt;0,SUBSTITUTE(Magazine!$B40," ","-"),"")&amp;"""&gt;&amp;emsp;&amp;emsp;•&amp;nbsp;&amp;nbsp;Consultant Vanzari Electrocasnice Mari&amp;nbsp;&amp;nbsp;("&amp;VLOOKUP(Magazine!$B40,Magazine!$B$2:$AN$95,30,0)&amp;IF(VLOOKUP(Magazine!$B40,Magazine!$B$2:$AN$95,30,0)&gt;1," pozitii"," pozitie")&amp;")&lt;/p&gt;"&amp;'Electrocasnice Mari'!$D$1&amp;"  &lt;p&gt;&amp;emsp;&amp;emsp;&amp;emsp;&amp;emsp;&amp;emsp;Trimite-ne CV-ul tau: &lt;a href=""mailto:recrutare@altex.ro?subject="&amp;"["&amp;UPPER(Magazine!C40)&amp;"]"&amp;" ["&amp;UPPER(Magazine!A40)&amp;"] "&amp;"Electrocasnice Mari"&amp;"""&gt;clici aici pentru a aplica.&lt;/a&gt;&lt;/p&gt;","")</f>
        <v/>
      </c>
      <c r="I165" t="str">
        <f>IF(Magazine!AF40&gt;0,"&lt;p class=""cariere-pozitie-titlu"" id="""&amp;IF(Magazine!$AO40&lt;&gt;0,SUBSTITUTE(Magazine!$B40," ","-"),"")&amp;"""&gt;&amp;emsp;&amp;emsp;•&amp;nbsp;&amp;nbsp;Consultant Vanzari Electrocasnice Mici&amp;nbsp;&amp;nbsp;("&amp;VLOOKUP(Magazine!$B40,Magazine!$B$2:$AN$95,31,0)&amp;IF(VLOOKUP(Magazine!$B40,Magazine!$B$2:$AN$95,31,0)&gt;1," pozitii"," pozitie")&amp;")&lt;/p&gt;"&amp;'Electrocasnice Mici'!$D$1&amp;"  &lt;p&gt;&amp;emsp;&amp;emsp;&amp;emsp;&amp;emsp;&amp;emsp;Trimite-ne CV-ul tau: &lt;a href=""mailto:recrutare@altex.ro?subject="&amp;"["&amp;UPPER(Magazine!C40)&amp;"]"&amp;" ["&amp;UPPER(Magazine!A40)&amp;"] "&amp;"Electrocasnice Mici"&amp;"""&gt;click aici pentru a aplica.&lt;/a&gt;&lt;/p&gt;","")</f>
        <v>&lt;p class="cariere-pozitie-titlu" id="Altex-Cluj-Real"&gt;&amp;emsp;&amp;emsp;•&amp;nbsp;&amp;nbsp;Consultant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Electrocasnice Mici"&gt;click aici pentru a aplica.&lt;/a&gt;&lt;/p&gt;</v>
      </c>
      <c r="J165" t="str">
        <f>IF(Magazine!AG40&gt;0,"&lt;p class=""cariere-pozitie-titlu"" id="""&amp;IF(Magazine!$AO40&lt;&gt;0,SUBSTITUTE(Magazine!$B40," ","-"),"")&amp;"""&gt;&amp;emsp;&amp;emsp;•&amp;nbsp;&amp;nbsp;Consultant Vanzari Comunicatii&amp;nbsp;&amp;nbsp;("&amp;VLOOKUP(Magazine!$B40,Magazine!$B$2:$AN$95,32,0)&amp;IF(VLOOKUP(Magazine!$B40,Magazine!$B$2:$AN$95,32,0)&gt;1," pozitii"," pozitie")&amp;")&lt;/p&gt;"&amp;Comunicatii!$D$1&amp;"  &lt;p&gt;&amp;emsp;&amp;emsp;&amp;emsp;&amp;emsp;&amp;emsp;Trimite-ne CV-ul tau: &lt;a href=""mailto:recrutare@altex.ro?subject="&amp;"["&amp;UPPER(Magazine!C40)&amp;"]"&amp;" ["&amp;UPPER(Magazine!A40)&amp;"] "&amp;"Comunicatii"&amp;"""&gt;click aici pentru a aplica.&lt;/a&gt;&lt;/p&gt;","")</f>
        <v>&lt;p class="cariere-pozitie-titlu" id="Altex-Cluj-Real"&gt;&amp;emsp;&amp;emsp;•&amp;nbsp;&amp;nbsp;Consultant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href="mailto:recrutare@altex.ro?subject=[CLUJ-NAPOCA] [ALTEX] Comunicatii"&gt;click aici pentru a aplica.&lt;/a&gt;&lt;/p&gt;</v>
      </c>
      <c r="K165" t="str">
        <f>IF(Magazine!AH40&gt;0,"&lt;p class=""cariere-pozitie-titlu"" id="""&amp;IF(Magazine!$AO40&lt;&gt;0,SUBSTITUTE(Magazine!$B40," ","-"),"")&amp;"""&gt;&amp;emsp;&amp;emsp;•&amp;nbsp;&amp;nbsp;Consultant Vanzari IT&amp;nbsp;&amp;nbsp;("&amp;VLOOKUP(Magazine!$B40,Magazine!$B$2:$AN$95,33,0)&amp;IF(VLOOKUP(Magazine!$B40,Magazine!$B$2:$AN$95,33,0)&gt;1," pozitii"," pozitie")&amp;")&lt;/p&gt;"&amp;IT!$D$1&amp;"  &lt;p&gt;&amp;emsp;&amp;emsp;&amp;emsp;&amp;emsp;&amp;emsp;Trimite-ne CV-ul tau: &lt;a href=""mailto:recrutare@altex.ro?subject="&amp;"["&amp;UPPER(Magazine!C40)&amp;"]"&amp;" ["&amp;UPPER(Magazine!A40)&amp;"] "&amp;"IT"&amp;"""&gt;click aici pentru a aplica.&lt;/a&gt;&lt;/p&gt;","")</f>
        <v/>
      </c>
      <c r="L165" t="str">
        <f>IF(Magazine!AI40&gt;0,"&lt;p class=""cariere-pozitie-titlu"" id="""&amp;IF(Magazine!$AO40&lt;&gt;0,SUBSTITUTE(Magazine!$B40," ","-"),"")&amp;"""&gt;&amp;emsp;&amp;emsp;•&amp;nbsp;&amp;nbsp;Consultant Vanzari Entertainment&amp;nbsp;&amp;nbsp;("&amp;VLOOKUP(Magazine!$B40,Magazine!$B$2:$AN$95,34,0)&amp;IF(VLOOKUP(Magazine!$B40,Magazine!$B$2:$AN$95,34,0)&gt;1," pozitii"," pozitie")&amp;")&lt;/p&gt;"&amp;Entertainment!$D$1&amp;"  &lt;p&gt;&amp;emsp;&amp;emsp;&amp;emsp;&amp;emsp;&amp;emsp;Trimite-ne CV-ul tau &lt;a href=""mailto:recrutare@altex.ro?subject="&amp;"["&amp;UPPER(Magazine!C40)&amp;"]"&amp;" ["&amp;UPPER(Magazine!A40)&amp;"] "&amp;"Entertainment"&amp;"""&gt;click aici pentru a aplica.&lt;/a&gt;&lt;/p&gt;","")</f>
        <v/>
      </c>
      <c r="M165" t="str">
        <f>IF(Magazine!AJ40&gt;0,"&lt;p class=""cariere-pozitie-titlu"" id="""&amp;IF(Magazine!$AO40&lt;&gt;0,SUBSTITUTE(Magazine!$B40," ","-"),"")&amp;"""&gt;&amp;emsp;&amp;emsp;•&amp;nbsp;&amp;nbsp;Consultant Vanzari Negre&amp;nbsp;&amp;nbsp;("&amp;VLOOKUP(Magazine!$B40,Magazine!$B$2:$AN$95,35,0)&amp;IF(VLOOKUP(Magazine!$B40,Magazine!$B$2:$AN$95,35,0)&gt;1," pozitii"," pozitie")&amp;")&lt;/p&gt;"&amp;Negre!D39&amp;"  &lt;p&gt;&amp;emsp;&amp;emsp;&amp;emsp;&amp;emsp;&amp;emsp;Trimite-ne CV-ul tău la adresa &lt;a href=""mailto:recrutare@altex.ro?subject="&amp;"["&amp;UPPER(Magazine!C40)&amp;"]"&amp;" ["&amp;UPPER(Magazine!A40)&amp;"] "&amp;"Negre"&amp;"""&gt;recrutare@altex.ro&lt;/a&gt;&lt;/p&gt;","")</f>
        <v/>
      </c>
      <c r="N165" t="str">
        <f>IF(Magazine!AK40&gt;0,"&lt;p class=""cariere-pozitie-titlu"" id="""&amp;IF(Magazine!$AO40&lt;&gt;0,SUBSTITUTE(Magazine!$B40," ","-"),"")&amp;"""&gt;&amp;emsp;&amp;emsp;•&amp;nbsp;&amp;nbsp;Consultant Vanzari Audio-Visual&amp;nbsp;&amp;nbsp;("&amp;VLOOKUP(Magazine!$B40,Magazine!$B$2:$AN$95,36,0)&amp;IF(VLOOKUP(Magazine!$B40,Magazine!$B$2:$AN$95,36,0)&gt;1," pozitii"," pozitie")&amp;")&lt;/p&gt;"&amp;'Audio-Visual    '!$D$1&amp;"  &lt;p&gt;&amp;emsp;&amp;emsp;&amp;emsp;&amp;emsp;&amp;emsp;Trimite-ne CV-ul tau: &lt;a href=""mailto:recrutare@altex.ro?subject="&amp;"["&amp;UPPER(Magazine!F40)&amp;"]"&amp;" ["&amp;UPPER(Magazine!D40)&amp;"] "&amp;"Audio-Visual"&amp;"""&gt;click aici pentru a aplica.&lt;/a&gt;&lt;/p&gt;","")</f>
        <v/>
      </c>
      <c r="O165" t="str">
        <f>IF(Magazine!AL40&gt;0,"&lt;p class=""cariere-pozitie-titlu"" id="""&amp;IF(Magazine!$AO40&lt;&gt;0,SUBSTITUTE(Magazine!$B40," ","-"),"")&amp;"""&gt;&amp;emsp;&amp;emsp;•&amp;nbsp;&amp;nbsp;Responsabil Service&amp;nbsp;&amp;nbsp;("&amp;VLOOKUP(Magazine!$B40,Magazine!$B$2:$AN$95,37,0)&amp;IF(VLOOKUP(Magazine!$B40,Magazine!$B$2:$AN$95,37,0)&gt;1," pozitii"," pozitie")&amp;")&lt;/p&gt;"&amp;'Responsabil Service'!$D$1&amp;"  &lt;p&gt;&amp;emsp;&amp;emsp;&amp;emsp;&amp;emsp;&amp;emsp;Trimite-ne CV-ul tau &lt;a href=""mailto:recrutare@altex.ro?subject="&amp;"["&amp;UPPER(Magazine!F40)&amp;"]"&amp;" ["&amp;UPPER(Magazine!D40)&amp;"] "&amp;"Responsabil Service"&amp;"""&gt;click aici pentru a aplica.&lt;/a&gt;&lt;/p&gt;","")</f>
        <v/>
      </c>
      <c r="P165" t="str">
        <f>IF(Magazine!AM40&gt;0,"&lt;p class=""cariere-pozitie-titlu"" id="""&amp;IF(Magazine!$AO40&lt;&gt;0,SUBSTITUTE(Magazine!$B40," ","-"),"")&amp;"""&gt;&amp;emsp;&amp;emsp;•&amp;nbsp;&amp;nbsp;Operator Online&amp;nbsp;&amp;nbsp;("&amp;VLOOKUP(Magazine!$B40,Magazine!$B$2:$AN$95,38,0)&amp;IF(VLOOKUP(Magazine!$B40,Magazine!$B$2:$AN$95,38,0)&gt;1,"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href=""mailto:recrutare@altex.ro?subject="&amp;"["&amp;UPPER(Magazine!F40)&amp;"]"&amp;" ["&amp;UPPER(Magazine!D40)&amp;"] "&amp;"Operator Online"&amp;"""&gt;recrutare@altex.ro&lt;/a&gt;&lt;/p&gt;","")</f>
        <v/>
      </c>
      <c r="Q165" t="str">
        <f>IF(Magazine!AN40&gt;0,"&lt;p class=""cariere-pozitie-titlu"" id="""&amp;IF(Magazine!$AO40&lt;&gt;0,SUBSTITUTE(Magazine!$B40," ","-"),"")&amp;"""&gt;&amp;emsp;&amp;emsp;•&amp;nbsp;&amp;nbsp;Operator Probe &amp; Garantii&amp;nbsp;&amp;nbsp;("&amp;VLOOKUP(Magazine!$B40,Magazine!$B$2:$AN$95,39,0)&amp;IF(VLOOKUP(Magazine!$B40,Magazine!$B$2:$AN$95,39,0)&gt;1,"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href=""mailto:recrutare@altex.ro?subject="&amp;"["&amp;UPPER(Magazine!G40)&amp;"]"&amp;" ["&amp;UPPER(Magazine!E40)&amp;"] "&amp;"Probe &amp; Garantii"&amp;"""&gt;recrutare@altex.ro&lt;/a&gt;&lt;/p&gt;","")</f>
        <v/>
      </c>
      <c r="R165" t="str">
        <f t="shared" si="2"/>
        <v/>
      </c>
    </row>
    <row r="166" spans="1:18" x14ac:dyDescent="0.3">
      <c r="A166" t="str">
        <f>IF(NOT(ISNA(VLOOKUP(Magazine!D41,Magazine!$AQ$2:$AR$41,2,0))),IF(Magazine!D41&lt;&gt;Magazine!D40,"&lt;button id="""&amp;LOWER(Magazine!D41)&amp;""" class=""accordion""&gt;Posturi in județul "&amp;Magazine!D41&amp;" &lt;div&gt;("&amp;VLOOKUP(Magazine!D41,Magazine!$AQ$2:$AR$41,2,0)&amp;")&lt;/div&gt;&lt;/button&gt;",""),"")</f>
        <v/>
      </c>
      <c r="B166" t="str">
        <f t="shared" si="3"/>
        <v/>
      </c>
      <c r="C166" t="str">
        <f>IF(Magazine!$AO41&lt;&gt;0,"  &lt;h3 class=cariere-magazin-titlu&gt;"&amp;Magazine!B41&amp;"&lt;/h3&gt;","")</f>
        <v xml:space="preserve">  &lt;h3 class=cariere-magazin-titlu&gt;Altex Dej&lt;/h3&gt;</v>
      </c>
      <c r="D166" t="str">
        <f>IF(Magazine!AA41&gt;0,"&lt;p class=""cariere-pozitie-titlu"" id="""&amp;IF(Magazine!$AO41&lt;&gt;0,SUBSTITUTE(Magazine!$B41," ","-"),"")&amp;"""&gt;&amp;emsp;&amp;emsp;•&amp;nbsp;&amp;nbsp;Director Magazin&amp;nbsp;&amp;nbsp;("&amp;VLOOKUP(Magazine!$B41,Magazine!$B$2:$AN$95,26,0)&amp;IF(VLOOKUP(Magazine!$B41,Magazine!$B$2:$AN$95,26,0)&gt;1," pozitii"," pozitie")&amp;")&lt;/p&gt;"&amp;'Director Magazin   '!$D$1&amp;"  &lt;p&gt;&amp;emsp;&amp;emsp;&amp;emsp;&amp;emsp;&amp;emsp;Trimite-ne CV-ul tau: &lt;a href=""mailto:recrutare@altex.ro?subject="&amp;"["&amp;UPPER(Magazine!C41)&amp;"]"&amp;" ["&amp;UPPER(Magazine!A41)&amp;"] "&amp;"Director Magazin"&amp;"""&gt;click aici pentru a aplica.&lt;/a&gt;&lt;/p&gt;","")</f>
        <v/>
      </c>
      <c r="E166" t="str">
        <f>IF(Magazine!AB41&gt;0,"&lt;p class=""cariere-pozitie-titlu"" id="""&amp;IF(Magazine!$AO41&lt;&gt;0,SUBSTITUTE(Magazine!$B41," ","-"),"")&amp;"""&gt;&amp;emsp;&amp;emsp;•&amp;nbsp;&amp;nbsp;Director Adjunct Magazin&amp;nbsp;&amp;nbsp;("&amp;VLOOKUP(Magazine!$B41,Magazine!$B$2:$AN$95,27,0)&amp;IF(VLOOKUP(Magazine!$B41,Magazine!$B$2:$AN$95,27,0)&gt;1," pozitii"," pozitie")&amp;")&lt;/p&gt;"&amp;'Director Adjunct'!$D$1&amp;"  &lt;p&gt;&amp;emsp;&amp;emsp;&amp;emsp;&amp;emsp;&amp;emsp;Trimite-ne CV-ul tau: &lt;a href=""mailto:recrutare@altex.ro?subject="&amp;"["&amp;UPPER(Magazine!D41)&amp;"]"&amp;" ["&amp;UPPER(Magazine!B41)&amp;"] "&amp;"Director Adjunct Magazin"&amp;"""&gt;click aici pentru a aplica.&lt;/a&gt;&lt;/p&gt;","")</f>
        <v/>
      </c>
      <c r="F166" t="str">
        <f>IF(Magazine!AC41&gt;0,"&lt;p class=""cariere-pozitie-titlu"" id="""&amp;IF(Magazine!$AO41&lt;&gt;0,SUBSTITUTE(Magazine!$B41," ","-"),"")&amp;"""&gt;&amp;emsp;&amp;emsp;•&amp;nbsp;&amp;nbsp;Manager Financiar&amp;nbsp;&amp;nbsp;("&amp;VLOOKUP(Magazine!$B41,Magazine!$B$2:$AN$95,28,0)&amp;IF(VLOOKUP(Magazine!$B41,Magazine!$B$2:$AN$95,28,0)&gt;1," pozitii"," pozitie")&amp;")&lt;/p&gt;"&amp;'Manager Financiar'!$D$1&amp;"  &lt;p&gt;&amp;emsp;&amp;emsp;&amp;emsp;&amp;emsp;&amp;emsp;Trimite-ne CV-ul tau: &lt;a href=""mailto:recrutare@altex.ro?subject="&amp;"["&amp;UPPER(Magazine!C41)&amp;"]"&amp;" ["&amp;UPPER(Magazine!A41)&amp;"] "&amp;"Manager Financiar"&amp;"""&gt;click aici pentru a aplica.&lt;/a&gt;&lt;/p&gt;","")</f>
        <v/>
      </c>
      <c r="G166" t="str">
        <f>IF(Magazine!AD41&gt;0,"&lt;p class=""cariere-pozitie-titlu"" id="""&amp;IF(Magazine!$AO41&lt;&gt;0,SUBSTITUTE(Magazine!$B41," ","-"),"")&amp;"""&gt;&amp;emsp;&amp;emsp;•&amp;nbsp;&amp;nbsp;Casier&amp;nbsp;&amp;nbsp;("&amp;VLOOKUP(Magazine!$B41,Magazine!$B$2:$AN$95,29,0)&amp;IF(VLOOKUP(Magazine!$B41,Magazine!$B$2:$AN$95,29,0)&gt;1," pozitii"," pozitie")&amp;")&lt;/p&gt;"&amp;Casier!$D$1&amp;"  &lt;p&gt;&amp;emsp;&amp;emsp;&amp;emsp;&amp;emsp;&amp;emsp;Trimite-ne CV-ul tau: &lt;a href=""mailto:recrutare@altex.ro?subject="&amp;"["&amp;UPPER(Magazine!C41)&amp;"]"&amp;" ["&amp;UPPER(Magazine!A41)&amp;"] "&amp;"Casier"&amp;"""&gt;click aici pentru a aplica.&lt;/a&gt;&lt;/p&gt;","")</f>
        <v/>
      </c>
      <c r="H166" t="str">
        <f>IF(Magazine!AE41&gt;0,"&lt;p class=""cariere-pozitie-titlu"" id="""&amp;IF(Magazine!$AO41&lt;&gt;0,SUBSTITUTE(Magazine!$B41," ","-"),"")&amp;"""&gt;&amp;emsp;&amp;emsp;•&amp;nbsp;&amp;nbsp;Consultant Vanzari Electrocasnice Mari&amp;nbsp;&amp;nbsp;("&amp;VLOOKUP(Magazine!$B41,Magazine!$B$2:$AN$95,30,0)&amp;IF(VLOOKUP(Magazine!$B41,Magazine!$B$2:$AN$95,30,0)&gt;1," pozitii"," pozitie")&amp;")&lt;/p&gt;"&amp;'Electrocasnice Mari'!$D$1&amp;"  &lt;p&gt;&amp;emsp;&amp;emsp;&amp;emsp;&amp;emsp;&amp;emsp;Trimite-ne CV-ul tau: &lt;a href=""mailto:recrutare@altex.ro?subject="&amp;"["&amp;UPPER(Magazine!C41)&amp;"]"&amp;" ["&amp;UPPER(Magazine!A41)&amp;"] "&amp;"Electrocasnice Mari"&amp;"""&gt;clici aici pentru a aplica.&lt;/a&gt;&lt;/p&gt;","")</f>
        <v>&lt;p class="cariere-pozitie-titlu" id="Altex-Dej"&gt;&amp;emsp;&amp;emsp;•&amp;nbsp;&amp;nbsp;Consultant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href="mailto:recrutare@altex.ro?subject=[DEJ] [ALTEX] Electrocasnice Mari"&gt;clici aici pentru a aplica.&lt;/a&gt;&lt;/p&gt;</v>
      </c>
      <c r="I166" t="str">
        <f>IF(Magazine!AF41&gt;0,"&lt;p class=""cariere-pozitie-titlu"" id="""&amp;IF(Magazine!$AO41&lt;&gt;0,SUBSTITUTE(Magazine!$B41," ","-"),"")&amp;"""&gt;&amp;emsp;&amp;emsp;•&amp;nbsp;&amp;nbsp;Consultant Vanzari Electrocasnice Mici&amp;nbsp;&amp;nbsp;("&amp;VLOOKUP(Magazine!$B41,Magazine!$B$2:$AN$95,31,0)&amp;IF(VLOOKUP(Magazine!$B41,Magazine!$B$2:$AN$95,31,0)&gt;1," pozitii"," pozitie")&amp;")&lt;/p&gt;"&amp;'Electrocasnice Mici'!$D$1&amp;"  &lt;p&gt;&amp;emsp;&amp;emsp;&amp;emsp;&amp;emsp;&amp;emsp;Trimite-ne CV-ul tau: &lt;a href=""mailto:recrutare@altex.ro?subject="&amp;"["&amp;UPPER(Magazine!C41)&amp;"]"&amp;" ["&amp;UPPER(Magazine!A41)&amp;"] "&amp;"Electrocasnice Mici"&amp;"""&gt;click aici pentru a aplica.&lt;/a&gt;&lt;/p&gt;","")</f>
        <v/>
      </c>
      <c r="J166" t="str">
        <f>IF(Magazine!AG41&gt;0,"&lt;p class=""cariere-pozitie-titlu"" id="""&amp;IF(Magazine!$AO41&lt;&gt;0,SUBSTITUTE(Magazine!$B41," ","-"),"")&amp;"""&gt;&amp;emsp;&amp;emsp;•&amp;nbsp;&amp;nbsp;Consultant Vanzari Comunicatii&amp;nbsp;&amp;nbsp;("&amp;VLOOKUP(Magazine!$B41,Magazine!$B$2:$AN$95,32,0)&amp;IF(VLOOKUP(Magazine!$B41,Magazine!$B$2:$AN$95,32,0)&gt;1," pozitii"," pozitie")&amp;")&lt;/p&gt;"&amp;Comunicatii!$D$1&amp;"  &lt;p&gt;&amp;emsp;&amp;emsp;&amp;emsp;&amp;emsp;&amp;emsp;Trimite-ne CV-ul tau: &lt;a href=""mailto:recrutare@altex.ro?subject="&amp;"["&amp;UPPER(Magazine!C41)&amp;"]"&amp;" ["&amp;UPPER(Magazine!A41)&amp;"] "&amp;"Comunicatii"&amp;"""&gt;click aici pentru a aplica.&lt;/a&gt;&lt;/p&gt;","")</f>
        <v/>
      </c>
      <c r="K166" t="str">
        <f>IF(Magazine!AH41&gt;0,"&lt;p class=""cariere-pozitie-titlu"" id="""&amp;IF(Magazine!$AO41&lt;&gt;0,SUBSTITUTE(Magazine!$B41," ","-"),"")&amp;"""&gt;&amp;emsp;&amp;emsp;•&amp;nbsp;&amp;nbsp;Consultant Vanzari IT&amp;nbsp;&amp;nbsp;("&amp;VLOOKUP(Magazine!$B41,Magazine!$B$2:$AN$95,33,0)&amp;IF(VLOOKUP(Magazine!$B41,Magazine!$B$2:$AN$95,33,0)&gt;1," pozitii"," pozitie")&amp;")&lt;/p&gt;"&amp;IT!$D$1&amp;"  &lt;p&gt;&amp;emsp;&amp;emsp;&amp;emsp;&amp;emsp;&amp;emsp;Trimite-ne CV-ul tau: &lt;a href=""mailto:recrutare@altex.ro?subject="&amp;"["&amp;UPPER(Magazine!C41)&amp;"]"&amp;" ["&amp;UPPER(Magazine!A41)&amp;"] "&amp;"IT"&amp;"""&gt;click aici pentru a aplica.&lt;/a&gt;&lt;/p&gt;","")</f>
        <v/>
      </c>
      <c r="L166" t="str">
        <f>IF(Magazine!AI41&gt;0,"&lt;p class=""cariere-pozitie-titlu"" id="""&amp;IF(Magazine!$AO41&lt;&gt;0,SUBSTITUTE(Magazine!$B41," ","-"),"")&amp;"""&gt;&amp;emsp;&amp;emsp;•&amp;nbsp;&amp;nbsp;Consultant Vanzari Entertainment&amp;nbsp;&amp;nbsp;("&amp;VLOOKUP(Magazine!$B41,Magazine!$B$2:$AN$95,34,0)&amp;IF(VLOOKUP(Magazine!$B41,Magazine!$B$2:$AN$95,34,0)&gt;1," pozitii"," pozitie")&amp;")&lt;/p&gt;"&amp;Entertainment!$D$1&amp;"  &lt;p&gt;&amp;emsp;&amp;emsp;&amp;emsp;&amp;emsp;&amp;emsp;Trimite-ne CV-ul tau &lt;a href=""mailto:recrutare@altex.ro?subject="&amp;"["&amp;UPPER(Magazine!C41)&amp;"]"&amp;" ["&amp;UPPER(Magazine!A41)&amp;"] "&amp;"Entertainment"&amp;"""&gt;click aici pentru a aplica.&lt;/a&gt;&lt;/p&gt;","")</f>
        <v/>
      </c>
      <c r="M166" t="str">
        <f>IF(Magazine!AJ41&gt;0,"&lt;p class=""cariere-pozitie-titlu"" id="""&amp;IF(Magazine!$AO41&lt;&gt;0,SUBSTITUTE(Magazine!$B41," ","-"),"")&amp;"""&gt;&amp;emsp;&amp;emsp;•&amp;nbsp;&amp;nbsp;Consultant Vanzari Negre&amp;nbsp;&amp;nbsp;("&amp;VLOOKUP(Magazine!$B41,Magazine!$B$2:$AN$95,35,0)&amp;IF(VLOOKUP(Magazine!$B41,Magazine!$B$2:$AN$95,35,0)&gt;1," pozitii"," pozitie")&amp;")&lt;/p&gt;"&amp;Negre!D40&amp;"  &lt;p&gt;&amp;emsp;&amp;emsp;&amp;emsp;&amp;emsp;&amp;emsp;Trimite-ne CV-ul tău la adresa &lt;a href=""mailto:recrutare@altex.ro?subject="&amp;"["&amp;UPPER(Magazine!C41)&amp;"]"&amp;" ["&amp;UPPER(Magazine!A41)&amp;"] "&amp;"Negre"&amp;"""&gt;recrutare@altex.ro&lt;/a&gt;&lt;/p&gt;","")</f>
        <v/>
      </c>
      <c r="N166" t="str">
        <f>IF(Magazine!AK41&gt;0,"&lt;p class=""cariere-pozitie-titlu"" id="""&amp;IF(Magazine!$AO41&lt;&gt;0,SUBSTITUTE(Magazine!$B41," ","-"),"")&amp;"""&gt;&amp;emsp;&amp;emsp;•&amp;nbsp;&amp;nbsp;Consultant Vanzari Audio-Visual&amp;nbsp;&amp;nbsp;("&amp;VLOOKUP(Magazine!$B41,Magazine!$B$2:$AN$95,36,0)&amp;IF(VLOOKUP(Magazine!$B41,Magazine!$B$2:$AN$95,36,0)&gt;1," pozitii"," pozitie")&amp;")&lt;/p&gt;"&amp;'Audio-Visual    '!$D$1&amp;"  &lt;p&gt;&amp;emsp;&amp;emsp;&amp;emsp;&amp;emsp;&amp;emsp;Trimite-ne CV-ul tau: &lt;a href=""mailto:recrutare@altex.ro?subject="&amp;"["&amp;UPPER(Magazine!F41)&amp;"]"&amp;" ["&amp;UPPER(Magazine!D41)&amp;"] "&amp;"Audio-Visual"&amp;"""&gt;click aici pentru a aplica.&lt;/a&gt;&lt;/p&gt;","")</f>
        <v/>
      </c>
      <c r="O166" t="str">
        <f>IF(Magazine!AL41&gt;0,"&lt;p class=""cariere-pozitie-titlu"" id="""&amp;IF(Magazine!$AO41&lt;&gt;0,SUBSTITUTE(Magazine!$B41," ","-"),"")&amp;"""&gt;&amp;emsp;&amp;emsp;•&amp;nbsp;&amp;nbsp;Responsabil Service&amp;nbsp;&amp;nbsp;("&amp;VLOOKUP(Magazine!$B41,Magazine!$B$2:$AN$95,37,0)&amp;IF(VLOOKUP(Magazine!$B41,Magazine!$B$2:$AN$95,37,0)&gt;1," pozitii"," pozitie")&amp;")&lt;/p&gt;"&amp;'Responsabil Service'!$D$1&amp;"  &lt;p&gt;&amp;emsp;&amp;emsp;&amp;emsp;&amp;emsp;&amp;emsp;Trimite-ne CV-ul tau &lt;a href=""mailto:recrutare@altex.ro?subject="&amp;"["&amp;UPPER(Magazine!F41)&amp;"]"&amp;" ["&amp;UPPER(Magazine!D41)&amp;"] "&amp;"Responsabil Service"&amp;"""&gt;click aici pentru a aplica.&lt;/a&gt;&lt;/p&gt;","")</f>
        <v/>
      </c>
      <c r="P166" t="str">
        <f>IF(Magazine!AM41&gt;0,"&lt;p class=""cariere-pozitie-titlu"" id="""&amp;IF(Magazine!$AO41&lt;&gt;0,SUBSTITUTE(Magazine!$B41," ","-"),"")&amp;"""&gt;&amp;emsp;&amp;emsp;•&amp;nbsp;&amp;nbsp;Operator Online&amp;nbsp;&amp;nbsp;("&amp;VLOOKUP(Magazine!$B41,Magazine!$B$2:$AN$95,38,0)&amp;IF(VLOOKUP(Magazine!$B41,Magazine!$B$2:$AN$95,38,0)&gt;1,"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href=""mailto:recrutare@altex.ro?subject="&amp;"["&amp;UPPER(Magazine!F41)&amp;"]"&amp;" ["&amp;UPPER(Magazine!D41)&amp;"] "&amp;"Operator Online"&amp;"""&gt;recrutare@altex.ro&lt;/a&gt;&lt;/p&gt;","")</f>
        <v/>
      </c>
      <c r="Q166" t="str">
        <f>IF(Magazine!AN41&gt;0,"&lt;p class=""cariere-pozitie-titlu"" id="""&amp;IF(Magazine!$AO41&lt;&gt;0,SUBSTITUTE(Magazine!$B41," ","-"),"")&amp;"""&gt;&amp;emsp;&amp;emsp;•&amp;nbsp;&amp;nbsp;Operator Probe &amp; Garantii&amp;nbsp;&amp;nbsp;("&amp;VLOOKUP(Magazine!$B41,Magazine!$B$2:$AN$95,39,0)&amp;IF(VLOOKUP(Magazine!$B41,Magazine!$B$2:$AN$95,39,0)&gt;1,"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href=""mailto:recrutare@altex.ro?subject="&amp;"["&amp;UPPER(Magazine!G41)&amp;"]"&amp;" ["&amp;UPPER(Magazine!E41)&amp;"] "&amp;"Probe &amp; Garantii"&amp;"""&gt;recrutare@altex.ro&lt;/a&gt;&lt;/p&gt;","")</f>
        <v/>
      </c>
      <c r="R166" t="str">
        <f t="shared" si="2"/>
        <v/>
      </c>
    </row>
    <row r="167" spans="1:18" x14ac:dyDescent="0.3">
      <c r="A167" t="str">
        <f>IF(NOT(ISNA(VLOOKUP(Magazine!D42,Magazine!$AQ$2:$AR$41,2,0))),IF(Magazine!D42&lt;&gt;Magazine!D41,"&lt;button id="""&amp;LOWER(Magazine!D42)&amp;""" class=""accordion""&gt;Posturi in județul "&amp;Magazine!D42&amp;" &lt;div&gt;("&amp;VLOOKUP(Magazine!D42,Magazine!$AQ$2:$AR$41,2,0)&amp;")&lt;/div&gt;&lt;/button&gt;",""),"")</f>
        <v/>
      </c>
      <c r="B167" t="str">
        <f t="shared" si="3"/>
        <v/>
      </c>
      <c r="C167" t="str">
        <f>IF(Magazine!$AO42&lt;&gt;0,"  &lt;h3 class=cariere-magazin-titlu&gt;"&amp;Magazine!B42&amp;"&lt;/h3&gt;","")</f>
        <v xml:space="preserve">  &lt;h3 class=cariere-magazin-titlu&gt;Altex Turda&lt;/h3&gt;</v>
      </c>
      <c r="D167" t="str">
        <f>IF(Magazine!AA42&gt;0,"&lt;p class=""cariere-pozitie-titlu"" id="""&amp;IF(Magazine!$AO42&lt;&gt;0,SUBSTITUTE(Magazine!$B42," ","-"),"")&amp;"""&gt;&amp;emsp;&amp;emsp;•&amp;nbsp;&amp;nbsp;Director Magazin&amp;nbsp;&amp;nbsp;("&amp;VLOOKUP(Magazine!$B42,Magazine!$B$2:$AN$95,26,0)&amp;IF(VLOOKUP(Magazine!$B42,Magazine!$B$2:$AN$95,26,0)&gt;1," pozitii"," pozitie")&amp;")&lt;/p&gt;"&amp;'Director Magazin   '!$D$1&amp;"  &lt;p&gt;&amp;emsp;&amp;emsp;&amp;emsp;&amp;emsp;&amp;emsp;Trimite-ne CV-ul tau: &lt;a href=""mailto:recrutare@altex.ro?subject="&amp;"["&amp;UPPER(Magazine!C42)&amp;"]"&amp;" ["&amp;UPPER(Magazine!A42)&amp;"] "&amp;"Director Magazin"&amp;"""&gt;click aici pentru a aplica.&lt;/a&gt;&lt;/p&gt;","")</f>
        <v/>
      </c>
      <c r="E167" t="str">
        <f>IF(Magazine!AB42&gt;0,"&lt;p class=""cariere-pozitie-titlu"" id="""&amp;IF(Magazine!$AO42&lt;&gt;0,SUBSTITUTE(Magazine!$B42," ","-"),"")&amp;"""&gt;&amp;emsp;&amp;emsp;•&amp;nbsp;&amp;nbsp;Director Adjunct Magazin&amp;nbsp;&amp;nbsp;("&amp;VLOOKUP(Magazine!$B42,Magazine!$B$2:$AN$95,27,0)&amp;IF(VLOOKUP(Magazine!$B42,Magazine!$B$2:$AN$95,27,0)&gt;1," pozitii"," pozitie")&amp;")&lt;/p&gt;"&amp;'Director Adjunct'!$D$1&amp;"  &lt;p&gt;&amp;emsp;&amp;emsp;&amp;emsp;&amp;emsp;&amp;emsp;Trimite-ne CV-ul tau: &lt;a href=""mailto:recrutare@altex.ro?subject="&amp;"["&amp;UPPER(Magazine!D42)&amp;"]"&amp;" ["&amp;UPPER(Magazine!B42)&amp;"] "&amp;"Director Adjunct Magazin"&amp;"""&gt;click aici pentru a aplica.&lt;/a&gt;&lt;/p&gt;","")</f>
        <v>&lt;p class="cariere-pozitie-titlu" id="Altex-Turda"&gt;&amp;emsp;&amp;emsp;•&amp;nbsp;&amp;nbsp;Director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href="mailto:recrutare@altex.ro?subject=[CLUJ] [ALTEX TURDA] Director Adjunct Magazin"&gt;click aici pentru a aplica.&lt;/a&gt;&lt;/p&gt;</v>
      </c>
      <c r="F167" t="str">
        <f>IF(Magazine!AC42&gt;0,"&lt;p class=""cariere-pozitie-titlu"" id="""&amp;IF(Magazine!$AO42&lt;&gt;0,SUBSTITUTE(Magazine!$B42," ","-"),"")&amp;"""&gt;&amp;emsp;&amp;emsp;•&amp;nbsp;&amp;nbsp;Manager Financiar&amp;nbsp;&amp;nbsp;("&amp;VLOOKUP(Magazine!$B42,Magazine!$B$2:$AN$95,28,0)&amp;IF(VLOOKUP(Magazine!$B42,Magazine!$B$2:$AN$95,28,0)&gt;1," pozitii"," pozitie")&amp;")&lt;/p&gt;"&amp;'Manager Financiar'!$D$1&amp;"  &lt;p&gt;&amp;emsp;&amp;emsp;&amp;emsp;&amp;emsp;&amp;emsp;Trimite-ne CV-ul tau: &lt;a href=""mailto:recrutare@altex.ro?subject="&amp;"["&amp;UPPER(Magazine!C42)&amp;"]"&amp;" ["&amp;UPPER(Magazine!A42)&amp;"] "&amp;"Manager Financiar"&amp;"""&gt;click aici pentru a aplica.&lt;/a&gt;&lt;/p&gt;","")</f>
        <v/>
      </c>
      <c r="G167" t="str">
        <f>IF(Magazine!AD42&gt;0,"&lt;p class=""cariere-pozitie-titlu"" id="""&amp;IF(Magazine!$AO42&lt;&gt;0,SUBSTITUTE(Magazine!$B42," ","-"),"")&amp;"""&gt;&amp;emsp;&amp;emsp;•&amp;nbsp;&amp;nbsp;Casier&amp;nbsp;&amp;nbsp;("&amp;VLOOKUP(Magazine!$B42,Magazine!$B$2:$AN$95,29,0)&amp;IF(VLOOKUP(Magazine!$B42,Magazine!$B$2:$AN$95,29,0)&gt;1," pozitii"," pozitie")&amp;")&lt;/p&gt;"&amp;Casier!$D$1&amp;"  &lt;p&gt;&amp;emsp;&amp;emsp;&amp;emsp;&amp;emsp;&amp;emsp;Trimite-ne CV-ul tau: &lt;a href=""mailto:recrutare@altex.ro?subject="&amp;"["&amp;UPPER(Magazine!C42)&amp;"]"&amp;" ["&amp;UPPER(Magazine!A42)&amp;"] "&amp;"Casier"&amp;"""&gt;click aici pentru a aplica.&lt;/a&gt;&lt;/p&gt;","")</f>
        <v/>
      </c>
      <c r="H167" t="str">
        <f>IF(Magazine!AE42&gt;0,"&lt;p class=""cariere-pozitie-titlu"" id="""&amp;IF(Magazine!$AO42&lt;&gt;0,SUBSTITUTE(Magazine!$B42," ","-"),"")&amp;"""&gt;&amp;emsp;&amp;emsp;•&amp;nbsp;&amp;nbsp;Consultant Vanzari Electrocasnice Mari&amp;nbsp;&amp;nbsp;("&amp;VLOOKUP(Magazine!$B42,Magazine!$B$2:$AN$95,30,0)&amp;IF(VLOOKUP(Magazine!$B42,Magazine!$B$2:$AN$95,30,0)&gt;1," pozitii"," pozitie")&amp;")&lt;/p&gt;"&amp;'Electrocasnice Mari'!$D$1&amp;"  &lt;p&gt;&amp;emsp;&amp;emsp;&amp;emsp;&amp;emsp;&amp;emsp;Trimite-ne CV-ul tau: &lt;a href=""mailto:recrutare@altex.ro?subject="&amp;"["&amp;UPPER(Magazine!C42)&amp;"]"&amp;" ["&amp;UPPER(Magazine!A42)&amp;"] "&amp;"Electrocasnice Mari"&amp;"""&gt;clici aici pentru a aplica.&lt;/a&gt;&lt;/p&gt;","")</f>
        <v/>
      </c>
      <c r="I167" t="str">
        <f>IF(Magazine!AF42&gt;0,"&lt;p class=""cariere-pozitie-titlu"" id="""&amp;IF(Magazine!$AO42&lt;&gt;0,SUBSTITUTE(Magazine!$B42," ","-"),"")&amp;"""&gt;&amp;emsp;&amp;emsp;•&amp;nbsp;&amp;nbsp;Consultant Vanzari Electrocasnice Mici&amp;nbsp;&amp;nbsp;("&amp;VLOOKUP(Magazine!$B42,Magazine!$B$2:$AN$95,31,0)&amp;IF(VLOOKUP(Magazine!$B42,Magazine!$B$2:$AN$95,31,0)&gt;1," pozitii"," pozitie")&amp;")&lt;/p&gt;"&amp;'Electrocasnice Mici'!$D$1&amp;"  &lt;p&gt;&amp;emsp;&amp;emsp;&amp;emsp;&amp;emsp;&amp;emsp;Trimite-ne CV-ul tau: &lt;a href=""mailto:recrutare@altex.ro?subject="&amp;"["&amp;UPPER(Magazine!C42)&amp;"]"&amp;" ["&amp;UPPER(Magazine!A42)&amp;"] "&amp;"Electrocasnice Mici"&amp;"""&gt;click aici pentru a aplica.&lt;/a&gt;&lt;/p&gt;","")</f>
        <v/>
      </c>
      <c r="J167" t="str">
        <f>IF(Magazine!AG42&gt;0,"&lt;p class=""cariere-pozitie-titlu"" id="""&amp;IF(Magazine!$AO42&lt;&gt;0,SUBSTITUTE(Magazine!$B42," ","-"),"")&amp;"""&gt;&amp;emsp;&amp;emsp;•&amp;nbsp;&amp;nbsp;Consultant Vanzari Comunicatii&amp;nbsp;&amp;nbsp;("&amp;VLOOKUP(Magazine!$B42,Magazine!$B$2:$AN$95,32,0)&amp;IF(VLOOKUP(Magazine!$B42,Magazine!$B$2:$AN$95,32,0)&gt;1," pozitii"," pozitie")&amp;")&lt;/p&gt;"&amp;Comunicatii!$D$1&amp;"  &lt;p&gt;&amp;emsp;&amp;emsp;&amp;emsp;&amp;emsp;&amp;emsp;Trimite-ne CV-ul tau: &lt;a href=""mailto:recrutare@altex.ro?subject="&amp;"["&amp;UPPER(Magazine!C42)&amp;"]"&amp;" ["&amp;UPPER(Magazine!A42)&amp;"] "&amp;"Comunicatii"&amp;"""&gt;click aici pentru a aplica.&lt;/a&gt;&lt;/p&gt;","")</f>
        <v/>
      </c>
      <c r="K167" t="str">
        <f>IF(Magazine!AH42&gt;0,"&lt;p class=""cariere-pozitie-titlu"" id="""&amp;IF(Magazine!$AO42&lt;&gt;0,SUBSTITUTE(Magazine!$B42," ","-"),"")&amp;"""&gt;&amp;emsp;&amp;emsp;•&amp;nbsp;&amp;nbsp;Consultant Vanzari IT&amp;nbsp;&amp;nbsp;("&amp;VLOOKUP(Magazine!$B42,Magazine!$B$2:$AN$95,33,0)&amp;IF(VLOOKUP(Magazine!$B42,Magazine!$B$2:$AN$95,33,0)&gt;1," pozitii"," pozitie")&amp;")&lt;/p&gt;"&amp;IT!$D$1&amp;"  &lt;p&gt;&amp;emsp;&amp;emsp;&amp;emsp;&amp;emsp;&amp;emsp;Trimite-ne CV-ul tau: &lt;a href=""mailto:recrutare@altex.ro?subject="&amp;"["&amp;UPPER(Magazine!C42)&amp;"]"&amp;" ["&amp;UPPER(Magazine!A42)&amp;"] "&amp;"IT"&amp;"""&gt;click aici pentru a aplica.&lt;/a&gt;&lt;/p&gt;","")</f>
        <v/>
      </c>
      <c r="L167" t="str">
        <f>IF(Magazine!AI42&gt;0,"&lt;p class=""cariere-pozitie-titlu"" id="""&amp;IF(Magazine!$AO42&lt;&gt;0,SUBSTITUTE(Magazine!$B42," ","-"),"")&amp;"""&gt;&amp;emsp;&amp;emsp;•&amp;nbsp;&amp;nbsp;Consultant Vanzari Entertainment&amp;nbsp;&amp;nbsp;("&amp;VLOOKUP(Magazine!$B42,Magazine!$B$2:$AN$95,34,0)&amp;IF(VLOOKUP(Magazine!$B42,Magazine!$B$2:$AN$95,34,0)&gt;1," pozitii"," pozitie")&amp;")&lt;/p&gt;"&amp;Entertainment!$D$1&amp;"  &lt;p&gt;&amp;emsp;&amp;emsp;&amp;emsp;&amp;emsp;&amp;emsp;Trimite-ne CV-ul tau &lt;a href=""mailto:recrutare@altex.ro?subject="&amp;"["&amp;UPPER(Magazine!C42)&amp;"]"&amp;" ["&amp;UPPER(Magazine!A42)&amp;"] "&amp;"Entertainment"&amp;"""&gt;click aici pentru a aplica.&lt;/a&gt;&lt;/p&gt;","")</f>
        <v/>
      </c>
      <c r="M167" t="str">
        <f>IF(Magazine!AJ42&gt;0,"&lt;p class=""cariere-pozitie-titlu"" id="""&amp;IF(Magazine!$AO42&lt;&gt;0,SUBSTITUTE(Magazine!$B42," ","-"),"")&amp;"""&gt;&amp;emsp;&amp;emsp;•&amp;nbsp;&amp;nbsp;Consultant Vanzari Negre&amp;nbsp;&amp;nbsp;("&amp;VLOOKUP(Magazine!$B42,Magazine!$B$2:$AN$95,35,0)&amp;IF(VLOOKUP(Magazine!$B42,Magazine!$B$2:$AN$95,35,0)&gt;1," pozitii"," pozitie")&amp;")&lt;/p&gt;"&amp;Negre!D41&amp;"  &lt;p&gt;&amp;emsp;&amp;emsp;&amp;emsp;&amp;emsp;&amp;emsp;Trimite-ne CV-ul tău la adresa &lt;a href=""mailto:recrutare@altex.ro?subject="&amp;"["&amp;UPPER(Magazine!C42)&amp;"]"&amp;" ["&amp;UPPER(Magazine!A42)&amp;"] "&amp;"Negre"&amp;"""&gt;recrutare@altex.ro&lt;/a&gt;&lt;/p&gt;","")</f>
        <v/>
      </c>
      <c r="N167" t="str">
        <f>IF(Magazine!AK42&gt;0,"&lt;p class=""cariere-pozitie-titlu"" id="""&amp;IF(Magazine!$AO42&lt;&gt;0,SUBSTITUTE(Magazine!$B42," ","-"),"")&amp;"""&gt;&amp;emsp;&amp;emsp;•&amp;nbsp;&amp;nbsp;Consultant Vanzari Audio-Visual&amp;nbsp;&amp;nbsp;("&amp;VLOOKUP(Magazine!$B42,Magazine!$B$2:$AN$95,36,0)&amp;IF(VLOOKUP(Magazine!$B42,Magazine!$B$2:$AN$95,36,0)&gt;1," pozitii"," pozitie")&amp;")&lt;/p&gt;"&amp;'Audio-Visual    '!$D$1&amp;"  &lt;p&gt;&amp;emsp;&amp;emsp;&amp;emsp;&amp;emsp;&amp;emsp;Trimite-ne CV-ul tau: &lt;a href=""mailto:recrutare@altex.ro?subject="&amp;"["&amp;UPPER(Magazine!F42)&amp;"]"&amp;" ["&amp;UPPER(Magazine!D42)&amp;"] "&amp;"Audio-Visual"&amp;"""&gt;click aici pentru a aplica.&lt;/a&gt;&lt;/p&gt;","")</f>
        <v/>
      </c>
      <c r="O167" t="str">
        <f>IF(Magazine!AL42&gt;0,"&lt;p class=""cariere-pozitie-titlu"" id="""&amp;IF(Magazine!$AO42&lt;&gt;0,SUBSTITUTE(Magazine!$B42," ","-"),"")&amp;"""&gt;&amp;emsp;&amp;emsp;•&amp;nbsp;&amp;nbsp;Responsabil Service&amp;nbsp;&amp;nbsp;("&amp;VLOOKUP(Magazine!$B42,Magazine!$B$2:$AN$95,37,0)&amp;IF(VLOOKUP(Magazine!$B42,Magazine!$B$2:$AN$95,37,0)&gt;1," pozitii"," pozitie")&amp;")&lt;/p&gt;"&amp;'Responsabil Service'!$D$1&amp;"  &lt;p&gt;&amp;emsp;&amp;emsp;&amp;emsp;&amp;emsp;&amp;emsp;Trimite-ne CV-ul tau &lt;a href=""mailto:recrutare@altex.ro?subject="&amp;"["&amp;UPPER(Magazine!F42)&amp;"]"&amp;" ["&amp;UPPER(Magazine!D42)&amp;"] "&amp;"Responsabil Service"&amp;"""&gt;click aici pentru a aplica.&lt;/a&gt;&lt;/p&gt;","")</f>
        <v/>
      </c>
      <c r="P167" t="str">
        <f>IF(Magazine!AM42&gt;0,"&lt;p class=""cariere-pozitie-titlu"" id="""&amp;IF(Magazine!$AO42&lt;&gt;0,SUBSTITUTE(Magazine!$B42," ","-"),"")&amp;"""&gt;&amp;emsp;&amp;emsp;•&amp;nbsp;&amp;nbsp;Operator Online&amp;nbsp;&amp;nbsp;("&amp;VLOOKUP(Magazine!$B42,Magazine!$B$2:$AN$95,38,0)&amp;IF(VLOOKUP(Magazine!$B42,Magazine!$B$2:$AN$95,38,0)&gt;1,"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href=""mailto:recrutare@altex.ro?subject="&amp;"["&amp;UPPER(Magazine!F42)&amp;"]"&amp;" ["&amp;UPPER(Magazine!D42)&amp;"] "&amp;"Operator Online"&amp;"""&gt;recrutare@altex.ro&lt;/a&gt;&lt;/p&gt;","")</f>
        <v/>
      </c>
      <c r="Q167" t="str">
        <f>IF(Magazine!AN42&gt;0,"&lt;p class=""cariere-pozitie-titlu"" id="""&amp;IF(Magazine!$AO42&lt;&gt;0,SUBSTITUTE(Magazine!$B42," ","-"),"")&amp;"""&gt;&amp;emsp;&amp;emsp;•&amp;nbsp;&amp;nbsp;Operator Probe &amp; Garantii&amp;nbsp;&amp;nbsp;("&amp;VLOOKUP(Magazine!$B42,Magazine!$B$2:$AN$95,39,0)&amp;IF(VLOOKUP(Magazine!$B42,Magazine!$B$2:$AN$95,39,0)&gt;1,"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href=""mailto:recrutare@altex.ro?subject="&amp;"["&amp;UPPER(Magazine!G42)&amp;"]"&amp;" ["&amp;UPPER(Magazine!E42)&amp;"] "&amp;"Probe &amp; Garantii"&amp;"""&gt;recrutare@altex.ro&lt;/a&gt;&lt;/p&gt;","")</f>
        <v/>
      </c>
      <c r="R167" t="str">
        <f t="shared" si="2"/>
        <v>&lt;/div&gt;</v>
      </c>
    </row>
    <row r="168" spans="1:18" x14ac:dyDescent="0.3">
      <c r="A168" t="str">
        <f>IF(NOT(ISNA(VLOOKUP(Magazine!D43,Magazine!$AQ$2:$AR$41,2,0))),IF(Magazine!D43&lt;&gt;Magazine!D42,"&lt;button id="""&amp;LOWER(Magazine!D43)&amp;""" class=""accordion""&gt;Posturi in județul "&amp;Magazine!D43&amp;" &lt;div&gt;("&amp;VLOOKUP(Magazine!D43,Magazine!$AQ$2:$AR$41,2,0)&amp;")&lt;/div&gt;&lt;/button&gt;",""),"")</f>
        <v>&lt;button id="constanta" class="accordion"&gt;Posturi in județul Constanta &lt;div&gt;(7)&lt;/div&gt;&lt;/button&gt;</v>
      </c>
      <c r="B168" t="str">
        <f t="shared" si="3"/>
        <v>&lt;div class="panel"&gt;</v>
      </c>
      <c r="C168" t="str">
        <f>IF(Magazine!$AO43&lt;&gt;0,"  &lt;h3 class=cariere-magazin-titlu&gt;"&amp;Magazine!B43&amp;"&lt;/h3&gt;","")</f>
        <v xml:space="preserve">  &lt;h3 class=cariere-magazin-titlu&gt;Altex Cernavoda&lt;/h3&gt;</v>
      </c>
      <c r="D168" t="str">
        <f>IF(Magazine!AA43&gt;0,"&lt;p class=""cariere-pozitie-titlu"" id="""&amp;IF(Magazine!$AO43&lt;&gt;0,SUBSTITUTE(Magazine!$B43," ","-"),"")&amp;"""&gt;&amp;emsp;&amp;emsp;•&amp;nbsp;&amp;nbsp;Director Magazin&amp;nbsp;&amp;nbsp;("&amp;VLOOKUP(Magazine!$B43,Magazine!$B$2:$AN$95,26,0)&amp;IF(VLOOKUP(Magazine!$B43,Magazine!$B$2:$AN$95,26,0)&gt;1," pozitii"," pozitie")&amp;")&lt;/p&gt;"&amp;'Director Magazin   '!$D$1&amp;"  &lt;p&gt;&amp;emsp;&amp;emsp;&amp;emsp;&amp;emsp;&amp;emsp;Trimite-ne CV-ul tau: &lt;a href=""mailto:recrutare@altex.ro?subject="&amp;"["&amp;UPPER(Magazine!C43)&amp;"]"&amp;" ["&amp;UPPER(Magazine!A43)&amp;"] "&amp;"Director Magazin"&amp;"""&gt;click aici pentru a aplica.&lt;/a&gt;&lt;/p&gt;","")</f>
        <v/>
      </c>
      <c r="E168" t="str">
        <f>IF(Magazine!AB43&gt;0,"&lt;p class=""cariere-pozitie-titlu"" id="""&amp;IF(Magazine!$AO43&lt;&gt;0,SUBSTITUTE(Magazine!$B43," ","-"),"")&amp;"""&gt;&amp;emsp;&amp;emsp;•&amp;nbsp;&amp;nbsp;Director Adjunct Magazin&amp;nbsp;&amp;nbsp;("&amp;VLOOKUP(Magazine!$B43,Magazine!$B$2:$AN$95,27,0)&amp;IF(VLOOKUP(Magazine!$B43,Magazine!$B$2:$AN$95,27,0)&gt;1," pozitii"," pozitie")&amp;")&lt;/p&gt;"&amp;'Director Adjunct'!$D$1&amp;"  &lt;p&gt;&amp;emsp;&amp;emsp;&amp;emsp;&amp;emsp;&amp;emsp;Trimite-ne CV-ul tau: &lt;a href=""mailto:recrutare@altex.ro?subject="&amp;"["&amp;UPPER(Magazine!D43)&amp;"]"&amp;" ["&amp;UPPER(Magazine!B43)&amp;"] "&amp;"Director Adjunct Magazin"&amp;"""&gt;click aici pentru a aplica.&lt;/a&gt;&lt;/p&gt;","")</f>
        <v/>
      </c>
      <c r="F168" t="str">
        <f>IF(Magazine!AC43&gt;0,"&lt;p class=""cariere-pozitie-titlu"" id="""&amp;IF(Magazine!$AO43&lt;&gt;0,SUBSTITUTE(Magazine!$B43," ","-"),"")&amp;"""&gt;&amp;emsp;&amp;emsp;•&amp;nbsp;&amp;nbsp;Manager Financiar&amp;nbsp;&amp;nbsp;("&amp;VLOOKUP(Magazine!$B43,Magazine!$B$2:$AN$95,28,0)&amp;IF(VLOOKUP(Magazine!$B43,Magazine!$B$2:$AN$95,28,0)&gt;1," pozitii"," pozitie")&amp;")&lt;/p&gt;"&amp;'Manager Financiar'!$D$1&amp;"  &lt;p&gt;&amp;emsp;&amp;emsp;&amp;emsp;&amp;emsp;&amp;emsp;Trimite-ne CV-ul tau: &lt;a href=""mailto:recrutare@altex.ro?subject="&amp;"["&amp;UPPER(Magazine!C43)&amp;"]"&amp;" ["&amp;UPPER(Magazine!A43)&amp;"] "&amp;"Manager Financiar"&amp;"""&gt;click aici pentru a aplica.&lt;/a&gt;&lt;/p&gt;","")</f>
        <v>&lt;p class="cariere-pozitie-titlu" id="Altex-Cernavoda"&gt;&amp;emsp;&amp;emsp;•&amp;nbsp;&amp;nbsp;Manager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href="mailto:recrutare@altex.ro?subject=[CERNAVODA] [ALTEX] Manager Financiar"&gt;click aici pentru a aplica.&lt;/a&gt;&lt;/p&gt;</v>
      </c>
      <c r="G168" t="str">
        <f>IF(Magazine!AD43&gt;0,"&lt;p class=""cariere-pozitie-titlu"" id="""&amp;IF(Magazine!$AO43&lt;&gt;0,SUBSTITUTE(Magazine!$B43," ","-"),"")&amp;"""&gt;&amp;emsp;&amp;emsp;•&amp;nbsp;&amp;nbsp;Casier&amp;nbsp;&amp;nbsp;("&amp;VLOOKUP(Magazine!$B43,Magazine!$B$2:$AN$95,29,0)&amp;IF(VLOOKUP(Magazine!$B43,Magazine!$B$2:$AN$95,29,0)&gt;1," pozitii"," pozitie")&amp;")&lt;/p&gt;"&amp;Casier!$D$1&amp;"  &lt;p&gt;&amp;emsp;&amp;emsp;&amp;emsp;&amp;emsp;&amp;emsp;Trimite-ne CV-ul tau: &lt;a href=""mailto:recrutare@altex.ro?subject="&amp;"["&amp;UPPER(Magazine!C43)&amp;"]"&amp;" ["&amp;UPPER(Magazine!A43)&amp;"] "&amp;"Casier"&amp;"""&gt;click aici pentru a aplica.&lt;/a&gt;&lt;/p&gt;","")</f>
        <v/>
      </c>
      <c r="H168" t="str">
        <f>IF(Magazine!AE43&gt;0,"&lt;p class=""cariere-pozitie-titlu"" id="""&amp;IF(Magazine!$AO43&lt;&gt;0,SUBSTITUTE(Magazine!$B43," ","-"),"")&amp;"""&gt;&amp;emsp;&amp;emsp;•&amp;nbsp;&amp;nbsp;Consultant Vanzari Electrocasnice Mari&amp;nbsp;&amp;nbsp;("&amp;VLOOKUP(Magazine!$B43,Magazine!$B$2:$AN$95,30,0)&amp;IF(VLOOKUP(Magazine!$B43,Magazine!$B$2:$AN$95,30,0)&gt;1," pozitii"," pozitie")&amp;")&lt;/p&gt;"&amp;'Electrocasnice Mari'!$D$1&amp;"  &lt;p&gt;&amp;emsp;&amp;emsp;&amp;emsp;&amp;emsp;&amp;emsp;Trimite-ne CV-ul tau: &lt;a href=""mailto:recrutare@altex.ro?subject="&amp;"["&amp;UPPER(Magazine!C43)&amp;"]"&amp;" ["&amp;UPPER(Magazine!A43)&amp;"] "&amp;"Electrocasnice Mari"&amp;"""&gt;clici aici pentru a aplica.&lt;/a&gt;&lt;/p&gt;","")</f>
        <v/>
      </c>
      <c r="I168" t="str">
        <f>IF(Magazine!AF43&gt;0,"&lt;p class=""cariere-pozitie-titlu"" id="""&amp;IF(Magazine!$AO43&lt;&gt;0,SUBSTITUTE(Magazine!$B43," ","-"),"")&amp;"""&gt;&amp;emsp;&amp;emsp;•&amp;nbsp;&amp;nbsp;Consultant Vanzari Electrocasnice Mici&amp;nbsp;&amp;nbsp;("&amp;VLOOKUP(Magazine!$B43,Magazine!$B$2:$AN$95,31,0)&amp;IF(VLOOKUP(Magazine!$B43,Magazine!$B$2:$AN$95,31,0)&gt;1," pozitii"," pozitie")&amp;")&lt;/p&gt;"&amp;'Electrocasnice Mici'!$D$1&amp;"  &lt;p&gt;&amp;emsp;&amp;emsp;&amp;emsp;&amp;emsp;&amp;emsp;Trimite-ne CV-ul tau: &lt;a href=""mailto:recrutare@altex.ro?subject="&amp;"["&amp;UPPER(Magazine!C43)&amp;"]"&amp;" ["&amp;UPPER(Magazine!A43)&amp;"] "&amp;"Electrocasnice Mici"&amp;"""&gt;click aici pentru a aplica.&lt;/a&gt;&lt;/p&gt;","")</f>
        <v/>
      </c>
      <c r="J168" t="str">
        <f>IF(Magazine!AG43&gt;0,"&lt;p class=""cariere-pozitie-titlu"" id="""&amp;IF(Magazine!$AO43&lt;&gt;0,SUBSTITUTE(Magazine!$B43," ","-"),"")&amp;"""&gt;&amp;emsp;&amp;emsp;•&amp;nbsp;&amp;nbsp;Consultant Vanzari Comunicatii&amp;nbsp;&amp;nbsp;("&amp;VLOOKUP(Magazine!$B43,Magazine!$B$2:$AN$95,32,0)&amp;IF(VLOOKUP(Magazine!$B43,Magazine!$B$2:$AN$95,32,0)&gt;1," pozitii"," pozitie")&amp;")&lt;/p&gt;"&amp;Comunicatii!$D$1&amp;"  &lt;p&gt;&amp;emsp;&amp;emsp;&amp;emsp;&amp;emsp;&amp;emsp;Trimite-ne CV-ul tau: &lt;a href=""mailto:recrutare@altex.ro?subject="&amp;"["&amp;UPPER(Magazine!C43)&amp;"]"&amp;" ["&amp;UPPER(Magazine!A43)&amp;"] "&amp;"Comunicatii"&amp;"""&gt;click aici pentru a aplica.&lt;/a&gt;&lt;/p&gt;","")</f>
        <v/>
      </c>
      <c r="K168" t="str">
        <f>IF(Magazine!AH43&gt;0,"&lt;p class=""cariere-pozitie-titlu"" id="""&amp;IF(Magazine!$AO43&lt;&gt;0,SUBSTITUTE(Magazine!$B43," ","-"),"")&amp;"""&gt;&amp;emsp;&amp;emsp;•&amp;nbsp;&amp;nbsp;Consultant Vanzari IT&amp;nbsp;&amp;nbsp;("&amp;VLOOKUP(Magazine!$B43,Magazine!$B$2:$AN$95,33,0)&amp;IF(VLOOKUP(Magazine!$B43,Magazine!$B$2:$AN$95,33,0)&gt;1," pozitii"," pozitie")&amp;")&lt;/p&gt;"&amp;IT!$D$1&amp;"  &lt;p&gt;&amp;emsp;&amp;emsp;&amp;emsp;&amp;emsp;&amp;emsp;Trimite-ne CV-ul tau: &lt;a href=""mailto:recrutare@altex.ro?subject="&amp;"["&amp;UPPER(Magazine!C43)&amp;"]"&amp;" ["&amp;UPPER(Magazine!A43)&amp;"] "&amp;"IT"&amp;"""&gt;click aici pentru a aplica.&lt;/a&gt;&lt;/p&gt;","")</f>
        <v/>
      </c>
      <c r="L168" t="str">
        <f>IF(Magazine!AI43&gt;0,"&lt;p class=""cariere-pozitie-titlu"" id="""&amp;IF(Magazine!$AO43&lt;&gt;0,SUBSTITUTE(Magazine!$B43," ","-"),"")&amp;"""&gt;&amp;emsp;&amp;emsp;•&amp;nbsp;&amp;nbsp;Consultant Vanzari Entertainment&amp;nbsp;&amp;nbsp;("&amp;VLOOKUP(Magazine!$B43,Magazine!$B$2:$AN$95,34,0)&amp;IF(VLOOKUP(Magazine!$B43,Magazine!$B$2:$AN$95,34,0)&gt;1," pozitii"," pozitie")&amp;")&lt;/p&gt;"&amp;Entertainment!$D$1&amp;"  &lt;p&gt;&amp;emsp;&amp;emsp;&amp;emsp;&amp;emsp;&amp;emsp;Trimite-ne CV-ul tau &lt;a href=""mailto:recrutare@altex.ro?subject="&amp;"["&amp;UPPER(Magazine!C43)&amp;"]"&amp;" ["&amp;UPPER(Magazine!A43)&amp;"] "&amp;"Entertainment"&amp;"""&gt;click aici pentru a aplica.&lt;/a&gt;&lt;/p&gt;","")</f>
        <v/>
      </c>
      <c r="M168" t="str">
        <f>IF(Magazine!AJ43&gt;0,"&lt;p class=""cariere-pozitie-titlu"" id="""&amp;IF(Magazine!$AO43&lt;&gt;0,SUBSTITUTE(Magazine!$B43," ","-"),"")&amp;"""&gt;&amp;emsp;&amp;emsp;•&amp;nbsp;&amp;nbsp;Consultant Vanzari Negre&amp;nbsp;&amp;nbsp;("&amp;VLOOKUP(Magazine!$B43,Magazine!$B$2:$AN$95,35,0)&amp;IF(VLOOKUP(Magazine!$B43,Magazine!$B$2:$AN$95,35,0)&gt;1," pozitii"," pozitie")&amp;")&lt;/p&gt;"&amp;Negre!D42&amp;"  &lt;p&gt;&amp;emsp;&amp;emsp;&amp;emsp;&amp;emsp;&amp;emsp;Trimite-ne CV-ul tău la adresa &lt;a href=""mailto:recrutare@altex.ro?subject="&amp;"["&amp;UPPER(Magazine!C43)&amp;"]"&amp;" ["&amp;UPPER(Magazine!A43)&amp;"] "&amp;"Negre"&amp;"""&gt;recrutare@altex.ro&lt;/a&gt;&lt;/p&gt;","")</f>
        <v/>
      </c>
      <c r="N168" t="str">
        <f>IF(Magazine!AK43&gt;0,"&lt;p class=""cariere-pozitie-titlu"" id="""&amp;IF(Magazine!$AO43&lt;&gt;0,SUBSTITUTE(Magazine!$B43," ","-"),"")&amp;"""&gt;&amp;emsp;&amp;emsp;•&amp;nbsp;&amp;nbsp;Consultant Vanzari Audio-Visual&amp;nbsp;&amp;nbsp;("&amp;VLOOKUP(Magazine!$B43,Magazine!$B$2:$AN$95,36,0)&amp;IF(VLOOKUP(Magazine!$B43,Magazine!$B$2:$AN$95,36,0)&gt;1," pozitii"," pozitie")&amp;")&lt;/p&gt;"&amp;'Audio-Visual    '!$D$1&amp;"  &lt;p&gt;&amp;emsp;&amp;emsp;&amp;emsp;&amp;emsp;&amp;emsp;Trimite-ne CV-ul tau: &lt;a href=""mailto:recrutare@altex.ro?subject="&amp;"["&amp;UPPER(Magazine!F43)&amp;"]"&amp;" ["&amp;UPPER(Magazine!D43)&amp;"] "&amp;"Audio-Visual"&amp;"""&gt;click aici pentru a aplica.&lt;/a&gt;&lt;/p&gt;","")</f>
        <v/>
      </c>
      <c r="O168" t="str">
        <f>IF(Magazine!AL43&gt;0,"&lt;p class=""cariere-pozitie-titlu"" id="""&amp;IF(Magazine!$AO43&lt;&gt;0,SUBSTITUTE(Magazine!$B43," ","-"),"")&amp;"""&gt;&amp;emsp;&amp;emsp;•&amp;nbsp;&amp;nbsp;Responsabil Service&amp;nbsp;&amp;nbsp;("&amp;VLOOKUP(Magazine!$B43,Magazine!$B$2:$AN$95,37,0)&amp;IF(VLOOKUP(Magazine!$B43,Magazine!$B$2:$AN$95,37,0)&gt;1," pozitii"," pozitie")&amp;")&lt;/p&gt;"&amp;'Responsabil Service'!$D$1&amp;"  &lt;p&gt;&amp;emsp;&amp;emsp;&amp;emsp;&amp;emsp;&amp;emsp;Trimite-ne CV-ul tau &lt;a href=""mailto:recrutare@altex.ro?subject="&amp;"["&amp;UPPER(Magazine!F43)&amp;"]"&amp;" ["&amp;UPPER(Magazine!D43)&amp;"] "&amp;"Responsabil Service"&amp;"""&gt;click aici pentru a aplica.&lt;/a&gt;&lt;/p&gt;","")</f>
        <v/>
      </c>
      <c r="P168" t="str">
        <f>IF(Magazine!AM43&gt;0,"&lt;p class=""cariere-pozitie-titlu"" id="""&amp;IF(Magazine!$AO43&lt;&gt;0,SUBSTITUTE(Magazine!$B43," ","-"),"")&amp;"""&gt;&amp;emsp;&amp;emsp;•&amp;nbsp;&amp;nbsp;Operator Online&amp;nbsp;&amp;nbsp;("&amp;VLOOKUP(Magazine!$B43,Magazine!$B$2:$AN$95,38,0)&amp;IF(VLOOKUP(Magazine!$B43,Magazine!$B$2:$AN$95,38,0)&gt;1,"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href=""mailto:recrutare@altex.ro?subject="&amp;"["&amp;UPPER(Magazine!F43)&amp;"]"&amp;" ["&amp;UPPER(Magazine!D43)&amp;"] "&amp;"Operator Online"&amp;"""&gt;recrutare@altex.ro&lt;/a&gt;&lt;/p&gt;","")</f>
        <v/>
      </c>
      <c r="Q168" t="str">
        <f>IF(Magazine!AN43&gt;0,"&lt;p class=""cariere-pozitie-titlu"" id="""&amp;IF(Magazine!$AO43&lt;&gt;0,SUBSTITUTE(Magazine!$B43," ","-"),"")&amp;"""&gt;&amp;emsp;&amp;emsp;•&amp;nbsp;&amp;nbsp;Operator Probe &amp; Garantii&amp;nbsp;&amp;nbsp;("&amp;VLOOKUP(Magazine!$B43,Magazine!$B$2:$AN$95,39,0)&amp;IF(VLOOKUP(Magazine!$B43,Magazine!$B$2:$AN$95,39,0)&gt;1,"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href=""mailto:recrutare@altex.ro?subject="&amp;"["&amp;UPPER(Magazine!G43)&amp;"]"&amp;" ["&amp;UPPER(Magazine!E43)&amp;"] "&amp;"Probe &amp; Garantii"&amp;"""&gt;recrutare@altex.ro&lt;/a&gt;&lt;/p&gt;","")</f>
        <v/>
      </c>
      <c r="R168" t="str">
        <f t="shared" si="2"/>
        <v/>
      </c>
    </row>
    <row r="169" spans="1:18" x14ac:dyDescent="0.3">
      <c r="A169" t="str">
        <f>IF(NOT(ISNA(VLOOKUP(Magazine!D44,Magazine!$AQ$2:$AR$41,2,0))),IF(Magazine!D44&lt;&gt;Magazine!D43,"&lt;button id="""&amp;LOWER(Magazine!D44)&amp;""" class=""accordion""&gt;Posturi in județul "&amp;Magazine!D44&amp;" &lt;div&gt;("&amp;VLOOKUP(Magazine!D44,Magazine!$AQ$2:$AR$41,2,0)&amp;")&lt;/div&gt;&lt;/button&gt;",""),"")</f>
        <v/>
      </c>
      <c r="B169" t="str">
        <f t="shared" si="3"/>
        <v/>
      </c>
      <c r="C169" t="str">
        <f>IF(Magazine!$AO44&lt;&gt;0,"  &lt;h3 class=cariere-magazin-titlu&gt;"&amp;Magazine!B44&amp;"&lt;/h3&gt;","")</f>
        <v xml:space="preserve">  &lt;h3 class=cariere-magazin-titlu&gt;Altex Constanta City Park&lt;/h3&gt;</v>
      </c>
      <c r="D169" t="str">
        <f>IF(Magazine!AA44&gt;0,"&lt;p class=""cariere-pozitie-titlu"" id="""&amp;IF(Magazine!$AO44&lt;&gt;0,SUBSTITUTE(Magazine!$B44," ","-"),"")&amp;"""&gt;&amp;emsp;&amp;emsp;•&amp;nbsp;&amp;nbsp;Director Magazin&amp;nbsp;&amp;nbsp;("&amp;VLOOKUP(Magazine!$B44,Magazine!$B$2:$AN$95,26,0)&amp;IF(VLOOKUP(Magazine!$B44,Magazine!$B$2:$AN$95,26,0)&gt;1," pozitii"," pozitie")&amp;")&lt;/p&gt;"&amp;'Director Magazin   '!$D$1&amp;"  &lt;p&gt;&amp;emsp;&amp;emsp;&amp;emsp;&amp;emsp;&amp;emsp;Trimite-ne CV-ul tau: &lt;a href=""mailto:recrutare@altex.ro?subject="&amp;"["&amp;UPPER(Magazine!C44)&amp;"]"&amp;" ["&amp;UPPER(Magazine!A44)&amp;"] "&amp;"Director Magazin"&amp;"""&gt;click aici pentru a aplica.&lt;/a&gt;&lt;/p&gt;","")</f>
        <v/>
      </c>
      <c r="E169" t="str">
        <f>IF(Magazine!AB44&gt;0,"&lt;p class=""cariere-pozitie-titlu"" id="""&amp;IF(Magazine!$AO44&lt;&gt;0,SUBSTITUTE(Magazine!$B44," ","-"),"")&amp;"""&gt;&amp;emsp;&amp;emsp;•&amp;nbsp;&amp;nbsp;Director Adjunct Magazin&amp;nbsp;&amp;nbsp;("&amp;VLOOKUP(Magazine!$B44,Magazine!$B$2:$AN$95,27,0)&amp;IF(VLOOKUP(Magazine!$B44,Magazine!$B$2:$AN$95,27,0)&gt;1," pozitii"," pozitie")&amp;")&lt;/p&gt;"&amp;'Director Adjunct'!$D$1&amp;"  &lt;p&gt;&amp;emsp;&amp;emsp;&amp;emsp;&amp;emsp;&amp;emsp;Trimite-ne CV-ul tau: &lt;a href=""mailto:recrutare@altex.ro?subject="&amp;"["&amp;UPPER(Magazine!D44)&amp;"]"&amp;" ["&amp;UPPER(Magazine!B44)&amp;"] "&amp;"Director Adjunct Magazin"&amp;"""&gt;click aici pentru a aplica.&lt;/a&gt;&lt;/p&gt;","")</f>
        <v>&lt;p class="cariere-pozitie-titlu" id="Altex-Constanta-City-Park"&gt;&amp;emsp;&amp;emsp;•&amp;nbsp;&amp;nbsp;Director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href="mailto:recrutare@altex.ro?subject=[CONSTANTA] [ALTEX CONSTANTA CITY PARK] Director Adjunct Magazin"&gt;click aici pentru a aplica.&lt;/a&gt;&lt;/p&gt;</v>
      </c>
      <c r="F169" t="str">
        <f>IF(Magazine!AC44&gt;0,"&lt;p class=""cariere-pozitie-titlu"" id="""&amp;IF(Magazine!$AO44&lt;&gt;0,SUBSTITUTE(Magazine!$B44," ","-"),"")&amp;"""&gt;&amp;emsp;&amp;emsp;•&amp;nbsp;&amp;nbsp;Manager Financiar&amp;nbsp;&amp;nbsp;("&amp;VLOOKUP(Magazine!$B44,Magazine!$B$2:$AN$95,28,0)&amp;IF(VLOOKUP(Magazine!$B44,Magazine!$B$2:$AN$95,28,0)&gt;1," pozitii"," pozitie")&amp;")&lt;/p&gt;"&amp;'Manager Financiar'!$D$1&amp;"  &lt;p&gt;&amp;emsp;&amp;emsp;&amp;emsp;&amp;emsp;&amp;emsp;Trimite-ne CV-ul tau: &lt;a href=""mailto:recrutare@altex.ro?subject="&amp;"["&amp;UPPER(Magazine!C44)&amp;"]"&amp;" ["&amp;UPPER(Magazine!A44)&amp;"] "&amp;"Manager Financiar"&amp;"""&gt;click aici pentru a aplica.&lt;/a&gt;&lt;/p&gt;","")</f>
        <v/>
      </c>
      <c r="G169" t="str">
        <f>IF(Magazine!AD44&gt;0,"&lt;p class=""cariere-pozitie-titlu"" id="""&amp;IF(Magazine!$AO44&lt;&gt;0,SUBSTITUTE(Magazine!$B44," ","-"),"")&amp;"""&gt;&amp;emsp;&amp;emsp;•&amp;nbsp;&amp;nbsp;Casier&amp;nbsp;&amp;nbsp;("&amp;VLOOKUP(Magazine!$B44,Magazine!$B$2:$AN$95,29,0)&amp;IF(VLOOKUP(Magazine!$B44,Magazine!$B$2:$AN$95,29,0)&gt;1," pozitii"," pozitie")&amp;")&lt;/p&gt;"&amp;Casier!$D$1&amp;"  &lt;p&gt;&amp;emsp;&amp;emsp;&amp;emsp;&amp;emsp;&amp;emsp;Trimite-ne CV-ul tau: &lt;a href=""mailto:recrutare@altex.ro?subject="&amp;"["&amp;UPPER(Magazine!C44)&amp;"]"&amp;" ["&amp;UPPER(Magazine!A44)&amp;"] "&amp;"Casier"&amp;"""&gt;click aici pentru a aplica.&lt;/a&gt;&lt;/p&gt;","")</f>
        <v/>
      </c>
      <c r="H169" t="str">
        <f>IF(Magazine!AE44&gt;0,"&lt;p class=""cariere-pozitie-titlu"" id="""&amp;IF(Magazine!$AO44&lt;&gt;0,SUBSTITUTE(Magazine!$B44," ","-"),"")&amp;"""&gt;&amp;emsp;&amp;emsp;•&amp;nbsp;&amp;nbsp;Consultant Vanzari Electrocasnice Mari&amp;nbsp;&amp;nbsp;("&amp;VLOOKUP(Magazine!$B44,Magazine!$B$2:$AN$95,30,0)&amp;IF(VLOOKUP(Magazine!$B44,Magazine!$B$2:$AN$95,30,0)&gt;1," pozitii"," pozitie")&amp;")&lt;/p&gt;"&amp;'Electrocasnice Mari'!$D$1&amp;"  &lt;p&gt;&amp;emsp;&amp;emsp;&amp;emsp;&amp;emsp;&amp;emsp;Trimite-ne CV-ul tau: &lt;a href=""mailto:recrutare@altex.ro?subject="&amp;"["&amp;UPPER(Magazine!C44)&amp;"]"&amp;" ["&amp;UPPER(Magazine!A44)&amp;"] "&amp;"Electrocasnice Mari"&amp;"""&gt;clici aici pentru a aplica.&lt;/a&gt;&lt;/p&gt;","")</f>
        <v/>
      </c>
      <c r="I169" t="str">
        <f>IF(Magazine!AF44&gt;0,"&lt;p class=""cariere-pozitie-titlu"" id="""&amp;IF(Magazine!$AO44&lt;&gt;0,SUBSTITUTE(Magazine!$B44," ","-"),"")&amp;"""&gt;&amp;emsp;&amp;emsp;•&amp;nbsp;&amp;nbsp;Consultant Vanzari Electrocasnice Mici&amp;nbsp;&amp;nbsp;("&amp;VLOOKUP(Magazine!$B44,Magazine!$B$2:$AN$95,31,0)&amp;IF(VLOOKUP(Magazine!$B44,Magazine!$B$2:$AN$95,31,0)&gt;1," pozitii"," pozitie")&amp;")&lt;/p&gt;"&amp;'Electrocasnice Mici'!$D$1&amp;"  &lt;p&gt;&amp;emsp;&amp;emsp;&amp;emsp;&amp;emsp;&amp;emsp;Trimite-ne CV-ul tau: &lt;a href=""mailto:recrutare@altex.ro?subject="&amp;"["&amp;UPPER(Magazine!C44)&amp;"]"&amp;" ["&amp;UPPER(Magazine!A44)&amp;"] "&amp;"Electrocasnice Mici"&amp;"""&gt;click aici pentru a aplica.&lt;/a&gt;&lt;/p&gt;","")</f>
        <v/>
      </c>
      <c r="J169" t="str">
        <f>IF(Magazine!AG44&gt;0,"&lt;p class=""cariere-pozitie-titlu"" id="""&amp;IF(Magazine!$AO44&lt;&gt;0,SUBSTITUTE(Magazine!$B44," ","-"),"")&amp;"""&gt;&amp;emsp;&amp;emsp;•&amp;nbsp;&amp;nbsp;Consultant Vanzari Comunicatii&amp;nbsp;&amp;nbsp;("&amp;VLOOKUP(Magazine!$B44,Magazine!$B$2:$AN$95,32,0)&amp;IF(VLOOKUP(Magazine!$B44,Magazine!$B$2:$AN$95,32,0)&gt;1," pozitii"," pozitie")&amp;")&lt;/p&gt;"&amp;Comunicatii!$D$1&amp;"  &lt;p&gt;&amp;emsp;&amp;emsp;&amp;emsp;&amp;emsp;&amp;emsp;Trimite-ne CV-ul tau: &lt;a href=""mailto:recrutare@altex.ro?subject="&amp;"["&amp;UPPER(Magazine!C44)&amp;"]"&amp;" ["&amp;UPPER(Magazine!A44)&amp;"] "&amp;"Comunicatii"&amp;"""&gt;click aici pentru a aplica.&lt;/a&gt;&lt;/p&gt;","")</f>
        <v/>
      </c>
      <c r="K169" t="str">
        <f>IF(Magazine!AH44&gt;0,"&lt;p class=""cariere-pozitie-titlu"" id="""&amp;IF(Magazine!$AO44&lt;&gt;0,SUBSTITUTE(Magazine!$B44," ","-"),"")&amp;"""&gt;&amp;emsp;&amp;emsp;•&amp;nbsp;&amp;nbsp;Consultant Vanzari IT&amp;nbsp;&amp;nbsp;("&amp;VLOOKUP(Magazine!$B44,Magazine!$B$2:$AN$95,33,0)&amp;IF(VLOOKUP(Magazine!$B44,Magazine!$B$2:$AN$95,33,0)&gt;1," pozitii"," pozitie")&amp;")&lt;/p&gt;"&amp;IT!$D$1&amp;"  &lt;p&gt;&amp;emsp;&amp;emsp;&amp;emsp;&amp;emsp;&amp;emsp;Trimite-ne CV-ul tau: &lt;a href=""mailto:recrutare@altex.ro?subject="&amp;"["&amp;UPPER(Magazine!C44)&amp;"]"&amp;" ["&amp;UPPER(Magazine!A44)&amp;"] "&amp;"IT"&amp;"""&gt;click aici pentru a aplica.&lt;/a&gt;&lt;/p&gt;","")</f>
        <v/>
      </c>
      <c r="L169" t="str">
        <f>IF(Magazine!AI44&gt;0,"&lt;p class=""cariere-pozitie-titlu"" id="""&amp;IF(Magazine!$AO44&lt;&gt;0,SUBSTITUTE(Magazine!$B44," ","-"),"")&amp;"""&gt;&amp;emsp;&amp;emsp;•&amp;nbsp;&amp;nbsp;Consultant Vanzari Entertainment&amp;nbsp;&amp;nbsp;("&amp;VLOOKUP(Magazine!$B44,Magazine!$B$2:$AN$95,34,0)&amp;IF(VLOOKUP(Magazine!$B44,Magazine!$B$2:$AN$95,34,0)&gt;1," pozitii"," pozitie")&amp;")&lt;/p&gt;"&amp;Entertainment!$D$1&amp;"  &lt;p&gt;&amp;emsp;&amp;emsp;&amp;emsp;&amp;emsp;&amp;emsp;Trimite-ne CV-ul tau &lt;a href=""mailto:recrutare@altex.ro?subject="&amp;"["&amp;UPPER(Magazine!C44)&amp;"]"&amp;" ["&amp;UPPER(Magazine!A44)&amp;"] "&amp;"Entertainment"&amp;"""&gt;click aici pentru a aplica.&lt;/a&gt;&lt;/p&gt;","")</f>
        <v/>
      </c>
      <c r="M169" t="str">
        <f>IF(Magazine!AJ44&gt;0,"&lt;p class=""cariere-pozitie-titlu"" id="""&amp;IF(Magazine!$AO44&lt;&gt;0,SUBSTITUTE(Magazine!$B44," ","-"),"")&amp;"""&gt;&amp;emsp;&amp;emsp;•&amp;nbsp;&amp;nbsp;Consultant Vanzari Negre&amp;nbsp;&amp;nbsp;("&amp;VLOOKUP(Magazine!$B44,Magazine!$B$2:$AN$95,35,0)&amp;IF(VLOOKUP(Magazine!$B44,Magazine!$B$2:$AN$95,35,0)&gt;1," pozitii"," pozitie")&amp;")&lt;/p&gt;"&amp;Negre!D43&amp;"  &lt;p&gt;&amp;emsp;&amp;emsp;&amp;emsp;&amp;emsp;&amp;emsp;Trimite-ne CV-ul tău la adresa &lt;a href=""mailto:recrutare@altex.ro?subject="&amp;"["&amp;UPPER(Magazine!C44)&amp;"]"&amp;" ["&amp;UPPER(Magazine!A44)&amp;"] "&amp;"Negre"&amp;"""&gt;recrutare@altex.ro&lt;/a&gt;&lt;/p&gt;","")</f>
        <v/>
      </c>
      <c r="N169" t="str">
        <f>IF(Magazine!AK44&gt;0,"&lt;p class=""cariere-pozitie-titlu"" id="""&amp;IF(Magazine!$AO44&lt;&gt;0,SUBSTITUTE(Magazine!$B44," ","-"),"")&amp;"""&gt;&amp;emsp;&amp;emsp;•&amp;nbsp;&amp;nbsp;Consultant Vanzari Audio-Visual&amp;nbsp;&amp;nbsp;("&amp;VLOOKUP(Magazine!$B44,Magazine!$B$2:$AN$95,36,0)&amp;IF(VLOOKUP(Magazine!$B44,Magazine!$B$2:$AN$95,36,0)&gt;1," pozitii"," pozitie")&amp;")&lt;/p&gt;"&amp;'Audio-Visual    '!$D$1&amp;"  &lt;p&gt;&amp;emsp;&amp;emsp;&amp;emsp;&amp;emsp;&amp;emsp;Trimite-ne CV-ul tau: &lt;a href=""mailto:recrutare@altex.ro?subject="&amp;"["&amp;UPPER(Magazine!F44)&amp;"]"&amp;" ["&amp;UPPER(Magazine!D44)&amp;"] "&amp;"Audio-Visual"&amp;"""&gt;click aici pentru a aplica.&lt;/a&gt;&lt;/p&gt;","")</f>
        <v/>
      </c>
      <c r="O169" t="str">
        <f>IF(Magazine!AL44&gt;0,"&lt;p class=""cariere-pozitie-titlu"" id="""&amp;IF(Magazine!$AO44&lt;&gt;0,SUBSTITUTE(Magazine!$B44," ","-"),"")&amp;"""&gt;&amp;emsp;&amp;emsp;•&amp;nbsp;&amp;nbsp;Responsabil Service&amp;nbsp;&amp;nbsp;("&amp;VLOOKUP(Magazine!$B44,Magazine!$B$2:$AN$95,37,0)&amp;IF(VLOOKUP(Magazine!$B44,Magazine!$B$2:$AN$95,37,0)&gt;1," pozitii"," pozitie")&amp;")&lt;/p&gt;"&amp;'Responsabil Service'!$D$1&amp;"  &lt;p&gt;&amp;emsp;&amp;emsp;&amp;emsp;&amp;emsp;&amp;emsp;Trimite-ne CV-ul tau &lt;a href=""mailto:recrutare@altex.ro?subject="&amp;"["&amp;UPPER(Magazine!F44)&amp;"]"&amp;" ["&amp;UPPER(Magazine!D44)&amp;"] "&amp;"Responsabil Service"&amp;"""&gt;click aici pentru a aplica.&lt;/a&gt;&lt;/p&gt;","")</f>
        <v/>
      </c>
      <c r="P169" t="str">
        <f>IF(Magazine!AM44&gt;0,"&lt;p class=""cariere-pozitie-titlu"" id="""&amp;IF(Magazine!$AO44&lt;&gt;0,SUBSTITUTE(Magazine!$B44," ","-"),"")&amp;"""&gt;&amp;emsp;&amp;emsp;•&amp;nbsp;&amp;nbsp;Operator Online&amp;nbsp;&amp;nbsp;("&amp;VLOOKUP(Magazine!$B44,Magazine!$B$2:$AN$95,38,0)&amp;IF(VLOOKUP(Magazine!$B44,Magazine!$B$2:$AN$95,38,0)&gt;1,"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href=""mailto:recrutare@altex.ro?subject="&amp;"["&amp;UPPER(Magazine!F44)&amp;"]"&amp;" ["&amp;UPPER(Magazine!D44)&amp;"] "&amp;"Operator Online"&amp;"""&gt;recrutare@altex.ro&lt;/a&gt;&lt;/p&gt;","")</f>
        <v/>
      </c>
      <c r="Q169" t="str">
        <f>IF(Magazine!AN44&gt;0,"&lt;p class=""cariere-pozitie-titlu"" id="""&amp;IF(Magazine!$AO44&lt;&gt;0,SUBSTITUTE(Magazine!$B44," ","-"),"")&amp;"""&gt;&amp;emsp;&amp;emsp;•&amp;nbsp;&amp;nbsp;Operator Probe &amp; Garantii&amp;nbsp;&amp;nbsp;("&amp;VLOOKUP(Magazine!$B44,Magazine!$B$2:$AN$95,39,0)&amp;IF(VLOOKUP(Magazine!$B44,Magazine!$B$2:$AN$95,39,0)&gt;1,"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href=""mailto:recrutare@altex.ro?subject="&amp;"["&amp;UPPER(Magazine!G44)&amp;"]"&amp;" ["&amp;UPPER(Magazine!E44)&amp;"] "&amp;"Probe &amp; Garantii"&amp;"""&gt;recrutare@altex.ro&lt;/a&gt;&lt;/p&gt;","")</f>
        <v/>
      </c>
      <c r="R169" t="str">
        <f t="shared" si="2"/>
        <v/>
      </c>
    </row>
    <row r="170" spans="1:18" x14ac:dyDescent="0.3">
      <c r="A170" t="str">
        <f>IF(NOT(ISNA(VLOOKUP(Magazine!D45,Magazine!$AQ$2:$AR$41,2,0))),IF(Magazine!D45&lt;&gt;Magazine!D44,"&lt;button id="""&amp;LOWER(Magazine!D45)&amp;""" class=""accordion""&gt;Posturi in județul "&amp;Magazine!D45&amp;" &lt;div&gt;("&amp;VLOOKUP(Magazine!D45,Magazine!$AQ$2:$AR$41,2,0)&amp;")&lt;/div&gt;&lt;/button&gt;",""),"")</f>
        <v/>
      </c>
      <c r="B170" t="str">
        <f t="shared" si="3"/>
        <v/>
      </c>
      <c r="C170" t="str">
        <f>IF(Magazine!$AO45&lt;&gt;0,"  &lt;h3 class=cariere-magazin-titlu&gt;"&amp;Magazine!B45&amp;"&lt;/h3&gt;","")</f>
        <v xml:space="preserve">  &lt;h3 class=cariere-magazin-titlu&gt;Altex Constanta Corall&lt;/h3&gt;</v>
      </c>
      <c r="D170" t="str">
        <f>IF(Magazine!AA45&gt;0,"&lt;p class=""cariere-pozitie-titlu"" id="""&amp;IF(Magazine!$AO45&lt;&gt;0,SUBSTITUTE(Magazine!$B45," ","-"),"")&amp;"""&gt;&amp;emsp;&amp;emsp;•&amp;nbsp;&amp;nbsp;Director Magazin&amp;nbsp;&amp;nbsp;("&amp;VLOOKUP(Magazine!$B45,Magazine!$B$2:$AN$95,26,0)&amp;IF(VLOOKUP(Magazine!$B45,Magazine!$B$2:$AN$95,26,0)&gt;1," pozitii"," pozitie")&amp;")&lt;/p&gt;"&amp;'Director Magazin   '!$D$1&amp;"  &lt;p&gt;&amp;emsp;&amp;emsp;&amp;emsp;&amp;emsp;&amp;emsp;Trimite-ne CV-ul tau: &lt;a href=""mailto:recrutare@altex.ro?subject="&amp;"["&amp;UPPER(Magazine!C45)&amp;"]"&amp;" ["&amp;UPPER(Magazine!A45)&amp;"] "&amp;"Director Magazin"&amp;"""&gt;click aici pentru a aplica.&lt;/a&gt;&lt;/p&gt;","")</f>
        <v/>
      </c>
      <c r="E170" t="str">
        <f>IF(Magazine!AB45&gt;0,"&lt;p class=""cariere-pozitie-titlu"" id="""&amp;IF(Magazine!$AO45&lt;&gt;0,SUBSTITUTE(Magazine!$B45," ","-"),"")&amp;"""&gt;&amp;emsp;&amp;emsp;•&amp;nbsp;&amp;nbsp;Director Adjunct Magazin&amp;nbsp;&amp;nbsp;("&amp;VLOOKUP(Magazine!$B45,Magazine!$B$2:$AN$95,27,0)&amp;IF(VLOOKUP(Magazine!$B45,Magazine!$B$2:$AN$95,27,0)&gt;1," pozitii"," pozitie")&amp;")&lt;/p&gt;"&amp;'Director Adjunct'!$D$1&amp;"  &lt;p&gt;&amp;emsp;&amp;emsp;&amp;emsp;&amp;emsp;&amp;emsp;Trimite-ne CV-ul tau: &lt;a href=""mailto:recrutare@altex.ro?subject="&amp;"["&amp;UPPER(Magazine!D45)&amp;"]"&amp;" ["&amp;UPPER(Magazine!B45)&amp;"] "&amp;"Director Adjunct Magazin"&amp;"""&gt;click aici pentru a aplica.&lt;/a&gt;&lt;/p&gt;","")</f>
        <v>&lt;p class="cariere-pozitie-titlu" id="Altex-Constanta-Corall"&gt;&amp;emsp;&amp;emsp;•&amp;nbsp;&amp;nbsp;Director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href="mailto:recrutare@altex.ro?subject=[CONSTANTA] [ALTEX CONSTANTA CORALL] Director Adjunct Magazin"&gt;click aici pentru a aplica.&lt;/a&gt;&lt;/p&gt;</v>
      </c>
      <c r="F170" t="str">
        <f>IF(Magazine!AC45&gt;0,"&lt;p class=""cariere-pozitie-titlu"" id="""&amp;IF(Magazine!$AO45&lt;&gt;0,SUBSTITUTE(Magazine!$B45," ","-"),"")&amp;"""&gt;&amp;emsp;&amp;emsp;•&amp;nbsp;&amp;nbsp;Manager Financiar&amp;nbsp;&amp;nbsp;("&amp;VLOOKUP(Magazine!$B45,Magazine!$B$2:$AN$95,28,0)&amp;IF(VLOOKUP(Magazine!$B45,Magazine!$B$2:$AN$95,28,0)&gt;1," pozitii"," pozitie")&amp;")&lt;/p&gt;"&amp;'Manager Financiar'!$D$1&amp;"  &lt;p&gt;&amp;emsp;&amp;emsp;&amp;emsp;&amp;emsp;&amp;emsp;Trimite-ne CV-ul tau: &lt;a href=""mailto:recrutare@altex.ro?subject="&amp;"["&amp;UPPER(Magazine!C45)&amp;"]"&amp;" ["&amp;UPPER(Magazine!A45)&amp;"] "&amp;"Manager Financiar"&amp;"""&gt;click aici pentru a aplica.&lt;/a&gt;&lt;/p&gt;","")</f>
        <v/>
      </c>
      <c r="G170" t="str">
        <f>IF(Magazine!AD45&gt;0,"&lt;p class=""cariere-pozitie-titlu"" id="""&amp;IF(Magazine!$AO45&lt;&gt;0,SUBSTITUTE(Magazine!$B45," ","-"),"")&amp;"""&gt;&amp;emsp;&amp;emsp;•&amp;nbsp;&amp;nbsp;Casier&amp;nbsp;&amp;nbsp;("&amp;VLOOKUP(Magazine!$B45,Magazine!$B$2:$AN$95,29,0)&amp;IF(VLOOKUP(Magazine!$B45,Magazine!$B$2:$AN$95,29,0)&gt;1," pozitii"," pozitie")&amp;")&lt;/p&gt;"&amp;Casier!$D$1&amp;"  &lt;p&gt;&amp;emsp;&amp;emsp;&amp;emsp;&amp;emsp;&amp;emsp;Trimite-ne CV-ul tau: &lt;a href=""mailto:recrutare@altex.ro?subject="&amp;"["&amp;UPPER(Magazine!C45)&amp;"]"&amp;" ["&amp;UPPER(Magazine!A45)&amp;"] "&amp;"Casier"&amp;"""&gt;click aici pentru a aplica.&lt;/a&gt;&lt;/p&gt;","")</f>
        <v/>
      </c>
      <c r="H170" t="str">
        <f>IF(Magazine!AE45&gt;0,"&lt;p class=""cariere-pozitie-titlu"" id="""&amp;IF(Magazine!$AO45&lt;&gt;0,SUBSTITUTE(Magazine!$B45," ","-"),"")&amp;"""&gt;&amp;emsp;&amp;emsp;•&amp;nbsp;&amp;nbsp;Consultant Vanzari Electrocasnice Mari&amp;nbsp;&amp;nbsp;("&amp;VLOOKUP(Magazine!$B45,Magazine!$B$2:$AN$95,30,0)&amp;IF(VLOOKUP(Magazine!$B45,Magazine!$B$2:$AN$95,30,0)&gt;1," pozitii"," pozitie")&amp;")&lt;/p&gt;"&amp;'Electrocasnice Mari'!$D$1&amp;"  &lt;p&gt;&amp;emsp;&amp;emsp;&amp;emsp;&amp;emsp;&amp;emsp;Trimite-ne CV-ul tau: &lt;a href=""mailto:recrutare@altex.ro?subject="&amp;"["&amp;UPPER(Magazine!C45)&amp;"]"&amp;" ["&amp;UPPER(Magazine!A45)&amp;"] "&amp;"Electrocasnice Mari"&amp;"""&gt;clici aici pentru a aplica.&lt;/a&gt;&lt;/p&gt;","")</f>
        <v/>
      </c>
      <c r="I170" t="str">
        <f>IF(Magazine!AF45&gt;0,"&lt;p class=""cariere-pozitie-titlu"" id="""&amp;IF(Magazine!$AO45&lt;&gt;0,SUBSTITUTE(Magazine!$B45," ","-"),"")&amp;"""&gt;&amp;emsp;&amp;emsp;•&amp;nbsp;&amp;nbsp;Consultant Vanzari Electrocasnice Mici&amp;nbsp;&amp;nbsp;("&amp;VLOOKUP(Magazine!$B45,Magazine!$B$2:$AN$95,31,0)&amp;IF(VLOOKUP(Magazine!$B45,Magazine!$B$2:$AN$95,31,0)&gt;1," pozitii"," pozitie")&amp;")&lt;/p&gt;"&amp;'Electrocasnice Mici'!$D$1&amp;"  &lt;p&gt;&amp;emsp;&amp;emsp;&amp;emsp;&amp;emsp;&amp;emsp;Trimite-ne CV-ul tau: &lt;a href=""mailto:recrutare@altex.ro?subject="&amp;"["&amp;UPPER(Magazine!C45)&amp;"]"&amp;" ["&amp;UPPER(Magazine!A45)&amp;"] "&amp;"Electrocasnice Mici"&amp;"""&gt;click aici pentru a aplica.&lt;/a&gt;&lt;/p&gt;","")</f>
        <v/>
      </c>
      <c r="J170" t="str">
        <f>IF(Magazine!AG45&gt;0,"&lt;p class=""cariere-pozitie-titlu"" id="""&amp;IF(Magazine!$AO45&lt;&gt;0,SUBSTITUTE(Magazine!$B45," ","-"),"")&amp;"""&gt;&amp;emsp;&amp;emsp;•&amp;nbsp;&amp;nbsp;Consultant Vanzari Comunicatii&amp;nbsp;&amp;nbsp;("&amp;VLOOKUP(Magazine!$B45,Magazine!$B$2:$AN$95,32,0)&amp;IF(VLOOKUP(Magazine!$B45,Magazine!$B$2:$AN$95,32,0)&gt;1," pozitii"," pozitie")&amp;")&lt;/p&gt;"&amp;Comunicatii!$D$1&amp;"  &lt;p&gt;&amp;emsp;&amp;emsp;&amp;emsp;&amp;emsp;&amp;emsp;Trimite-ne CV-ul tau: &lt;a href=""mailto:recrutare@altex.ro?subject="&amp;"["&amp;UPPER(Magazine!C45)&amp;"]"&amp;" ["&amp;UPPER(Magazine!A45)&amp;"] "&amp;"Comunicatii"&amp;"""&gt;click aici pentru a aplica.&lt;/a&gt;&lt;/p&gt;","")</f>
        <v/>
      </c>
      <c r="K170" t="str">
        <f>IF(Magazine!AH45&gt;0,"&lt;p class=""cariere-pozitie-titlu"" id="""&amp;IF(Magazine!$AO45&lt;&gt;0,SUBSTITUTE(Magazine!$B45," ","-"),"")&amp;"""&gt;&amp;emsp;&amp;emsp;•&amp;nbsp;&amp;nbsp;Consultant Vanzari IT&amp;nbsp;&amp;nbsp;("&amp;VLOOKUP(Magazine!$B45,Magazine!$B$2:$AN$95,33,0)&amp;IF(VLOOKUP(Magazine!$B45,Magazine!$B$2:$AN$95,33,0)&gt;1," pozitii"," pozitie")&amp;")&lt;/p&gt;"&amp;IT!$D$1&amp;"  &lt;p&gt;&amp;emsp;&amp;emsp;&amp;emsp;&amp;emsp;&amp;emsp;Trimite-ne CV-ul tau: &lt;a href=""mailto:recrutare@altex.ro?subject="&amp;"["&amp;UPPER(Magazine!C45)&amp;"]"&amp;" ["&amp;UPPER(Magazine!A45)&amp;"] "&amp;"IT"&amp;"""&gt;click aici pentru a aplica.&lt;/a&gt;&lt;/p&gt;","")</f>
        <v>&lt;p class="cariere-pozitie-titlu" id="Altex-Constanta-Corall"&gt;&amp;emsp;&amp;emsp;•&amp;nbsp;&amp;nbsp;Consultant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href="mailto:recrutare@altex.ro?subject=[CONSTANTA] [ALTEX] IT"&gt;click aici pentru a aplica.&lt;/a&gt;&lt;/p&gt;</v>
      </c>
      <c r="L170" t="str">
        <f>IF(Magazine!AI45&gt;0,"&lt;p class=""cariere-pozitie-titlu"" id="""&amp;IF(Magazine!$AO45&lt;&gt;0,SUBSTITUTE(Magazine!$B45," ","-"),"")&amp;"""&gt;&amp;emsp;&amp;emsp;•&amp;nbsp;&amp;nbsp;Consultant Vanzari Entertainment&amp;nbsp;&amp;nbsp;("&amp;VLOOKUP(Magazine!$B45,Magazine!$B$2:$AN$95,34,0)&amp;IF(VLOOKUP(Magazine!$B45,Magazine!$B$2:$AN$95,34,0)&gt;1," pozitii"," pozitie")&amp;")&lt;/p&gt;"&amp;Entertainment!$D$1&amp;"  &lt;p&gt;&amp;emsp;&amp;emsp;&amp;emsp;&amp;emsp;&amp;emsp;Trimite-ne CV-ul tau &lt;a href=""mailto:recrutare@altex.ro?subject="&amp;"["&amp;UPPER(Magazine!C45)&amp;"]"&amp;" ["&amp;UPPER(Magazine!A45)&amp;"] "&amp;"Entertainment"&amp;"""&gt;click aici pentru a aplica.&lt;/a&gt;&lt;/p&gt;","")</f>
        <v>&lt;p class="cariere-pozitie-titlu" id="Altex-Constanta-Corall"&gt;&amp;emsp;&amp;emsp;•&amp;nbsp;&amp;nbsp;Consultant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href="mailto:recrutare@altex.ro?subject=[CONSTANTA] [ALTEX] Entertainment"&gt;click aici pentru a aplica.&lt;/a&gt;&lt;/p&gt;</v>
      </c>
      <c r="M170" t="str">
        <f>IF(Magazine!AJ45&gt;0,"&lt;p class=""cariere-pozitie-titlu"" id="""&amp;IF(Magazine!$AO45&lt;&gt;0,SUBSTITUTE(Magazine!$B45," ","-"),"")&amp;"""&gt;&amp;emsp;&amp;emsp;•&amp;nbsp;&amp;nbsp;Consultant Vanzari Negre&amp;nbsp;&amp;nbsp;("&amp;VLOOKUP(Magazine!$B45,Magazine!$B$2:$AN$95,35,0)&amp;IF(VLOOKUP(Magazine!$B45,Magazine!$B$2:$AN$95,35,0)&gt;1," pozitii"," pozitie")&amp;")&lt;/p&gt;"&amp;Negre!D44&amp;"  &lt;p&gt;&amp;emsp;&amp;emsp;&amp;emsp;&amp;emsp;&amp;emsp;Trimite-ne CV-ul tău la adresa &lt;a href=""mailto:recrutare@altex.ro?subject="&amp;"["&amp;UPPER(Magazine!C45)&amp;"]"&amp;" ["&amp;UPPER(Magazine!A45)&amp;"] "&amp;"Negre"&amp;"""&gt;recrutare@altex.ro&lt;/a&gt;&lt;/p&gt;","")</f>
        <v/>
      </c>
      <c r="N170" t="str">
        <f>IF(Magazine!AK45&gt;0,"&lt;p class=""cariere-pozitie-titlu"" id="""&amp;IF(Magazine!$AO45&lt;&gt;0,SUBSTITUTE(Magazine!$B45," ","-"),"")&amp;"""&gt;&amp;emsp;&amp;emsp;•&amp;nbsp;&amp;nbsp;Consultant Vanzari Audio-Visual&amp;nbsp;&amp;nbsp;("&amp;VLOOKUP(Magazine!$B45,Magazine!$B$2:$AN$95,36,0)&amp;IF(VLOOKUP(Magazine!$B45,Magazine!$B$2:$AN$95,36,0)&gt;1," pozitii"," pozitie")&amp;")&lt;/p&gt;"&amp;'Audio-Visual    '!$D$1&amp;"  &lt;p&gt;&amp;emsp;&amp;emsp;&amp;emsp;&amp;emsp;&amp;emsp;Trimite-ne CV-ul tau: &lt;a href=""mailto:recrutare@altex.ro?subject="&amp;"["&amp;UPPER(Magazine!F45)&amp;"]"&amp;" ["&amp;UPPER(Magazine!D45)&amp;"] "&amp;"Audio-Visual"&amp;"""&gt;click aici pentru a aplica.&lt;/a&gt;&lt;/p&gt;","")</f>
        <v/>
      </c>
      <c r="O170" t="str">
        <f>IF(Magazine!AL45&gt;0,"&lt;p class=""cariere-pozitie-titlu"" id="""&amp;IF(Magazine!$AO45&lt;&gt;0,SUBSTITUTE(Magazine!$B45," ","-"),"")&amp;"""&gt;&amp;emsp;&amp;emsp;•&amp;nbsp;&amp;nbsp;Responsabil Service&amp;nbsp;&amp;nbsp;("&amp;VLOOKUP(Magazine!$B45,Magazine!$B$2:$AN$95,37,0)&amp;IF(VLOOKUP(Magazine!$B45,Magazine!$B$2:$AN$95,37,0)&gt;1," pozitii"," pozitie")&amp;")&lt;/p&gt;"&amp;'Responsabil Service'!$D$1&amp;"  &lt;p&gt;&amp;emsp;&amp;emsp;&amp;emsp;&amp;emsp;&amp;emsp;Trimite-ne CV-ul tau &lt;a href=""mailto:recrutare@altex.ro?subject="&amp;"["&amp;UPPER(Magazine!F45)&amp;"]"&amp;" ["&amp;UPPER(Magazine!D45)&amp;"] "&amp;"Responsabil Service"&amp;"""&gt;click aici pentru a aplica.&lt;/a&gt;&lt;/p&gt;","")</f>
        <v/>
      </c>
      <c r="P170" t="str">
        <f>IF(Magazine!AM45&gt;0,"&lt;p class=""cariere-pozitie-titlu"" id="""&amp;IF(Magazine!$AO45&lt;&gt;0,SUBSTITUTE(Magazine!$B45," ","-"),"")&amp;"""&gt;&amp;emsp;&amp;emsp;•&amp;nbsp;&amp;nbsp;Operator Online&amp;nbsp;&amp;nbsp;("&amp;VLOOKUP(Magazine!$B45,Magazine!$B$2:$AN$95,38,0)&amp;IF(VLOOKUP(Magazine!$B45,Magazine!$B$2:$AN$95,38,0)&gt;1,"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href=""mailto:recrutare@altex.ro?subject="&amp;"["&amp;UPPER(Magazine!F45)&amp;"]"&amp;" ["&amp;UPPER(Magazine!D45)&amp;"] "&amp;"Operator Online"&amp;"""&gt;recrutare@altex.ro&lt;/a&gt;&lt;/p&gt;","")</f>
        <v/>
      </c>
      <c r="Q170" t="str">
        <f>IF(Magazine!AN45&gt;0,"&lt;p class=""cariere-pozitie-titlu"" id="""&amp;IF(Magazine!$AO45&lt;&gt;0,SUBSTITUTE(Magazine!$B45," ","-"),"")&amp;"""&gt;&amp;emsp;&amp;emsp;•&amp;nbsp;&amp;nbsp;Operator Probe &amp; Garantii&amp;nbsp;&amp;nbsp;("&amp;VLOOKUP(Magazine!$B45,Magazine!$B$2:$AN$95,39,0)&amp;IF(VLOOKUP(Magazine!$B45,Magazine!$B$2:$AN$95,39,0)&gt;1,"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href=""mailto:recrutare@altex.ro?subject="&amp;"["&amp;UPPER(Magazine!G45)&amp;"]"&amp;" ["&amp;UPPER(Magazine!E45)&amp;"] "&amp;"Probe &amp; Garantii"&amp;"""&gt;recrutare@altex.ro&lt;/a&gt;&lt;/p&gt;","")</f>
        <v/>
      </c>
      <c r="R170" t="str">
        <f t="shared" si="2"/>
        <v/>
      </c>
    </row>
    <row r="171" spans="1:18" x14ac:dyDescent="0.3">
      <c r="A171" t="str">
        <f>IF(NOT(ISNA(VLOOKUP(Magazine!D46,Magazine!$AQ$2:$AR$41,2,0))),IF(Magazine!D46&lt;&gt;Magazine!D45,"&lt;button id="""&amp;LOWER(Magazine!D46)&amp;""" class=""accordion""&gt;Posturi in județul "&amp;Magazine!D46&amp;" &lt;div&gt;("&amp;VLOOKUP(Magazine!D46,Magazine!$AQ$2:$AR$41,2,0)&amp;")&lt;/div&gt;&lt;/button&gt;",""),"")</f>
        <v/>
      </c>
      <c r="B171" t="str">
        <f t="shared" si="3"/>
        <v/>
      </c>
      <c r="C171" t="str">
        <f>IF(Magazine!$AO46&lt;&gt;0,"  &lt;h3 class=cariere-magazin-titlu&gt;"&amp;Magazine!B46&amp;"&lt;/h3&gt;","")</f>
        <v xml:space="preserve">  &lt;h3 class=cariere-magazin-titlu&gt;Altex Constanta Maritimo&lt;/h3&gt;</v>
      </c>
      <c r="D171" t="str">
        <f>IF(Magazine!AA46&gt;0,"&lt;p class=""cariere-pozitie-titlu"" id="""&amp;IF(Magazine!$AO46&lt;&gt;0,SUBSTITUTE(Magazine!$B46," ","-"),"")&amp;"""&gt;&amp;emsp;&amp;emsp;•&amp;nbsp;&amp;nbsp;Director Magazin&amp;nbsp;&amp;nbsp;("&amp;VLOOKUP(Magazine!$B46,Magazine!$B$2:$AN$95,26,0)&amp;IF(VLOOKUP(Magazine!$B46,Magazine!$B$2:$AN$95,26,0)&gt;1," pozitii"," pozitie")&amp;")&lt;/p&gt;"&amp;'Director Magazin   '!$D$1&amp;"  &lt;p&gt;&amp;emsp;&amp;emsp;&amp;emsp;&amp;emsp;&amp;emsp;Trimite-ne CV-ul tau: &lt;a href=""mailto:recrutare@altex.ro?subject="&amp;"["&amp;UPPER(Magazine!C46)&amp;"]"&amp;" ["&amp;UPPER(Magazine!A46)&amp;"] "&amp;"Director Magazin"&amp;"""&gt;click aici pentru a aplica.&lt;/a&gt;&lt;/p&gt;","")</f>
        <v/>
      </c>
      <c r="E171" t="str">
        <f>IF(Magazine!AB46&gt;0,"&lt;p class=""cariere-pozitie-titlu"" id="""&amp;IF(Magazine!$AO46&lt;&gt;0,SUBSTITUTE(Magazine!$B46," ","-"),"")&amp;"""&gt;&amp;emsp;&amp;emsp;•&amp;nbsp;&amp;nbsp;Director Adjunct Magazin&amp;nbsp;&amp;nbsp;("&amp;VLOOKUP(Magazine!$B46,Magazine!$B$2:$AN$95,27,0)&amp;IF(VLOOKUP(Magazine!$B46,Magazine!$B$2:$AN$95,27,0)&gt;1," pozitii"," pozitie")&amp;")&lt;/p&gt;"&amp;'Director Adjunct'!$D$1&amp;"  &lt;p&gt;&amp;emsp;&amp;emsp;&amp;emsp;&amp;emsp;&amp;emsp;Trimite-ne CV-ul tau: &lt;a href=""mailto:recrutare@altex.ro?subject="&amp;"["&amp;UPPER(Magazine!D46)&amp;"]"&amp;" ["&amp;UPPER(Magazine!B46)&amp;"] "&amp;"Director Adjunct Magazin"&amp;"""&gt;click aici pentru a aplica.&lt;/a&gt;&lt;/p&gt;","")</f>
        <v>&lt;p class="cariere-pozitie-titlu" id="Altex-Constanta-Maritimo"&gt;&amp;emsp;&amp;emsp;•&amp;nbsp;&amp;nbsp;Director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href="mailto:recrutare@altex.ro?subject=[CONSTANTA] [ALTEX CONSTANTA MARITIMO] Director Adjunct Magazin"&gt;click aici pentru a aplica.&lt;/a&gt;&lt;/p&gt;</v>
      </c>
      <c r="F171" t="str">
        <f>IF(Magazine!AC46&gt;0,"&lt;p class=""cariere-pozitie-titlu"" id="""&amp;IF(Magazine!$AO46&lt;&gt;0,SUBSTITUTE(Magazine!$B46," ","-"),"")&amp;"""&gt;&amp;emsp;&amp;emsp;•&amp;nbsp;&amp;nbsp;Manager Financiar&amp;nbsp;&amp;nbsp;("&amp;VLOOKUP(Magazine!$B46,Magazine!$B$2:$AN$95,28,0)&amp;IF(VLOOKUP(Magazine!$B46,Magazine!$B$2:$AN$95,28,0)&gt;1," pozitii"," pozitie")&amp;")&lt;/p&gt;"&amp;'Manager Financiar'!$D$1&amp;"  &lt;p&gt;&amp;emsp;&amp;emsp;&amp;emsp;&amp;emsp;&amp;emsp;Trimite-ne CV-ul tau: &lt;a href=""mailto:recrutare@altex.ro?subject="&amp;"["&amp;UPPER(Magazine!C46)&amp;"]"&amp;" ["&amp;UPPER(Magazine!A46)&amp;"] "&amp;"Manager Financiar"&amp;"""&gt;click aici pentru a aplica.&lt;/a&gt;&lt;/p&gt;","")</f>
        <v/>
      </c>
      <c r="G171" t="str">
        <f>IF(Magazine!AD46&gt;0,"&lt;p class=""cariere-pozitie-titlu"" id="""&amp;IF(Magazine!$AO46&lt;&gt;0,SUBSTITUTE(Magazine!$B46," ","-"),"")&amp;"""&gt;&amp;emsp;&amp;emsp;•&amp;nbsp;&amp;nbsp;Casier&amp;nbsp;&amp;nbsp;("&amp;VLOOKUP(Magazine!$B46,Magazine!$B$2:$AN$95,29,0)&amp;IF(VLOOKUP(Magazine!$B46,Magazine!$B$2:$AN$95,29,0)&gt;1," pozitii"," pozitie")&amp;")&lt;/p&gt;"&amp;Casier!$D$1&amp;"  &lt;p&gt;&amp;emsp;&amp;emsp;&amp;emsp;&amp;emsp;&amp;emsp;Trimite-ne CV-ul tau: &lt;a href=""mailto:recrutare@altex.ro?subject="&amp;"["&amp;UPPER(Magazine!C46)&amp;"]"&amp;" ["&amp;UPPER(Magazine!A46)&amp;"] "&amp;"Casier"&amp;"""&gt;click aici pentru a aplica.&lt;/a&gt;&lt;/p&gt;","")</f>
        <v/>
      </c>
      <c r="H171" t="str">
        <f>IF(Magazine!AE46&gt;0,"&lt;p class=""cariere-pozitie-titlu"" id="""&amp;IF(Magazine!$AO46&lt;&gt;0,SUBSTITUTE(Magazine!$B46," ","-"),"")&amp;"""&gt;&amp;emsp;&amp;emsp;•&amp;nbsp;&amp;nbsp;Consultant Vanzari Electrocasnice Mari&amp;nbsp;&amp;nbsp;("&amp;VLOOKUP(Magazine!$B46,Magazine!$B$2:$AN$95,30,0)&amp;IF(VLOOKUP(Magazine!$B46,Magazine!$B$2:$AN$95,30,0)&gt;1," pozitii"," pozitie")&amp;")&lt;/p&gt;"&amp;'Electrocasnice Mari'!$D$1&amp;"  &lt;p&gt;&amp;emsp;&amp;emsp;&amp;emsp;&amp;emsp;&amp;emsp;Trimite-ne CV-ul tau: &lt;a href=""mailto:recrutare@altex.ro?subject="&amp;"["&amp;UPPER(Magazine!C46)&amp;"]"&amp;" ["&amp;UPPER(Magazine!A46)&amp;"] "&amp;"Electrocasnice Mari"&amp;"""&gt;clici aici pentru a aplica.&lt;/a&gt;&lt;/p&gt;","")</f>
        <v/>
      </c>
      <c r="I171" t="str">
        <f>IF(Magazine!AF46&gt;0,"&lt;p class=""cariere-pozitie-titlu"" id="""&amp;IF(Magazine!$AO46&lt;&gt;0,SUBSTITUTE(Magazine!$B46," ","-"),"")&amp;"""&gt;&amp;emsp;&amp;emsp;•&amp;nbsp;&amp;nbsp;Consultant Vanzari Electrocasnice Mici&amp;nbsp;&amp;nbsp;("&amp;VLOOKUP(Magazine!$B46,Magazine!$B$2:$AN$95,31,0)&amp;IF(VLOOKUP(Magazine!$B46,Magazine!$B$2:$AN$95,31,0)&gt;1," pozitii"," pozitie")&amp;")&lt;/p&gt;"&amp;'Electrocasnice Mici'!$D$1&amp;"  &lt;p&gt;&amp;emsp;&amp;emsp;&amp;emsp;&amp;emsp;&amp;emsp;Trimite-ne CV-ul tau: &lt;a href=""mailto:recrutare@altex.ro?subject="&amp;"["&amp;UPPER(Magazine!C46)&amp;"]"&amp;" ["&amp;UPPER(Magazine!A46)&amp;"] "&amp;"Electrocasnice Mici"&amp;"""&gt;click aici pentru a aplica.&lt;/a&gt;&lt;/p&gt;","")</f>
        <v/>
      </c>
      <c r="J171" t="str">
        <f>IF(Magazine!AG46&gt;0,"&lt;p class=""cariere-pozitie-titlu"" id="""&amp;IF(Magazine!$AO46&lt;&gt;0,SUBSTITUTE(Magazine!$B46," ","-"),"")&amp;"""&gt;&amp;emsp;&amp;emsp;•&amp;nbsp;&amp;nbsp;Consultant Vanzari Comunicatii&amp;nbsp;&amp;nbsp;("&amp;VLOOKUP(Magazine!$B46,Magazine!$B$2:$AN$95,32,0)&amp;IF(VLOOKUP(Magazine!$B46,Magazine!$B$2:$AN$95,32,0)&gt;1," pozitii"," pozitie")&amp;")&lt;/p&gt;"&amp;Comunicatii!$D$1&amp;"  &lt;p&gt;&amp;emsp;&amp;emsp;&amp;emsp;&amp;emsp;&amp;emsp;Trimite-ne CV-ul tau: &lt;a href=""mailto:recrutare@altex.ro?subject="&amp;"["&amp;UPPER(Magazine!C46)&amp;"]"&amp;" ["&amp;UPPER(Magazine!A46)&amp;"] "&amp;"Comunicatii"&amp;"""&gt;click aici pentru a aplica.&lt;/a&gt;&lt;/p&gt;","")</f>
        <v/>
      </c>
      <c r="K171" t="str">
        <f>IF(Magazine!AH46&gt;0,"&lt;p class=""cariere-pozitie-titlu"" id="""&amp;IF(Magazine!$AO46&lt;&gt;0,SUBSTITUTE(Magazine!$B46," ","-"),"")&amp;"""&gt;&amp;emsp;&amp;emsp;•&amp;nbsp;&amp;nbsp;Consultant Vanzari IT&amp;nbsp;&amp;nbsp;("&amp;VLOOKUP(Magazine!$B46,Magazine!$B$2:$AN$95,33,0)&amp;IF(VLOOKUP(Magazine!$B46,Magazine!$B$2:$AN$95,33,0)&gt;1," pozitii"," pozitie")&amp;")&lt;/p&gt;"&amp;IT!$D$1&amp;"  &lt;p&gt;&amp;emsp;&amp;emsp;&amp;emsp;&amp;emsp;&amp;emsp;Trimite-ne CV-ul tau: &lt;a href=""mailto:recrutare@altex.ro?subject="&amp;"["&amp;UPPER(Magazine!C46)&amp;"]"&amp;" ["&amp;UPPER(Magazine!A46)&amp;"] "&amp;"IT"&amp;"""&gt;click aici pentru a aplica.&lt;/a&gt;&lt;/p&gt;","")</f>
        <v/>
      </c>
      <c r="L171" t="str">
        <f>IF(Magazine!AI46&gt;0,"&lt;p class=""cariere-pozitie-titlu"" id="""&amp;IF(Magazine!$AO46&lt;&gt;0,SUBSTITUTE(Magazine!$B46," ","-"),"")&amp;"""&gt;&amp;emsp;&amp;emsp;•&amp;nbsp;&amp;nbsp;Consultant Vanzari Entertainment&amp;nbsp;&amp;nbsp;("&amp;VLOOKUP(Magazine!$B46,Magazine!$B$2:$AN$95,34,0)&amp;IF(VLOOKUP(Magazine!$B46,Magazine!$B$2:$AN$95,34,0)&gt;1," pozitii"," pozitie")&amp;")&lt;/p&gt;"&amp;Entertainment!$D$1&amp;"  &lt;p&gt;&amp;emsp;&amp;emsp;&amp;emsp;&amp;emsp;&amp;emsp;Trimite-ne CV-ul tau &lt;a href=""mailto:recrutare@altex.ro?subject="&amp;"["&amp;UPPER(Magazine!C46)&amp;"]"&amp;" ["&amp;UPPER(Magazine!A46)&amp;"] "&amp;"Entertainment"&amp;"""&gt;click aici pentru a aplica.&lt;/a&gt;&lt;/p&gt;","")</f>
        <v/>
      </c>
      <c r="M171" t="str">
        <f>IF(Magazine!AJ46&gt;0,"&lt;p class=""cariere-pozitie-titlu"" id="""&amp;IF(Magazine!$AO46&lt;&gt;0,SUBSTITUTE(Magazine!$B46," ","-"),"")&amp;"""&gt;&amp;emsp;&amp;emsp;•&amp;nbsp;&amp;nbsp;Consultant Vanzari Negre&amp;nbsp;&amp;nbsp;("&amp;VLOOKUP(Magazine!$B46,Magazine!$B$2:$AN$95,35,0)&amp;IF(VLOOKUP(Magazine!$B46,Magazine!$B$2:$AN$95,35,0)&gt;1," pozitii"," pozitie")&amp;")&lt;/p&gt;"&amp;Negre!D45&amp;"  &lt;p&gt;&amp;emsp;&amp;emsp;&amp;emsp;&amp;emsp;&amp;emsp;Trimite-ne CV-ul tău la adresa &lt;a href=""mailto:recrutare@altex.ro?subject="&amp;"["&amp;UPPER(Magazine!C46)&amp;"]"&amp;" ["&amp;UPPER(Magazine!A46)&amp;"] "&amp;"Negre"&amp;"""&gt;recrutare@altex.ro&lt;/a&gt;&lt;/p&gt;","")</f>
        <v/>
      </c>
      <c r="N171" t="str">
        <f>IF(Magazine!AK46&gt;0,"&lt;p class=""cariere-pozitie-titlu"" id="""&amp;IF(Magazine!$AO46&lt;&gt;0,SUBSTITUTE(Magazine!$B46," ","-"),"")&amp;"""&gt;&amp;emsp;&amp;emsp;•&amp;nbsp;&amp;nbsp;Consultant Vanzari Audio-Visual&amp;nbsp;&amp;nbsp;("&amp;VLOOKUP(Magazine!$B46,Magazine!$B$2:$AN$95,36,0)&amp;IF(VLOOKUP(Magazine!$B46,Magazine!$B$2:$AN$95,36,0)&gt;1," pozitii"," pozitie")&amp;")&lt;/p&gt;"&amp;'Audio-Visual    '!$D$1&amp;"  &lt;p&gt;&amp;emsp;&amp;emsp;&amp;emsp;&amp;emsp;&amp;emsp;Trimite-ne CV-ul tau: &lt;a href=""mailto:recrutare@altex.ro?subject="&amp;"["&amp;UPPER(Magazine!F46)&amp;"]"&amp;" ["&amp;UPPER(Magazine!D46)&amp;"] "&amp;"Audio-Visual"&amp;"""&gt;click aici pentru a aplica.&lt;/a&gt;&lt;/p&gt;","")</f>
        <v/>
      </c>
      <c r="O171" t="str">
        <f>IF(Magazine!AL46&gt;0,"&lt;p class=""cariere-pozitie-titlu"" id="""&amp;IF(Magazine!$AO46&lt;&gt;0,SUBSTITUTE(Magazine!$B46," ","-"),"")&amp;"""&gt;&amp;emsp;&amp;emsp;•&amp;nbsp;&amp;nbsp;Responsabil Service&amp;nbsp;&amp;nbsp;("&amp;VLOOKUP(Magazine!$B46,Magazine!$B$2:$AN$95,37,0)&amp;IF(VLOOKUP(Magazine!$B46,Magazine!$B$2:$AN$95,37,0)&gt;1," pozitii"," pozitie")&amp;")&lt;/p&gt;"&amp;'Responsabil Service'!$D$1&amp;"  &lt;p&gt;&amp;emsp;&amp;emsp;&amp;emsp;&amp;emsp;&amp;emsp;Trimite-ne CV-ul tau &lt;a href=""mailto:recrutare@altex.ro?subject="&amp;"["&amp;UPPER(Magazine!F46)&amp;"]"&amp;" ["&amp;UPPER(Magazine!D46)&amp;"] "&amp;"Responsabil Service"&amp;"""&gt;click aici pentru a aplica.&lt;/a&gt;&lt;/p&gt;","")</f>
        <v/>
      </c>
      <c r="P171" t="str">
        <f>IF(Magazine!AM46&gt;0,"&lt;p class=""cariere-pozitie-titlu"" id="""&amp;IF(Magazine!$AO46&lt;&gt;0,SUBSTITUTE(Magazine!$B46," ","-"),"")&amp;"""&gt;&amp;emsp;&amp;emsp;•&amp;nbsp;&amp;nbsp;Operator Online&amp;nbsp;&amp;nbsp;("&amp;VLOOKUP(Magazine!$B46,Magazine!$B$2:$AN$95,38,0)&amp;IF(VLOOKUP(Magazine!$B46,Magazine!$B$2:$AN$95,38,0)&gt;1,"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href=""mailto:recrutare@altex.ro?subject="&amp;"["&amp;UPPER(Magazine!F46)&amp;"]"&amp;" ["&amp;UPPER(Magazine!D46)&amp;"] "&amp;"Operator Online"&amp;"""&gt;recrutare@altex.ro&lt;/a&gt;&lt;/p&gt;","")</f>
        <v/>
      </c>
      <c r="Q171" t="str">
        <f>IF(Magazine!AN46&gt;0,"&lt;p class=""cariere-pozitie-titlu"" id="""&amp;IF(Magazine!$AO46&lt;&gt;0,SUBSTITUTE(Magazine!$B46," ","-"),"")&amp;"""&gt;&amp;emsp;&amp;emsp;•&amp;nbsp;&amp;nbsp;Operator Probe &amp; Garantii&amp;nbsp;&amp;nbsp;("&amp;VLOOKUP(Magazine!$B46,Magazine!$B$2:$AN$95,39,0)&amp;IF(VLOOKUP(Magazine!$B46,Magazine!$B$2:$AN$95,39,0)&gt;1,"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href=""mailto:recrutare@altex.ro?subject="&amp;"["&amp;UPPER(Magazine!G46)&amp;"]"&amp;" ["&amp;UPPER(Magazine!E46)&amp;"] "&amp;"Probe &amp; Garantii"&amp;"""&gt;recrutare@altex.ro&lt;/a&gt;&lt;/p&gt;","")</f>
        <v/>
      </c>
      <c r="R171" t="str">
        <f t="shared" si="2"/>
        <v/>
      </c>
    </row>
    <row r="172" spans="1:18" x14ac:dyDescent="0.3">
      <c r="A172" t="str">
        <f>IF(NOT(ISNA(VLOOKUP(Magazine!D47,Magazine!$AQ$2:$AR$41,2,0))),IF(Magazine!D47&lt;&gt;Magazine!D46,"&lt;button id="""&amp;LOWER(Magazine!D47)&amp;""" class=""accordion""&gt;Posturi in județul "&amp;Magazine!D47&amp;" &lt;div&gt;("&amp;VLOOKUP(Magazine!D47,Magazine!$AQ$2:$AR$41,2,0)&amp;")&lt;/div&gt;&lt;/button&gt;",""),"")</f>
        <v/>
      </c>
      <c r="B172" t="str">
        <f t="shared" si="3"/>
        <v/>
      </c>
      <c r="C172" t="str">
        <f>IF(Magazine!$AO47&lt;&gt;0,"  &lt;h3 class=cariere-magazin-titlu&gt;"&amp;Magazine!B47&amp;"&lt;/h3&gt;","")</f>
        <v/>
      </c>
      <c r="D172" t="str">
        <f>IF(Magazine!AA47&gt;0,"&lt;p class=""cariere-pozitie-titlu"" id="""&amp;IF(Magazine!$AO47&lt;&gt;0,SUBSTITUTE(Magazine!$B47," ","-"),"")&amp;"""&gt;&amp;emsp;&amp;emsp;•&amp;nbsp;&amp;nbsp;Director Magazin&amp;nbsp;&amp;nbsp;("&amp;VLOOKUP(Magazine!$B47,Magazine!$B$2:$AN$95,26,0)&amp;IF(VLOOKUP(Magazine!$B47,Magazine!$B$2:$AN$95,26,0)&gt;1," pozitii"," pozitie")&amp;")&lt;/p&gt;"&amp;'Director Magazin   '!$D$1&amp;"  &lt;p&gt;&amp;emsp;&amp;emsp;&amp;emsp;&amp;emsp;&amp;emsp;Trimite-ne CV-ul tau: &lt;a href=""mailto:recrutare@altex.ro?subject="&amp;"["&amp;UPPER(Magazine!C47)&amp;"]"&amp;" ["&amp;UPPER(Magazine!A47)&amp;"] "&amp;"Director Magazin"&amp;"""&gt;click aici pentru a aplica.&lt;/a&gt;&lt;/p&gt;","")</f>
        <v/>
      </c>
      <c r="E172" t="str">
        <f>IF(Magazine!AB47&gt;0,"&lt;p class=""cariere-pozitie-titlu"" id="""&amp;IF(Magazine!$AO47&lt;&gt;0,SUBSTITUTE(Magazine!$B47," ","-"),"")&amp;"""&gt;&amp;emsp;&amp;emsp;•&amp;nbsp;&amp;nbsp;Director Adjunct Magazin&amp;nbsp;&amp;nbsp;("&amp;VLOOKUP(Magazine!$B47,Magazine!$B$2:$AN$95,27,0)&amp;IF(VLOOKUP(Magazine!$B47,Magazine!$B$2:$AN$95,27,0)&gt;1," pozitii"," pozitie")&amp;")&lt;/p&gt;"&amp;'Director Adjunct'!$D$1&amp;"  &lt;p&gt;&amp;emsp;&amp;emsp;&amp;emsp;&amp;emsp;&amp;emsp;Trimite-ne CV-ul tau: &lt;a href=""mailto:recrutare@altex.ro?subject="&amp;"["&amp;UPPER(Magazine!D47)&amp;"]"&amp;" ["&amp;UPPER(Magazine!B47)&amp;"] "&amp;"Director Adjunct Magazin"&amp;"""&gt;click aici pentru a aplica.&lt;/a&gt;&lt;/p&gt;","")</f>
        <v/>
      </c>
      <c r="F172" t="str">
        <f>IF(Magazine!AC47&gt;0,"&lt;p class=""cariere-pozitie-titlu"" id="""&amp;IF(Magazine!$AO47&lt;&gt;0,SUBSTITUTE(Magazine!$B47," ","-"),"")&amp;"""&gt;&amp;emsp;&amp;emsp;•&amp;nbsp;&amp;nbsp;Manager Financiar&amp;nbsp;&amp;nbsp;("&amp;VLOOKUP(Magazine!$B47,Magazine!$B$2:$AN$95,28,0)&amp;IF(VLOOKUP(Magazine!$B47,Magazine!$B$2:$AN$95,28,0)&gt;1," pozitii"," pozitie")&amp;")&lt;/p&gt;"&amp;'Manager Financiar'!$D$1&amp;"  &lt;p&gt;&amp;emsp;&amp;emsp;&amp;emsp;&amp;emsp;&amp;emsp;Trimite-ne CV-ul tau: &lt;a href=""mailto:recrutare@altex.ro?subject="&amp;"["&amp;UPPER(Magazine!C47)&amp;"]"&amp;" ["&amp;UPPER(Magazine!A47)&amp;"] "&amp;"Manager Financiar"&amp;"""&gt;click aici pentru a aplica.&lt;/a&gt;&lt;/p&gt;","")</f>
        <v/>
      </c>
      <c r="G172" t="str">
        <f>IF(Magazine!AD47&gt;0,"&lt;p class=""cariere-pozitie-titlu"" id="""&amp;IF(Magazine!$AO47&lt;&gt;0,SUBSTITUTE(Magazine!$B47," ","-"),"")&amp;"""&gt;&amp;emsp;&amp;emsp;•&amp;nbsp;&amp;nbsp;Casier&amp;nbsp;&amp;nbsp;("&amp;VLOOKUP(Magazine!$B47,Magazine!$B$2:$AN$95,29,0)&amp;IF(VLOOKUP(Magazine!$B47,Magazine!$B$2:$AN$95,29,0)&gt;1," pozitii"," pozitie")&amp;")&lt;/p&gt;"&amp;Casier!$D$1&amp;"  &lt;p&gt;&amp;emsp;&amp;emsp;&amp;emsp;&amp;emsp;&amp;emsp;Trimite-ne CV-ul tau: &lt;a href=""mailto:recrutare@altex.ro?subject="&amp;"["&amp;UPPER(Magazine!C47)&amp;"]"&amp;" ["&amp;UPPER(Magazine!A47)&amp;"] "&amp;"Casier"&amp;"""&gt;click aici pentru a aplica.&lt;/a&gt;&lt;/p&gt;","")</f>
        <v/>
      </c>
      <c r="H172" t="str">
        <f>IF(Magazine!AE47&gt;0,"&lt;p class=""cariere-pozitie-titlu"" id="""&amp;IF(Magazine!$AO47&lt;&gt;0,SUBSTITUTE(Magazine!$B47," ","-"),"")&amp;"""&gt;&amp;emsp;&amp;emsp;•&amp;nbsp;&amp;nbsp;Consultant Vanzari Electrocasnice Mari&amp;nbsp;&amp;nbsp;("&amp;VLOOKUP(Magazine!$B47,Magazine!$B$2:$AN$95,30,0)&amp;IF(VLOOKUP(Magazine!$B47,Magazine!$B$2:$AN$95,30,0)&gt;1," pozitii"," pozitie")&amp;")&lt;/p&gt;"&amp;'Electrocasnice Mari'!$D$1&amp;"  &lt;p&gt;&amp;emsp;&amp;emsp;&amp;emsp;&amp;emsp;&amp;emsp;Trimite-ne CV-ul tau: &lt;a href=""mailto:recrutare@altex.ro?subject="&amp;"["&amp;UPPER(Magazine!C47)&amp;"]"&amp;" ["&amp;UPPER(Magazine!A47)&amp;"] "&amp;"Electrocasnice Mari"&amp;"""&gt;clici aici pentru a aplica.&lt;/a&gt;&lt;/p&gt;","")</f>
        <v/>
      </c>
      <c r="I172" t="str">
        <f>IF(Magazine!AF47&gt;0,"&lt;p class=""cariere-pozitie-titlu"" id="""&amp;IF(Magazine!$AO47&lt;&gt;0,SUBSTITUTE(Magazine!$B47," ","-"),"")&amp;"""&gt;&amp;emsp;&amp;emsp;•&amp;nbsp;&amp;nbsp;Consultant Vanzari Electrocasnice Mici&amp;nbsp;&amp;nbsp;("&amp;VLOOKUP(Magazine!$B47,Magazine!$B$2:$AN$95,31,0)&amp;IF(VLOOKUP(Magazine!$B47,Magazine!$B$2:$AN$95,31,0)&gt;1," pozitii"," pozitie")&amp;")&lt;/p&gt;"&amp;'Electrocasnice Mici'!$D$1&amp;"  &lt;p&gt;&amp;emsp;&amp;emsp;&amp;emsp;&amp;emsp;&amp;emsp;Trimite-ne CV-ul tau: &lt;a href=""mailto:recrutare@altex.ro?subject="&amp;"["&amp;UPPER(Magazine!C47)&amp;"]"&amp;" ["&amp;UPPER(Magazine!A47)&amp;"] "&amp;"Electrocasnice Mici"&amp;"""&gt;click aici pentru a aplica.&lt;/a&gt;&lt;/p&gt;","")</f>
        <v/>
      </c>
      <c r="J172" t="str">
        <f>IF(Magazine!AG47&gt;0,"&lt;p class=""cariere-pozitie-titlu"" id="""&amp;IF(Magazine!$AO47&lt;&gt;0,SUBSTITUTE(Magazine!$B47," ","-"),"")&amp;"""&gt;&amp;emsp;&amp;emsp;•&amp;nbsp;&amp;nbsp;Consultant Vanzari Comunicatii&amp;nbsp;&amp;nbsp;("&amp;VLOOKUP(Magazine!$B47,Magazine!$B$2:$AN$95,32,0)&amp;IF(VLOOKUP(Magazine!$B47,Magazine!$B$2:$AN$95,32,0)&gt;1," pozitii"," pozitie")&amp;")&lt;/p&gt;"&amp;Comunicatii!$D$1&amp;"  &lt;p&gt;&amp;emsp;&amp;emsp;&amp;emsp;&amp;emsp;&amp;emsp;Trimite-ne CV-ul tau: &lt;a href=""mailto:recrutare@altex.ro?subject="&amp;"["&amp;UPPER(Magazine!C47)&amp;"]"&amp;" ["&amp;UPPER(Magazine!A47)&amp;"] "&amp;"Comunicatii"&amp;"""&gt;click aici pentru a aplica.&lt;/a&gt;&lt;/p&gt;","")</f>
        <v/>
      </c>
      <c r="K172" t="str">
        <f>IF(Magazine!AH47&gt;0,"&lt;p class=""cariere-pozitie-titlu"" id="""&amp;IF(Magazine!$AO47&lt;&gt;0,SUBSTITUTE(Magazine!$B47," ","-"),"")&amp;"""&gt;&amp;emsp;&amp;emsp;•&amp;nbsp;&amp;nbsp;Consultant Vanzari IT&amp;nbsp;&amp;nbsp;("&amp;VLOOKUP(Magazine!$B47,Magazine!$B$2:$AN$95,33,0)&amp;IF(VLOOKUP(Magazine!$B47,Magazine!$B$2:$AN$95,33,0)&gt;1," pozitii"," pozitie")&amp;")&lt;/p&gt;"&amp;IT!$D$1&amp;"  &lt;p&gt;&amp;emsp;&amp;emsp;&amp;emsp;&amp;emsp;&amp;emsp;Trimite-ne CV-ul tau: &lt;a href=""mailto:recrutare@altex.ro?subject="&amp;"["&amp;UPPER(Magazine!C47)&amp;"]"&amp;" ["&amp;UPPER(Magazine!A47)&amp;"] "&amp;"IT"&amp;"""&gt;click aici pentru a aplica.&lt;/a&gt;&lt;/p&gt;","")</f>
        <v/>
      </c>
      <c r="L172" t="str">
        <f>IF(Magazine!AI47&gt;0,"&lt;p class=""cariere-pozitie-titlu"" id="""&amp;IF(Magazine!$AO47&lt;&gt;0,SUBSTITUTE(Magazine!$B47," ","-"),"")&amp;"""&gt;&amp;emsp;&amp;emsp;•&amp;nbsp;&amp;nbsp;Consultant Vanzari Entertainment&amp;nbsp;&amp;nbsp;("&amp;VLOOKUP(Magazine!$B47,Magazine!$B$2:$AN$95,34,0)&amp;IF(VLOOKUP(Magazine!$B47,Magazine!$B$2:$AN$95,34,0)&gt;1," pozitii"," pozitie")&amp;")&lt;/p&gt;"&amp;Entertainment!$D$1&amp;"  &lt;p&gt;&amp;emsp;&amp;emsp;&amp;emsp;&amp;emsp;&amp;emsp;Trimite-ne CV-ul tau &lt;a href=""mailto:recrutare@altex.ro?subject="&amp;"["&amp;UPPER(Magazine!C47)&amp;"]"&amp;" ["&amp;UPPER(Magazine!A47)&amp;"] "&amp;"Entertainment"&amp;"""&gt;click aici pentru a aplica.&lt;/a&gt;&lt;/p&gt;","")</f>
        <v/>
      </c>
      <c r="M172" t="str">
        <f>IF(Magazine!AJ47&gt;0,"&lt;p class=""cariere-pozitie-titlu"" id="""&amp;IF(Magazine!$AO47&lt;&gt;0,SUBSTITUTE(Magazine!$B47," ","-"),"")&amp;"""&gt;&amp;emsp;&amp;emsp;•&amp;nbsp;&amp;nbsp;Consultant Vanzari Negre&amp;nbsp;&amp;nbsp;("&amp;VLOOKUP(Magazine!$B47,Magazine!$B$2:$AN$95,35,0)&amp;IF(VLOOKUP(Magazine!$B47,Magazine!$B$2:$AN$95,35,0)&gt;1," pozitii"," pozitie")&amp;")&lt;/p&gt;"&amp;Negre!D46&amp;"  &lt;p&gt;&amp;emsp;&amp;emsp;&amp;emsp;&amp;emsp;&amp;emsp;Trimite-ne CV-ul tău la adresa &lt;a href=""mailto:recrutare@altex.ro?subject="&amp;"["&amp;UPPER(Magazine!C47)&amp;"]"&amp;" ["&amp;UPPER(Magazine!A47)&amp;"] "&amp;"Negre"&amp;"""&gt;recrutare@altex.ro&lt;/a&gt;&lt;/p&gt;","")</f>
        <v/>
      </c>
      <c r="N172" t="str">
        <f>IF(Magazine!AK47&gt;0,"&lt;p class=""cariere-pozitie-titlu"" id="""&amp;IF(Magazine!$AO47&lt;&gt;0,SUBSTITUTE(Magazine!$B47," ","-"),"")&amp;"""&gt;&amp;emsp;&amp;emsp;•&amp;nbsp;&amp;nbsp;Consultant Vanzari Audio-Visual&amp;nbsp;&amp;nbsp;("&amp;VLOOKUP(Magazine!$B47,Magazine!$B$2:$AN$95,36,0)&amp;IF(VLOOKUP(Magazine!$B47,Magazine!$B$2:$AN$95,36,0)&gt;1," pozitii"," pozitie")&amp;")&lt;/p&gt;"&amp;'Audio-Visual    '!$D$1&amp;"  &lt;p&gt;&amp;emsp;&amp;emsp;&amp;emsp;&amp;emsp;&amp;emsp;Trimite-ne CV-ul tau: &lt;a href=""mailto:recrutare@altex.ro?subject="&amp;"["&amp;UPPER(Magazine!F47)&amp;"]"&amp;" ["&amp;UPPER(Magazine!D47)&amp;"] "&amp;"Audio-Visual"&amp;"""&gt;click aici pentru a aplica.&lt;/a&gt;&lt;/p&gt;","")</f>
        <v/>
      </c>
      <c r="O172" t="str">
        <f>IF(Magazine!AL47&gt;0,"&lt;p class=""cariere-pozitie-titlu"" id="""&amp;IF(Magazine!$AO47&lt;&gt;0,SUBSTITUTE(Magazine!$B47," ","-"),"")&amp;"""&gt;&amp;emsp;&amp;emsp;•&amp;nbsp;&amp;nbsp;Responsabil Service&amp;nbsp;&amp;nbsp;("&amp;VLOOKUP(Magazine!$B47,Magazine!$B$2:$AN$95,37,0)&amp;IF(VLOOKUP(Magazine!$B47,Magazine!$B$2:$AN$95,37,0)&gt;1," pozitii"," pozitie")&amp;")&lt;/p&gt;"&amp;'Responsabil Service'!$D$1&amp;"  &lt;p&gt;&amp;emsp;&amp;emsp;&amp;emsp;&amp;emsp;&amp;emsp;Trimite-ne CV-ul tau &lt;a href=""mailto:recrutare@altex.ro?subject="&amp;"["&amp;UPPER(Magazine!F47)&amp;"]"&amp;" ["&amp;UPPER(Magazine!D47)&amp;"] "&amp;"Responsabil Service"&amp;"""&gt;click aici pentru a aplica.&lt;/a&gt;&lt;/p&gt;","")</f>
        <v/>
      </c>
      <c r="P172" t="str">
        <f>IF(Magazine!AM47&gt;0,"&lt;p class=""cariere-pozitie-titlu"" id="""&amp;IF(Magazine!$AO47&lt;&gt;0,SUBSTITUTE(Magazine!$B47," ","-"),"")&amp;"""&gt;&amp;emsp;&amp;emsp;•&amp;nbsp;&amp;nbsp;Operator Online&amp;nbsp;&amp;nbsp;("&amp;VLOOKUP(Magazine!$B47,Magazine!$B$2:$AN$95,38,0)&amp;IF(VLOOKUP(Magazine!$B47,Magazine!$B$2:$AN$95,38,0)&gt;1,"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href=""mailto:recrutare@altex.ro?subject="&amp;"["&amp;UPPER(Magazine!F47)&amp;"]"&amp;" ["&amp;UPPER(Magazine!D47)&amp;"] "&amp;"Operator Online"&amp;"""&gt;recrutare@altex.ro&lt;/a&gt;&lt;/p&gt;","")</f>
        <v/>
      </c>
      <c r="Q172" t="str">
        <f>IF(Magazine!AN47&gt;0,"&lt;p class=""cariere-pozitie-titlu"" id="""&amp;IF(Magazine!$AO47&lt;&gt;0,SUBSTITUTE(Magazine!$B47," ","-"),"")&amp;"""&gt;&amp;emsp;&amp;emsp;•&amp;nbsp;&amp;nbsp;Operator Probe &amp; Garantii&amp;nbsp;&amp;nbsp;("&amp;VLOOKUP(Magazine!$B47,Magazine!$B$2:$AN$95,39,0)&amp;IF(VLOOKUP(Magazine!$B47,Magazine!$B$2:$AN$95,39,0)&gt;1,"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href=""mailto:recrutare@altex.ro?subject="&amp;"["&amp;UPPER(Magazine!G47)&amp;"]"&amp;" ["&amp;UPPER(Magazine!E47)&amp;"] "&amp;"Probe &amp; Garantii"&amp;"""&gt;recrutare@altex.ro&lt;/a&gt;&lt;/p&gt;","")</f>
        <v/>
      </c>
      <c r="R172" t="str">
        <f t="shared" si="2"/>
        <v/>
      </c>
    </row>
    <row r="173" spans="1:18" x14ac:dyDescent="0.3">
      <c r="A173" t="str">
        <f>IF(NOT(ISNA(VLOOKUP(Magazine!D48,Magazine!$AQ$2:$AR$41,2,0))),IF(Magazine!D48&lt;&gt;Magazine!D47,"&lt;button id="""&amp;LOWER(Magazine!D48)&amp;""" class=""accordion""&gt;Posturi in județul "&amp;Magazine!D48&amp;" &lt;div&gt;("&amp;VLOOKUP(Magazine!D48,Magazine!$AQ$2:$AR$41,2,0)&amp;")&lt;/div&gt;&lt;/button&gt;",""),"")</f>
        <v/>
      </c>
      <c r="B173" t="str">
        <f t="shared" si="3"/>
        <v/>
      </c>
      <c r="C173" t="str">
        <f>IF(Magazine!$AO48&lt;&gt;0,"  &lt;h3 class=cariere-magazin-titlu&gt;"&amp;Magazine!B48&amp;"&lt;/h3&gt;","")</f>
        <v xml:space="preserve">  &lt;h3 class=cariere-magazin-titlu&gt;Altex Medgidia&lt;/h3&gt;</v>
      </c>
      <c r="D173" t="str">
        <f>IF(Magazine!AA48&gt;0,"&lt;p class=""cariere-pozitie-titlu"" id="""&amp;IF(Magazine!$AO48&lt;&gt;0,SUBSTITUTE(Magazine!$B48," ","-"),"")&amp;"""&gt;&amp;emsp;&amp;emsp;•&amp;nbsp;&amp;nbsp;Director Magazin&amp;nbsp;&amp;nbsp;("&amp;VLOOKUP(Magazine!$B48,Magazine!$B$2:$AN$95,26,0)&amp;IF(VLOOKUP(Magazine!$B48,Magazine!$B$2:$AN$95,26,0)&gt;1," pozitii"," pozitie")&amp;")&lt;/p&gt;"&amp;'Director Magazin   '!$D$1&amp;"  &lt;p&gt;&amp;emsp;&amp;emsp;&amp;emsp;&amp;emsp;&amp;emsp;Trimite-ne CV-ul tau: &lt;a href=""mailto:recrutare@altex.ro?subject="&amp;"["&amp;UPPER(Magazine!C48)&amp;"]"&amp;" ["&amp;UPPER(Magazine!A48)&amp;"] "&amp;"Director Magazin"&amp;"""&gt;click aici pentru a aplica.&lt;/a&gt;&lt;/p&gt;","")</f>
        <v/>
      </c>
      <c r="E173" t="str">
        <f>IF(Magazine!AB48&gt;0,"&lt;p class=""cariere-pozitie-titlu"" id="""&amp;IF(Magazine!$AO48&lt;&gt;0,SUBSTITUTE(Magazine!$B48," ","-"),"")&amp;"""&gt;&amp;emsp;&amp;emsp;•&amp;nbsp;&amp;nbsp;Director Adjunct Magazin&amp;nbsp;&amp;nbsp;("&amp;VLOOKUP(Magazine!$B48,Magazine!$B$2:$AN$95,27,0)&amp;IF(VLOOKUP(Magazine!$B48,Magazine!$B$2:$AN$95,27,0)&gt;1," pozitii"," pozitie")&amp;")&lt;/p&gt;"&amp;'Director Adjunct'!$D$1&amp;"  &lt;p&gt;&amp;emsp;&amp;emsp;&amp;emsp;&amp;emsp;&amp;emsp;Trimite-ne CV-ul tau: &lt;a href=""mailto:recrutare@altex.ro?subject="&amp;"["&amp;UPPER(Magazine!D48)&amp;"]"&amp;" ["&amp;UPPER(Magazine!B48)&amp;"] "&amp;"Director Adjunct Magazin"&amp;"""&gt;click aici pentru a aplica.&lt;/a&gt;&lt;/p&gt;","")</f>
        <v/>
      </c>
      <c r="F173" t="str">
        <f>IF(Magazine!AC48&gt;0,"&lt;p class=""cariere-pozitie-titlu"" id="""&amp;IF(Magazine!$AO48&lt;&gt;0,SUBSTITUTE(Magazine!$B48," ","-"),"")&amp;"""&gt;&amp;emsp;&amp;emsp;•&amp;nbsp;&amp;nbsp;Manager Financiar&amp;nbsp;&amp;nbsp;("&amp;VLOOKUP(Magazine!$B48,Magazine!$B$2:$AN$95,28,0)&amp;IF(VLOOKUP(Magazine!$B48,Magazine!$B$2:$AN$95,28,0)&gt;1," pozitii"," pozitie")&amp;")&lt;/p&gt;"&amp;'Manager Financiar'!$D$1&amp;"  &lt;p&gt;&amp;emsp;&amp;emsp;&amp;emsp;&amp;emsp;&amp;emsp;Trimite-ne CV-ul tau: &lt;a href=""mailto:recrutare@altex.ro?subject="&amp;"["&amp;UPPER(Magazine!C48)&amp;"]"&amp;" ["&amp;UPPER(Magazine!A48)&amp;"] "&amp;"Manager Financiar"&amp;"""&gt;click aici pentru a aplica.&lt;/a&gt;&lt;/p&gt;","")</f>
        <v>&lt;p class="cariere-pozitie-titlu" id="Altex-Medgidia"&gt;&amp;emsp;&amp;emsp;•&amp;nbsp;&amp;nbsp;Manager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href="mailto:recrutare@altex.ro?subject=[MEDGIDIA] [ALTEX] Manager Financiar"&gt;click aici pentru a aplica.&lt;/a&gt;&lt;/p&gt;</v>
      </c>
      <c r="G173" t="str">
        <f>IF(Magazine!AD48&gt;0,"&lt;p class=""cariere-pozitie-titlu"" id="""&amp;IF(Magazine!$AO48&lt;&gt;0,SUBSTITUTE(Magazine!$B48," ","-"),"")&amp;"""&gt;&amp;emsp;&amp;emsp;•&amp;nbsp;&amp;nbsp;Casier&amp;nbsp;&amp;nbsp;("&amp;VLOOKUP(Magazine!$B48,Magazine!$B$2:$AN$95,29,0)&amp;IF(VLOOKUP(Magazine!$B48,Magazine!$B$2:$AN$95,29,0)&gt;1," pozitii"," pozitie")&amp;")&lt;/p&gt;"&amp;Casier!$D$1&amp;"  &lt;p&gt;&amp;emsp;&amp;emsp;&amp;emsp;&amp;emsp;&amp;emsp;Trimite-ne CV-ul tau: &lt;a href=""mailto:recrutare@altex.ro?subject="&amp;"["&amp;UPPER(Magazine!C48)&amp;"]"&amp;" ["&amp;UPPER(Magazine!A48)&amp;"] "&amp;"Casier"&amp;"""&gt;click aici pentru a aplica.&lt;/a&gt;&lt;/p&gt;","")</f>
        <v/>
      </c>
      <c r="H173" t="str">
        <f>IF(Magazine!AE48&gt;0,"&lt;p class=""cariere-pozitie-titlu"" id="""&amp;IF(Magazine!$AO48&lt;&gt;0,SUBSTITUTE(Magazine!$B48," ","-"),"")&amp;"""&gt;&amp;emsp;&amp;emsp;•&amp;nbsp;&amp;nbsp;Consultant Vanzari Electrocasnice Mari&amp;nbsp;&amp;nbsp;("&amp;VLOOKUP(Magazine!$B48,Magazine!$B$2:$AN$95,30,0)&amp;IF(VLOOKUP(Magazine!$B48,Magazine!$B$2:$AN$95,30,0)&gt;1," pozitii"," pozitie")&amp;")&lt;/p&gt;"&amp;'Electrocasnice Mari'!$D$1&amp;"  &lt;p&gt;&amp;emsp;&amp;emsp;&amp;emsp;&amp;emsp;&amp;emsp;Trimite-ne CV-ul tau: &lt;a href=""mailto:recrutare@altex.ro?subject="&amp;"["&amp;UPPER(Magazine!C48)&amp;"]"&amp;" ["&amp;UPPER(Magazine!A48)&amp;"] "&amp;"Electrocasnice Mari"&amp;"""&gt;clici aici pentru a aplica.&lt;/a&gt;&lt;/p&gt;","")</f>
        <v/>
      </c>
      <c r="I173" t="str">
        <f>IF(Magazine!AF48&gt;0,"&lt;p class=""cariere-pozitie-titlu"" id="""&amp;IF(Magazine!$AO48&lt;&gt;0,SUBSTITUTE(Magazine!$B48," ","-"),"")&amp;"""&gt;&amp;emsp;&amp;emsp;•&amp;nbsp;&amp;nbsp;Consultant Vanzari Electrocasnice Mici&amp;nbsp;&amp;nbsp;("&amp;VLOOKUP(Magazine!$B48,Magazine!$B$2:$AN$95,31,0)&amp;IF(VLOOKUP(Magazine!$B48,Magazine!$B$2:$AN$95,31,0)&gt;1," pozitii"," pozitie")&amp;")&lt;/p&gt;"&amp;'Electrocasnice Mici'!$D$1&amp;"  &lt;p&gt;&amp;emsp;&amp;emsp;&amp;emsp;&amp;emsp;&amp;emsp;Trimite-ne CV-ul tau: &lt;a href=""mailto:recrutare@altex.ro?subject="&amp;"["&amp;UPPER(Magazine!C48)&amp;"]"&amp;" ["&amp;UPPER(Magazine!A48)&amp;"] "&amp;"Electrocasnice Mici"&amp;"""&gt;click aici pentru a aplica.&lt;/a&gt;&lt;/p&gt;","")</f>
        <v/>
      </c>
      <c r="J173" t="str">
        <f>IF(Magazine!AG48&gt;0,"&lt;p class=""cariere-pozitie-titlu"" id="""&amp;IF(Magazine!$AO48&lt;&gt;0,SUBSTITUTE(Magazine!$B48," ","-"),"")&amp;"""&gt;&amp;emsp;&amp;emsp;•&amp;nbsp;&amp;nbsp;Consultant Vanzari Comunicatii&amp;nbsp;&amp;nbsp;("&amp;VLOOKUP(Magazine!$B48,Magazine!$B$2:$AN$95,32,0)&amp;IF(VLOOKUP(Magazine!$B48,Magazine!$B$2:$AN$95,32,0)&gt;1," pozitii"," pozitie")&amp;")&lt;/p&gt;"&amp;Comunicatii!$D$1&amp;"  &lt;p&gt;&amp;emsp;&amp;emsp;&amp;emsp;&amp;emsp;&amp;emsp;Trimite-ne CV-ul tau: &lt;a href=""mailto:recrutare@altex.ro?subject="&amp;"["&amp;UPPER(Magazine!C48)&amp;"]"&amp;" ["&amp;UPPER(Magazine!A48)&amp;"] "&amp;"Comunicatii"&amp;"""&gt;click aici pentru a aplica.&lt;/a&gt;&lt;/p&gt;","")</f>
        <v/>
      </c>
      <c r="K173" t="str">
        <f>IF(Magazine!AH48&gt;0,"&lt;p class=""cariere-pozitie-titlu"" id="""&amp;IF(Magazine!$AO48&lt;&gt;0,SUBSTITUTE(Magazine!$B48," ","-"),"")&amp;"""&gt;&amp;emsp;&amp;emsp;•&amp;nbsp;&amp;nbsp;Consultant Vanzari IT&amp;nbsp;&amp;nbsp;("&amp;VLOOKUP(Magazine!$B48,Magazine!$B$2:$AN$95,33,0)&amp;IF(VLOOKUP(Magazine!$B48,Magazine!$B$2:$AN$95,33,0)&gt;1," pozitii"," pozitie")&amp;")&lt;/p&gt;"&amp;IT!$D$1&amp;"  &lt;p&gt;&amp;emsp;&amp;emsp;&amp;emsp;&amp;emsp;&amp;emsp;Trimite-ne CV-ul tau: &lt;a href=""mailto:recrutare@altex.ro?subject="&amp;"["&amp;UPPER(Magazine!C48)&amp;"]"&amp;" ["&amp;UPPER(Magazine!A48)&amp;"] "&amp;"IT"&amp;"""&gt;click aici pentru a aplica.&lt;/a&gt;&lt;/p&gt;","")</f>
        <v/>
      </c>
      <c r="L173" t="str">
        <f>IF(Magazine!AI48&gt;0,"&lt;p class=""cariere-pozitie-titlu"" id="""&amp;IF(Magazine!$AO48&lt;&gt;0,SUBSTITUTE(Magazine!$B48," ","-"),"")&amp;"""&gt;&amp;emsp;&amp;emsp;•&amp;nbsp;&amp;nbsp;Consultant Vanzari Entertainment&amp;nbsp;&amp;nbsp;("&amp;VLOOKUP(Magazine!$B48,Magazine!$B$2:$AN$95,34,0)&amp;IF(VLOOKUP(Magazine!$B48,Magazine!$B$2:$AN$95,34,0)&gt;1," pozitii"," pozitie")&amp;")&lt;/p&gt;"&amp;Entertainment!$D$1&amp;"  &lt;p&gt;&amp;emsp;&amp;emsp;&amp;emsp;&amp;emsp;&amp;emsp;Trimite-ne CV-ul tau &lt;a href=""mailto:recrutare@altex.ro?subject="&amp;"["&amp;UPPER(Magazine!C48)&amp;"]"&amp;" ["&amp;UPPER(Magazine!A48)&amp;"] "&amp;"Entertainment"&amp;"""&gt;click aici pentru a aplica.&lt;/a&gt;&lt;/p&gt;","")</f>
        <v/>
      </c>
      <c r="M173" t="str">
        <f>IF(Magazine!AJ48&gt;0,"&lt;p class=""cariere-pozitie-titlu"" id="""&amp;IF(Magazine!$AO48&lt;&gt;0,SUBSTITUTE(Magazine!$B48," ","-"),"")&amp;"""&gt;&amp;emsp;&amp;emsp;•&amp;nbsp;&amp;nbsp;Consultant Vanzari Negre&amp;nbsp;&amp;nbsp;("&amp;VLOOKUP(Magazine!$B48,Magazine!$B$2:$AN$95,35,0)&amp;IF(VLOOKUP(Magazine!$B48,Magazine!$B$2:$AN$95,35,0)&gt;1," pozitii"," pozitie")&amp;")&lt;/p&gt;"&amp;Negre!D47&amp;"  &lt;p&gt;&amp;emsp;&amp;emsp;&amp;emsp;&amp;emsp;&amp;emsp;Trimite-ne CV-ul tău la adresa &lt;a href=""mailto:recrutare@altex.ro?subject="&amp;"["&amp;UPPER(Magazine!C48)&amp;"]"&amp;" ["&amp;UPPER(Magazine!A48)&amp;"] "&amp;"Negre"&amp;"""&gt;recrutare@altex.ro&lt;/a&gt;&lt;/p&gt;","")</f>
        <v/>
      </c>
      <c r="N173" t="str">
        <f>IF(Magazine!AK48&gt;0,"&lt;p class=""cariere-pozitie-titlu"" id="""&amp;IF(Magazine!$AO48&lt;&gt;0,SUBSTITUTE(Magazine!$B48," ","-"),"")&amp;"""&gt;&amp;emsp;&amp;emsp;•&amp;nbsp;&amp;nbsp;Consultant Vanzari Audio-Visual&amp;nbsp;&amp;nbsp;("&amp;VLOOKUP(Magazine!$B48,Magazine!$B$2:$AN$95,36,0)&amp;IF(VLOOKUP(Magazine!$B48,Magazine!$B$2:$AN$95,36,0)&gt;1," pozitii"," pozitie")&amp;")&lt;/p&gt;"&amp;'Audio-Visual    '!$D$1&amp;"  &lt;p&gt;&amp;emsp;&amp;emsp;&amp;emsp;&amp;emsp;&amp;emsp;Trimite-ne CV-ul tau: &lt;a href=""mailto:recrutare@altex.ro?subject="&amp;"["&amp;UPPER(Magazine!F48)&amp;"]"&amp;" ["&amp;UPPER(Magazine!D48)&amp;"] "&amp;"Audio-Visual"&amp;"""&gt;click aici pentru a aplica.&lt;/a&gt;&lt;/p&gt;","")</f>
        <v/>
      </c>
      <c r="O173" t="str">
        <f>IF(Magazine!AL48&gt;0,"&lt;p class=""cariere-pozitie-titlu"" id="""&amp;IF(Magazine!$AO48&lt;&gt;0,SUBSTITUTE(Magazine!$B48," ","-"),"")&amp;"""&gt;&amp;emsp;&amp;emsp;•&amp;nbsp;&amp;nbsp;Responsabil Service&amp;nbsp;&amp;nbsp;("&amp;VLOOKUP(Magazine!$B48,Magazine!$B$2:$AN$95,37,0)&amp;IF(VLOOKUP(Magazine!$B48,Magazine!$B$2:$AN$95,37,0)&gt;1," pozitii"," pozitie")&amp;")&lt;/p&gt;"&amp;'Responsabil Service'!$D$1&amp;"  &lt;p&gt;&amp;emsp;&amp;emsp;&amp;emsp;&amp;emsp;&amp;emsp;Trimite-ne CV-ul tau &lt;a href=""mailto:recrutare@altex.ro?subject="&amp;"["&amp;UPPER(Magazine!F48)&amp;"]"&amp;" ["&amp;UPPER(Magazine!D48)&amp;"] "&amp;"Responsabil Service"&amp;"""&gt;click aici pentru a aplica.&lt;/a&gt;&lt;/p&gt;","")</f>
        <v/>
      </c>
      <c r="P173" t="str">
        <f>IF(Magazine!AM48&gt;0,"&lt;p class=""cariere-pozitie-titlu"" id="""&amp;IF(Magazine!$AO48&lt;&gt;0,SUBSTITUTE(Magazine!$B48," ","-"),"")&amp;"""&gt;&amp;emsp;&amp;emsp;•&amp;nbsp;&amp;nbsp;Operator Online&amp;nbsp;&amp;nbsp;("&amp;VLOOKUP(Magazine!$B48,Magazine!$B$2:$AN$95,38,0)&amp;IF(VLOOKUP(Magazine!$B48,Magazine!$B$2:$AN$95,38,0)&gt;1,"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href=""mailto:recrutare@altex.ro?subject="&amp;"["&amp;UPPER(Magazine!F48)&amp;"]"&amp;" ["&amp;UPPER(Magazine!D48)&amp;"] "&amp;"Operator Online"&amp;"""&gt;recrutare@altex.ro&lt;/a&gt;&lt;/p&gt;","")</f>
        <v/>
      </c>
      <c r="Q173" t="str">
        <f>IF(Magazine!AN48&gt;0,"&lt;p class=""cariere-pozitie-titlu"" id="""&amp;IF(Magazine!$AO48&lt;&gt;0,SUBSTITUTE(Magazine!$B48," ","-"),"")&amp;"""&gt;&amp;emsp;&amp;emsp;•&amp;nbsp;&amp;nbsp;Operator Probe &amp; Garantii&amp;nbsp;&amp;nbsp;("&amp;VLOOKUP(Magazine!$B48,Magazine!$B$2:$AN$95,39,0)&amp;IF(VLOOKUP(Magazine!$B48,Magazine!$B$2:$AN$95,39,0)&gt;1,"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href=""mailto:recrutare@altex.ro?subject="&amp;"["&amp;UPPER(Magazine!G48)&amp;"]"&amp;" ["&amp;UPPER(Magazine!E48)&amp;"] "&amp;"Probe &amp; Garantii"&amp;"""&gt;recrutare@altex.ro&lt;/a&gt;&lt;/p&gt;","")</f>
        <v/>
      </c>
      <c r="R173" t="str">
        <f t="shared" si="2"/>
        <v/>
      </c>
    </row>
    <row r="174" spans="1:18" x14ac:dyDescent="0.3">
      <c r="A174" t="str">
        <f>IF(NOT(ISNA(VLOOKUP(Magazine!D49,Magazine!$AQ$2:$AR$41,2,0))),IF(Magazine!D49&lt;&gt;Magazine!D48,"&lt;button id="""&amp;LOWER(Magazine!D49)&amp;""" class=""accordion""&gt;Posturi in județul "&amp;Magazine!D49&amp;" &lt;div&gt;("&amp;VLOOKUP(Magazine!D49,Magazine!$AQ$2:$AR$41,2,0)&amp;")&lt;/div&gt;&lt;/button&gt;",""),"")</f>
        <v/>
      </c>
      <c r="B174" t="str">
        <f t="shared" si="3"/>
        <v/>
      </c>
      <c r="C174" t="str">
        <f>IF(Magazine!$AO49&lt;&gt;0,"  &lt;h3 class=cariere-magazin-titlu&gt;"&amp;Magazine!B49&amp;"&lt;/h3&gt;","")</f>
        <v/>
      </c>
      <c r="D174" t="str">
        <f>IF(Magazine!AA49&gt;0,"&lt;p class=""cariere-pozitie-titlu"" id="""&amp;IF(Magazine!$AO49&lt;&gt;0,SUBSTITUTE(Magazine!$B49," ","-"),"")&amp;"""&gt;&amp;emsp;&amp;emsp;•&amp;nbsp;&amp;nbsp;Director Magazin&amp;nbsp;&amp;nbsp;("&amp;VLOOKUP(Magazine!$B49,Magazine!$B$2:$AN$95,26,0)&amp;IF(VLOOKUP(Magazine!$B49,Magazine!$B$2:$AN$95,26,0)&gt;1," pozitii"," pozitie")&amp;")&lt;/p&gt;"&amp;'Director Magazin   '!$D$1&amp;"  &lt;p&gt;&amp;emsp;&amp;emsp;&amp;emsp;&amp;emsp;&amp;emsp;Trimite-ne CV-ul tau: &lt;a href=""mailto:recrutare@altex.ro?subject="&amp;"["&amp;UPPER(Magazine!C49)&amp;"]"&amp;" ["&amp;UPPER(Magazine!A49)&amp;"] "&amp;"Director Magazin"&amp;"""&gt;click aici pentru a aplica.&lt;/a&gt;&lt;/p&gt;","")</f>
        <v/>
      </c>
      <c r="E174" t="str">
        <f>IF(Magazine!AB49&gt;0,"&lt;p class=""cariere-pozitie-titlu"" id="""&amp;IF(Magazine!$AO49&lt;&gt;0,SUBSTITUTE(Magazine!$B49," ","-"),"")&amp;"""&gt;&amp;emsp;&amp;emsp;•&amp;nbsp;&amp;nbsp;Director Adjunct Magazin&amp;nbsp;&amp;nbsp;("&amp;VLOOKUP(Magazine!$B49,Magazine!$B$2:$AN$95,27,0)&amp;IF(VLOOKUP(Magazine!$B49,Magazine!$B$2:$AN$95,27,0)&gt;1," pozitii"," pozitie")&amp;")&lt;/p&gt;"&amp;'Director Adjunct'!$D$1&amp;"  &lt;p&gt;&amp;emsp;&amp;emsp;&amp;emsp;&amp;emsp;&amp;emsp;Trimite-ne CV-ul tau: &lt;a href=""mailto:recrutare@altex.ro?subject="&amp;"["&amp;UPPER(Magazine!D49)&amp;"]"&amp;" ["&amp;UPPER(Magazine!B49)&amp;"] "&amp;"Director Adjunct Magazin"&amp;"""&gt;click aici pentru a aplica.&lt;/a&gt;&lt;/p&gt;","")</f>
        <v/>
      </c>
      <c r="F174" t="str">
        <f>IF(Magazine!AC49&gt;0,"&lt;p class=""cariere-pozitie-titlu"" id="""&amp;IF(Magazine!$AO49&lt;&gt;0,SUBSTITUTE(Magazine!$B49," ","-"),"")&amp;"""&gt;&amp;emsp;&amp;emsp;•&amp;nbsp;&amp;nbsp;Manager Financiar&amp;nbsp;&amp;nbsp;("&amp;VLOOKUP(Magazine!$B49,Magazine!$B$2:$AN$95,28,0)&amp;IF(VLOOKUP(Magazine!$B49,Magazine!$B$2:$AN$95,28,0)&gt;1," pozitii"," pozitie")&amp;")&lt;/p&gt;"&amp;'Manager Financiar'!$D$1&amp;"  &lt;p&gt;&amp;emsp;&amp;emsp;&amp;emsp;&amp;emsp;&amp;emsp;Trimite-ne CV-ul tau: &lt;a href=""mailto:recrutare@altex.ro?subject="&amp;"["&amp;UPPER(Magazine!C49)&amp;"]"&amp;" ["&amp;UPPER(Magazine!A49)&amp;"] "&amp;"Manager Financiar"&amp;"""&gt;click aici pentru a aplica.&lt;/a&gt;&lt;/p&gt;","")</f>
        <v/>
      </c>
      <c r="G174" t="str">
        <f>IF(Magazine!AD49&gt;0,"&lt;p class=""cariere-pozitie-titlu"" id="""&amp;IF(Magazine!$AO49&lt;&gt;0,SUBSTITUTE(Magazine!$B49," ","-"),"")&amp;"""&gt;&amp;emsp;&amp;emsp;•&amp;nbsp;&amp;nbsp;Casier&amp;nbsp;&amp;nbsp;("&amp;VLOOKUP(Magazine!$B49,Magazine!$B$2:$AN$95,29,0)&amp;IF(VLOOKUP(Magazine!$B49,Magazine!$B$2:$AN$95,29,0)&gt;1," pozitii"," pozitie")&amp;")&lt;/p&gt;"&amp;Casier!$D$1&amp;"  &lt;p&gt;&amp;emsp;&amp;emsp;&amp;emsp;&amp;emsp;&amp;emsp;Trimite-ne CV-ul tau: &lt;a href=""mailto:recrutare@altex.ro?subject="&amp;"["&amp;UPPER(Magazine!C49)&amp;"]"&amp;" ["&amp;UPPER(Magazine!A49)&amp;"] "&amp;"Casier"&amp;"""&gt;click aici pentru a aplica.&lt;/a&gt;&lt;/p&gt;","")</f>
        <v/>
      </c>
      <c r="H174" t="str">
        <f>IF(Magazine!AE49&gt;0,"&lt;p class=""cariere-pozitie-titlu"" id="""&amp;IF(Magazine!$AO49&lt;&gt;0,SUBSTITUTE(Magazine!$B49," ","-"),"")&amp;"""&gt;&amp;emsp;&amp;emsp;•&amp;nbsp;&amp;nbsp;Consultant Vanzari Electrocasnice Mari&amp;nbsp;&amp;nbsp;("&amp;VLOOKUP(Magazine!$B49,Magazine!$B$2:$AN$95,30,0)&amp;IF(VLOOKUP(Magazine!$B49,Magazine!$B$2:$AN$95,30,0)&gt;1," pozitii"," pozitie")&amp;")&lt;/p&gt;"&amp;'Electrocasnice Mari'!$D$1&amp;"  &lt;p&gt;&amp;emsp;&amp;emsp;&amp;emsp;&amp;emsp;&amp;emsp;Trimite-ne CV-ul tau: &lt;a href=""mailto:recrutare@altex.ro?subject="&amp;"["&amp;UPPER(Magazine!C49)&amp;"]"&amp;" ["&amp;UPPER(Magazine!A49)&amp;"] "&amp;"Electrocasnice Mari"&amp;"""&gt;clici aici pentru a aplica.&lt;/a&gt;&lt;/p&gt;","")</f>
        <v/>
      </c>
      <c r="I174" t="str">
        <f>IF(Magazine!AF49&gt;0,"&lt;p class=""cariere-pozitie-titlu"" id="""&amp;IF(Magazine!$AO49&lt;&gt;0,SUBSTITUTE(Magazine!$B49," ","-"),"")&amp;"""&gt;&amp;emsp;&amp;emsp;•&amp;nbsp;&amp;nbsp;Consultant Vanzari Electrocasnice Mici&amp;nbsp;&amp;nbsp;("&amp;VLOOKUP(Magazine!$B49,Magazine!$B$2:$AN$95,31,0)&amp;IF(VLOOKUP(Magazine!$B49,Magazine!$B$2:$AN$95,31,0)&gt;1," pozitii"," pozitie")&amp;")&lt;/p&gt;"&amp;'Electrocasnice Mici'!$D$1&amp;"  &lt;p&gt;&amp;emsp;&amp;emsp;&amp;emsp;&amp;emsp;&amp;emsp;Trimite-ne CV-ul tau: &lt;a href=""mailto:recrutare@altex.ro?subject="&amp;"["&amp;UPPER(Magazine!C49)&amp;"]"&amp;" ["&amp;UPPER(Magazine!A49)&amp;"] "&amp;"Electrocasnice Mici"&amp;"""&gt;click aici pentru a aplica.&lt;/a&gt;&lt;/p&gt;","")</f>
        <v/>
      </c>
      <c r="J174" t="str">
        <f>IF(Magazine!AG49&gt;0,"&lt;p class=""cariere-pozitie-titlu"" id="""&amp;IF(Magazine!$AO49&lt;&gt;0,SUBSTITUTE(Magazine!$B49," ","-"),"")&amp;"""&gt;&amp;emsp;&amp;emsp;•&amp;nbsp;&amp;nbsp;Consultant Vanzari Comunicatii&amp;nbsp;&amp;nbsp;("&amp;VLOOKUP(Magazine!$B49,Magazine!$B$2:$AN$95,32,0)&amp;IF(VLOOKUP(Magazine!$B49,Magazine!$B$2:$AN$95,32,0)&gt;1," pozitii"," pozitie")&amp;")&lt;/p&gt;"&amp;Comunicatii!$D$1&amp;"  &lt;p&gt;&amp;emsp;&amp;emsp;&amp;emsp;&amp;emsp;&amp;emsp;Trimite-ne CV-ul tau: &lt;a href=""mailto:recrutare@altex.ro?subject="&amp;"["&amp;UPPER(Magazine!C49)&amp;"]"&amp;" ["&amp;UPPER(Magazine!A49)&amp;"] "&amp;"Comunicatii"&amp;"""&gt;click aici pentru a aplica.&lt;/a&gt;&lt;/p&gt;","")</f>
        <v/>
      </c>
      <c r="K174" t="str">
        <f>IF(Magazine!AH49&gt;0,"&lt;p class=""cariere-pozitie-titlu"" id="""&amp;IF(Magazine!$AO49&lt;&gt;0,SUBSTITUTE(Magazine!$B49," ","-"),"")&amp;"""&gt;&amp;emsp;&amp;emsp;•&amp;nbsp;&amp;nbsp;Consultant Vanzari IT&amp;nbsp;&amp;nbsp;("&amp;VLOOKUP(Magazine!$B49,Magazine!$B$2:$AN$95,33,0)&amp;IF(VLOOKUP(Magazine!$B49,Magazine!$B$2:$AN$95,33,0)&gt;1," pozitii"," pozitie")&amp;")&lt;/p&gt;"&amp;IT!$D$1&amp;"  &lt;p&gt;&amp;emsp;&amp;emsp;&amp;emsp;&amp;emsp;&amp;emsp;Trimite-ne CV-ul tau: &lt;a href=""mailto:recrutare@altex.ro?subject="&amp;"["&amp;UPPER(Magazine!C49)&amp;"]"&amp;" ["&amp;UPPER(Magazine!A49)&amp;"] "&amp;"IT"&amp;"""&gt;click aici pentru a aplica.&lt;/a&gt;&lt;/p&gt;","")</f>
        <v/>
      </c>
      <c r="L174" t="str">
        <f>IF(Magazine!AI49&gt;0,"&lt;p class=""cariere-pozitie-titlu"" id="""&amp;IF(Magazine!$AO49&lt;&gt;0,SUBSTITUTE(Magazine!$B49," ","-"),"")&amp;"""&gt;&amp;emsp;&amp;emsp;•&amp;nbsp;&amp;nbsp;Consultant Vanzari Entertainment&amp;nbsp;&amp;nbsp;("&amp;VLOOKUP(Magazine!$B49,Magazine!$B$2:$AN$95,34,0)&amp;IF(VLOOKUP(Magazine!$B49,Magazine!$B$2:$AN$95,34,0)&gt;1," pozitii"," pozitie")&amp;")&lt;/p&gt;"&amp;Entertainment!$D$1&amp;"  &lt;p&gt;&amp;emsp;&amp;emsp;&amp;emsp;&amp;emsp;&amp;emsp;Trimite-ne CV-ul tau &lt;a href=""mailto:recrutare@altex.ro?subject="&amp;"["&amp;UPPER(Magazine!C49)&amp;"]"&amp;" ["&amp;UPPER(Magazine!A49)&amp;"] "&amp;"Entertainment"&amp;"""&gt;click aici pentru a aplica.&lt;/a&gt;&lt;/p&gt;","")</f>
        <v/>
      </c>
      <c r="M174" t="str">
        <f>IF(Magazine!AJ49&gt;0,"&lt;p class=""cariere-pozitie-titlu"" id="""&amp;IF(Magazine!$AO49&lt;&gt;0,SUBSTITUTE(Magazine!$B49," ","-"),"")&amp;"""&gt;&amp;emsp;&amp;emsp;•&amp;nbsp;&amp;nbsp;Consultant Vanzari Negre&amp;nbsp;&amp;nbsp;("&amp;VLOOKUP(Magazine!$B49,Magazine!$B$2:$AN$95,35,0)&amp;IF(VLOOKUP(Magazine!$B49,Magazine!$B$2:$AN$95,35,0)&gt;1," pozitii"," pozitie")&amp;")&lt;/p&gt;"&amp;Negre!D48&amp;"  &lt;p&gt;&amp;emsp;&amp;emsp;&amp;emsp;&amp;emsp;&amp;emsp;Trimite-ne CV-ul tău la adresa &lt;a href=""mailto:recrutare@altex.ro?subject="&amp;"["&amp;UPPER(Magazine!C49)&amp;"]"&amp;" ["&amp;UPPER(Magazine!A49)&amp;"] "&amp;"Negre"&amp;"""&gt;recrutare@altex.ro&lt;/a&gt;&lt;/p&gt;","")</f>
        <v/>
      </c>
      <c r="N174" t="str">
        <f>IF(Magazine!AK49&gt;0,"&lt;p class=""cariere-pozitie-titlu"" id="""&amp;IF(Magazine!$AO49&lt;&gt;0,SUBSTITUTE(Magazine!$B49," ","-"),"")&amp;"""&gt;&amp;emsp;&amp;emsp;•&amp;nbsp;&amp;nbsp;Consultant Vanzari Audio-Visual&amp;nbsp;&amp;nbsp;("&amp;VLOOKUP(Magazine!$B49,Magazine!$B$2:$AN$95,36,0)&amp;IF(VLOOKUP(Magazine!$B49,Magazine!$B$2:$AN$95,36,0)&gt;1," pozitii"," pozitie")&amp;")&lt;/p&gt;"&amp;'Audio-Visual    '!$D$1&amp;"  &lt;p&gt;&amp;emsp;&amp;emsp;&amp;emsp;&amp;emsp;&amp;emsp;Trimite-ne CV-ul tau: &lt;a href=""mailto:recrutare@altex.ro?subject="&amp;"["&amp;UPPER(Magazine!F49)&amp;"]"&amp;" ["&amp;UPPER(Magazine!D49)&amp;"] "&amp;"Audio-Visual"&amp;"""&gt;click aici pentru a aplica.&lt;/a&gt;&lt;/p&gt;","")</f>
        <v/>
      </c>
      <c r="O174" t="str">
        <f>IF(Magazine!AL49&gt;0,"&lt;p class=""cariere-pozitie-titlu"" id="""&amp;IF(Magazine!$AO49&lt;&gt;0,SUBSTITUTE(Magazine!$B49," ","-"),"")&amp;"""&gt;&amp;emsp;&amp;emsp;•&amp;nbsp;&amp;nbsp;Responsabil Service&amp;nbsp;&amp;nbsp;("&amp;VLOOKUP(Magazine!$B49,Magazine!$B$2:$AN$95,37,0)&amp;IF(VLOOKUP(Magazine!$B49,Magazine!$B$2:$AN$95,37,0)&gt;1," pozitii"," pozitie")&amp;")&lt;/p&gt;"&amp;'Responsabil Service'!$D$1&amp;"  &lt;p&gt;&amp;emsp;&amp;emsp;&amp;emsp;&amp;emsp;&amp;emsp;Trimite-ne CV-ul tau &lt;a href=""mailto:recrutare@altex.ro?subject="&amp;"["&amp;UPPER(Magazine!F49)&amp;"]"&amp;" ["&amp;UPPER(Magazine!D49)&amp;"] "&amp;"Responsabil Service"&amp;"""&gt;click aici pentru a aplica.&lt;/a&gt;&lt;/p&gt;","")</f>
        <v/>
      </c>
      <c r="P174" t="str">
        <f>IF(Magazine!AM49&gt;0,"&lt;p class=""cariere-pozitie-titlu"" id="""&amp;IF(Magazine!$AO49&lt;&gt;0,SUBSTITUTE(Magazine!$B49," ","-"),"")&amp;"""&gt;&amp;emsp;&amp;emsp;•&amp;nbsp;&amp;nbsp;Operator Online&amp;nbsp;&amp;nbsp;("&amp;VLOOKUP(Magazine!$B49,Magazine!$B$2:$AN$95,38,0)&amp;IF(VLOOKUP(Magazine!$B49,Magazine!$B$2:$AN$95,38,0)&gt;1,"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href=""mailto:recrutare@altex.ro?subject="&amp;"["&amp;UPPER(Magazine!F49)&amp;"]"&amp;" ["&amp;UPPER(Magazine!D49)&amp;"] "&amp;"Operator Online"&amp;"""&gt;recrutare@altex.ro&lt;/a&gt;&lt;/p&gt;","")</f>
        <v/>
      </c>
      <c r="Q174" t="str">
        <f>IF(Magazine!AN49&gt;0,"&lt;p class=""cariere-pozitie-titlu"" id="""&amp;IF(Magazine!$AO49&lt;&gt;0,SUBSTITUTE(Magazine!$B49," ","-"),"")&amp;"""&gt;&amp;emsp;&amp;emsp;•&amp;nbsp;&amp;nbsp;Operator Probe &amp; Garantii&amp;nbsp;&amp;nbsp;("&amp;VLOOKUP(Magazine!$B49,Magazine!$B$2:$AN$95,39,0)&amp;IF(VLOOKUP(Magazine!$B49,Magazine!$B$2:$AN$95,39,0)&gt;1,"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href=""mailto:recrutare@altex.ro?subject="&amp;"["&amp;UPPER(Magazine!G49)&amp;"]"&amp;" ["&amp;UPPER(Magazine!E49)&amp;"] "&amp;"Probe &amp; Garantii"&amp;"""&gt;recrutare@altex.ro&lt;/a&gt;&lt;/p&gt;","")</f>
        <v/>
      </c>
      <c r="R174" t="str">
        <f t="shared" si="2"/>
        <v>&lt;/div&gt;</v>
      </c>
    </row>
    <row r="175" spans="1:18" x14ac:dyDescent="0.3">
      <c r="A175" t="str">
        <f>IF(NOT(ISNA(VLOOKUP(Magazine!D50,Magazine!$AQ$2:$AR$41,2,0))),IF(Magazine!D50&lt;&gt;Magazine!D49,"&lt;button id="""&amp;LOWER(Magazine!D50)&amp;""" class=""accordion""&gt;Posturi in județul "&amp;Magazine!D50&amp;" &lt;div&gt;("&amp;VLOOKUP(Magazine!D50,Magazine!$AQ$2:$AR$41,2,0)&amp;")&lt;/div&gt;&lt;/button&gt;",""),"")</f>
        <v>&lt;button id="covasna" class="accordion"&gt;Posturi in județul Covasna &lt;div&gt;(0)&lt;/div&gt;&lt;/button&gt;</v>
      </c>
      <c r="B175" t="str">
        <f t="shared" si="3"/>
        <v>&lt;div class="panel"&gt;</v>
      </c>
      <c r="C175" t="str">
        <f>IF(Magazine!$AO50&lt;&gt;0,"  &lt;h3 class=cariere-magazin-titlu&gt;"&amp;Magazine!B50&amp;"&lt;/h3&gt;","")</f>
        <v/>
      </c>
      <c r="D175" t="str">
        <f>IF(Magazine!AA50&gt;0,"&lt;p class=""cariere-pozitie-titlu"" id="""&amp;IF(Magazine!$AO50&lt;&gt;0,SUBSTITUTE(Magazine!$B50," ","-"),"")&amp;"""&gt;&amp;emsp;&amp;emsp;•&amp;nbsp;&amp;nbsp;Director Magazin&amp;nbsp;&amp;nbsp;("&amp;VLOOKUP(Magazine!$B50,Magazine!$B$2:$AN$95,26,0)&amp;IF(VLOOKUP(Magazine!$B50,Magazine!$B$2:$AN$95,26,0)&gt;1," pozitii"," pozitie")&amp;")&lt;/p&gt;"&amp;'Director Magazin   '!$D$1&amp;"  &lt;p&gt;&amp;emsp;&amp;emsp;&amp;emsp;&amp;emsp;&amp;emsp;Trimite-ne CV-ul tau: &lt;a href=""mailto:recrutare@altex.ro?subject="&amp;"["&amp;UPPER(Magazine!C50)&amp;"]"&amp;" ["&amp;UPPER(Magazine!A50)&amp;"] "&amp;"Director Magazin"&amp;"""&gt;click aici pentru a aplica.&lt;/a&gt;&lt;/p&gt;","")</f>
        <v/>
      </c>
      <c r="E175" t="str">
        <f>IF(Magazine!AB50&gt;0,"&lt;p class=""cariere-pozitie-titlu"" id="""&amp;IF(Magazine!$AO50&lt;&gt;0,SUBSTITUTE(Magazine!$B50," ","-"),"")&amp;"""&gt;&amp;emsp;&amp;emsp;•&amp;nbsp;&amp;nbsp;Director Adjunct Magazin&amp;nbsp;&amp;nbsp;("&amp;VLOOKUP(Magazine!$B50,Magazine!$B$2:$AN$95,27,0)&amp;IF(VLOOKUP(Magazine!$B50,Magazine!$B$2:$AN$95,27,0)&gt;1," pozitii"," pozitie")&amp;")&lt;/p&gt;"&amp;'Director Adjunct'!$D$1&amp;"  &lt;p&gt;&amp;emsp;&amp;emsp;&amp;emsp;&amp;emsp;&amp;emsp;Trimite-ne CV-ul tau: &lt;a href=""mailto:recrutare@altex.ro?subject="&amp;"["&amp;UPPER(Magazine!D50)&amp;"]"&amp;" ["&amp;UPPER(Magazine!B50)&amp;"] "&amp;"Director Adjunct Magazin"&amp;"""&gt;click aici pentru a aplica.&lt;/a&gt;&lt;/p&gt;","")</f>
        <v/>
      </c>
      <c r="F175" t="str">
        <f>IF(Magazine!AC50&gt;0,"&lt;p class=""cariere-pozitie-titlu"" id="""&amp;IF(Magazine!$AO50&lt;&gt;0,SUBSTITUTE(Magazine!$B50," ","-"),"")&amp;"""&gt;&amp;emsp;&amp;emsp;•&amp;nbsp;&amp;nbsp;Manager Financiar&amp;nbsp;&amp;nbsp;("&amp;VLOOKUP(Magazine!$B50,Magazine!$B$2:$AN$95,28,0)&amp;IF(VLOOKUP(Magazine!$B50,Magazine!$B$2:$AN$95,28,0)&gt;1," pozitii"," pozitie")&amp;")&lt;/p&gt;"&amp;'Manager Financiar'!$D$1&amp;"  &lt;p&gt;&amp;emsp;&amp;emsp;&amp;emsp;&amp;emsp;&amp;emsp;Trimite-ne CV-ul tau: &lt;a href=""mailto:recrutare@altex.ro?subject="&amp;"["&amp;UPPER(Magazine!C50)&amp;"]"&amp;" ["&amp;UPPER(Magazine!A50)&amp;"] "&amp;"Manager Financiar"&amp;"""&gt;click aici pentru a aplica.&lt;/a&gt;&lt;/p&gt;","")</f>
        <v/>
      </c>
      <c r="G175" t="str">
        <f>IF(Magazine!AD50&gt;0,"&lt;p class=""cariere-pozitie-titlu"" id="""&amp;IF(Magazine!$AO50&lt;&gt;0,SUBSTITUTE(Magazine!$B50," ","-"),"")&amp;"""&gt;&amp;emsp;&amp;emsp;•&amp;nbsp;&amp;nbsp;Casier&amp;nbsp;&amp;nbsp;("&amp;VLOOKUP(Magazine!$B50,Magazine!$B$2:$AN$95,29,0)&amp;IF(VLOOKUP(Magazine!$B50,Magazine!$B$2:$AN$95,29,0)&gt;1," pozitii"," pozitie")&amp;")&lt;/p&gt;"&amp;Casier!$D$1&amp;"  &lt;p&gt;&amp;emsp;&amp;emsp;&amp;emsp;&amp;emsp;&amp;emsp;Trimite-ne CV-ul tau: &lt;a href=""mailto:recrutare@altex.ro?subject="&amp;"["&amp;UPPER(Magazine!C50)&amp;"]"&amp;" ["&amp;UPPER(Magazine!A50)&amp;"] "&amp;"Casier"&amp;"""&gt;click aici pentru a aplica.&lt;/a&gt;&lt;/p&gt;","")</f>
        <v/>
      </c>
      <c r="H175" t="str">
        <f>IF(Magazine!AE50&gt;0,"&lt;p class=""cariere-pozitie-titlu"" id="""&amp;IF(Magazine!$AO50&lt;&gt;0,SUBSTITUTE(Magazine!$B50," ","-"),"")&amp;"""&gt;&amp;emsp;&amp;emsp;•&amp;nbsp;&amp;nbsp;Consultant Vanzari Electrocasnice Mari&amp;nbsp;&amp;nbsp;("&amp;VLOOKUP(Magazine!$B50,Magazine!$B$2:$AN$95,30,0)&amp;IF(VLOOKUP(Magazine!$B50,Magazine!$B$2:$AN$95,30,0)&gt;1," pozitii"," pozitie")&amp;")&lt;/p&gt;"&amp;'Electrocasnice Mari'!$D$1&amp;"  &lt;p&gt;&amp;emsp;&amp;emsp;&amp;emsp;&amp;emsp;&amp;emsp;Trimite-ne CV-ul tau: &lt;a href=""mailto:recrutare@altex.ro?subject="&amp;"["&amp;UPPER(Magazine!C50)&amp;"]"&amp;" ["&amp;UPPER(Magazine!A50)&amp;"] "&amp;"Electrocasnice Mari"&amp;"""&gt;clici aici pentru a aplica.&lt;/a&gt;&lt;/p&gt;","")</f>
        <v/>
      </c>
      <c r="I175" t="str">
        <f>IF(Magazine!AF50&gt;0,"&lt;p class=""cariere-pozitie-titlu"" id="""&amp;IF(Magazine!$AO50&lt;&gt;0,SUBSTITUTE(Magazine!$B50," ","-"),"")&amp;"""&gt;&amp;emsp;&amp;emsp;•&amp;nbsp;&amp;nbsp;Consultant Vanzari Electrocasnice Mici&amp;nbsp;&amp;nbsp;("&amp;VLOOKUP(Magazine!$B50,Magazine!$B$2:$AN$95,31,0)&amp;IF(VLOOKUP(Magazine!$B50,Magazine!$B$2:$AN$95,31,0)&gt;1," pozitii"," pozitie")&amp;")&lt;/p&gt;"&amp;'Electrocasnice Mici'!$D$1&amp;"  &lt;p&gt;&amp;emsp;&amp;emsp;&amp;emsp;&amp;emsp;&amp;emsp;Trimite-ne CV-ul tau: &lt;a href=""mailto:recrutare@altex.ro?subject="&amp;"["&amp;UPPER(Magazine!C50)&amp;"]"&amp;" ["&amp;UPPER(Magazine!A50)&amp;"] "&amp;"Electrocasnice Mici"&amp;"""&gt;click aici pentru a aplica.&lt;/a&gt;&lt;/p&gt;","")</f>
        <v/>
      </c>
      <c r="J175" t="str">
        <f>IF(Magazine!AG50&gt;0,"&lt;p class=""cariere-pozitie-titlu"" id="""&amp;IF(Magazine!$AO50&lt;&gt;0,SUBSTITUTE(Magazine!$B50," ","-"),"")&amp;"""&gt;&amp;emsp;&amp;emsp;•&amp;nbsp;&amp;nbsp;Consultant Vanzari Comunicatii&amp;nbsp;&amp;nbsp;("&amp;VLOOKUP(Magazine!$B50,Magazine!$B$2:$AN$95,32,0)&amp;IF(VLOOKUP(Magazine!$B50,Magazine!$B$2:$AN$95,32,0)&gt;1," pozitii"," pozitie")&amp;")&lt;/p&gt;"&amp;Comunicatii!$D$1&amp;"  &lt;p&gt;&amp;emsp;&amp;emsp;&amp;emsp;&amp;emsp;&amp;emsp;Trimite-ne CV-ul tau: &lt;a href=""mailto:recrutare@altex.ro?subject="&amp;"["&amp;UPPER(Magazine!C50)&amp;"]"&amp;" ["&amp;UPPER(Magazine!A50)&amp;"] "&amp;"Comunicatii"&amp;"""&gt;click aici pentru a aplica.&lt;/a&gt;&lt;/p&gt;","")</f>
        <v/>
      </c>
      <c r="K175" t="str">
        <f>IF(Magazine!AH50&gt;0,"&lt;p class=""cariere-pozitie-titlu"" id="""&amp;IF(Magazine!$AO50&lt;&gt;0,SUBSTITUTE(Magazine!$B50," ","-"),"")&amp;"""&gt;&amp;emsp;&amp;emsp;•&amp;nbsp;&amp;nbsp;Consultant Vanzari IT&amp;nbsp;&amp;nbsp;("&amp;VLOOKUP(Magazine!$B50,Magazine!$B$2:$AN$95,33,0)&amp;IF(VLOOKUP(Magazine!$B50,Magazine!$B$2:$AN$95,33,0)&gt;1," pozitii"," pozitie")&amp;")&lt;/p&gt;"&amp;IT!$D$1&amp;"  &lt;p&gt;&amp;emsp;&amp;emsp;&amp;emsp;&amp;emsp;&amp;emsp;Trimite-ne CV-ul tau: &lt;a href=""mailto:recrutare@altex.ro?subject="&amp;"["&amp;UPPER(Magazine!C50)&amp;"]"&amp;" ["&amp;UPPER(Magazine!A50)&amp;"] "&amp;"IT"&amp;"""&gt;click aici pentru a aplica.&lt;/a&gt;&lt;/p&gt;","")</f>
        <v/>
      </c>
      <c r="L175" t="str">
        <f>IF(Magazine!AI50&gt;0,"&lt;p class=""cariere-pozitie-titlu"" id="""&amp;IF(Magazine!$AO50&lt;&gt;0,SUBSTITUTE(Magazine!$B50," ","-"),"")&amp;"""&gt;&amp;emsp;&amp;emsp;•&amp;nbsp;&amp;nbsp;Consultant Vanzari Entertainment&amp;nbsp;&amp;nbsp;("&amp;VLOOKUP(Magazine!$B50,Magazine!$B$2:$AN$95,34,0)&amp;IF(VLOOKUP(Magazine!$B50,Magazine!$B$2:$AN$95,34,0)&gt;1," pozitii"," pozitie")&amp;")&lt;/p&gt;"&amp;Entertainment!$D$1&amp;"  &lt;p&gt;&amp;emsp;&amp;emsp;&amp;emsp;&amp;emsp;&amp;emsp;Trimite-ne CV-ul tau &lt;a href=""mailto:recrutare@altex.ro?subject="&amp;"["&amp;UPPER(Magazine!C50)&amp;"]"&amp;" ["&amp;UPPER(Magazine!A50)&amp;"] "&amp;"Entertainment"&amp;"""&gt;click aici pentru a aplica.&lt;/a&gt;&lt;/p&gt;","")</f>
        <v/>
      </c>
      <c r="M175" t="str">
        <f>IF(Magazine!AJ50&gt;0,"&lt;p class=""cariere-pozitie-titlu"" id="""&amp;IF(Magazine!$AO50&lt;&gt;0,SUBSTITUTE(Magazine!$B50," ","-"),"")&amp;"""&gt;&amp;emsp;&amp;emsp;•&amp;nbsp;&amp;nbsp;Consultant Vanzari Negre&amp;nbsp;&amp;nbsp;("&amp;VLOOKUP(Magazine!$B50,Magazine!$B$2:$AN$95,35,0)&amp;IF(VLOOKUP(Magazine!$B50,Magazine!$B$2:$AN$95,35,0)&gt;1," pozitii"," pozitie")&amp;")&lt;/p&gt;"&amp;Negre!D49&amp;"  &lt;p&gt;&amp;emsp;&amp;emsp;&amp;emsp;&amp;emsp;&amp;emsp;Trimite-ne CV-ul tău la adresa &lt;a href=""mailto:recrutare@altex.ro?subject="&amp;"["&amp;UPPER(Magazine!C50)&amp;"]"&amp;" ["&amp;UPPER(Magazine!A50)&amp;"] "&amp;"Negre"&amp;"""&gt;recrutare@altex.ro&lt;/a&gt;&lt;/p&gt;","")</f>
        <v/>
      </c>
      <c r="N175" t="str">
        <f>IF(Magazine!AK50&gt;0,"&lt;p class=""cariere-pozitie-titlu"" id="""&amp;IF(Magazine!$AO50&lt;&gt;0,SUBSTITUTE(Magazine!$B50," ","-"),"")&amp;"""&gt;&amp;emsp;&amp;emsp;•&amp;nbsp;&amp;nbsp;Consultant Vanzari Audio-Visual&amp;nbsp;&amp;nbsp;("&amp;VLOOKUP(Magazine!$B50,Magazine!$B$2:$AN$95,36,0)&amp;IF(VLOOKUP(Magazine!$B50,Magazine!$B$2:$AN$95,36,0)&gt;1," pozitii"," pozitie")&amp;")&lt;/p&gt;"&amp;'Audio-Visual    '!$D$1&amp;"  &lt;p&gt;&amp;emsp;&amp;emsp;&amp;emsp;&amp;emsp;&amp;emsp;Trimite-ne CV-ul tau: &lt;a href=""mailto:recrutare@altex.ro?subject="&amp;"["&amp;UPPER(Magazine!F50)&amp;"]"&amp;" ["&amp;UPPER(Magazine!D50)&amp;"] "&amp;"Audio-Visual"&amp;"""&gt;click aici pentru a aplica.&lt;/a&gt;&lt;/p&gt;","")</f>
        <v/>
      </c>
      <c r="O175" t="str">
        <f>IF(Magazine!AL50&gt;0,"&lt;p class=""cariere-pozitie-titlu"" id="""&amp;IF(Magazine!$AO50&lt;&gt;0,SUBSTITUTE(Magazine!$B50," ","-"),"")&amp;"""&gt;&amp;emsp;&amp;emsp;•&amp;nbsp;&amp;nbsp;Responsabil Service&amp;nbsp;&amp;nbsp;("&amp;VLOOKUP(Magazine!$B50,Magazine!$B$2:$AN$95,37,0)&amp;IF(VLOOKUP(Magazine!$B50,Magazine!$B$2:$AN$95,37,0)&gt;1," pozitii"," pozitie")&amp;")&lt;/p&gt;"&amp;'Responsabil Service'!$D$1&amp;"  &lt;p&gt;&amp;emsp;&amp;emsp;&amp;emsp;&amp;emsp;&amp;emsp;Trimite-ne CV-ul tau &lt;a href=""mailto:recrutare@altex.ro?subject="&amp;"["&amp;UPPER(Magazine!F50)&amp;"]"&amp;" ["&amp;UPPER(Magazine!D50)&amp;"] "&amp;"Responsabil Service"&amp;"""&gt;click aici pentru a aplica.&lt;/a&gt;&lt;/p&gt;","")</f>
        <v/>
      </c>
      <c r="P175" t="str">
        <f>IF(Magazine!AM50&gt;0,"&lt;p class=""cariere-pozitie-titlu"" id="""&amp;IF(Magazine!$AO50&lt;&gt;0,SUBSTITUTE(Magazine!$B50," ","-"),"")&amp;"""&gt;&amp;emsp;&amp;emsp;•&amp;nbsp;&amp;nbsp;Operator Online&amp;nbsp;&amp;nbsp;("&amp;VLOOKUP(Magazine!$B50,Magazine!$B$2:$AN$95,38,0)&amp;IF(VLOOKUP(Magazine!$B50,Magazine!$B$2:$AN$95,38,0)&gt;1,"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href=""mailto:recrutare@altex.ro?subject="&amp;"["&amp;UPPER(Magazine!F50)&amp;"]"&amp;" ["&amp;UPPER(Magazine!D50)&amp;"] "&amp;"Operator Online"&amp;"""&gt;recrutare@altex.ro&lt;/a&gt;&lt;/p&gt;","")</f>
        <v/>
      </c>
      <c r="Q175" t="str">
        <f>IF(Magazine!AN50&gt;0,"&lt;p class=""cariere-pozitie-titlu"" id="""&amp;IF(Magazine!$AO50&lt;&gt;0,SUBSTITUTE(Magazine!$B50," ","-"),"")&amp;"""&gt;&amp;emsp;&amp;emsp;•&amp;nbsp;&amp;nbsp;Operator Probe &amp; Garantii&amp;nbsp;&amp;nbsp;("&amp;VLOOKUP(Magazine!$B50,Magazine!$B$2:$AN$95,39,0)&amp;IF(VLOOKUP(Magazine!$B50,Magazine!$B$2:$AN$95,39,0)&gt;1,"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href=""mailto:recrutare@altex.ro?subject="&amp;"["&amp;UPPER(Magazine!G50)&amp;"]"&amp;" ["&amp;UPPER(Magazine!E50)&amp;"] "&amp;"Probe &amp; Garantii"&amp;"""&gt;recrutare@altex.ro&lt;/a&gt;&lt;/p&gt;","")</f>
        <v/>
      </c>
      <c r="R175" t="str">
        <f t="shared" si="2"/>
        <v>&lt;/div&gt;</v>
      </c>
    </row>
    <row r="176" spans="1:18" x14ac:dyDescent="0.3">
      <c r="A176" t="str">
        <f>IF(NOT(ISNA(VLOOKUP(Magazine!D51,Magazine!$AQ$2:$AR$41,2,0))),IF(Magazine!D51&lt;&gt;Magazine!D50,"&lt;button id="""&amp;LOWER(Magazine!D51)&amp;""" class=""accordion""&gt;Posturi in județul "&amp;Magazine!D51&amp;" &lt;div&gt;("&amp;VLOOKUP(Magazine!D51,Magazine!$AQ$2:$AR$41,2,0)&amp;")&lt;/div&gt;&lt;/button&gt;",""),"")</f>
        <v>&lt;button id="dambovita" class="accordion"&gt;Posturi in județul Dambovita &lt;div&gt;(1)&lt;/div&gt;&lt;/button&gt;</v>
      </c>
      <c r="B176" t="str">
        <f t="shared" si="3"/>
        <v>&lt;div class="panel"&gt;</v>
      </c>
      <c r="C176" t="str">
        <f>IF(Magazine!$AO51&lt;&gt;0,"  &lt;h3 class=cariere-magazin-titlu&gt;"&amp;Magazine!B51&amp;"&lt;/h3&gt;","")</f>
        <v xml:space="preserve">  &lt;h3 class=cariere-magazin-titlu&gt;Altex Targoviste&lt;/h3&gt;</v>
      </c>
      <c r="D176" t="str">
        <f>IF(Magazine!AA51&gt;0,"&lt;p class=""cariere-pozitie-titlu"" id="""&amp;IF(Magazine!$AO51&lt;&gt;0,SUBSTITUTE(Magazine!$B51," ","-"),"")&amp;"""&gt;&amp;emsp;&amp;emsp;•&amp;nbsp;&amp;nbsp;Director Magazin&amp;nbsp;&amp;nbsp;("&amp;VLOOKUP(Magazine!$B51,Magazine!$B$2:$AN$95,26,0)&amp;IF(VLOOKUP(Magazine!$B51,Magazine!$B$2:$AN$95,26,0)&gt;1," pozitii"," pozitie")&amp;")&lt;/p&gt;"&amp;'Director Magazin   '!$D$1&amp;"  &lt;p&gt;&amp;emsp;&amp;emsp;&amp;emsp;&amp;emsp;&amp;emsp;Trimite-ne CV-ul tau: &lt;a href=""mailto:recrutare@altex.ro?subject="&amp;"["&amp;UPPER(Magazine!C51)&amp;"]"&amp;" ["&amp;UPPER(Magazine!A51)&amp;"] "&amp;"Director Magazin"&amp;"""&gt;click aici pentru a aplica.&lt;/a&gt;&lt;/p&gt;","")</f>
        <v/>
      </c>
      <c r="E176" t="str">
        <f>IF(Magazine!AB51&gt;0,"&lt;p class=""cariere-pozitie-titlu"" id="""&amp;IF(Magazine!$AO51&lt;&gt;0,SUBSTITUTE(Magazine!$B51," ","-"),"")&amp;"""&gt;&amp;emsp;&amp;emsp;•&amp;nbsp;&amp;nbsp;Director Adjunct Magazin&amp;nbsp;&amp;nbsp;("&amp;VLOOKUP(Magazine!$B51,Magazine!$B$2:$AN$95,27,0)&amp;IF(VLOOKUP(Magazine!$B51,Magazine!$B$2:$AN$95,27,0)&gt;1," pozitii"," pozitie")&amp;")&lt;/p&gt;"&amp;'Director Adjunct'!$D$1&amp;"  &lt;p&gt;&amp;emsp;&amp;emsp;&amp;emsp;&amp;emsp;&amp;emsp;Trimite-ne CV-ul tau: &lt;a href=""mailto:recrutare@altex.ro?subject="&amp;"["&amp;UPPER(Magazine!D51)&amp;"]"&amp;" ["&amp;UPPER(Magazine!B51)&amp;"] "&amp;"Director Adjunct Magazin"&amp;"""&gt;click aici pentru a aplica.&lt;/a&gt;&lt;/p&gt;","")</f>
        <v>&lt;p class="cariere-pozitie-titlu" id="Altex-Targoviste"&gt;&amp;emsp;&amp;emsp;•&amp;nbsp;&amp;nbsp;Director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href="mailto:recrutare@altex.ro?subject=[DAMBOVITA] [ALTEX TARGOVISTE] Director Adjunct Magazin"&gt;click aici pentru a aplica.&lt;/a&gt;&lt;/p&gt;</v>
      </c>
      <c r="F176" t="str">
        <f>IF(Magazine!AC51&gt;0,"&lt;p class=""cariere-pozitie-titlu"" id="""&amp;IF(Magazine!$AO51&lt;&gt;0,SUBSTITUTE(Magazine!$B51," ","-"),"")&amp;"""&gt;&amp;emsp;&amp;emsp;•&amp;nbsp;&amp;nbsp;Manager Financiar&amp;nbsp;&amp;nbsp;("&amp;VLOOKUP(Magazine!$B51,Magazine!$B$2:$AN$95,28,0)&amp;IF(VLOOKUP(Magazine!$B51,Magazine!$B$2:$AN$95,28,0)&gt;1," pozitii"," pozitie")&amp;")&lt;/p&gt;"&amp;'Manager Financiar'!$D$1&amp;"  &lt;p&gt;&amp;emsp;&amp;emsp;&amp;emsp;&amp;emsp;&amp;emsp;Trimite-ne CV-ul tau: &lt;a href=""mailto:recrutare@altex.ro?subject="&amp;"["&amp;UPPER(Magazine!C51)&amp;"]"&amp;" ["&amp;UPPER(Magazine!A51)&amp;"] "&amp;"Manager Financiar"&amp;"""&gt;click aici pentru a aplica.&lt;/a&gt;&lt;/p&gt;","")</f>
        <v/>
      </c>
      <c r="G176" t="str">
        <f>IF(Magazine!AD51&gt;0,"&lt;p class=""cariere-pozitie-titlu"" id="""&amp;IF(Magazine!$AO51&lt;&gt;0,SUBSTITUTE(Magazine!$B51," ","-"),"")&amp;"""&gt;&amp;emsp;&amp;emsp;•&amp;nbsp;&amp;nbsp;Casier&amp;nbsp;&amp;nbsp;("&amp;VLOOKUP(Magazine!$B51,Magazine!$B$2:$AN$95,29,0)&amp;IF(VLOOKUP(Magazine!$B51,Magazine!$B$2:$AN$95,29,0)&gt;1," pozitii"," pozitie")&amp;")&lt;/p&gt;"&amp;Casier!$D$1&amp;"  &lt;p&gt;&amp;emsp;&amp;emsp;&amp;emsp;&amp;emsp;&amp;emsp;Trimite-ne CV-ul tau: &lt;a href=""mailto:recrutare@altex.ro?subject="&amp;"["&amp;UPPER(Magazine!C51)&amp;"]"&amp;" ["&amp;UPPER(Magazine!A51)&amp;"] "&amp;"Casier"&amp;"""&gt;click aici pentru a aplica.&lt;/a&gt;&lt;/p&gt;","")</f>
        <v/>
      </c>
      <c r="H176" t="str">
        <f>IF(Magazine!AE51&gt;0,"&lt;p class=""cariere-pozitie-titlu"" id="""&amp;IF(Magazine!$AO51&lt;&gt;0,SUBSTITUTE(Magazine!$B51," ","-"),"")&amp;"""&gt;&amp;emsp;&amp;emsp;•&amp;nbsp;&amp;nbsp;Consultant Vanzari Electrocasnice Mari&amp;nbsp;&amp;nbsp;("&amp;VLOOKUP(Magazine!$B51,Magazine!$B$2:$AN$95,30,0)&amp;IF(VLOOKUP(Magazine!$B51,Magazine!$B$2:$AN$95,30,0)&gt;1," pozitii"," pozitie")&amp;")&lt;/p&gt;"&amp;'Electrocasnice Mari'!$D$1&amp;"  &lt;p&gt;&amp;emsp;&amp;emsp;&amp;emsp;&amp;emsp;&amp;emsp;Trimite-ne CV-ul tau: &lt;a href=""mailto:recrutare@altex.ro?subject="&amp;"["&amp;UPPER(Magazine!C51)&amp;"]"&amp;" ["&amp;UPPER(Magazine!A51)&amp;"] "&amp;"Electrocasnice Mari"&amp;"""&gt;clici aici pentru a aplica.&lt;/a&gt;&lt;/p&gt;","")</f>
        <v/>
      </c>
      <c r="I176" t="str">
        <f>IF(Magazine!AF51&gt;0,"&lt;p class=""cariere-pozitie-titlu"" id="""&amp;IF(Magazine!$AO51&lt;&gt;0,SUBSTITUTE(Magazine!$B51," ","-"),"")&amp;"""&gt;&amp;emsp;&amp;emsp;•&amp;nbsp;&amp;nbsp;Consultant Vanzari Electrocasnice Mici&amp;nbsp;&amp;nbsp;("&amp;VLOOKUP(Magazine!$B51,Magazine!$B$2:$AN$95,31,0)&amp;IF(VLOOKUP(Magazine!$B51,Magazine!$B$2:$AN$95,31,0)&gt;1," pozitii"," pozitie")&amp;")&lt;/p&gt;"&amp;'Electrocasnice Mici'!$D$1&amp;"  &lt;p&gt;&amp;emsp;&amp;emsp;&amp;emsp;&amp;emsp;&amp;emsp;Trimite-ne CV-ul tau: &lt;a href=""mailto:recrutare@altex.ro?subject="&amp;"["&amp;UPPER(Magazine!C51)&amp;"]"&amp;" ["&amp;UPPER(Magazine!A51)&amp;"] "&amp;"Electrocasnice Mici"&amp;"""&gt;click aici pentru a aplica.&lt;/a&gt;&lt;/p&gt;","")</f>
        <v/>
      </c>
      <c r="J176" t="str">
        <f>IF(Magazine!AG51&gt;0,"&lt;p class=""cariere-pozitie-titlu"" id="""&amp;IF(Magazine!$AO51&lt;&gt;0,SUBSTITUTE(Magazine!$B51," ","-"),"")&amp;"""&gt;&amp;emsp;&amp;emsp;•&amp;nbsp;&amp;nbsp;Consultant Vanzari Comunicatii&amp;nbsp;&amp;nbsp;("&amp;VLOOKUP(Magazine!$B51,Magazine!$B$2:$AN$95,32,0)&amp;IF(VLOOKUP(Magazine!$B51,Magazine!$B$2:$AN$95,32,0)&gt;1," pozitii"," pozitie")&amp;")&lt;/p&gt;"&amp;Comunicatii!$D$1&amp;"  &lt;p&gt;&amp;emsp;&amp;emsp;&amp;emsp;&amp;emsp;&amp;emsp;Trimite-ne CV-ul tau: &lt;a href=""mailto:recrutare@altex.ro?subject="&amp;"["&amp;UPPER(Magazine!C51)&amp;"]"&amp;" ["&amp;UPPER(Magazine!A51)&amp;"] "&amp;"Comunicatii"&amp;"""&gt;click aici pentru a aplica.&lt;/a&gt;&lt;/p&gt;","")</f>
        <v/>
      </c>
      <c r="K176" t="str">
        <f>IF(Magazine!AH51&gt;0,"&lt;p class=""cariere-pozitie-titlu"" id="""&amp;IF(Magazine!$AO51&lt;&gt;0,SUBSTITUTE(Magazine!$B51," ","-"),"")&amp;"""&gt;&amp;emsp;&amp;emsp;•&amp;nbsp;&amp;nbsp;Consultant Vanzari IT&amp;nbsp;&amp;nbsp;("&amp;VLOOKUP(Magazine!$B51,Magazine!$B$2:$AN$95,33,0)&amp;IF(VLOOKUP(Magazine!$B51,Magazine!$B$2:$AN$95,33,0)&gt;1," pozitii"," pozitie")&amp;")&lt;/p&gt;"&amp;IT!$D$1&amp;"  &lt;p&gt;&amp;emsp;&amp;emsp;&amp;emsp;&amp;emsp;&amp;emsp;Trimite-ne CV-ul tau: &lt;a href=""mailto:recrutare@altex.ro?subject="&amp;"["&amp;UPPER(Magazine!C51)&amp;"]"&amp;" ["&amp;UPPER(Magazine!A51)&amp;"] "&amp;"IT"&amp;"""&gt;click aici pentru a aplica.&lt;/a&gt;&lt;/p&gt;","")</f>
        <v/>
      </c>
      <c r="L176" t="str">
        <f>IF(Magazine!AI51&gt;0,"&lt;p class=""cariere-pozitie-titlu"" id="""&amp;IF(Magazine!$AO51&lt;&gt;0,SUBSTITUTE(Magazine!$B51," ","-"),"")&amp;"""&gt;&amp;emsp;&amp;emsp;•&amp;nbsp;&amp;nbsp;Consultant Vanzari Entertainment&amp;nbsp;&amp;nbsp;("&amp;VLOOKUP(Magazine!$B51,Magazine!$B$2:$AN$95,34,0)&amp;IF(VLOOKUP(Magazine!$B51,Magazine!$B$2:$AN$95,34,0)&gt;1," pozitii"," pozitie")&amp;")&lt;/p&gt;"&amp;Entertainment!$D$1&amp;"  &lt;p&gt;&amp;emsp;&amp;emsp;&amp;emsp;&amp;emsp;&amp;emsp;Trimite-ne CV-ul tau &lt;a href=""mailto:recrutare@altex.ro?subject="&amp;"["&amp;UPPER(Magazine!C51)&amp;"]"&amp;" ["&amp;UPPER(Magazine!A51)&amp;"] "&amp;"Entertainment"&amp;"""&gt;click aici pentru a aplica.&lt;/a&gt;&lt;/p&gt;","")</f>
        <v/>
      </c>
      <c r="M176" t="str">
        <f>IF(Magazine!AJ51&gt;0,"&lt;p class=""cariere-pozitie-titlu"" id="""&amp;IF(Magazine!$AO51&lt;&gt;0,SUBSTITUTE(Magazine!$B51," ","-"),"")&amp;"""&gt;&amp;emsp;&amp;emsp;•&amp;nbsp;&amp;nbsp;Consultant Vanzari Negre&amp;nbsp;&amp;nbsp;("&amp;VLOOKUP(Magazine!$B51,Magazine!$B$2:$AN$95,35,0)&amp;IF(VLOOKUP(Magazine!$B51,Magazine!$B$2:$AN$95,35,0)&gt;1," pozitii"," pozitie")&amp;")&lt;/p&gt;"&amp;Negre!D50&amp;"  &lt;p&gt;&amp;emsp;&amp;emsp;&amp;emsp;&amp;emsp;&amp;emsp;Trimite-ne CV-ul tău la adresa &lt;a href=""mailto:recrutare@altex.ro?subject="&amp;"["&amp;UPPER(Magazine!C51)&amp;"]"&amp;" ["&amp;UPPER(Magazine!A51)&amp;"] "&amp;"Negre"&amp;"""&gt;recrutare@altex.ro&lt;/a&gt;&lt;/p&gt;","")</f>
        <v/>
      </c>
      <c r="N176" t="str">
        <f>IF(Magazine!AK51&gt;0,"&lt;p class=""cariere-pozitie-titlu"" id="""&amp;IF(Magazine!$AO51&lt;&gt;0,SUBSTITUTE(Magazine!$B51," ","-"),"")&amp;"""&gt;&amp;emsp;&amp;emsp;•&amp;nbsp;&amp;nbsp;Consultant Vanzari Audio-Visual&amp;nbsp;&amp;nbsp;("&amp;VLOOKUP(Magazine!$B51,Magazine!$B$2:$AN$95,36,0)&amp;IF(VLOOKUP(Magazine!$B51,Magazine!$B$2:$AN$95,36,0)&gt;1," pozitii"," pozitie")&amp;")&lt;/p&gt;"&amp;'Audio-Visual    '!$D$1&amp;"  &lt;p&gt;&amp;emsp;&amp;emsp;&amp;emsp;&amp;emsp;&amp;emsp;Trimite-ne CV-ul tau: &lt;a href=""mailto:recrutare@altex.ro?subject="&amp;"["&amp;UPPER(Magazine!F51)&amp;"]"&amp;" ["&amp;UPPER(Magazine!D51)&amp;"] "&amp;"Audio-Visual"&amp;"""&gt;click aici pentru a aplica.&lt;/a&gt;&lt;/p&gt;","")</f>
        <v/>
      </c>
      <c r="O176" t="str">
        <f>IF(Magazine!AL51&gt;0,"&lt;p class=""cariere-pozitie-titlu"" id="""&amp;IF(Magazine!$AO51&lt;&gt;0,SUBSTITUTE(Magazine!$B51," ","-"),"")&amp;"""&gt;&amp;emsp;&amp;emsp;•&amp;nbsp;&amp;nbsp;Responsabil Service&amp;nbsp;&amp;nbsp;("&amp;VLOOKUP(Magazine!$B51,Magazine!$B$2:$AN$95,37,0)&amp;IF(VLOOKUP(Magazine!$B51,Magazine!$B$2:$AN$95,37,0)&gt;1," pozitii"," pozitie")&amp;")&lt;/p&gt;"&amp;'Responsabil Service'!$D$1&amp;"  &lt;p&gt;&amp;emsp;&amp;emsp;&amp;emsp;&amp;emsp;&amp;emsp;Trimite-ne CV-ul tau &lt;a href=""mailto:recrutare@altex.ro?subject="&amp;"["&amp;UPPER(Magazine!F51)&amp;"]"&amp;" ["&amp;UPPER(Magazine!D51)&amp;"] "&amp;"Responsabil Service"&amp;"""&gt;click aici pentru a aplica.&lt;/a&gt;&lt;/p&gt;","")</f>
        <v/>
      </c>
      <c r="P176" t="str">
        <f>IF(Magazine!AM51&gt;0,"&lt;p class=""cariere-pozitie-titlu"" id="""&amp;IF(Magazine!$AO51&lt;&gt;0,SUBSTITUTE(Magazine!$B51," ","-"),"")&amp;"""&gt;&amp;emsp;&amp;emsp;•&amp;nbsp;&amp;nbsp;Operator Online&amp;nbsp;&amp;nbsp;("&amp;VLOOKUP(Magazine!$B51,Magazine!$B$2:$AN$95,38,0)&amp;IF(VLOOKUP(Magazine!$B51,Magazine!$B$2:$AN$95,38,0)&gt;1,"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href=""mailto:recrutare@altex.ro?subject="&amp;"["&amp;UPPER(Magazine!F51)&amp;"]"&amp;" ["&amp;UPPER(Magazine!D51)&amp;"] "&amp;"Operator Online"&amp;"""&gt;recrutare@altex.ro&lt;/a&gt;&lt;/p&gt;","")</f>
        <v/>
      </c>
      <c r="Q176" t="str">
        <f>IF(Magazine!AN51&gt;0,"&lt;p class=""cariere-pozitie-titlu"" id="""&amp;IF(Magazine!$AO51&lt;&gt;0,SUBSTITUTE(Magazine!$B51," ","-"),"")&amp;"""&gt;&amp;emsp;&amp;emsp;•&amp;nbsp;&amp;nbsp;Operator Probe &amp; Garantii&amp;nbsp;&amp;nbsp;("&amp;VLOOKUP(Magazine!$B51,Magazine!$B$2:$AN$95,39,0)&amp;IF(VLOOKUP(Magazine!$B51,Magazine!$B$2:$AN$95,39,0)&gt;1,"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href=""mailto:recrutare@altex.ro?subject="&amp;"["&amp;UPPER(Magazine!G51)&amp;"]"&amp;" ["&amp;UPPER(Magazine!E51)&amp;"] "&amp;"Probe &amp; Garantii"&amp;"""&gt;recrutare@altex.ro&lt;/a&gt;&lt;/p&gt;","")</f>
        <v/>
      </c>
      <c r="R176" t="str">
        <f t="shared" si="2"/>
        <v/>
      </c>
    </row>
    <row r="177" spans="1:18" x14ac:dyDescent="0.3">
      <c r="A177" t="str">
        <f>IF(NOT(ISNA(VLOOKUP(Magazine!D52,Magazine!$AQ$2:$AR$41,2,0))),IF(Magazine!D52&lt;&gt;Magazine!D51,"&lt;button id="""&amp;LOWER(Magazine!D52)&amp;""" class=""accordion""&gt;Posturi in județul "&amp;Magazine!D52&amp;" &lt;div&gt;("&amp;VLOOKUP(Magazine!D52,Magazine!$AQ$2:$AR$41,2,0)&amp;")&lt;/div&gt;&lt;/button&gt;",""),"")</f>
        <v/>
      </c>
      <c r="B177" t="str">
        <f t="shared" si="3"/>
        <v/>
      </c>
      <c r="C177" t="str">
        <f>IF(Magazine!$AO52&lt;&gt;0,"  &lt;h3 class=cariere-magazin-titlu&gt;"&amp;Magazine!B52&amp;"&lt;/h3&gt;","")</f>
        <v/>
      </c>
      <c r="D177" t="str">
        <f>IF(Magazine!AA52&gt;0,"&lt;p class=""cariere-pozitie-titlu"" id="""&amp;IF(Magazine!$AO52&lt;&gt;0,SUBSTITUTE(Magazine!$B52," ","-"),"")&amp;"""&gt;&amp;emsp;&amp;emsp;•&amp;nbsp;&amp;nbsp;Director Magazin&amp;nbsp;&amp;nbsp;("&amp;VLOOKUP(Magazine!$B52,Magazine!$B$2:$AN$95,26,0)&amp;IF(VLOOKUP(Magazine!$B52,Magazine!$B$2:$AN$95,26,0)&gt;1," pozitii"," pozitie")&amp;")&lt;/p&gt;"&amp;'Director Magazin   '!$D$1&amp;"  &lt;p&gt;&amp;emsp;&amp;emsp;&amp;emsp;&amp;emsp;&amp;emsp;Trimite-ne CV-ul tau: &lt;a href=""mailto:recrutare@altex.ro?subject="&amp;"["&amp;UPPER(Magazine!C52)&amp;"]"&amp;" ["&amp;UPPER(Magazine!A52)&amp;"] "&amp;"Director Magazin"&amp;"""&gt;click aici pentru a aplica.&lt;/a&gt;&lt;/p&gt;","")</f>
        <v/>
      </c>
      <c r="E177" t="str">
        <f>IF(Magazine!AB52&gt;0,"&lt;p class=""cariere-pozitie-titlu"" id="""&amp;IF(Magazine!$AO52&lt;&gt;0,SUBSTITUTE(Magazine!$B52," ","-"),"")&amp;"""&gt;&amp;emsp;&amp;emsp;•&amp;nbsp;&amp;nbsp;Director Adjunct Magazin&amp;nbsp;&amp;nbsp;("&amp;VLOOKUP(Magazine!$B52,Magazine!$B$2:$AN$95,27,0)&amp;IF(VLOOKUP(Magazine!$B52,Magazine!$B$2:$AN$95,27,0)&gt;1," pozitii"," pozitie")&amp;")&lt;/p&gt;"&amp;'Director Adjunct'!$D$1&amp;"  &lt;p&gt;&amp;emsp;&amp;emsp;&amp;emsp;&amp;emsp;&amp;emsp;Trimite-ne CV-ul tau: &lt;a href=""mailto:recrutare@altex.ro?subject="&amp;"["&amp;UPPER(Magazine!D52)&amp;"]"&amp;" ["&amp;UPPER(Magazine!B52)&amp;"] "&amp;"Director Adjunct Magazin"&amp;"""&gt;click aici pentru a aplica.&lt;/a&gt;&lt;/p&gt;","")</f>
        <v/>
      </c>
      <c r="F177" t="str">
        <f>IF(Magazine!AC52&gt;0,"&lt;p class=""cariere-pozitie-titlu"" id="""&amp;IF(Magazine!$AO52&lt;&gt;0,SUBSTITUTE(Magazine!$B52," ","-"),"")&amp;"""&gt;&amp;emsp;&amp;emsp;•&amp;nbsp;&amp;nbsp;Manager Financiar&amp;nbsp;&amp;nbsp;("&amp;VLOOKUP(Magazine!$B52,Magazine!$B$2:$AN$95,28,0)&amp;IF(VLOOKUP(Magazine!$B52,Magazine!$B$2:$AN$95,28,0)&gt;1," pozitii"," pozitie")&amp;")&lt;/p&gt;"&amp;'Manager Financiar'!$D$1&amp;"  &lt;p&gt;&amp;emsp;&amp;emsp;&amp;emsp;&amp;emsp;&amp;emsp;Trimite-ne CV-ul tau: &lt;a href=""mailto:recrutare@altex.ro?subject="&amp;"["&amp;UPPER(Magazine!C52)&amp;"]"&amp;" ["&amp;UPPER(Magazine!A52)&amp;"] "&amp;"Manager Financiar"&amp;"""&gt;click aici pentru a aplica.&lt;/a&gt;&lt;/p&gt;","")</f>
        <v/>
      </c>
      <c r="G177" t="str">
        <f>IF(Magazine!AD52&gt;0,"&lt;p class=""cariere-pozitie-titlu"" id="""&amp;IF(Magazine!$AO52&lt;&gt;0,SUBSTITUTE(Magazine!$B52," ","-"),"")&amp;"""&gt;&amp;emsp;&amp;emsp;•&amp;nbsp;&amp;nbsp;Casier&amp;nbsp;&amp;nbsp;("&amp;VLOOKUP(Magazine!$B52,Magazine!$B$2:$AN$95,29,0)&amp;IF(VLOOKUP(Magazine!$B52,Magazine!$B$2:$AN$95,29,0)&gt;1," pozitii"," pozitie")&amp;")&lt;/p&gt;"&amp;Casier!$D$1&amp;"  &lt;p&gt;&amp;emsp;&amp;emsp;&amp;emsp;&amp;emsp;&amp;emsp;Trimite-ne CV-ul tau: &lt;a href=""mailto:recrutare@altex.ro?subject="&amp;"["&amp;UPPER(Magazine!C52)&amp;"]"&amp;" ["&amp;UPPER(Magazine!A52)&amp;"] "&amp;"Casier"&amp;"""&gt;click aici pentru a aplica.&lt;/a&gt;&lt;/p&gt;","")</f>
        <v/>
      </c>
      <c r="H177" t="str">
        <f>IF(Magazine!AE52&gt;0,"&lt;p class=""cariere-pozitie-titlu"" id="""&amp;IF(Magazine!$AO52&lt;&gt;0,SUBSTITUTE(Magazine!$B52," ","-"),"")&amp;"""&gt;&amp;emsp;&amp;emsp;•&amp;nbsp;&amp;nbsp;Consultant Vanzari Electrocasnice Mari&amp;nbsp;&amp;nbsp;("&amp;VLOOKUP(Magazine!$B52,Magazine!$B$2:$AN$95,30,0)&amp;IF(VLOOKUP(Magazine!$B52,Magazine!$B$2:$AN$95,30,0)&gt;1," pozitii"," pozitie")&amp;")&lt;/p&gt;"&amp;'Electrocasnice Mari'!$D$1&amp;"  &lt;p&gt;&amp;emsp;&amp;emsp;&amp;emsp;&amp;emsp;&amp;emsp;Trimite-ne CV-ul tau: &lt;a href=""mailto:recrutare@altex.ro?subject="&amp;"["&amp;UPPER(Magazine!C52)&amp;"]"&amp;" ["&amp;UPPER(Magazine!A52)&amp;"] "&amp;"Electrocasnice Mari"&amp;"""&gt;clici aici pentru a aplica.&lt;/a&gt;&lt;/p&gt;","")</f>
        <v/>
      </c>
      <c r="I177" t="str">
        <f>IF(Magazine!AF52&gt;0,"&lt;p class=""cariere-pozitie-titlu"" id="""&amp;IF(Magazine!$AO52&lt;&gt;0,SUBSTITUTE(Magazine!$B52," ","-"),"")&amp;"""&gt;&amp;emsp;&amp;emsp;•&amp;nbsp;&amp;nbsp;Consultant Vanzari Electrocasnice Mici&amp;nbsp;&amp;nbsp;("&amp;VLOOKUP(Magazine!$B52,Magazine!$B$2:$AN$95,31,0)&amp;IF(VLOOKUP(Magazine!$B52,Magazine!$B$2:$AN$95,31,0)&gt;1," pozitii"," pozitie")&amp;")&lt;/p&gt;"&amp;'Electrocasnice Mici'!$D$1&amp;"  &lt;p&gt;&amp;emsp;&amp;emsp;&amp;emsp;&amp;emsp;&amp;emsp;Trimite-ne CV-ul tau: &lt;a href=""mailto:recrutare@altex.ro?subject="&amp;"["&amp;UPPER(Magazine!C52)&amp;"]"&amp;" ["&amp;UPPER(Magazine!A52)&amp;"] "&amp;"Electrocasnice Mici"&amp;"""&gt;click aici pentru a aplica.&lt;/a&gt;&lt;/p&gt;","")</f>
        <v/>
      </c>
      <c r="J177" t="str">
        <f>IF(Magazine!AG52&gt;0,"&lt;p class=""cariere-pozitie-titlu"" id="""&amp;IF(Magazine!$AO52&lt;&gt;0,SUBSTITUTE(Magazine!$B52," ","-"),"")&amp;"""&gt;&amp;emsp;&amp;emsp;•&amp;nbsp;&amp;nbsp;Consultant Vanzari Comunicatii&amp;nbsp;&amp;nbsp;("&amp;VLOOKUP(Magazine!$B52,Magazine!$B$2:$AN$95,32,0)&amp;IF(VLOOKUP(Magazine!$B52,Magazine!$B$2:$AN$95,32,0)&gt;1," pozitii"," pozitie")&amp;")&lt;/p&gt;"&amp;Comunicatii!$D$1&amp;"  &lt;p&gt;&amp;emsp;&amp;emsp;&amp;emsp;&amp;emsp;&amp;emsp;Trimite-ne CV-ul tau: &lt;a href=""mailto:recrutare@altex.ro?subject="&amp;"["&amp;UPPER(Magazine!C52)&amp;"]"&amp;" ["&amp;UPPER(Magazine!A52)&amp;"] "&amp;"Comunicatii"&amp;"""&gt;click aici pentru a aplica.&lt;/a&gt;&lt;/p&gt;","")</f>
        <v/>
      </c>
      <c r="K177" t="str">
        <f>IF(Magazine!AH52&gt;0,"&lt;p class=""cariere-pozitie-titlu"" id="""&amp;IF(Magazine!$AO52&lt;&gt;0,SUBSTITUTE(Magazine!$B52," ","-"),"")&amp;"""&gt;&amp;emsp;&amp;emsp;•&amp;nbsp;&amp;nbsp;Consultant Vanzari IT&amp;nbsp;&amp;nbsp;("&amp;VLOOKUP(Magazine!$B52,Magazine!$B$2:$AN$95,33,0)&amp;IF(VLOOKUP(Magazine!$B52,Magazine!$B$2:$AN$95,33,0)&gt;1," pozitii"," pozitie")&amp;")&lt;/p&gt;"&amp;IT!$D$1&amp;"  &lt;p&gt;&amp;emsp;&amp;emsp;&amp;emsp;&amp;emsp;&amp;emsp;Trimite-ne CV-ul tau: &lt;a href=""mailto:recrutare@altex.ro?subject="&amp;"["&amp;UPPER(Magazine!C52)&amp;"]"&amp;" ["&amp;UPPER(Magazine!A52)&amp;"] "&amp;"IT"&amp;"""&gt;click aici pentru a aplica.&lt;/a&gt;&lt;/p&gt;","")</f>
        <v/>
      </c>
      <c r="L177" t="str">
        <f>IF(Magazine!AI52&gt;0,"&lt;p class=""cariere-pozitie-titlu"" id="""&amp;IF(Magazine!$AO52&lt;&gt;0,SUBSTITUTE(Magazine!$B52," ","-"),"")&amp;"""&gt;&amp;emsp;&amp;emsp;•&amp;nbsp;&amp;nbsp;Consultant Vanzari Entertainment&amp;nbsp;&amp;nbsp;("&amp;VLOOKUP(Magazine!$B52,Magazine!$B$2:$AN$95,34,0)&amp;IF(VLOOKUP(Magazine!$B52,Magazine!$B$2:$AN$95,34,0)&gt;1," pozitii"," pozitie")&amp;")&lt;/p&gt;"&amp;Entertainment!$D$1&amp;"  &lt;p&gt;&amp;emsp;&amp;emsp;&amp;emsp;&amp;emsp;&amp;emsp;Trimite-ne CV-ul tau &lt;a href=""mailto:recrutare@altex.ro?subject="&amp;"["&amp;UPPER(Magazine!C52)&amp;"]"&amp;" ["&amp;UPPER(Magazine!A52)&amp;"] "&amp;"Entertainment"&amp;"""&gt;click aici pentru a aplica.&lt;/a&gt;&lt;/p&gt;","")</f>
        <v/>
      </c>
      <c r="M177" t="str">
        <f>IF(Magazine!AJ52&gt;0,"&lt;p class=""cariere-pozitie-titlu"" id="""&amp;IF(Magazine!$AO52&lt;&gt;0,SUBSTITUTE(Magazine!$B52," ","-"),"")&amp;"""&gt;&amp;emsp;&amp;emsp;•&amp;nbsp;&amp;nbsp;Consultant Vanzari Negre&amp;nbsp;&amp;nbsp;("&amp;VLOOKUP(Magazine!$B52,Magazine!$B$2:$AN$95,35,0)&amp;IF(VLOOKUP(Magazine!$B52,Magazine!$B$2:$AN$95,35,0)&gt;1," pozitii"," pozitie")&amp;")&lt;/p&gt;"&amp;Negre!D51&amp;"  &lt;p&gt;&amp;emsp;&amp;emsp;&amp;emsp;&amp;emsp;&amp;emsp;Trimite-ne CV-ul tău la adresa &lt;a href=""mailto:recrutare@altex.ro?subject="&amp;"["&amp;UPPER(Magazine!C52)&amp;"]"&amp;" ["&amp;UPPER(Magazine!A52)&amp;"] "&amp;"Negre"&amp;"""&gt;recrutare@altex.ro&lt;/a&gt;&lt;/p&gt;","")</f>
        <v/>
      </c>
      <c r="N177" t="str">
        <f>IF(Magazine!AK52&gt;0,"&lt;p class=""cariere-pozitie-titlu"" id="""&amp;IF(Magazine!$AO52&lt;&gt;0,SUBSTITUTE(Magazine!$B52," ","-"),"")&amp;"""&gt;&amp;emsp;&amp;emsp;•&amp;nbsp;&amp;nbsp;Consultant Vanzari Audio-Visual&amp;nbsp;&amp;nbsp;("&amp;VLOOKUP(Magazine!$B52,Magazine!$B$2:$AN$95,36,0)&amp;IF(VLOOKUP(Magazine!$B52,Magazine!$B$2:$AN$95,36,0)&gt;1," pozitii"," pozitie")&amp;")&lt;/p&gt;"&amp;'Audio-Visual    '!$D$1&amp;"  &lt;p&gt;&amp;emsp;&amp;emsp;&amp;emsp;&amp;emsp;&amp;emsp;Trimite-ne CV-ul tau: &lt;a href=""mailto:recrutare@altex.ro?subject="&amp;"["&amp;UPPER(Magazine!F52)&amp;"]"&amp;" ["&amp;UPPER(Magazine!D52)&amp;"] "&amp;"Audio-Visual"&amp;"""&gt;click aici pentru a aplica.&lt;/a&gt;&lt;/p&gt;","")</f>
        <v/>
      </c>
      <c r="O177" t="str">
        <f>IF(Magazine!AL52&gt;0,"&lt;p class=""cariere-pozitie-titlu"" id="""&amp;IF(Magazine!$AO52&lt;&gt;0,SUBSTITUTE(Magazine!$B52," ","-"),"")&amp;"""&gt;&amp;emsp;&amp;emsp;•&amp;nbsp;&amp;nbsp;Responsabil Service&amp;nbsp;&amp;nbsp;("&amp;VLOOKUP(Magazine!$B52,Magazine!$B$2:$AN$95,37,0)&amp;IF(VLOOKUP(Magazine!$B52,Magazine!$B$2:$AN$95,37,0)&gt;1," pozitii"," pozitie")&amp;")&lt;/p&gt;"&amp;'Responsabil Service'!$D$1&amp;"  &lt;p&gt;&amp;emsp;&amp;emsp;&amp;emsp;&amp;emsp;&amp;emsp;Trimite-ne CV-ul tau &lt;a href=""mailto:recrutare@altex.ro?subject="&amp;"["&amp;UPPER(Magazine!F52)&amp;"]"&amp;" ["&amp;UPPER(Magazine!D52)&amp;"] "&amp;"Responsabil Service"&amp;"""&gt;click aici pentru a aplica.&lt;/a&gt;&lt;/p&gt;","")</f>
        <v/>
      </c>
      <c r="P177" t="str">
        <f>IF(Magazine!AM52&gt;0,"&lt;p class=""cariere-pozitie-titlu"" id="""&amp;IF(Magazine!$AO52&lt;&gt;0,SUBSTITUTE(Magazine!$B52," ","-"),"")&amp;"""&gt;&amp;emsp;&amp;emsp;•&amp;nbsp;&amp;nbsp;Operator Online&amp;nbsp;&amp;nbsp;("&amp;VLOOKUP(Magazine!$B52,Magazine!$B$2:$AN$95,38,0)&amp;IF(VLOOKUP(Magazine!$B52,Magazine!$B$2:$AN$95,38,0)&gt;1,"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href=""mailto:recrutare@altex.ro?subject="&amp;"["&amp;UPPER(Magazine!F52)&amp;"]"&amp;" ["&amp;UPPER(Magazine!D52)&amp;"] "&amp;"Operator Online"&amp;"""&gt;recrutare@altex.ro&lt;/a&gt;&lt;/p&gt;","")</f>
        <v/>
      </c>
      <c r="Q177" t="str">
        <f>IF(Magazine!AN52&gt;0,"&lt;p class=""cariere-pozitie-titlu"" id="""&amp;IF(Magazine!$AO52&lt;&gt;0,SUBSTITUTE(Magazine!$B52," ","-"),"")&amp;"""&gt;&amp;emsp;&amp;emsp;•&amp;nbsp;&amp;nbsp;Operator Probe &amp; Garantii&amp;nbsp;&amp;nbsp;("&amp;VLOOKUP(Magazine!$B52,Magazine!$B$2:$AN$95,39,0)&amp;IF(VLOOKUP(Magazine!$B52,Magazine!$B$2:$AN$95,39,0)&gt;1,"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href=""mailto:recrutare@altex.ro?subject="&amp;"["&amp;UPPER(Magazine!G52)&amp;"]"&amp;" ["&amp;UPPER(Magazine!E52)&amp;"] "&amp;"Probe &amp; Garantii"&amp;"""&gt;recrutare@altex.ro&lt;/a&gt;&lt;/p&gt;","")</f>
        <v/>
      </c>
      <c r="R177" t="str">
        <f t="shared" si="2"/>
        <v>&lt;/div&gt;</v>
      </c>
    </row>
    <row r="178" spans="1:18" x14ac:dyDescent="0.3">
      <c r="A178" t="str">
        <f>IF(NOT(ISNA(VLOOKUP(Magazine!D53,Magazine!$AQ$2:$AR$41,2,0))),IF(Magazine!D53&lt;&gt;Magazine!D52,"&lt;button id="""&amp;LOWER(Magazine!D53)&amp;""" class=""accordion""&gt;Posturi in județul "&amp;Magazine!D53&amp;" &lt;div&gt;("&amp;VLOOKUP(Magazine!D53,Magazine!$AQ$2:$AR$41,2,0)&amp;")&lt;/div&gt;&lt;/button&gt;",""),"")</f>
        <v>&lt;button id="dolj" class="accordion"&gt;Posturi in județul Dolj &lt;div&gt;(0)&lt;/div&gt;&lt;/button&gt;</v>
      </c>
      <c r="B178" t="str">
        <f t="shared" si="3"/>
        <v>&lt;div class="panel"&gt;</v>
      </c>
      <c r="C178" t="str">
        <f>IF(Magazine!$AO53&lt;&gt;0,"  &lt;h3 class=cariere-magazin-titlu&gt;"&amp;Magazine!B53&amp;"&lt;/h3&gt;","")</f>
        <v/>
      </c>
      <c r="D178" t="str">
        <f>IF(Magazine!AA53&gt;0,"&lt;p class=""cariere-pozitie-titlu"" id="""&amp;IF(Magazine!$AO53&lt;&gt;0,SUBSTITUTE(Magazine!$B53," ","-"),"")&amp;"""&gt;&amp;emsp;&amp;emsp;•&amp;nbsp;&amp;nbsp;Director Magazin&amp;nbsp;&amp;nbsp;("&amp;VLOOKUP(Magazine!$B53,Magazine!$B$2:$AN$95,26,0)&amp;IF(VLOOKUP(Magazine!$B53,Magazine!$B$2:$AN$95,26,0)&gt;1," pozitii"," pozitie")&amp;")&lt;/p&gt;"&amp;'Director Magazin   '!$D$1&amp;"  &lt;p&gt;&amp;emsp;&amp;emsp;&amp;emsp;&amp;emsp;&amp;emsp;Trimite-ne CV-ul tau: &lt;a href=""mailto:recrutare@altex.ro?subject="&amp;"["&amp;UPPER(Magazine!C53)&amp;"]"&amp;" ["&amp;UPPER(Magazine!A53)&amp;"] "&amp;"Director Magazin"&amp;"""&gt;click aici pentru a aplica.&lt;/a&gt;&lt;/p&gt;","")</f>
        <v/>
      </c>
      <c r="E178" t="str">
        <f>IF(Magazine!AB53&gt;0,"&lt;p class=""cariere-pozitie-titlu"" id="""&amp;IF(Magazine!$AO53&lt;&gt;0,SUBSTITUTE(Magazine!$B53," ","-"),"")&amp;"""&gt;&amp;emsp;&amp;emsp;•&amp;nbsp;&amp;nbsp;Director Adjunct Magazin&amp;nbsp;&amp;nbsp;("&amp;VLOOKUP(Magazine!$B53,Magazine!$B$2:$AN$95,27,0)&amp;IF(VLOOKUP(Magazine!$B53,Magazine!$B$2:$AN$95,27,0)&gt;1," pozitii"," pozitie")&amp;")&lt;/p&gt;"&amp;'Director Adjunct'!$D$1&amp;"  &lt;p&gt;&amp;emsp;&amp;emsp;&amp;emsp;&amp;emsp;&amp;emsp;Trimite-ne CV-ul tau: &lt;a href=""mailto:recrutare@altex.ro?subject="&amp;"["&amp;UPPER(Magazine!D53)&amp;"]"&amp;" ["&amp;UPPER(Magazine!B53)&amp;"] "&amp;"Director Adjunct Magazin"&amp;"""&gt;click aici pentru a aplica.&lt;/a&gt;&lt;/p&gt;","")</f>
        <v/>
      </c>
      <c r="F178" t="str">
        <f>IF(Magazine!AC53&gt;0,"&lt;p class=""cariere-pozitie-titlu"" id="""&amp;IF(Magazine!$AO53&lt;&gt;0,SUBSTITUTE(Magazine!$B53," ","-"),"")&amp;"""&gt;&amp;emsp;&amp;emsp;•&amp;nbsp;&amp;nbsp;Manager Financiar&amp;nbsp;&amp;nbsp;("&amp;VLOOKUP(Magazine!$B53,Magazine!$B$2:$AN$95,28,0)&amp;IF(VLOOKUP(Magazine!$B53,Magazine!$B$2:$AN$95,28,0)&gt;1," pozitii"," pozitie")&amp;")&lt;/p&gt;"&amp;'Manager Financiar'!$D$1&amp;"  &lt;p&gt;&amp;emsp;&amp;emsp;&amp;emsp;&amp;emsp;&amp;emsp;Trimite-ne CV-ul tau: &lt;a href=""mailto:recrutare@altex.ro?subject="&amp;"["&amp;UPPER(Magazine!C53)&amp;"]"&amp;" ["&amp;UPPER(Magazine!A53)&amp;"] "&amp;"Manager Financiar"&amp;"""&gt;click aici pentru a aplica.&lt;/a&gt;&lt;/p&gt;","")</f>
        <v/>
      </c>
      <c r="G178" t="str">
        <f>IF(Magazine!AD53&gt;0,"&lt;p class=""cariere-pozitie-titlu"" id="""&amp;IF(Magazine!$AO53&lt;&gt;0,SUBSTITUTE(Magazine!$B53," ","-"),"")&amp;"""&gt;&amp;emsp;&amp;emsp;•&amp;nbsp;&amp;nbsp;Casier&amp;nbsp;&amp;nbsp;("&amp;VLOOKUP(Magazine!$B53,Magazine!$B$2:$AN$95,29,0)&amp;IF(VLOOKUP(Magazine!$B53,Magazine!$B$2:$AN$95,29,0)&gt;1," pozitii"," pozitie")&amp;")&lt;/p&gt;"&amp;Casier!$D$1&amp;"  &lt;p&gt;&amp;emsp;&amp;emsp;&amp;emsp;&amp;emsp;&amp;emsp;Trimite-ne CV-ul tau: &lt;a href=""mailto:recrutare@altex.ro?subject="&amp;"["&amp;UPPER(Magazine!C53)&amp;"]"&amp;" ["&amp;UPPER(Magazine!A53)&amp;"] "&amp;"Casier"&amp;"""&gt;click aici pentru a aplica.&lt;/a&gt;&lt;/p&gt;","")</f>
        <v/>
      </c>
      <c r="H178" t="str">
        <f>IF(Magazine!AE53&gt;0,"&lt;p class=""cariere-pozitie-titlu"" id="""&amp;IF(Magazine!$AO53&lt;&gt;0,SUBSTITUTE(Magazine!$B53," ","-"),"")&amp;"""&gt;&amp;emsp;&amp;emsp;•&amp;nbsp;&amp;nbsp;Consultant Vanzari Electrocasnice Mari&amp;nbsp;&amp;nbsp;("&amp;VLOOKUP(Magazine!$B53,Magazine!$B$2:$AN$95,30,0)&amp;IF(VLOOKUP(Magazine!$B53,Magazine!$B$2:$AN$95,30,0)&gt;1," pozitii"," pozitie")&amp;")&lt;/p&gt;"&amp;'Electrocasnice Mari'!$D$1&amp;"  &lt;p&gt;&amp;emsp;&amp;emsp;&amp;emsp;&amp;emsp;&amp;emsp;Trimite-ne CV-ul tau: &lt;a href=""mailto:recrutare@altex.ro?subject="&amp;"["&amp;UPPER(Magazine!C53)&amp;"]"&amp;" ["&amp;UPPER(Magazine!A53)&amp;"] "&amp;"Electrocasnice Mari"&amp;"""&gt;clici aici pentru a aplica.&lt;/a&gt;&lt;/p&gt;","")</f>
        <v/>
      </c>
      <c r="I178" t="str">
        <f>IF(Magazine!AF53&gt;0,"&lt;p class=""cariere-pozitie-titlu"" id="""&amp;IF(Magazine!$AO53&lt;&gt;0,SUBSTITUTE(Magazine!$B53," ","-"),"")&amp;"""&gt;&amp;emsp;&amp;emsp;•&amp;nbsp;&amp;nbsp;Consultant Vanzari Electrocasnice Mici&amp;nbsp;&amp;nbsp;("&amp;VLOOKUP(Magazine!$B53,Magazine!$B$2:$AN$95,31,0)&amp;IF(VLOOKUP(Magazine!$B53,Magazine!$B$2:$AN$95,31,0)&gt;1," pozitii"," pozitie")&amp;")&lt;/p&gt;"&amp;'Electrocasnice Mici'!$D$1&amp;"  &lt;p&gt;&amp;emsp;&amp;emsp;&amp;emsp;&amp;emsp;&amp;emsp;Trimite-ne CV-ul tau: &lt;a href=""mailto:recrutare@altex.ro?subject="&amp;"["&amp;UPPER(Magazine!C53)&amp;"]"&amp;" ["&amp;UPPER(Magazine!A53)&amp;"] "&amp;"Electrocasnice Mici"&amp;"""&gt;click aici pentru a aplica.&lt;/a&gt;&lt;/p&gt;","")</f>
        <v/>
      </c>
      <c r="J178" t="str">
        <f>IF(Magazine!AG53&gt;0,"&lt;p class=""cariere-pozitie-titlu"" id="""&amp;IF(Magazine!$AO53&lt;&gt;0,SUBSTITUTE(Magazine!$B53," ","-"),"")&amp;"""&gt;&amp;emsp;&amp;emsp;•&amp;nbsp;&amp;nbsp;Consultant Vanzari Comunicatii&amp;nbsp;&amp;nbsp;("&amp;VLOOKUP(Magazine!$B53,Magazine!$B$2:$AN$95,32,0)&amp;IF(VLOOKUP(Magazine!$B53,Magazine!$B$2:$AN$95,32,0)&gt;1," pozitii"," pozitie")&amp;")&lt;/p&gt;"&amp;Comunicatii!$D$1&amp;"  &lt;p&gt;&amp;emsp;&amp;emsp;&amp;emsp;&amp;emsp;&amp;emsp;Trimite-ne CV-ul tau: &lt;a href=""mailto:recrutare@altex.ro?subject="&amp;"["&amp;UPPER(Magazine!C53)&amp;"]"&amp;" ["&amp;UPPER(Magazine!A53)&amp;"] "&amp;"Comunicatii"&amp;"""&gt;click aici pentru a aplica.&lt;/a&gt;&lt;/p&gt;","")</f>
        <v/>
      </c>
      <c r="K178" t="str">
        <f>IF(Magazine!AH53&gt;0,"&lt;p class=""cariere-pozitie-titlu"" id="""&amp;IF(Magazine!$AO53&lt;&gt;0,SUBSTITUTE(Magazine!$B53," ","-"),"")&amp;"""&gt;&amp;emsp;&amp;emsp;•&amp;nbsp;&amp;nbsp;Consultant Vanzari IT&amp;nbsp;&amp;nbsp;("&amp;VLOOKUP(Magazine!$B53,Magazine!$B$2:$AN$95,33,0)&amp;IF(VLOOKUP(Magazine!$B53,Magazine!$B$2:$AN$95,33,0)&gt;1," pozitii"," pozitie")&amp;")&lt;/p&gt;"&amp;IT!$D$1&amp;"  &lt;p&gt;&amp;emsp;&amp;emsp;&amp;emsp;&amp;emsp;&amp;emsp;Trimite-ne CV-ul tau: &lt;a href=""mailto:recrutare@altex.ro?subject="&amp;"["&amp;UPPER(Magazine!C53)&amp;"]"&amp;" ["&amp;UPPER(Magazine!A53)&amp;"] "&amp;"IT"&amp;"""&gt;click aici pentru a aplica.&lt;/a&gt;&lt;/p&gt;","")</f>
        <v/>
      </c>
      <c r="L178" t="str">
        <f>IF(Magazine!AI53&gt;0,"&lt;p class=""cariere-pozitie-titlu"" id="""&amp;IF(Magazine!$AO53&lt;&gt;0,SUBSTITUTE(Magazine!$B53," ","-"),"")&amp;"""&gt;&amp;emsp;&amp;emsp;•&amp;nbsp;&amp;nbsp;Consultant Vanzari Entertainment&amp;nbsp;&amp;nbsp;("&amp;VLOOKUP(Magazine!$B53,Magazine!$B$2:$AN$95,34,0)&amp;IF(VLOOKUP(Magazine!$B53,Magazine!$B$2:$AN$95,34,0)&gt;1," pozitii"," pozitie")&amp;")&lt;/p&gt;"&amp;Entertainment!$D$1&amp;"  &lt;p&gt;&amp;emsp;&amp;emsp;&amp;emsp;&amp;emsp;&amp;emsp;Trimite-ne CV-ul tau &lt;a href=""mailto:recrutare@altex.ro?subject="&amp;"["&amp;UPPER(Magazine!C53)&amp;"]"&amp;" ["&amp;UPPER(Magazine!A53)&amp;"] "&amp;"Entertainment"&amp;"""&gt;click aici pentru a aplica.&lt;/a&gt;&lt;/p&gt;","")</f>
        <v/>
      </c>
      <c r="M178" t="str">
        <f>IF(Magazine!AJ53&gt;0,"&lt;p class=""cariere-pozitie-titlu"" id="""&amp;IF(Magazine!$AO53&lt;&gt;0,SUBSTITUTE(Magazine!$B53," ","-"),"")&amp;"""&gt;&amp;emsp;&amp;emsp;•&amp;nbsp;&amp;nbsp;Consultant Vanzari Negre&amp;nbsp;&amp;nbsp;("&amp;VLOOKUP(Magazine!$B53,Magazine!$B$2:$AN$95,35,0)&amp;IF(VLOOKUP(Magazine!$B53,Magazine!$B$2:$AN$95,35,0)&gt;1," pozitii"," pozitie")&amp;")&lt;/p&gt;"&amp;Negre!D52&amp;"  &lt;p&gt;&amp;emsp;&amp;emsp;&amp;emsp;&amp;emsp;&amp;emsp;Trimite-ne CV-ul tău la adresa &lt;a href=""mailto:recrutare@altex.ro?subject="&amp;"["&amp;UPPER(Magazine!C53)&amp;"]"&amp;" ["&amp;UPPER(Magazine!A53)&amp;"] "&amp;"Negre"&amp;"""&gt;recrutare@altex.ro&lt;/a&gt;&lt;/p&gt;","")</f>
        <v/>
      </c>
      <c r="N178" t="str">
        <f>IF(Magazine!AK53&gt;0,"&lt;p class=""cariere-pozitie-titlu"" id="""&amp;IF(Magazine!$AO53&lt;&gt;0,SUBSTITUTE(Magazine!$B53," ","-"),"")&amp;"""&gt;&amp;emsp;&amp;emsp;•&amp;nbsp;&amp;nbsp;Consultant Vanzari Audio-Visual&amp;nbsp;&amp;nbsp;("&amp;VLOOKUP(Magazine!$B53,Magazine!$B$2:$AN$95,36,0)&amp;IF(VLOOKUP(Magazine!$B53,Magazine!$B$2:$AN$95,36,0)&gt;1," pozitii"," pozitie")&amp;")&lt;/p&gt;"&amp;'Audio-Visual    '!$D$1&amp;"  &lt;p&gt;&amp;emsp;&amp;emsp;&amp;emsp;&amp;emsp;&amp;emsp;Trimite-ne CV-ul tau: &lt;a href=""mailto:recrutare@altex.ro?subject="&amp;"["&amp;UPPER(Magazine!F53)&amp;"]"&amp;" ["&amp;UPPER(Magazine!D53)&amp;"] "&amp;"Audio-Visual"&amp;"""&gt;click aici pentru a aplica.&lt;/a&gt;&lt;/p&gt;","")</f>
        <v/>
      </c>
      <c r="O178" t="str">
        <f>IF(Magazine!AL53&gt;0,"&lt;p class=""cariere-pozitie-titlu"" id="""&amp;IF(Magazine!$AO53&lt;&gt;0,SUBSTITUTE(Magazine!$B53," ","-"),"")&amp;"""&gt;&amp;emsp;&amp;emsp;•&amp;nbsp;&amp;nbsp;Responsabil Service&amp;nbsp;&amp;nbsp;("&amp;VLOOKUP(Magazine!$B53,Magazine!$B$2:$AN$95,37,0)&amp;IF(VLOOKUP(Magazine!$B53,Magazine!$B$2:$AN$95,37,0)&gt;1," pozitii"," pozitie")&amp;")&lt;/p&gt;"&amp;'Responsabil Service'!$D$1&amp;"  &lt;p&gt;&amp;emsp;&amp;emsp;&amp;emsp;&amp;emsp;&amp;emsp;Trimite-ne CV-ul tau &lt;a href=""mailto:recrutare@altex.ro?subject="&amp;"["&amp;UPPER(Magazine!F53)&amp;"]"&amp;" ["&amp;UPPER(Magazine!D53)&amp;"] "&amp;"Responsabil Service"&amp;"""&gt;click aici pentru a aplica.&lt;/a&gt;&lt;/p&gt;","")</f>
        <v/>
      </c>
      <c r="P178" t="str">
        <f>IF(Magazine!AM53&gt;0,"&lt;p class=""cariere-pozitie-titlu"" id="""&amp;IF(Magazine!$AO53&lt;&gt;0,SUBSTITUTE(Magazine!$B53," ","-"),"")&amp;"""&gt;&amp;emsp;&amp;emsp;•&amp;nbsp;&amp;nbsp;Operator Online&amp;nbsp;&amp;nbsp;("&amp;VLOOKUP(Magazine!$B53,Magazine!$B$2:$AN$95,38,0)&amp;IF(VLOOKUP(Magazine!$B53,Magazine!$B$2:$AN$95,38,0)&gt;1,"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href=""mailto:recrutare@altex.ro?subject="&amp;"["&amp;UPPER(Magazine!F53)&amp;"]"&amp;" ["&amp;UPPER(Magazine!D53)&amp;"] "&amp;"Operator Online"&amp;"""&gt;recrutare@altex.ro&lt;/a&gt;&lt;/p&gt;","")</f>
        <v/>
      </c>
      <c r="Q178" t="str">
        <f>IF(Magazine!AN53&gt;0,"&lt;p class=""cariere-pozitie-titlu"" id="""&amp;IF(Magazine!$AO53&lt;&gt;0,SUBSTITUTE(Magazine!$B53," ","-"),"")&amp;"""&gt;&amp;emsp;&amp;emsp;•&amp;nbsp;&amp;nbsp;Operator Probe &amp; Garantii&amp;nbsp;&amp;nbsp;("&amp;VLOOKUP(Magazine!$B53,Magazine!$B$2:$AN$95,39,0)&amp;IF(VLOOKUP(Magazine!$B53,Magazine!$B$2:$AN$95,39,0)&gt;1,"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href=""mailto:recrutare@altex.ro?subject="&amp;"["&amp;UPPER(Magazine!G53)&amp;"]"&amp;" ["&amp;UPPER(Magazine!E53)&amp;"] "&amp;"Probe &amp; Garantii"&amp;"""&gt;recrutare@altex.ro&lt;/a&gt;&lt;/p&gt;","")</f>
        <v/>
      </c>
      <c r="R178" t="str">
        <f t="shared" si="2"/>
        <v/>
      </c>
    </row>
    <row r="179" spans="1:18" x14ac:dyDescent="0.3">
      <c r="A179" t="str">
        <f>IF(NOT(ISNA(VLOOKUP(Magazine!D54,Magazine!$AQ$2:$AR$41,2,0))),IF(Magazine!D54&lt;&gt;Magazine!D53,"&lt;button id="""&amp;LOWER(Magazine!D54)&amp;""" class=""accordion""&gt;Posturi in județul "&amp;Magazine!D54&amp;" &lt;div&gt;("&amp;VLOOKUP(Magazine!D54,Magazine!$AQ$2:$AR$41,2,0)&amp;")&lt;/div&gt;&lt;/button&gt;",""),"")</f>
        <v/>
      </c>
      <c r="B179" t="str">
        <f t="shared" si="3"/>
        <v/>
      </c>
      <c r="C179" t="str">
        <f>IF(Magazine!$AO54&lt;&gt;0,"  &lt;h3 class=cariere-magazin-titlu&gt;"&amp;Magazine!B54&amp;"&lt;/h3&gt;","")</f>
        <v/>
      </c>
      <c r="D179" t="str">
        <f>IF(Magazine!AA54&gt;0,"&lt;p class=""cariere-pozitie-titlu"" id="""&amp;IF(Magazine!$AO54&lt;&gt;0,SUBSTITUTE(Magazine!$B54," ","-"),"")&amp;"""&gt;&amp;emsp;&amp;emsp;•&amp;nbsp;&amp;nbsp;Director Magazin&amp;nbsp;&amp;nbsp;("&amp;VLOOKUP(Magazine!$B54,Magazine!$B$2:$AN$95,26,0)&amp;IF(VLOOKUP(Magazine!$B54,Magazine!$B$2:$AN$95,26,0)&gt;1," pozitii"," pozitie")&amp;")&lt;/p&gt;"&amp;'Director Magazin   '!$D$1&amp;"  &lt;p&gt;&amp;emsp;&amp;emsp;&amp;emsp;&amp;emsp;&amp;emsp;Trimite-ne CV-ul tau: &lt;a href=""mailto:recrutare@altex.ro?subject="&amp;"["&amp;UPPER(Magazine!C54)&amp;"]"&amp;" ["&amp;UPPER(Magazine!A54)&amp;"] "&amp;"Director Magazin"&amp;"""&gt;click aici pentru a aplica.&lt;/a&gt;&lt;/p&gt;","")</f>
        <v/>
      </c>
      <c r="E179" t="str">
        <f>IF(Magazine!AB54&gt;0,"&lt;p class=""cariere-pozitie-titlu"" id="""&amp;IF(Magazine!$AO54&lt;&gt;0,SUBSTITUTE(Magazine!$B54," ","-"),"")&amp;"""&gt;&amp;emsp;&amp;emsp;•&amp;nbsp;&amp;nbsp;Director Adjunct Magazin&amp;nbsp;&amp;nbsp;("&amp;VLOOKUP(Magazine!$B54,Magazine!$B$2:$AN$95,27,0)&amp;IF(VLOOKUP(Magazine!$B54,Magazine!$B$2:$AN$95,27,0)&gt;1," pozitii"," pozitie")&amp;")&lt;/p&gt;"&amp;'Director Adjunct'!$D$1&amp;"  &lt;p&gt;&amp;emsp;&amp;emsp;&amp;emsp;&amp;emsp;&amp;emsp;Trimite-ne CV-ul tau: &lt;a href=""mailto:recrutare@altex.ro?subject="&amp;"["&amp;UPPER(Magazine!D54)&amp;"]"&amp;" ["&amp;UPPER(Magazine!B54)&amp;"] "&amp;"Director Adjunct Magazin"&amp;"""&gt;click aici pentru a aplica.&lt;/a&gt;&lt;/p&gt;","")</f>
        <v/>
      </c>
      <c r="F179" t="str">
        <f>IF(Magazine!AC54&gt;0,"&lt;p class=""cariere-pozitie-titlu"" id="""&amp;IF(Magazine!$AO54&lt;&gt;0,SUBSTITUTE(Magazine!$B54," ","-"),"")&amp;"""&gt;&amp;emsp;&amp;emsp;•&amp;nbsp;&amp;nbsp;Manager Financiar&amp;nbsp;&amp;nbsp;("&amp;VLOOKUP(Magazine!$B54,Magazine!$B$2:$AN$95,28,0)&amp;IF(VLOOKUP(Magazine!$B54,Magazine!$B$2:$AN$95,28,0)&gt;1," pozitii"," pozitie")&amp;")&lt;/p&gt;"&amp;'Manager Financiar'!$D$1&amp;"  &lt;p&gt;&amp;emsp;&amp;emsp;&amp;emsp;&amp;emsp;&amp;emsp;Trimite-ne CV-ul tau: &lt;a href=""mailto:recrutare@altex.ro?subject="&amp;"["&amp;UPPER(Magazine!C54)&amp;"]"&amp;" ["&amp;UPPER(Magazine!A54)&amp;"] "&amp;"Manager Financiar"&amp;"""&gt;click aici pentru a aplica.&lt;/a&gt;&lt;/p&gt;","")</f>
        <v/>
      </c>
      <c r="G179" t="str">
        <f>IF(Magazine!AD54&gt;0,"&lt;p class=""cariere-pozitie-titlu"" id="""&amp;IF(Magazine!$AO54&lt;&gt;0,SUBSTITUTE(Magazine!$B54," ","-"),"")&amp;"""&gt;&amp;emsp;&amp;emsp;•&amp;nbsp;&amp;nbsp;Casier&amp;nbsp;&amp;nbsp;("&amp;VLOOKUP(Magazine!$B54,Magazine!$B$2:$AN$95,29,0)&amp;IF(VLOOKUP(Magazine!$B54,Magazine!$B$2:$AN$95,29,0)&gt;1," pozitii"," pozitie")&amp;")&lt;/p&gt;"&amp;Casier!$D$1&amp;"  &lt;p&gt;&amp;emsp;&amp;emsp;&amp;emsp;&amp;emsp;&amp;emsp;Trimite-ne CV-ul tau: &lt;a href=""mailto:recrutare@altex.ro?subject="&amp;"["&amp;UPPER(Magazine!C54)&amp;"]"&amp;" ["&amp;UPPER(Magazine!A54)&amp;"] "&amp;"Casier"&amp;"""&gt;click aici pentru a aplica.&lt;/a&gt;&lt;/p&gt;","")</f>
        <v/>
      </c>
      <c r="H179" t="str">
        <f>IF(Magazine!AE54&gt;0,"&lt;p class=""cariere-pozitie-titlu"" id="""&amp;IF(Magazine!$AO54&lt;&gt;0,SUBSTITUTE(Magazine!$B54," ","-"),"")&amp;"""&gt;&amp;emsp;&amp;emsp;•&amp;nbsp;&amp;nbsp;Consultant Vanzari Electrocasnice Mari&amp;nbsp;&amp;nbsp;("&amp;VLOOKUP(Magazine!$B54,Magazine!$B$2:$AN$95,30,0)&amp;IF(VLOOKUP(Magazine!$B54,Magazine!$B$2:$AN$95,30,0)&gt;1," pozitii"," pozitie")&amp;")&lt;/p&gt;"&amp;'Electrocasnice Mari'!$D$1&amp;"  &lt;p&gt;&amp;emsp;&amp;emsp;&amp;emsp;&amp;emsp;&amp;emsp;Trimite-ne CV-ul tau: &lt;a href=""mailto:recrutare@altex.ro?subject="&amp;"["&amp;UPPER(Magazine!C54)&amp;"]"&amp;" ["&amp;UPPER(Magazine!A54)&amp;"] "&amp;"Electrocasnice Mari"&amp;"""&gt;clici aici pentru a aplica.&lt;/a&gt;&lt;/p&gt;","")</f>
        <v/>
      </c>
      <c r="I179" t="str">
        <f>IF(Magazine!AF54&gt;0,"&lt;p class=""cariere-pozitie-titlu"" id="""&amp;IF(Magazine!$AO54&lt;&gt;0,SUBSTITUTE(Magazine!$B54," ","-"),"")&amp;"""&gt;&amp;emsp;&amp;emsp;•&amp;nbsp;&amp;nbsp;Consultant Vanzari Electrocasnice Mici&amp;nbsp;&amp;nbsp;("&amp;VLOOKUP(Magazine!$B54,Magazine!$B$2:$AN$95,31,0)&amp;IF(VLOOKUP(Magazine!$B54,Magazine!$B$2:$AN$95,31,0)&gt;1," pozitii"," pozitie")&amp;")&lt;/p&gt;"&amp;'Electrocasnice Mici'!$D$1&amp;"  &lt;p&gt;&amp;emsp;&amp;emsp;&amp;emsp;&amp;emsp;&amp;emsp;Trimite-ne CV-ul tau: &lt;a href=""mailto:recrutare@altex.ro?subject="&amp;"["&amp;UPPER(Magazine!C54)&amp;"]"&amp;" ["&amp;UPPER(Magazine!A54)&amp;"] "&amp;"Electrocasnice Mici"&amp;"""&gt;click aici pentru a aplica.&lt;/a&gt;&lt;/p&gt;","")</f>
        <v/>
      </c>
      <c r="J179" t="str">
        <f>IF(Magazine!AG54&gt;0,"&lt;p class=""cariere-pozitie-titlu"" id="""&amp;IF(Magazine!$AO54&lt;&gt;0,SUBSTITUTE(Magazine!$B54," ","-"),"")&amp;"""&gt;&amp;emsp;&amp;emsp;•&amp;nbsp;&amp;nbsp;Consultant Vanzari Comunicatii&amp;nbsp;&amp;nbsp;("&amp;VLOOKUP(Magazine!$B54,Magazine!$B$2:$AN$95,32,0)&amp;IF(VLOOKUP(Magazine!$B54,Magazine!$B$2:$AN$95,32,0)&gt;1," pozitii"," pozitie")&amp;")&lt;/p&gt;"&amp;Comunicatii!$D$1&amp;"  &lt;p&gt;&amp;emsp;&amp;emsp;&amp;emsp;&amp;emsp;&amp;emsp;Trimite-ne CV-ul tau: &lt;a href=""mailto:recrutare@altex.ro?subject="&amp;"["&amp;UPPER(Magazine!C54)&amp;"]"&amp;" ["&amp;UPPER(Magazine!A54)&amp;"] "&amp;"Comunicatii"&amp;"""&gt;click aici pentru a aplica.&lt;/a&gt;&lt;/p&gt;","")</f>
        <v/>
      </c>
      <c r="K179" t="str">
        <f>IF(Magazine!AH54&gt;0,"&lt;p class=""cariere-pozitie-titlu"" id="""&amp;IF(Magazine!$AO54&lt;&gt;0,SUBSTITUTE(Magazine!$B54," ","-"),"")&amp;"""&gt;&amp;emsp;&amp;emsp;•&amp;nbsp;&amp;nbsp;Consultant Vanzari IT&amp;nbsp;&amp;nbsp;("&amp;VLOOKUP(Magazine!$B54,Magazine!$B$2:$AN$95,33,0)&amp;IF(VLOOKUP(Magazine!$B54,Magazine!$B$2:$AN$95,33,0)&gt;1," pozitii"," pozitie")&amp;")&lt;/p&gt;"&amp;IT!$D$1&amp;"  &lt;p&gt;&amp;emsp;&amp;emsp;&amp;emsp;&amp;emsp;&amp;emsp;Trimite-ne CV-ul tau: &lt;a href=""mailto:recrutare@altex.ro?subject="&amp;"["&amp;UPPER(Magazine!C54)&amp;"]"&amp;" ["&amp;UPPER(Magazine!A54)&amp;"] "&amp;"IT"&amp;"""&gt;click aici pentru a aplica.&lt;/a&gt;&lt;/p&gt;","")</f>
        <v/>
      </c>
      <c r="L179" t="str">
        <f>IF(Magazine!AI54&gt;0,"&lt;p class=""cariere-pozitie-titlu"" id="""&amp;IF(Magazine!$AO54&lt;&gt;0,SUBSTITUTE(Magazine!$B54," ","-"),"")&amp;"""&gt;&amp;emsp;&amp;emsp;•&amp;nbsp;&amp;nbsp;Consultant Vanzari Entertainment&amp;nbsp;&amp;nbsp;("&amp;VLOOKUP(Magazine!$B54,Magazine!$B$2:$AN$95,34,0)&amp;IF(VLOOKUP(Magazine!$B54,Magazine!$B$2:$AN$95,34,0)&gt;1," pozitii"," pozitie")&amp;")&lt;/p&gt;"&amp;Entertainment!$D$1&amp;"  &lt;p&gt;&amp;emsp;&amp;emsp;&amp;emsp;&amp;emsp;&amp;emsp;Trimite-ne CV-ul tau &lt;a href=""mailto:recrutare@altex.ro?subject="&amp;"["&amp;UPPER(Magazine!C54)&amp;"]"&amp;" ["&amp;UPPER(Magazine!A54)&amp;"] "&amp;"Entertainment"&amp;"""&gt;click aici pentru a aplica.&lt;/a&gt;&lt;/p&gt;","")</f>
        <v/>
      </c>
      <c r="M179" t="str">
        <f>IF(Magazine!AJ54&gt;0,"&lt;p class=""cariere-pozitie-titlu"" id="""&amp;IF(Magazine!$AO54&lt;&gt;0,SUBSTITUTE(Magazine!$B54," ","-"),"")&amp;"""&gt;&amp;emsp;&amp;emsp;•&amp;nbsp;&amp;nbsp;Consultant Vanzari Negre&amp;nbsp;&amp;nbsp;("&amp;VLOOKUP(Magazine!$B54,Magazine!$B$2:$AN$95,35,0)&amp;IF(VLOOKUP(Magazine!$B54,Magazine!$B$2:$AN$95,35,0)&gt;1," pozitii"," pozitie")&amp;")&lt;/p&gt;"&amp;Negre!D53&amp;"  &lt;p&gt;&amp;emsp;&amp;emsp;&amp;emsp;&amp;emsp;&amp;emsp;Trimite-ne CV-ul tău la adresa &lt;a href=""mailto:recrutare@altex.ro?subject="&amp;"["&amp;UPPER(Magazine!C54)&amp;"]"&amp;" ["&amp;UPPER(Magazine!A54)&amp;"] "&amp;"Negre"&amp;"""&gt;recrutare@altex.ro&lt;/a&gt;&lt;/p&gt;","")</f>
        <v/>
      </c>
      <c r="N179" t="str">
        <f>IF(Magazine!AK54&gt;0,"&lt;p class=""cariere-pozitie-titlu"" id="""&amp;IF(Magazine!$AO54&lt;&gt;0,SUBSTITUTE(Magazine!$B54," ","-"),"")&amp;"""&gt;&amp;emsp;&amp;emsp;•&amp;nbsp;&amp;nbsp;Consultant Vanzari Audio-Visual&amp;nbsp;&amp;nbsp;("&amp;VLOOKUP(Magazine!$B54,Magazine!$B$2:$AN$95,36,0)&amp;IF(VLOOKUP(Magazine!$B54,Magazine!$B$2:$AN$95,36,0)&gt;1," pozitii"," pozitie")&amp;")&lt;/p&gt;"&amp;'Audio-Visual    '!$D$1&amp;"  &lt;p&gt;&amp;emsp;&amp;emsp;&amp;emsp;&amp;emsp;&amp;emsp;Trimite-ne CV-ul tau: &lt;a href=""mailto:recrutare@altex.ro?subject="&amp;"["&amp;UPPER(Magazine!F54)&amp;"]"&amp;" ["&amp;UPPER(Magazine!D54)&amp;"] "&amp;"Audio-Visual"&amp;"""&gt;click aici pentru a aplica.&lt;/a&gt;&lt;/p&gt;","")</f>
        <v/>
      </c>
      <c r="O179" t="str">
        <f>IF(Magazine!AL54&gt;0,"&lt;p class=""cariere-pozitie-titlu"" id="""&amp;IF(Magazine!$AO54&lt;&gt;0,SUBSTITUTE(Magazine!$B54," ","-"),"")&amp;"""&gt;&amp;emsp;&amp;emsp;•&amp;nbsp;&amp;nbsp;Responsabil Service&amp;nbsp;&amp;nbsp;("&amp;VLOOKUP(Magazine!$B54,Magazine!$B$2:$AN$95,37,0)&amp;IF(VLOOKUP(Magazine!$B54,Magazine!$B$2:$AN$95,37,0)&gt;1," pozitii"," pozitie")&amp;")&lt;/p&gt;"&amp;'Responsabil Service'!$D$1&amp;"  &lt;p&gt;&amp;emsp;&amp;emsp;&amp;emsp;&amp;emsp;&amp;emsp;Trimite-ne CV-ul tau &lt;a href=""mailto:recrutare@altex.ro?subject="&amp;"["&amp;UPPER(Magazine!F54)&amp;"]"&amp;" ["&amp;UPPER(Magazine!D54)&amp;"] "&amp;"Responsabil Service"&amp;"""&gt;click aici pentru a aplica.&lt;/a&gt;&lt;/p&gt;","")</f>
        <v/>
      </c>
      <c r="P179" t="str">
        <f>IF(Magazine!AM54&gt;0,"&lt;p class=""cariere-pozitie-titlu"" id="""&amp;IF(Magazine!$AO54&lt;&gt;0,SUBSTITUTE(Magazine!$B54," ","-"),"")&amp;"""&gt;&amp;emsp;&amp;emsp;•&amp;nbsp;&amp;nbsp;Operator Online&amp;nbsp;&amp;nbsp;("&amp;VLOOKUP(Magazine!$B54,Magazine!$B$2:$AN$95,38,0)&amp;IF(VLOOKUP(Magazine!$B54,Magazine!$B$2:$AN$95,38,0)&gt;1,"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href=""mailto:recrutare@altex.ro?subject="&amp;"["&amp;UPPER(Magazine!F54)&amp;"]"&amp;" ["&amp;UPPER(Magazine!D54)&amp;"] "&amp;"Operator Online"&amp;"""&gt;recrutare@altex.ro&lt;/a&gt;&lt;/p&gt;","")</f>
        <v/>
      </c>
      <c r="Q179" t="str">
        <f>IF(Magazine!AN54&gt;0,"&lt;p class=""cariere-pozitie-titlu"" id="""&amp;IF(Magazine!$AO54&lt;&gt;0,SUBSTITUTE(Magazine!$B54," ","-"),"")&amp;"""&gt;&amp;emsp;&amp;emsp;•&amp;nbsp;&amp;nbsp;Operator Probe &amp; Garantii&amp;nbsp;&amp;nbsp;("&amp;VLOOKUP(Magazine!$B54,Magazine!$B$2:$AN$95,39,0)&amp;IF(VLOOKUP(Magazine!$B54,Magazine!$B$2:$AN$95,39,0)&gt;1,"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href=""mailto:recrutare@altex.ro?subject="&amp;"["&amp;UPPER(Magazine!G54)&amp;"]"&amp;" ["&amp;UPPER(Magazine!E54)&amp;"] "&amp;"Probe &amp; Garantii"&amp;"""&gt;recrutare@altex.ro&lt;/a&gt;&lt;/p&gt;","")</f>
        <v/>
      </c>
      <c r="R179" t="str">
        <f t="shared" si="2"/>
        <v>&lt;/div&gt;</v>
      </c>
    </row>
    <row r="180" spans="1:18" x14ac:dyDescent="0.3">
      <c r="A180" t="str">
        <f>IF(NOT(ISNA(VLOOKUP(Magazine!D55,Magazine!$AQ$2:$AR$41,2,0))),IF(Magazine!D55&lt;&gt;Magazine!D54,"&lt;button id="""&amp;LOWER(Magazine!D55)&amp;""" class=""accordion""&gt;Posturi in județul "&amp;Magazine!D55&amp;" &lt;div&gt;("&amp;VLOOKUP(Magazine!D55,Magazine!$AQ$2:$AR$41,2,0)&amp;")&lt;/div&gt;&lt;/button&gt;",""),"")</f>
        <v>&lt;button id="galati" class="accordion"&gt;Posturi in județul Galati &lt;div&gt;(1)&lt;/div&gt;&lt;/button&gt;</v>
      </c>
      <c r="B180" t="str">
        <f t="shared" si="3"/>
        <v>&lt;div class="panel"&gt;</v>
      </c>
      <c r="C180" t="str">
        <f>IF(Magazine!$AO55&lt;&gt;0,"  &lt;h3 class=cariere-magazin-titlu&gt;"&amp;Magazine!B55&amp;"&lt;/h3&gt;","")</f>
        <v xml:space="preserve">  &lt;h3 class=cariere-magazin-titlu&gt;Altex Galati Billa&lt;/h3&gt;</v>
      </c>
      <c r="D180" t="str">
        <f>IF(Magazine!AA55&gt;0,"&lt;p class=""cariere-pozitie-titlu"" id="""&amp;IF(Magazine!$AO55&lt;&gt;0,SUBSTITUTE(Magazine!$B55," ","-"),"")&amp;"""&gt;&amp;emsp;&amp;emsp;•&amp;nbsp;&amp;nbsp;Director Magazin&amp;nbsp;&amp;nbsp;("&amp;VLOOKUP(Magazine!$B55,Magazine!$B$2:$AN$95,26,0)&amp;IF(VLOOKUP(Magazine!$B55,Magazine!$B$2:$AN$95,26,0)&gt;1," pozitii"," pozitie")&amp;")&lt;/p&gt;"&amp;'Director Magazin   '!$D$1&amp;"  &lt;p&gt;&amp;emsp;&amp;emsp;&amp;emsp;&amp;emsp;&amp;emsp;Trimite-ne CV-ul tau: &lt;a href=""mailto:recrutare@altex.ro?subject="&amp;"["&amp;UPPER(Magazine!C55)&amp;"]"&amp;" ["&amp;UPPER(Magazine!A55)&amp;"] "&amp;"Director Magazin"&amp;"""&gt;click aici pentru a aplica.&lt;/a&gt;&lt;/p&gt;","")</f>
        <v/>
      </c>
      <c r="E180" t="str">
        <f>IF(Magazine!AB55&gt;0,"&lt;p class=""cariere-pozitie-titlu"" id="""&amp;IF(Magazine!$AO55&lt;&gt;0,SUBSTITUTE(Magazine!$B55," ","-"),"")&amp;"""&gt;&amp;emsp;&amp;emsp;•&amp;nbsp;&amp;nbsp;Director Adjunct Magazin&amp;nbsp;&amp;nbsp;("&amp;VLOOKUP(Magazine!$B55,Magazine!$B$2:$AN$95,27,0)&amp;IF(VLOOKUP(Magazine!$B55,Magazine!$B$2:$AN$95,27,0)&gt;1," pozitii"," pozitie")&amp;")&lt;/p&gt;"&amp;'Director Adjunct'!$D$1&amp;"  &lt;p&gt;&amp;emsp;&amp;emsp;&amp;emsp;&amp;emsp;&amp;emsp;Trimite-ne CV-ul tau: &lt;a href=""mailto:recrutare@altex.ro?subject="&amp;"["&amp;UPPER(Magazine!D55)&amp;"]"&amp;" ["&amp;UPPER(Magazine!B55)&amp;"] "&amp;"Director Adjunct Magazin"&amp;"""&gt;click aici pentru a aplica.&lt;/a&gt;&lt;/p&gt;","")</f>
        <v/>
      </c>
      <c r="F180" t="str">
        <f>IF(Magazine!AC55&gt;0,"&lt;p class=""cariere-pozitie-titlu"" id="""&amp;IF(Magazine!$AO55&lt;&gt;0,SUBSTITUTE(Magazine!$B55," ","-"),"")&amp;"""&gt;&amp;emsp;&amp;emsp;•&amp;nbsp;&amp;nbsp;Manager Financiar&amp;nbsp;&amp;nbsp;("&amp;VLOOKUP(Magazine!$B55,Magazine!$B$2:$AN$95,28,0)&amp;IF(VLOOKUP(Magazine!$B55,Magazine!$B$2:$AN$95,28,0)&gt;1," pozitii"," pozitie")&amp;")&lt;/p&gt;"&amp;'Manager Financiar'!$D$1&amp;"  &lt;p&gt;&amp;emsp;&amp;emsp;&amp;emsp;&amp;emsp;&amp;emsp;Trimite-ne CV-ul tau: &lt;a href=""mailto:recrutare@altex.ro?subject="&amp;"["&amp;UPPER(Magazine!C55)&amp;"]"&amp;" ["&amp;UPPER(Magazine!A55)&amp;"] "&amp;"Manager Financiar"&amp;"""&gt;click aici pentru a aplica.&lt;/a&gt;&lt;/p&gt;","")</f>
        <v/>
      </c>
      <c r="G180" t="str">
        <f>IF(Magazine!AD55&gt;0,"&lt;p class=""cariere-pozitie-titlu"" id="""&amp;IF(Magazine!$AO55&lt;&gt;0,SUBSTITUTE(Magazine!$B55," ","-"),"")&amp;"""&gt;&amp;emsp;&amp;emsp;•&amp;nbsp;&amp;nbsp;Casier&amp;nbsp;&amp;nbsp;("&amp;VLOOKUP(Magazine!$B55,Magazine!$B$2:$AN$95,29,0)&amp;IF(VLOOKUP(Magazine!$B55,Magazine!$B$2:$AN$95,29,0)&gt;1," pozitii"," pozitie")&amp;")&lt;/p&gt;"&amp;Casier!$D$1&amp;"  &lt;p&gt;&amp;emsp;&amp;emsp;&amp;emsp;&amp;emsp;&amp;emsp;Trimite-ne CV-ul tau: &lt;a href=""mailto:recrutare@altex.ro?subject="&amp;"["&amp;UPPER(Magazine!C55)&amp;"]"&amp;" ["&amp;UPPER(Magazine!A55)&amp;"] "&amp;"Casier"&amp;"""&gt;click aici pentru a aplica.&lt;/a&gt;&lt;/p&gt;","")</f>
        <v/>
      </c>
      <c r="H180" t="str">
        <f>IF(Magazine!AE55&gt;0,"&lt;p class=""cariere-pozitie-titlu"" id="""&amp;IF(Magazine!$AO55&lt;&gt;0,SUBSTITUTE(Magazine!$B55," ","-"),"")&amp;"""&gt;&amp;emsp;&amp;emsp;•&amp;nbsp;&amp;nbsp;Consultant Vanzari Electrocasnice Mari&amp;nbsp;&amp;nbsp;("&amp;VLOOKUP(Magazine!$B55,Magazine!$B$2:$AN$95,30,0)&amp;IF(VLOOKUP(Magazine!$B55,Magazine!$B$2:$AN$95,30,0)&gt;1," pozitii"," pozitie")&amp;")&lt;/p&gt;"&amp;'Electrocasnice Mari'!$D$1&amp;"  &lt;p&gt;&amp;emsp;&amp;emsp;&amp;emsp;&amp;emsp;&amp;emsp;Trimite-ne CV-ul tau: &lt;a href=""mailto:recrutare@altex.ro?subject="&amp;"["&amp;UPPER(Magazine!C55)&amp;"]"&amp;" ["&amp;UPPER(Magazine!A55)&amp;"] "&amp;"Electrocasnice Mari"&amp;"""&gt;clici aici pentru a aplica.&lt;/a&gt;&lt;/p&gt;","")</f>
        <v/>
      </c>
      <c r="I180" t="str">
        <f>IF(Magazine!AF55&gt;0,"&lt;p class=""cariere-pozitie-titlu"" id="""&amp;IF(Magazine!$AO55&lt;&gt;0,SUBSTITUTE(Magazine!$B55," ","-"),"")&amp;"""&gt;&amp;emsp;&amp;emsp;•&amp;nbsp;&amp;nbsp;Consultant Vanzari Electrocasnice Mici&amp;nbsp;&amp;nbsp;("&amp;VLOOKUP(Magazine!$B55,Magazine!$B$2:$AN$95,31,0)&amp;IF(VLOOKUP(Magazine!$B55,Magazine!$B$2:$AN$95,31,0)&gt;1," pozitii"," pozitie")&amp;")&lt;/p&gt;"&amp;'Electrocasnice Mici'!$D$1&amp;"  &lt;p&gt;&amp;emsp;&amp;emsp;&amp;emsp;&amp;emsp;&amp;emsp;Trimite-ne CV-ul tau: &lt;a href=""mailto:recrutare@altex.ro?subject="&amp;"["&amp;UPPER(Magazine!C55)&amp;"]"&amp;" ["&amp;UPPER(Magazine!A55)&amp;"] "&amp;"Electrocasnice Mici"&amp;"""&gt;click aici pentru a aplica.&lt;/a&gt;&lt;/p&gt;","")</f>
        <v/>
      </c>
      <c r="J180" t="str">
        <f>IF(Magazine!AG55&gt;0,"&lt;p class=""cariere-pozitie-titlu"" id="""&amp;IF(Magazine!$AO55&lt;&gt;0,SUBSTITUTE(Magazine!$B55," ","-"),"")&amp;"""&gt;&amp;emsp;&amp;emsp;•&amp;nbsp;&amp;nbsp;Consultant Vanzari Comunicatii&amp;nbsp;&amp;nbsp;("&amp;VLOOKUP(Magazine!$B55,Magazine!$B$2:$AN$95,32,0)&amp;IF(VLOOKUP(Magazine!$B55,Magazine!$B$2:$AN$95,32,0)&gt;1," pozitii"," pozitie")&amp;")&lt;/p&gt;"&amp;Comunicatii!$D$1&amp;"  &lt;p&gt;&amp;emsp;&amp;emsp;&amp;emsp;&amp;emsp;&amp;emsp;Trimite-ne CV-ul tau: &lt;a href=""mailto:recrutare@altex.ro?subject="&amp;"["&amp;UPPER(Magazine!C55)&amp;"]"&amp;" ["&amp;UPPER(Magazine!A55)&amp;"] "&amp;"Comunicatii"&amp;"""&gt;click aici pentru a aplica.&lt;/a&gt;&lt;/p&gt;","")</f>
        <v/>
      </c>
      <c r="K180" t="str">
        <f>IF(Magazine!AH55&gt;0,"&lt;p class=""cariere-pozitie-titlu"" id="""&amp;IF(Magazine!$AO55&lt;&gt;0,SUBSTITUTE(Magazine!$B55," ","-"),"")&amp;"""&gt;&amp;emsp;&amp;emsp;•&amp;nbsp;&amp;nbsp;Consultant Vanzari IT&amp;nbsp;&amp;nbsp;("&amp;VLOOKUP(Magazine!$B55,Magazine!$B$2:$AN$95,33,0)&amp;IF(VLOOKUP(Magazine!$B55,Magazine!$B$2:$AN$95,33,0)&gt;1," pozitii"," pozitie")&amp;")&lt;/p&gt;"&amp;IT!$D$1&amp;"  &lt;p&gt;&amp;emsp;&amp;emsp;&amp;emsp;&amp;emsp;&amp;emsp;Trimite-ne CV-ul tau: &lt;a href=""mailto:recrutare@altex.ro?subject="&amp;"["&amp;UPPER(Magazine!C55)&amp;"]"&amp;" ["&amp;UPPER(Magazine!A55)&amp;"] "&amp;"IT"&amp;"""&gt;click aici pentru a aplica.&lt;/a&gt;&lt;/p&gt;","")</f>
        <v/>
      </c>
      <c r="L180" t="str">
        <f>IF(Magazine!AI55&gt;0,"&lt;p class=""cariere-pozitie-titlu"" id="""&amp;IF(Magazine!$AO55&lt;&gt;0,SUBSTITUTE(Magazine!$B55," ","-"),"")&amp;"""&gt;&amp;emsp;&amp;emsp;•&amp;nbsp;&amp;nbsp;Consultant Vanzari Entertainment&amp;nbsp;&amp;nbsp;("&amp;VLOOKUP(Magazine!$B55,Magazine!$B$2:$AN$95,34,0)&amp;IF(VLOOKUP(Magazine!$B55,Magazine!$B$2:$AN$95,34,0)&gt;1," pozitii"," pozitie")&amp;")&lt;/p&gt;"&amp;Entertainment!$D$1&amp;"  &lt;p&gt;&amp;emsp;&amp;emsp;&amp;emsp;&amp;emsp;&amp;emsp;Trimite-ne CV-ul tau &lt;a href=""mailto:recrutare@altex.ro?subject="&amp;"["&amp;UPPER(Magazine!C55)&amp;"]"&amp;" ["&amp;UPPER(Magazine!A55)&amp;"] "&amp;"Entertainment"&amp;"""&gt;click aici pentru a aplica.&lt;/a&gt;&lt;/p&gt;","")</f>
        <v/>
      </c>
      <c r="M180" t="str">
        <f>IF(Magazine!AJ55&gt;0,"&lt;p class=""cariere-pozitie-titlu"" id="""&amp;IF(Magazine!$AO55&lt;&gt;0,SUBSTITUTE(Magazine!$B55," ","-"),"")&amp;"""&gt;&amp;emsp;&amp;emsp;•&amp;nbsp;&amp;nbsp;Consultant Vanzari Negre&amp;nbsp;&amp;nbsp;("&amp;VLOOKUP(Magazine!$B55,Magazine!$B$2:$AN$95,35,0)&amp;IF(VLOOKUP(Magazine!$B55,Magazine!$B$2:$AN$95,35,0)&gt;1," pozitii"," pozitie")&amp;")&lt;/p&gt;"&amp;Negre!D54&amp;"  &lt;p&gt;&amp;emsp;&amp;emsp;&amp;emsp;&amp;emsp;&amp;emsp;Trimite-ne CV-ul tău la adresa &lt;a href=""mailto:recrutare@altex.ro?subject="&amp;"["&amp;UPPER(Magazine!C55)&amp;"]"&amp;" ["&amp;UPPER(Magazine!A55)&amp;"] "&amp;"Negre"&amp;"""&gt;recrutare@altex.ro&lt;/a&gt;&lt;/p&gt;","")</f>
        <v>&lt;p class="cariere-pozitie-titlu" id="Altex-Galati-Billa"&gt;&amp;emsp;&amp;emsp;•&amp;nbsp;&amp;nbsp;Consultant Vanzari Negre&amp;nbsp;&amp;nbsp;(1 pozitie)&lt;/p&gt;  &lt;p&gt;&amp;emsp;&amp;emsp;&amp;emsp;&amp;emsp;&amp;emsp;Trimite-ne CV-ul tău la adresa &lt;a href="mailto:recrutare@altex.ro?subject=[GALATI] [ALTEX] Negre"&gt;recrutare@altex.ro&lt;/a&gt;&lt;/p&gt;</v>
      </c>
      <c r="N180" t="str">
        <f>IF(Magazine!AK55&gt;0,"&lt;p class=""cariere-pozitie-titlu"" id="""&amp;IF(Magazine!$AO55&lt;&gt;0,SUBSTITUTE(Magazine!$B55," ","-"),"")&amp;"""&gt;&amp;emsp;&amp;emsp;•&amp;nbsp;&amp;nbsp;Consultant Vanzari Audio-Visual&amp;nbsp;&amp;nbsp;("&amp;VLOOKUP(Magazine!$B55,Magazine!$B$2:$AN$95,36,0)&amp;IF(VLOOKUP(Magazine!$B55,Magazine!$B$2:$AN$95,36,0)&gt;1," pozitii"," pozitie")&amp;")&lt;/p&gt;"&amp;'Audio-Visual    '!$D$1&amp;"  &lt;p&gt;&amp;emsp;&amp;emsp;&amp;emsp;&amp;emsp;&amp;emsp;Trimite-ne CV-ul tau: &lt;a href=""mailto:recrutare@altex.ro?subject="&amp;"["&amp;UPPER(Magazine!F55)&amp;"]"&amp;" ["&amp;UPPER(Magazine!D55)&amp;"] "&amp;"Audio-Visual"&amp;"""&gt;click aici pentru a aplica.&lt;/a&gt;&lt;/p&gt;","")</f>
        <v/>
      </c>
      <c r="O180" t="str">
        <f>IF(Magazine!AL55&gt;0,"&lt;p class=""cariere-pozitie-titlu"" id="""&amp;IF(Magazine!$AO55&lt;&gt;0,SUBSTITUTE(Magazine!$B55," ","-"),"")&amp;"""&gt;&amp;emsp;&amp;emsp;•&amp;nbsp;&amp;nbsp;Responsabil Service&amp;nbsp;&amp;nbsp;("&amp;VLOOKUP(Magazine!$B55,Magazine!$B$2:$AN$95,37,0)&amp;IF(VLOOKUP(Magazine!$B55,Magazine!$B$2:$AN$95,37,0)&gt;1," pozitii"," pozitie")&amp;")&lt;/p&gt;"&amp;'Responsabil Service'!$D$1&amp;"  &lt;p&gt;&amp;emsp;&amp;emsp;&amp;emsp;&amp;emsp;&amp;emsp;Trimite-ne CV-ul tau &lt;a href=""mailto:recrutare@altex.ro?subject="&amp;"["&amp;UPPER(Magazine!F55)&amp;"]"&amp;" ["&amp;UPPER(Magazine!D55)&amp;"] "&amp;"Responsabil Service"&amp;"""&gt;click aici pentru a aplica.&lt;/a&gt;&lt;/p&gt;","")</f>
        <v/>
      </c>
      <c r="P180" t="str">
        <f>IF(Magazine!AM55&gt;0,"&lt;p class=""cariere-pozitie-titlu"" id="""&amp;IF(Magazine!$AO55&lt;&gt;0,SUBSTITUTE(Magazine!$B55," ","-"),"")&amp;"""&gt;&amp;emsp;&amp;emsp;•&amp;nbsp;&amp;nbsp;Operator Online&amp;nbsp;&amp;nbsp;("&amp;VLOOKUP(Magazine!$B55,Magazine!$B$2:$AN$95,38,0)&amp;IF(VLOOKUP(Magazine!$B55,Magazine!$B$2:$AN$95,38,0)&gt;1,"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href=""mailto:recrutare@altex.ro?subject="&amp;"["&amp;UPPER(Magazine!F55)&amp;"]"&amp;" ["&amp;UPPER(Magazine!D55)&amp;"] "&amp;"Operator Online"&amp;"""&gt;recrutare@altex.ro&lt;/a&gt;&lt;/p&gt;","")</f>
        <v/>
      </c>
      <c r="Q180" t="str">
        <f>IF(Magazine!AN55&gt;0,"&lt;p class=""cariere-pozitie-titlu"" id="""&amp;IF(Magazine!$AO55&lt;&gt;0,SUBSTITUTE(Magazine!$B55," ","-"),"")&amp;"""&gt;&amp;emsp;&amp;emsp;•&amp;nbsp;&amp;nbsp;Operator Probe &amp; Garantii&amp;nbsp;&amp;nbsp;("&amp;VLOOKUP(Magazine!$B55,Magazine!$B$2:$AN$95,39,0)&amp;IF(VLOOKUP(Magazine!$B55,Magazine!$B$2:$AN$95,39,0)&gt;1,"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href=""mailto:recrutare@altex.ro?subject="&amp;"["&amp;UPPER(Magazine!G55)&amp;"]"&amp;" ["&amp;UPPER(Magazine!E55)&amp;"] "&amp;"Probe &amp; Garantii"&amp;"""&gt;recrutare@altex.ro&lt;/a&gt;&lt;/p&gt;","")</f>
        <v/>
      </c>
      <c r="R180" t="str">
        <f t="shared" si="2"/>
        <v/>
      </c>
    </row>
    <row r="181" spans="1:18" x14ac:dyDescent="0.3">
      <c r="A181" t="str">
        <f>IF(NOT(ISNA(VLOOKUP(Magazine!D56,Magazine!$AQ$2:$AR$41,2,0))),IF(Magazine!D56&lt;&gt;Magazine!D55,"&lt;button id="""&amp;LOWER(Magazine!D56)&amp;""" class=""accordion""&gt;Posturi in județul "&amp;Magazine!D56&amp;" &lt;div&gt;("&amp;VLOOKUP(Magazine!D56,Magazine!$AQ$2:$AR$41,2,0)&amp;")&lt;/div&gt;&lt;/button&gt;",""),"")</f>
        <v/>
      </c>
      <c r="B181" t="str">
        <f t="shared" si="3"/>
        <v/>
      </c>
      <c r="C181" t="str">
        <f>IF(Magazine!$AO56&lt;&gt;0,"  &lt;h3 class=cariere-magazin-titlu&gt;"&amp;Magazine!B56&amp;"&lt;/h3&gt;","")</f>
        <v/>
      </c>
      <c r="D181" t="str">
        <f>IF(Magazine!AA56&gt;0,"&lt;p class=""cariere-pozitie-titlu"" id="""&amp;IF(Magazine!$AO56&lt;&gt;0,SUBSTITUTE(Magazine!$B56," ","-"),"")&amp;"""&gt;&amp;emsp;&amp;emsp;•&amp;nbsp;&amp;nbsp;Director Magazin&amp;nbsp;&amp;nbsp;("&amp;VLOOKUP(Magazine!$B56,Magazine!$B$2:$AN$95,26,0)&amp;IF(VLOOKUP(Magazine!$B56,Magazine!$B$2:$AN$95,26,0)&gt;1," pozitii"," pozitie")&amp;")&lt;/p&gt;"&amp;'Director Magazin   '!$D$1&amp;"  &lt;p&gt;&amp;emsp;&amp;emsp;&amp;emsp;&amp;emsp;&amp;emsp;Trimite-ne CV-ul tau: &lt;a href=""mailto:recrutare@altex.ro?subject="&amp;"["&amp;UPPER(Magazine!C56)&amp;"]"&amp;" ["&amp;UPPER(Magazine!A56)&amp;"] "&amp;"Director Magazin"&amp;"""&gt;click aici pentru a aplica.&lt;/a&gt;&lt;/p&gt;","")</f>
        <v/>
      </c>
      <c r="E181" t="str">
        <f>IF(Magazine!AB56&gt;0,"&lt;p class=""cariere-pozitie-titlu"" id="""&amp;IF(Magazine!$AO56&lt;&gt;0,SUBSTITUTE(Magazine!$B56," ","-"),"")&amp;"""&gt;&amp;emsp;&amp;emsp;•&amp;nbsp;&amp;nbsp;Director Adjunct Magazin&amp;nbsp;&amp;nbsp;("&amp;VLOOKUP(Magazine!$B56,Magazine!$B$2:$AN$95,27,0)&amp;IF(VLOOKUP(Magazine!$B56,Magazine!$B$2:$AN$95,27,0)&gt;1," pozitii"," pozitie")&amp;")&lt;/p&gt;"&amp;'Director Adjunct'!$D$1&amp;"  &lt;p&gt;&amp;emsp;&amp;emsp;&amp;emsp;&amp;emsp;&amp;emsp;Trimite-ne CV-ul tau: &lt;a href=""mailto:recrutare@altex.ro?subject="&amp;"["&amp;UPPER(Magazine!D56)&amp;"]"&amp;" ["&amp;UPPER(Magazine!B56)&amp;"] "&amp;"Director Adjunct Magazin"&amp;"""&gt;click aici pentru a aplica.&lt;/a&gt;&lt;/p&gt;","")</f>
        <v/>
      </c>
      <c r="F181" t="str">
        <f>IF(Magazine!AC56&gt;0,"&lt;p class=""cariere-pozitie-titlu"" id="""&amp;IF(Magazine!$AO56&lt;&gt;0,SUBSTITUTE(Magazine!$B56," ","-"),"")&amp;"""&gt;&amp;emsp;&amp;emsp;•&amp;nbsp;&amp;nbsp;Manager Financiar&amp;nbsp;&amp;nbsp;("&amp;VLOOKUP(Magazine!$B56,Magazine!$B$2:$AN$95,28,0)&amp;IF(VLOOKUP(Magazine!$B56,Magazine!$B$2:$AN$95,28,0)&gt;1," pozitii"," pozitie")&amp;")&lt;/p&gt;"&amp;'Manager Financiar'!$D$1&amp;"  &lt;p&gt;&amp;emsp;&amp;emsp;&amp;emsp;&amp;emsp;&amp;emsp;Trimite-ne CV-ul tau: &lt;a href=""mailto:recrutare@altex.ro?subject="&amp;"["&amp;UPPER(Magazine!C56)&amp;"]"&amp;" ["&amp;UPPER(Magazine!A56)&amp;"] "&amp;"Manager Financiar"&amp;"""&gt;click aici pentru a aplica.&lt;/a&gt;&lt;/p&gt;","")</f>
        <v/>
      </c>
      <c r="G181" t="str">
        <f>IF(Magazine!AD56&gt;0,"&lt;p class=""cariere-pozitie-titlu"" id="""&amp;IF(Magazine!$AO56&lt;&gt;0,SUBSTITUTE(Magazine!$B56," ","-"),"")&amp;"""&gt;&amp;emsp;&amp;emsp;•&amp;nbsp;&amp;nbsp;Casier&amp;nbsp;&amp;nbsp;("&amp;VLOOKUP(Magazine!$B56,Magazine!$B$2:$AN$95,29,0)&amp;IF(VLOOKUP(Magazine!$B56,Magazine!$B$2:$AN$95,29,0)&gt;1," pozitii"," pozitie")&amp;")&lt;/p&gt;"&amp;Casier!$D$1&amp;"  &lt;p&gt;&amp;emsp;&amp;emsp;&amp;emsp;&amp;emsp;&amp;emsp;Trimite-ne CV-ul tau: &lt;a href=""mailto:recrutare@altex.ro?subject="&amp;"["&amp;UPPER(Magazine!C56)&amp;"]"&amp;" ["&amp;UPPER(Magazine!A56)&amp;"] "&amp;"Casier"&amp;"""&gt;click aici pentru a aplica.&lt;/a&gt;&lt;/p&gt;","")</f>
        <v/>
      </c>
      <c r="H181" t="str">
        <f>IF(Magazine!AE56&gt;0,"&lt;p class=""cariere-pozitie-titlu"" id="""&amp;IF(Magazine!$AO56&lt;&gt;0,SUBSTITUTE(Magazine!$B56," ","-"),"")&amp;"""&gt;&amp;emsp;&amp;emsp;•&amp;nbsp;&amp;nbsp;Consultant Vanzari Electrocasnice Mari&amp;nbsp;&amp;nbsp;("&amp;VLOOKUP(Magazine!$B56,Magazine!$B$2:$AN$95,30,0)&amp;IF(VLOOKUP(Magazine!$B56,Magazine!$B$2:$AN$95,30,0)&gt;1," pozitii"," pozitie")&amp;")&lt;/p&gt;"&amp;'Electrocasnice Mari'!$D$1&amp;"  &lt;p&gt;&amp;emsp;&amp;emsp;&amp;emsp;&amp;emsp;&amp;emsp;Trimite-ne CV-ul tau: &lt;a href=""mailto:recrutare@altex.ro?subject="&amp;"["&amp;UPPER(Magazine!C56)&amp;"]"&amp;" ["&amp;UPPER(Magazine!A56)&amp;"] "&amp;"Electrocasnice Mari"&amp;"""&gt;clici aici pentru a aplica.&lt;/a&gt;&lt;/p&gt;","")</f>
        <v/>
      </c>
      <c r="I181" t="str">
        <f>IF(Magazine!AF56&gt;0,"&lt;p class=""cariere-pozitie-titlu"" id="""&amp;IF(Magazine!$AO56&lt;&gt;0,SUBSTITUTE(Magazine!$B56," ","-"),"")&amp;"""&gt;&amp;emsp;&amp;emsp;•&amp;nbsp;&amp;nbsp;Consultant Vanzari Electrocasnice Mici&amp;nbsp;&amp;nbsp;("&amp;VLOOKUP(Magazine!$B56,Magazine!$B$2:$AN$95,31,0)&amp;IF(VLOOKUP(Magazine!$B56,Magazine!$B$2:$AN$95,31,0)&gt;1," pozitii"," pozitie")&amp;")&lt;/p&gt;"&amp;'Electrocasnice Mici'!$D$1&amp;"  &lt;p&gt;&amp;emsp;&amp;emsp;&amp;emsp;&amp;emsp;&amp;emsp;Trimite-ne CV-ul tau: &lt;a href=""mailto:recrutare@altex.ro?subject="&amp;"["&amp;UPPER(Magazine!C56)&amp;"]"&amp;" ["&amp;UPPER(Magazine!A56)&amp;"] "&amp;"Electrocasnice Mici"&amp;"""&gt;click aici pentru a aplica.&lt;/a&gt;&lt;/p&gt;","")</f>
        <v/>
      </c>
      <c r="J181" t="str">
        <f>IF(Magazine!AG56&gt;0,"&lt;p class=""cariere-pozitie-titlu"" id="""&amp;IF(Magazine!$AO56&lt;&gt;0,SUBSTITUTE(Magazine!$B56," ","-"),"")&amp;"""&gt;&amp;emsp;&amp;emsp;•&amp;nbsp;&amp;nbsp;Consultant Vanzari Comunicatii&amp;nbsp;&amp;nbsp;("&amp;VLOOKUP(Magazine!$B56,Magazine!$B$2:$AN$95,32,0)&amp;IF(VLOOKUP(Magazine!$B56,Magazine!$B$2:$AN$95,32,0)&gt;1," pozitii"," pozitie")&amp;")&lt;/p&gt;"&amp;Comunicatii!$D$1&amp;"  &lt;p&gt;&amp;emsp;&amp;emsp;&amp;emsp;&amp;emsp;&amp;emsp;Trimite-ne CV-ul tau: &lt;a href=""mailto:recrutare@altex.ro?subject="&amp;"["&amp;UPPER(Magazine!C56)&amp;"]"&amp;" ["&amp;UPPER(Magazine!A56)&amp;"] "&amp;"Comunicatii"&amp;"""&gt;click aici pentru a aplica.&lt;/a&gt;&lt;/p&gt;","")</f>
        <v/>
      </c>
      <c r="K181" t="str">
        <f>IF(Magazine!AH56&gt;0,"&lt;p class=""cariere-pozitie-titlu"" id="""&amp;IF(Magazine!$AO56&lt;&gt;0,SUBSTITUTE(Magazine!$B56," ","-"),"")&amp;"""&gt;&amp;emsp;&amp;emsp;•&amp;nbsp;&amp;nbsp;Consultant Vanzari IT&amp;nbsp;&amp;nbsp;("&amp;VLOOKUP(Magazine!$B56,Magazine!$B$2:$AN$95,33,0)&amp;IF(VLOOKUP(Magazine!$B56,Magazine!$B$2:$AN$95,33,0)&gt;1," pozitii"," pozitie")&amp;")&lt;/p&gt;"&amp;IT!$D$1&amp;"  &lt;p&gt;&amp;emsp;&amp;emsp;&amp;emsp;&amp;emsp;&amp;emsp;Trimite-ne CV-ul tau: &lt;a href=""mailto:recrutare@altex.ro?subject="&amp;"["&amp;UPPER(Magazine!C56)&amp;"]"&amp;" ["&amp;UPPER(Magazine!A56)&amp;"] "&amp;"IT"&amp;"""&gt;click aici pentru a aplica.&lt;/a&gt;&lt;/p&gt;","")</f>
        <v/>
      </c>
      <c r="L181" t="str">
        <f>IF(Magazine!AI56&gt;0,"&lt;p class=""cariere-pozitie-titlu"" id="""&amp;IF(Magazine!$AO56&lt;&gt;0,SUBSTITUTE(Magazine!$B56," ","-"),"")&amp;"""&gt;&amp;emsp;&amp;emsp;•&amp;nbsp;&amp;nbsp;Consultant Vanzari Entertainment&amp;nbsp;&amp;nbsp;("&amp;VLOOKUP(Magazine!$B56,Magazine!$B$2:$AN$95,34,0)&amp;IF(VLOOKUP(Magazine!$B56,Magazine!$B$2:$AN$95,34,0)&gt;1," pozitii"," pozitie")&amp;")&lt;/p&gt;"&amp;Entertainment!$D$1&amp;"  &lt;p&gt;&amp;emsp;&amp;emsp;&amp;emsp;&amp;emsp;&amp;emsp;Trimite-ne CV-ul tau &lt;a href=""mailto:recrutare@altex.ro?subject="&amp;"["&amp;UPPER(Magazine!C56)&amp;"]"&amp;" ["&amp;UPPER(Magazine!A56)&amp;"] "&amp;"Entertainment"&amp;"""&gt;click aici pentru a aplica.&lt;/a&gt;&lt;/p&gt;","")</f>
        <v/>
      </c>
      <c r="M181" t="str">
        <f>IF(Magazine!AJ56&gt;0,"&lt;p class=""cariere-pozitie-titlu"" id="""&amp;IF(Magazine!$AO56&lt;&gt;0,SUBSTITUTE(Magazine!$B56," ","-"),"")&amp;"""&gt;&amp;emsp;&amp;emsp;•&amp;nbsp;&amp;nbsp;Consultant Vanzari Negre&amp;nbsp;&amp;nbsp;("&amp;VLOOKUP(Magazine!$B56,Magazine!$B$2:$AN$95,35,0)&amp;IF(VLOOKUP(Magazine!$B56,Magazine!$B$2:$AN$95,35,0)&gt;1," pozitii"," pozitie")&amp;")&lt;/p&gt;"&amp;Negre!D55&amp;"  &lt;p&gt;&amp;emsp;&amp;emsp;&amp;emsp;&amp;emsp;&amp;emsp;Trimite-ne CV-ul tău la adresa &lt;a href=""mailto:recrutare@altex.ro?subject="&amp;"["&amp;UPPER(Magazine!C56)&amp;"]"&amp;" ["&amp;UPPER(Magazine!A56)&amp;"] "&amp;"Negre"&amp;"""&gt;recrutare@altex.ro&lt;/a&gt;&lt;/p&gt;","")</f>
        <v/>
      </c>
      <c r="N181" t="str">
        <f>IF(Magazine!AK56&gt;0,"&lt;p class=""cariere-pozitie-titlu"" id="""&amp;IF(Magazine!$AO56&lt;&gt;0,SUBSTITUTE(Magazine!$B56," ","-"),"")&amp;"""&gt;&amp;emsp;&amp;emsp;•&amp;nbsp;&amp;nbsp;Consultant Vanzari Audio-Visual&amp;nbsp;&amp;nbsp;("&amp;VLOOKUP(Magazine!$B56,Magazine!$B$2:$AN$95,36,0)&amp;IF(VLOOKUP(Magazine!$B56,Magazine!$B$2:$AN$95,36,0)&gt;1," pozitii"," pozitie")&amp;")&lt;/p&gt;"&amp;'Audio-Visual    '!$D$1&amp;"  &lt;p&gt;&amp;emsp;&amp;emsp;&amp;emsp;&amp;emsp;&amp;emsp;Trimite-ne CV-ul tau: &lt;a href=""mailto:recrutare@altex.ro?subject="&amp;"["&amp;UPPER(Magazine!F56)&amp;"]"&amp;" ["&amp;UPPER(Magazine!D56)&amp;"] "&amp;"Audio-Visual"&amp;"""&gt;click aici pentru a aplica.&lt;/a&gt;&lt;/p&gt;","")</f>
        <v/>
      </c>
      <c r="O181" t="str">
        <f>IF(Magazine!AL56&gt;0,"&lt;p class=""cariere-pozitie-titlu"" id="""&amp;IF(Magazine!$AO56&lt;&gt;0,SUBSTITUTE(Magazine!$B56," ","-"),"")&amp;"""&gt;&amp;emsp;&amp;emsp;•&amp;nbsp;&amp;nbsp;Responsabil Service&amp;nbsp;&amp;nbsp;("&amp;VLOOKUP(Magazine!$B56,Magazine!$B$2:$AN$95,37,0)&amp;IF(VLOOKUP(Magazine!$B56,Magazine!$B$2:$AN$95,37,0)&gt;1," pozitii"," pozitie")&amp;")&lt;/p&gt;"&amp;'Responsabil Service'!$D$1&amp;"  &lt;p&gt;&amp;emsp;&amp;emsp;&amp;emsp;&amp;emsp;&amp;emsp;Trimite-ne CV-ul tau &lt;a href=""mailto:recrutare@altex.ro?subject="&amp;"["&amp;UPPER(Magazine!F56)&amp;"]"&amp;" ["&amp;UPPER(Magazine!D56)&amp;"] "&amp;"Responsabil Service"&amp;"""&gt;click aici pentru a aplica.&lt;/a&gt;&lt;/p&gt;","")</f>
        <v/>
      </c>
      <c r="P181" t="str">
        <f>IF(Magazine!AM56&gt;0,"&lt;p class=""cariere-pozitie-titlu"" id="""&amp;IF(Magazine!$AO56&lt;&gt;0,SUBSTITUTE(Magazine!$B56," ","-"),"")&amp;"""&gt;&amp;emsp;&amp;emsp;•&amp;nbsp;&amp;nbsp;Operator Online&amp;nbsp;&amp;nbsp;("&amp;VLOOKUP(Magazine!$B56,Magazine!$B$2:$AN$95,38,0)&amp;IF(VLOOKUP(Magazine!$B56,Magazine!$B$2:$AN$95,38,0)&gt;1,"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href=""mailto:recrutare@altex.ro?subject="&amp;"["&amp;UPPER(Magazine!F56)&amp;"]"&amp;" ["&amp;UPPER(Magazine!D56)&amp;"] "&amp;"Operator Online"&amp;"""&gt;recrutare@altex.ro&lt;/a&gt;&lt;/p&gt;","")</f>
        <v/>
      </c>
      <c r="Q181" t="str">
        <f>IF(Magazine!AN56&gt;0,"&lt;p class=""cariere-pozitie-titlu"" id="""&amp;IF(Magazine!$AO56&lt;&gt;0,SUBSTITUTE(Magazine!$B56," ","-"),"")&amp;"""&gt;&amp;emsp;&amp;emsp;•&amp;nbsp;&amp;nbsp;Operator Probe &amp; Garantii&amp;nbsp;&amp;nbsp;("&amp;VLOOKUP(Magazine!$B56,Magazine!$B$2:$AN$95,39,0)&amp;IF(VLOOKUP(Magazine!$B56,Magazine!$B$2:$AN$95,39,0)&gt;1,"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href=""mailto:recrutare@altex.ro?subject="&amp;"["&amp;UPPER(Magazine!G56)&amp;"]"&amp;" ["&amp;UPPER(Magazine!E56)&amp;"] "&amp;"Probe &amp; Garantii"&amp;"""&gt;recrutare@altex.ro&lt;/a&gt;&lt;/p&gt;","")</f>
        <v/>
      </c>
      <c r="R181" t="str">
        <f t="shared" si="2"/>
        <v/>
      </c>
    </row>
    <row r="182" spans="1:18" x14ac:dyDescent="0.3">
      <c r="A182" t="str">
        <f>IF(NOT(ISNA(VLOOKUP(Magazine!D57,Magazine!$AQ$2:$AR$41,2,0))),IF(Magazine!D57&lt;&gt;Magazine!D56,"&lt;button id="""&amp;LOWER(Magazine!D57)&amp;""" class=""accordion""&gt;Posturi in județul "&amp;Magazine!D57&amp;" &lt;div&gt;("&amp;VLOOKUP(Magazine!D57,Magazine!$AQ$2:$AR$41,2,0)&amp;")&lt;/div&gt;&lt;/button&gt;",""),"")</f>
        <v/>
      </c>
      <c r="B182" t="str">
        <f t="shared" si="3"/>
        <v/>
      </c>
      <c r="C182" t="str">
        <f>IF(Magazine!$AO57&lt;&gt;0,"  &lt;h3 class=cariere-magazin-titlu&gt;"&amp;Magazine!B57&amp;"&lt;/h3&gt;","")</f>
        <v/>
      </c>
      <c r="D182" t="str">
        <f>IF(Magazine!AA57&gt;0,"&lt;p class=""cariere-pozitie-titlu"" id="""&amp;IF(Magazine!$AO57&lt;&gt;0,SUBSTITUTE(Magazine!$B57," ","-"),"")&amp;"""&gt;&amp;emsp;&amp;emsp;•&amp;nbsp;&amp;nbsp;Director Magazin&amp;nbsp;&amp;nbsp;("&amp;VLOOKUP(Magazine!$B57,Magazine!$B$2:$AN$95,26,0)&amp;IF(VLOOKUP(Magazine!$B57,Magazine!$B$2:$AN$95,26,0)&gt;1," pozitii"," pozitie")&amp;")&lt;/p&gt;"&amp;'Director Magazin   '!$D$1&amp;"  &lt;p&gt;&amp;emsp;&amp;emsp;&amp;emsp;&amp;emsp;&amp;emsp;Trimite-ne CV-ul tau: &lt;a href=""mailto:recrutare@altex.ro?subject="&amp;"["&amp;UPPER(Magazine!C57)&amp;"]"&amp;" ["&amp;UPPER(Magazine!A57)&amp;"] "&amp;"Director Magazin"&amp;"""&gt;click aici pentru a aplica.&lt;/a&gt;&lt;/p&gt;","")</f>
        <v/>
      </c>
      <c r="E182" t="str">
        <f>IF(Magazine!AB57&gt;0,"&lt;p class=""cariere-pozitie-titlu"" id="""&amp;IF(Magazine!$AO57&lt;&gt;0,SUBSTITUTE(Magazine!$B57," ","-"),"")&amp;"""&gt;&amp;emsp;&amp;emsp;•&amp;nbsp;&amp;nbsp;Director Adjunct Magazin&amp;nbsp;&amp;nbsp;("&amp;VLOOKUP(Magazine!$B57,Magazine!$B$2:$AN$95,27,0)&amp;IF(VLOOKUP(Magazine!$B57,Magazine!$B$2:$AN$95,27,0)&gt;1," pozitii"," pozitie")&amp;")&lt;/p&gt;"&amp;'Director Adjunct'!$D$1&amp;"  &lt;p&gt;&amp;emsp;&amp;emsp;&amp;emsp;&amp;emsp;&amp;emsp;Trimite-ne CV-ul tau: &lt;a href=""mailto:recrutare@altex.ro?subject="&amp;"["&amp;UPPER(Magazine!D57)&amp;"]"&amp;" ["&amp;UPPER(Magazine!B57)&amp;"] "&amp;"Director Adjunct Magazin"&amp;"""&gt;click aici pentru a aplica.&lt;/a&gt;&lt;/p&gt;","")</f>
        <v/>
      </c>
      <c r="F182" t="str">
        <f>IF(Magazine!AC57&gt;0,"&lt;p class=""cariere-pozitie-titlu"" id="""&amp;IF(Magazine!$AO57&lt;&gt;0,SUBSTITUTE(Magazine!$B57," ","-"),"")&amp;"""&gt;&amp;emsp;&amp;emsp;•&amp;nbsp;&amp;nbsp;Manager Financiar&amp;nbsp;&amp;nbsp;("&amp;VLOOKUP(Magazine!$B57,Magazine!$B$2:$AN$95,28,0)&amp;IF(VLOOKUP(Magazine!$B57,Magazine!$B$2:$AN$95,28,0)&gt;1," pozitii"," pozitie")&amp;")&lt;/p&gt;"&amp;'Manager Financiar'!$D$1&amp;"  &lt;p&gt;&amp;emsp;&amp;emsp;&amp;emsp;&amp;emsp;&amp;emsp;Trimite-ne CV-ul tau: &lt;a href=""mailto:recrutare@altex.ro?subject="&amp;"["&amp;UPPER(Magazine!C57)&amp;"]"&amp;" ["&amp;UPPER(Magazine!A57)&amp;"] "&amp;"Manager Financiar"&amp;"""&gt;click aici pentru a aplica.&lt;/a&gt;&lt;/p&gt;","")</f>
        <v/>
      </c>
      <c r="G182" t="str">
        <f>IF(Magazine!AD57&gt;0,"&lt;p class=""cariere-pozitie-titlu"" id="""&amp;IF(Magazine!$AO57&lt;&gt;0,SUBSTITUTE(Magazine!$B57," ","-"),"")&amp;"""&gt;&amp;emsp;&amp;emsp;•&amp;nbsp;&amp;nbsp;Casier&amp;nbsp;&amp;nbsp;("&amp;VLOOKUP(Magazine!$B57,Magazine!$B$2:$AN$95,29,0)&amp;IF(VLOOKUP(Magazine!$B57,Magazine!$B$2:$AN$95,29,0)&gt;1," pozitii"," pozitie")&amp;")&lt;/p&gt;"&amp;Casier!$D$1&amp;"  &lt;p&gt;&amp;emsp;&amp;emsp;&amp;emsp;&amp;emsp;&amp;emsp;Trimite-ne CV-ul tau: &lt;a href=""mailto:recrutare@altex.ro?subject="&amp;"["&amp;UPPER(Magazine!C57)&amp;"]"&amp;" ["&amp;UPPER(Magazine!A57)&amp;"] "&amp;"Casier"&amp;"""&gt;click aici pentru a aplica.&lt;/a&gt;&lt;/p&gt;","")</f>
        <v/>
      </c>
      <c r="H182" t="str">
        <f>IF(Magazine!AE57&gt;0,"&lt;p class=""cariere-pozitie-titlu"" id="""&amp;IF(Magazine!$AO57&lt;&gt;0,SUBSTITUTE(Magazine!$B57," ","-"),"")&amp;"""&gt;&amp;emsp;&amp;emsp;•&amp;nbsp;&amp;nbsp;Consultant Vanzari Electrocasnice Mari&amp;nbsp;&amp;nbsp;("&amp;VLOOKUP(Magazine!$B57,Magazine!$B$2:$AN$95,30,0)&amp;IF(VLOOKUP(Magazine!$B57,Magazine!$B$2:$AN$95,30,0)&gt;1," pozitii"," pozitie")&amp;")&lt;/p&gt;"&amp;'Electrocasnice Mari'!$D$1&amp;"  &lt;p&gt;&amp;emsp;&amp;emsp;&amp;emsp;&amp;emsp;&amp;emsp;Trimite-ne CV-ul tau: &lt;a href=""mailto:recrutare@altex.ro?subject="&amp;"["&amp;UPPER(Magazine!C57)&amp;"]"&amp;" ["&amp;UPPER(Magazine!A57)&amp;"] "&amp;"Electrocasnice Mari"&amp;"""&gt;clici aici pentru a aplica.&lt;/a&gt;&lt;/p&gt;","")</f>
        <v/>
      </c>
      <c r="I182" t="str">
        <f>IF(Magazine!AF57&gt;0,"&lt;p class=""cariere-pozitie-titlu"" id="""&amp;IF(Magazine!$AO57&lt;&gt;0,SUBSTITUTE(Magazine!$B57," ","-"),"")&amp;"""&gt;&amp;emsp;&amp;emsp;•&amp;nbsp;&amp;nbsp;Consultant Vanzari Electrocasnice Mici&amp;nbsp;&amp;nbsp;("&amp;VLOOKUP(Magazine!$B57,Magazine!$B$2:$AN$95,31,0)&amp;IF(VLOOKUP(Magazine!$B57,Magazine!$B$2:$AN$95,31,0)&gt;1," pozitii"," pozitie")&amp;")&lt;/p&gt;"&amp;'Electrocasnice Mici'!$D$1&amp;"  &lt;p&gt;&amp;emsp;&amp;emsp;&amp;emsp;&amp;emsp;&amp;emsp;Trimite-ne CV-ul tau: &lt;a href=""mailto:recrutare@altex.ro?subject="&amp;"["&amp;UPPER(Magazine!C57)&amp;"]"&amp;" ["&amp;UPPER(Magazine!A57)&amp;"] "&amp;"Electrocasnice Mici"&amp;"""&gt;click aici pentru a aplica.&lt;/a&gt;&lt;/p&gt;","")</f>
        <v/>
      </c>
      <c r="J182" t="str">
        <f>IF(Magazine!AG57&gt;0,"&lt;p class=""cariere-pozitie-titlu"" id="""&amp;IF(Magazine!$AO57&lt;&gt;0,SUBSTITUTE(Magazine!$B57," ","-"),"")&amp;"""&gt;&amp;emsp;&amp;emsp;•&amp;nbsp;&amp;nbsp;Consultant Vanzari Comunicatii&amp;nbsp;&amp;nbsp;("&amp;VLOOKUP(Magazine!$B57,Magazine!$B$2:$AN$95,32,0)&amp;IF(VLOOKUP(Magazine!$B57,Magazine!$B$2:$AN$95,32,0)&gt;1," pozitii"," pozitie")&amp;")&lt;/p&gt;"&amp;Comunicatii!$D$1&amp;"  &lt;p&gt;&amp;emsp;&amp;emsp;&amp;emsp;&amp;emsp;&amp;emsp;Trimite-ne CV-ul tau: &lt;a href=""mailto:recrutare@altex.ro?subject="&amp;"["&amp;UPPER(Magazine!C57)&amp;"]"&amp;" ["&amp;UPPER(Magazine!A57)&amp;"] "&amp;"Comunicatii"&amp;"""&gt;click aici pentru a aplica.&lt;/a&gt;&lt;/p&gt;","")</f>
        <v/>
      </c>
      <c r="K182" t="str">
        <f>IF(Magazine!AH57&gt;0,"&lt;p class=""cariere-pozitie-titlu"" id="""&amp;IF(Magazine!$AO57&lt;&gt;0,SUBSTITUTE(Magazine!$B57," ","-"),"")&amp;"""&gt;&amp;emsp;&amp;emsp;•&amp;nbsp;&amp;nbsp;Consultant Vanzari IT&amp;nbsp;&amp;nbsp;("&amp;VLOOKUP(Magazine!$B57,Magazine!$B$2:$AN$95,33,0)&amp;IF(VLOOKUP(Magazine!$B57,Magazine!$B$2:$AN$95,33,0)&gt;1," pozitii"," pozitie")&amp;")&lt;/p&gt;"&amp;IT!$D$1&amp;"  &lt;p&gt;&amp;emsp;&amp;emsp;&amp;emsp;&amp;emsp;&amp;emsp;Trimite-ne CV-ul tau: &lt;a href=""mailto:recrutare@altex.ro?subject="&amp;"["&amp;UPPER(Magazine!C57)&amp;"]"&amp;" ["&amp;UPPER(Magazine!A57)&amp;"] "&amp;"IT"&amp;"""&gt;click aici pentru a aplica.&lt;/a&gt;&lt;/p&gt;","")</f>
        <v/>
      </c>
      <c r="L182" t="str">
        <f>IF(Magazine!AI57&gt;0,"&lt;p class=""cariere-pozitie-titlu"" id="""&amp;IF(Magazine!$AO57&lt;&gt;0,SUBSTITUTE(Magazine!$B57," ","-"),"")&amp;"""&gt;&amp;emsp;&amp;emsp;•&amp;nbsp;&amp;nbsp;Consultant Vanzari Entertainment&amp;nbsp;&amp;nbsp;("&amp;VLOOKUP(Magazine!$B57,Magazine!$B$2:$AN$95,34,0)&amp;IF(VLOOKUP(Magazine!$B57,Magazine!$B$2:$AN$95,34,0)&gt;1," pozitii"," pozitie")&amp;")&lt;/p&gt;"&amp;Entertainment!$D$1&amp;"  &lt;p&gt;&amp;emsp;&amp;emsp;&amp;emsp;&amp;emsp;&amp;emsp;Trimite-ne CV-ul tau &lt;a href=""mailto:recrutare@altex.ro?subject="&amp;"["&amp;UPPER(Magazine!C57)&amp;"]"&amp;" ["&amp;UPPER(Magazine!A57)&amp;"] "&amp;"Entertainment"&amp;"""&gt;click aici pentru a aplica.&lt;/a&gt;&lt;/p&gt;","")</f>
        <v/>
      </c>
      <c r="M182" t="str">
        <f>IF(Magazine!AJ57&gt;0,"&lt;p class=""cariere-pozitie-titlu"" id="""&amp;IF(Magazine!$AO57&lt;&gt;0,SUBSTITUTE(Magazine!$B57," ","-"),"")&amp;"""&gt;&amp;emsp;&amp;emsp;•&amp;nbsp;&amp;nbsp;Consultant Vanzari Negre&amp;nbsp;&amp;nbsp;("&amp;VLOOKUP(Magazine!$B57,Magazine!$B$2:$AN$95,35,0)&amp;IF(VLOOKUP(Magazine!$B57,Magazine!$B$2:$AN$95,35,0)&gt;1," pozitii"," pozitie")&amp;")&lt;/p&gt;"&amp;Negre!D56&amp;"  &lt;p&gt;&amp;emsp;&amp;emsp;&amp;emsp;&amp;emsp;&amp;emsp;Trimite-ne CV-ul tău la adresa &lt;a href=""mailto:recrutare@altex.ro?subject="&amp;"["&amp;UPPER(Magazine!C57)&amp;"]"&amp;" ["&amp;UPPER(Magazine!A57)&amp;"] "&amp;"Negre"&amp;"""&gt;recrutare@altex.ro&lt;/a&gt;&lt;/p&gt;","")</f>
        <v/>
      </c>
      <c r="N182" t="str">
        <f>IF(Magazine!AK57&gt;0,"&lt;p class=""cariere-pozitie-titlu"" id="""&amp;IF(Magazine!$AO57&lt;&gt;0,SUBSTITUTE(Magazine!$B57," ","-"),"")&amp;"""&gt;&amp;emsp;&amp;emsp;•&amp;nbsp;&amp;nbsp;Consultant Vanzari Audio-Visual&amp;nbsp;&amp;nbsp;("&amp;VLOOKUP(Magazine!$B57,Magazine!$B$2:$AN$95,36,0)&amp;IF(VLOOKUP(Magazine!$B57,Magazine!$B$2:$AN$95,36,0)&gt;1," pozitii"," pozitie")&amp;")&lt;/p&gt;"&amp;'Audio-Visual    '!$D$1&amp;"  &lt;p&gt;&amp;emsp;&amp;emsp;&amp;emsp;&amp;emsp;&amp;emsp;Trimite-ne CV-ul tau: &lt;a href=""mailto:recrutare@altex.ro?subject="&amp;"["&amp;UPPER(Magazine!F57)&amp;"]"&amp;" ["&amp;UPPER(Magazine!D57)&amp;"] "&amp;"Audio-Visual"&amp;"""&gt;click aici pentru a aplica.&lt;/a&gt;&lt;/p&gt;","")</f>
        <v/>
      </c>
      <c r="O182" t="str">
        <f>IF(Magazine!AL57&gt;0,"&lt;p class=""cariere-pozitie-titlu"" id="""&amp;IF(Magazine!$AO57&lt;&gt;0,SUBSTITUTE(Magazine!$B57," ","-"),"")&amp;"""&gt;&amp;emsp;&amp;emsp;•&amp;nbsp;&amp;nbsp;Responsabil Service&amp;nbsp;&amp;nbsp;("&amp;VLOOKUP(Magazine!$B57,Magazine!$B$2:$AN$95,37,0)&amp;IF(VLOOKUP(Magazine!$B57,Magazine!$B$2:$AN$95,37,0)&gt;1," pozitii"," pozitie")&amp;")&lt;/p&gt;"&amp;'Responsabil Service'!$D$1&amp;"  &lt;p&gt;&amp;emsp;&amp;emsp;&amp;emsp;&amp;emsp;&amp;emsp;Trimite-ne CV-ul tau &lt;a href=""mailto:recrutare@altex.ro?subject="&amp;"["&amp;UPPER(Magazine!F57)&amp;"]"&amp;" ["&amp;UPPER(Magazine!D57)&amp;"] "&amp;"Responsabil Service"&amp;"""&gt;click aici pentru a aplica.&lt;/a&gt;&lt;/p&gt;","")</f>
        <v/>
      </c>
      <c r="P182" t="str">
        <f>IF(Magazine!AM57&gt;0,"&lt;p class=""cariere-pozitie-titlu"" id="""&amp;IF(Magazine!$AO57&lt;&gt;0,SUBSTITUTE(Magazine!$B57," ","-"),"")&amp;"""&gt;&amp;emsp;&amp;emsp;•&amp;nbsp;&amp;nbsp;Operator Online&amp;nbsp;&amp;nbsp;("&amp;VLOOKUP(Magazine!$B57,Magazine!$B$2:$AN$95,38,0)&amp;IF(VLOOKUP(Magazine!$B57,Magazine!$B$2:$AN$95,38,0)&gt;1,"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href=""mailto:recrutare@altex.ro?subject="&amp;"["&amp;UPPER(Magazine!F57)&amp;"]"&amp;" ["&amp;UPPER(Magazine!D57)&amp;"] "&amp;"Operator Online"&amp;"""&gt;recrutare@altex.ro&lt;/a&gt;&lt;/p&gt;","")</f>
        <v/>
      </c>
      <c r="Q182" t="str">
        <f>IF(Magazine!AN57&gt;0,"&lt;p class=""cariere-pozitie-titlu"" id="""&amp;IF(Magazine!$AO57&lt;&gt;0,SUBSTITUTE(Magazine!$B57," ","-"),"")&amp;"""&gt;&amp;emsp;&amp;emsp;•&amp;nbsp;&amp;nbsp;Operator Probe &amp; Garantii&amp;nbsp;&amp;nbsp;("&amp;VLOOKUP(Magazine!$B57,Magazine!$B$2:$AN$95,39,0)&amp;IF(VLOOKUP(Magazine!$B57,Magazine!$B$2:$AN$95,39,0)&gt;1,"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href=""mailto:recrutare@altex.ro?subject="&amp;"["&amp;UPPER(Magazine!G57)&amp;"]"&amp;" ["&amp;UPPER(Magazine!E57)&amp;"] "&amp;"Probe &amp; Garantii"&amp;"""&gt;recrutare@altex.ro&lt;/a&gt;&lt;/p&gt;","")</f>
        <v/>
      </c>
      <c r="R182" t="str">
        <f t="shared" si="2"/>
        <v>&lt;/div&gt;</v>
      </c>
    </row>
    <row r="183" spans="1:18" x14ac:dyDescent="0.3">
      <c r="A183" t="str">
        <f>IF(NOT(ISNA(VLOOKUP(Magazine!D58,Magazine!$AQ$2:$AR$41,2,0))),IF(Magazine!D58&lt;&gt;Magazine!D57,"&lt;button id="""&amp;LOWER(Magazine!D58)&amp;""" class=""accordion""&gt;Posturi in județul "&amp;Magazine!D58&amp;" &lt;div&gt;("&amp;VLOOKUP(Magazine!D58,Magazine!$AQ$2:$AR$41,2,0)&amp;")&lt;/div&gt;&lt;/button&gt;",""),"")</f>
        <v>&lt;button id="giurgiu" class="accordion"&gt;Posturi in județul Giurgiu &lt;div&gt;(0)&lt;/div&gt;&lt;/button&gt;</v>
      </c>
      <c r="B183" t="str">
        <f t="shared" si="3"/>
        <v>&lt;div class="panel"&gt;</v>
      </c>
      <c r="C183" t="str">
        <f>IF(Magazine!$AO58&lt;&gt;0,"  &lt;h3 class=cariere-magazin-titlu&gt;"&amp;Magazine!B58&amp;"&lt;/h3&gt;","")</f>
        <v/>
      </c>
      <c r="D183" t="str">
        <f>IF(Magazine!AA58&gt;0,"&lt;p class=""cariere-pozitie-titlu"" id="""&amp;IF(Magazine!$AO58&lt;&gt;0,SUBSTITUTE(Magazine!$B58," ","-"),"")&amp;"""&gt;&amp;emsp;&amp;emsp;•&amp;nbsp;&amp;nbsp;Director Magazin&amp;nbsp;&amp;nbsp;("&amp;VLOOKUP(Magazine!$B58,Magazine!$B$2:$AN$95,26,0)&amp;IF(VLOOKUP(Magazine!$B58,Magazine!$B$2:$AN$95,26,0)&gt;1," pozitii"," pozitie")&amp;")&lt;/p&gt;"&amp;'Director Magazin   '!$D$1&amp;"  &lt;p&gt;&amp;emsp;&amp;emsp;&amp;emsp;&amp;emsp;&amp;emsp;Trimite-ne CV-ul tau: &lt;a href=""mailto:recrutare@altex.ro?subject="&amp;"["&amp;UPPER(Magazine!C58)&amp;"]"&amp;" ["&amp;UPPER(Magazine!A58)&amp;"] "&amp;"Director Magazin"&amp;"""&gt;click aici pentru a aplica.&lt;/a&gt;&lt;/p&gt;","")</f>
        <v/>
      </c>
      <c r="E183" t="str">
        <f>IF(Magazine!AB58&gt;0,"&lt;p class=""cariere-pozitie-titlu"" id="""&amp;IF(Magazine!$AO58&lt;&gt;0,SUBSTITUTE(Magazine!$B58," ","-"),"")&amp;"""&gt;&amp;emsp;&amp;emsp;•&amp;nbsp;&amp;nbsp;Director Adjunct Magazin&amp;nbsp;&amp;nbsp;("&amp;VLOOKUP(Magazine!$B58,Magazine!$B$2:$AN$95,27,0)&amp;IF(VLOOKUP(Magazine!$B58,Magazine!$B$2:$AN$95,27,0)&gt;1," pozitii"," pozitie")&amp;")&lt;/p&gt;"&amp;'Director Adjunct'!$D$1&amp;"  &lt;p&gt;&amp;emsp;&amp;emsp;&amp;emsp;&amp;emsp;&amp;emsp;Trimite-ne CV-ul tau: &lt;a href=""mailto:recrutare@altex.ro?subject="&amp;"["&amp;UPPER(Magazine!D58)&amp;"]"&amp;" ["&amp;UPPER(Magazine!B58)&amp;"] "&amp;"Director Adjunct Magazin"&amp;"""&gt;click aici pentru a aplica.&lt;/a&gt;&lt;/p&gt;","")</f>
        <v/>
      </c>
      <c r="F183" t="str">
        <f>IF(Magazine!AC58&gt;0,"&lt;p class=""cariere-pozitie-titlu"" id="""&amp;IF(Magazine!$AO58&lt;&gt;0,SUBSTITUTE(Magazine!$B58," ","-"),"")&amp;"""&gt;&amp;emsp;&amp;emsp;•&amp;nbsp;&amp;nbsp;Manager Financiar&amp;nbsp;&amp;nbsp;("&amp;VLOOKUP(Magazine!$B58,Magazine!$B$2:$AN$95,28,0)&amp;IF(VLOOKUP(Magazine!$B58,Magazine!$B$2:$AN$95,28,0)&gt;1," pozitii"," pozitie")&amp;")&lt;/p&gt;"&amp;'Manager Financiar'!$D$1&amp;"  &lt;p&gt;&amp;emsp;&amp;emsp;&amp;emsp;&amp;emsp;&amp;emsp;Trimite-ne CV-ul tau: &lt;a href=""mailto:recrutare@altex.ro?subject="&amp;"["&amp;UPPER(Magazine!C58)&amp;"]"&amp;" ["&amp;UPPER(Magazine!A58)&amp;"] "&amp;"Manager Financiar"&amp;"""&gt;click aici pentru a aplica.&lt;/a&gt;&lt;/p&gt;","")</f>
        <v/>
      </c>
      <c r="G183" t="str">
        <f>IF(Magazine!AD58&gt;0,"&lt;p class=""cariere-pozitie-titlu"" id="""&amp;IF(Magazine!$AO58&lt;&gt;0,SUBSTITUTE(Magazine!$B58," ","-"),"")&amp;"""&gt;&amp;emsp;&amp;emsp;•&amp;nbsp;&amp;nbsp;Casier&amp;nbsp;&amp;nbsp;("&amp;VLOOKUP(Magazine!$B58,Magazine!$B$2:$AN$95,29,0)&amp;IF(VLOOKUP(Magazine!$B58,Magazine!$B$2:$AN$95,29,0)&gt;1," pozitii"," pozitie")&amp;")&lt;/p&gt;"&amp;Casier!$D$1&amp;"  &lt;p&gt;&amp;emsp;&amp;emsp;&amp;emsp;&amp;emsp;&amp;emsp;Trimite-ne CV-ul tau: &lt;a href=""mailto:recrutare@altex.ro?subject="&amp;"["&amp;UPPER(Magazine!C58)&amp;"]"&amp;" ["&amp;UPPER(Magazine!A58)&amp;"] "&amp;"Casier"&amp;"""&gt;click aici pentru a aplica.&lt;/a&gt;&lt;/p&gt;","")</f>
        <v/>
      </c>
      <c r="H183" t="str">
        <f>IF(Magazine!AE58&gt;0,"&lt;p class=""cariere-pozitie-titlu"" id="""&amp;IF(Magazine!$AO58&lt;&gt;0,SUBSTITUTE(Magazine!$B58," ","-"),"")&amp;"""&gt;&amp;emsp;&amp;emsp;•&amp;nbsp;&amp;nbsp;Consultant Vanzari Electrocasnice Mari&amp;nbsp;&amp;nbsp;("&amp;VLOOKUP(Magazine!$B58,Magazine!$B$2:$AN$95,30,0)&amp;IF(VLOOKUP(Magazine!$B58,Magazine!$B$2:$AN$95,30,0)&gt;1," pozitii"," pozitie")&amp;")&lt;/p&gt;"&amp;'Electrocasnice Mari'!$D$1&amp;"  &lt;p&gt;&amp;emsp;&amp;emsp;&amp;emsp;&amp;emsp;&amp;emsp;Trimite-ne CV-ul tau: &lt;a href=""mailto:recrutare@altex.ro?subject="&amp;"["&amp;UPPER(Magazine!C58)&amp;"]"&amp;" ["&amp;UPPER(Magazine!A58)&amp;"] "&amp;"Electrocasnice Mari"&amp;"""&gt;clici aici pentru a aplica.&lt;/a&gt;&lt;/p&gt;","")</f>
        <v/>
      </c>
      <c r="I183" t="str">
        <f>IF(Magazine!AF58&gt;0,"&lt;p class=""cariere-pozitie-titlu"" id="""&amp;IF(Magazine!$AO58&lt;&gt;0,SUBSTITUTE(Magazine!$B58," ","-"),"")&amp;"""&gt;&amp;emsp;&amp;emsp;•&amp;nbsp;&amp;nbsp;Consultant Vanzari Electrocasnice Mici&amp;nbsp;&amp;nbsp;("&amp;VLOOKUP(Magazine!$B58,Magazine!$B$2:$AN$95,31,0)&amp;IF(VLOOKUP(Magazine!$B58,Magazine!$B$2:$AN$95,31,0)&gt;1," pozitii"," pozitie")&amp;")&lt;/p&gt;"&amp;'Electrocasnice Mici'!$D$1&amp;"  &lt;p&gt;&amp;emsp;&amp;emsp;&amp;emsp;&amp;emsp;&amp;emsp;Trimite-ne CV-ul tau: &lt;a href=""mailto:recrutare@altex.ro?subject="&amp;"["&amp;UPPER(Magazine!C58)&amp;"]"&amp;" ["&amp;UPPER(Magazine!A58)&amp;"] "&amp;"Electrocasnice Mici"&amp;"""&gt;click aici pentru a aplica.&lt;/a&gt;&lt;/p&gt;","")</f>
        <v/>
      </c>
      <c r="J183" t="str">
        <f>IF(Magazine!AG58&gt;0,"&lt;p class=""cariere-pozitie-titlu"" id="""&amp;IF(Magazine!$AO58&lt;&gt;0,SUBSTITUTE(Magazine!$B58," ","-"),"")&amp;"""&gt;&amp;emsp;&amp;emsp;•&amp;nbsp;&amp;nbsp;Consultant Vanzari Comunicatii&amp;nbsp;&amp;nbsp;("&amp;VLOOKUP(Magazine!$B58,Magazine!$B$2:$AN$95,32,0)&amp;IF(VLOOKUP(Magazine!$B58,Magazine!$B$2:$AN$95,32,0)&gt;1," pozitii"," pozitie")&amp;")&lt;/p&gt;"&amp;Comunicatii!$D$1&amp;"  &lt;p&gt;&amp;emsp;&amp;emsp;&amp;emsp;&amp;emsp;&amp;emsp;Trimite-ne CV-ul tau: &lt;a href=""mailto:recrutare@altex.ro?subject="&amp;"["&amp;UPPER(Magazine!C58)&amp;"]"&amp;" ["&amp;UPPER(Magazine!A58)&amp;"] "&amp;"Comunicatii"&amp;"""&gt;click aici pentru a aplica.&lt;/a&gt;&lt;/p&gt;","")</f>
        <v/>
      </c>
      <c r="K183" t="str">
        <f>IF(Magazine!AH58&gt;0,"&lt;p class=""cariere-pozitie-titlu"" id="""&amp;IF(Magazine!$AO58&lt;&gt;0,SUBSTITUTE(Magazine!$B58," ","-"),"")&amp;"""&gt;&amp;emsp;&amp;emsp;•&amp;nbsp;&amp;nbsp;Consultant Vanzari IT&amp;nbsp;&amp;nbsp;("&amp;VLOOKUP(Magazine!$B58,Magazine!$B$2:$AN$95,33,0)&amp;IF(VLOOKUP(Magazine!$B58,Magazine!$B$2:$AN$95,33,0)&gt;1," pozitii"," pozitie")&amp;")&lt;/p&gt;"&amp;IT!$D$1&amp;"  &lt;p&gt;&amp;emsp;&amp;emsp;&amp;emsp;&amp;emsp;&amp;emsp;Trimite-ne CV-ul tau: &lt;a href=""mailto:recrutare@altex.ro?subject="&amp;"["&amp;UPPER(Magazine!C58)&amp;"]"&amp;" ["&amp;UPPER(Magazine!A58)&amp;"] "&amp;"IT"&amp;"""&gt;click aici pentru a aplica.&lt;/a&gt;&lt;/p&gt;","")</f>
        <v/>
      </c>
      <c r="L183" t="str">
        <f>IF(Magazine!AI58&gt;0,"&lt;p class=""cariere-pozitie-titlu"" id="""&amp;IF(Magazine!$AO58&lt;&gt;0,SUBSTITUTE(Magazine!$B58," ","-"),"")&amp;"""&gt;&amp;emsp;&amp;emsp;•&amp;nbsp;&amp;nbsp;Consultant Vanzari Entertainment&amp;nbsp;&amp;nbsp;("&amp;VLOOKUP(Magazine!$B58,Magazine!$B$2:$AN$95,34,0)&amp;IF(VLOOKUP(Magazine!$B58,Magazine!$B$2:$AN$95,34,0)&gt;1," pozitii"," pozitie")&amp;")&lt;/p&gt;"&amp;Entertainment!$D$1&amp;"  &lt;p&gt;&amp;emsp;&amp;emsp;&amp;emsp;&amp;emsp;&amp;emsp;Trimite-ne CV-ul tau &lt;a href=""mailto:recrutare@altex.ro?subject="&amp;"["&amp;UPPER(Magazine!C58)&amp;"]"&amp;" ["&amp;UPPER(Magazine!A58)&amp;"] "&amp;"Entertainment"&amp;"""&gt;click aici pentru a aplica.&lt;/a&gt;&lt;/p&gt;","")</f>
        <v/>
      </c>
      <c r="M183" t="str">
        <f>IF(Magazine!AJ58&gt;0,"&lt;p class=""cariere-pozitie-titlu"" id="""&amp;IF(Magazine!$AO58&lt;&gt;0,SUBSTITUTE(Magazine!$B58," ","-"),"")&amp;"""&gt;&amp;emsp;&amp;emsp;•&amp;nbsp;&amp;nbsp;Consultant Vanzari Negre&amp;nbsp;&amp;nbsp;("&amp;VLOOKUP(Magazine!$B58,Magazine!$B$2:$AN$95,35,0)&amp;IF(VLOOKUP(Magazine!$B58,Magazine!$B$2:$AN$95,35,0)&gt;1," pozitii"," pozitie")&amp;")&lt;/p&gt;"&amp;Negre!D57&amp;"  &lt;p&gt;&amp;emsp;&amp;emsp;&amp;emsp;&amp;emsp;&amp;emsp;Trimite-ne CV-ul tău la adresa &lt;a href=""mailto:recrutare@altex.ro?subject="&amp;"["&amp;UPPER(Magazine!C58)&amp;"]"&amp;" ["&amp;UPPER(Magazine!A58)&amp;"] "&amp;"Negre"&amp;"""&gt;recrutare@altex.ro&lt;/a&gt;&lt;/p&gt;","")</f>
        <v/>
      </c>
      <c r="N183" t="str">
        <f>IF(Magazine!AK58&gt;0,"&lt;p class=""cariere-pozitie-titlu"" id="""&amp;IF(Magazine!$AO58&lt;&gt;0,SUBSTITUTE(Magazine!$B58," ","-"),"")&amp;"""&gt;&amp;emsp;&amp;emsp;•&amp;nbsp;&amp;nbsp;Consultant Vanzari Audio-Visual&amp;nbsp;&amp;nbsp;("&amp;VLOOKUP(Magazine!$B58,Magazine!$B$2:$AN$95,36,0)&amp;IF(VLOOKUP(Magazine!$B58,Magazine!$B$2:$AN$95,36,0)&gt;1," pozitii"," pozitie")&amp;")&lt;/p&gt;"&amp;'Audio-Visual    '!$D$1&amp;"  &lt;p&gt;&amp;emsp;&amp;emsp;&amp;emsp;&amp;emsp;&amp;emsp;Trimite-ne CV-ul tau: &lt;a href=""mailto:recrutare@altex.ro?subject="&amp;"["&amp;UPPER(Magazine!F58)&amp;"]"&amp;" ["&amp;UPPER(Magazine!D58)&amp;"] "&amp;"Audio-Visual"&amp;"""&gt;click aici pentru a aplica.&lt;/a&gt;&lt;/p&gt;","")</f>
        <v/>
      </c>
      <c r="O183" t="str">
        <f>IF(Magazine!AL58&gt;0,"&lt;p class=""cariere-pozitie-titlu"" id="""&amp;IF(Magazine!$AO58&lt;&gt;0,SUBSTITUTE(Magazine!$B58," ","-"),"")&amp;"""&gt;&amp;emsp;&amp;emsp;•&amp;nbsp;&amp;nbsp;Responsabil Service&amp;nbsp;&amp;nbsp;("&amp;VLOOKUP(Magazine!$B58,Magazine!$B$2:$AN$95,37,0)&amp;IF(VLOOKUP(Magazine!$B58,Magazine!$B$2:$AN$95,37,0)&gt;1," pozitii"," pozitie")&amp;")&lt;/p&gt;"&amp;'Responsabil Service'!$D$1&amp;"  &lt;p&gt;&amp;emsp;&amp;emsp;&amp;emsp;&amp;emsp;&amp;emsp;Trimite-ne CV-ul tau &lt;a href=""mailto:recrutare@altex.ro?subject="&amp;"["&amp;UPPER(Magazine!F58)&amp;"]"&amp;" ["&amp;UPPER(Magazine!D58)&amp;"] "&amp;"Responsabil Service"&amp;"""&gt;click aici pentru a aplica.&lt;/a&gt;&lt;/p&gt;","")</f>
        <v/>
      </c>
      <c r="P183" t="str">
        <f>IF(Magazine!AM58&gt;0,"&lt;p class=""cariere-pozitie-titlu"" id="""&amp;IF(Magazine!$AO58&lt;&gt;0,SUBSTITUTE(Magazine!$B58," ","-"),"")&amp;"""&gt;&amp;emsp;&amp;emsp;•&amp;nbsp;&amp;nbsp;Operator Online&amp;nbsp;&amp;nbsp;("&amp;VLOOKUP(Magazine!$B58,Magazine!$B$2:$AN$95,38,0)&amp;IF(VLOOKUP(Magazine!$B58,Magazine!$B$2:$AN$95,38,0)&gt;1,"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href=""mailto:recrutare@altex.ro?subject="&amp;"["&amp;UPPER(Magazine!F58)&amp;"]"&amp;" ["&amp;UPPER(Magazine!D58)&amp;"] "&amp;"Operator Online"&amp;"""&gt;recrutare@altex.ro&lt;/a&gt;&lt;/p&gt;","")</f>
        <v/>
      </c>
      <c r="Q183" t="str">
        <f>IF(Magazine!AN58&gt;0,"&lt;p class=""cariere-pozitie-titlu"" id="""&amp;IF(Magazine!$AO58&lt;&gt;0,SUBSTITUTE(Magazine!$B58," ","-"),"")&amp;"""&gt;&amp;emsp;&amp;emsp;•&amp;nbsp;&amp;nbsp;Operator Probe &amp; Garantii&amp;nbsp;&amp;nbsp;("&amp;VLOOKUP(Magazine!$B58,Magazine!$B$2:$AN$95,39,0)&amp;IF(VLOOKUP(Magazine!$B58,Magazine!$B$2:$AN$95,39,0)&gt;1,"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href=""mailto:recrutare@altex.ro?subject="&amp;"["&amp;UPPER(Magazine!G58)&amp;"]"&amp;" ["&amp;UPPER(Magazine!E58)&amp;"] "&amp;"Probe &amp; Garantii"&amp;"""&gt;recrutare@altex.ro&lt;/a&gt;&lt;/p&gt;","")</f>
        <v/>
      </c>
      <c r="R183" t="str">
        <f t="shared" si="2"/>
        <v>&lt;/div&gt;</v>
      </c>
    </row>
    <row r="184" spans="1:18" x14ac:dyDescent="0.3">
      <c r="A184" t="str">
        <f>IF(NOT(ISNA(VLOOKUP(Magazine!D59,Magazine!$AQ$2:$AR$41,2,0))),IF(Magazine!D59&lt;&gt;Magazine!D58,"&lt;button id="""&amp;LOWER(Magazine!D59)&amp;""" class=""accordion""&gt;Posturi in județul "&amp;Magazine!D59&amp;" &lt;div&gt;("&amp;VLOOKUP(Magazine!D59,Magazine!$AQ$2:$AR$41,2,0)&amp;")&lt;/div&gt;&lt;/button&gt;",""),"")</f>
        <v>&lt;button id="gorj" class="accordion"&gt;Posturi in județul Gorj &lt;div&gt;(1)&lt;/div&gt;&lt;/button&gt;</v>
      </c>
      <c r="B184" t="str">
        <f t="shared" si="3"/>
        <v>&lt;div class="panel"&gt;</v>
      </c>
      <c r="C184" t="str">
        <f>IF(Magazine!$AO59&lt;&gt;0,"  &lt;h3 class=cariere-magazin-titlu&gt;"&amp;Magazine!B59&amp;"&lt;/h3&gt;","")</f>
        <v/>
      </c>
      <c r="D184" t="str">
        <f>IF(Magazine!AA59&gt;0,"&lt;p class=""cariere-pozitie-titlu"" id="""&amp;IF(Magazine!$AO59&lt;&gt;0,SUBSTITUTE(Magazine!$B59," ","-"),"")&amp;"""&gt;&amp;emsp;&amp;emsp;•&amp;nbsp;&amp;nbsp;Director Magazin&amp;nbsp;&amp;nbsp;("&amp;VLOOKUP(Magazine!$B59,Magazine!$B$2:$AN$95,26,0)&amp;IF(VLOOKUP(Magazine!$B59,Magazine!$B$2:$AN$95,26,0)&gt;1," pozitii"," pozitie")&amp;")&lt;/p&gt;"&amp;'Director Magazin   '!$D$1&amp;"  &lt;p&gt;&amp;emsp;&amp;emsp;&amp;emsp;&amp;emsp;&amp;emsp;Trimite-ne CV-ul tau: &lt;a href=""mailto:recrutare@altex.ro?subject="&amp;"["&amp;UPPER(Magazine!C59)&amp;"]"&amp;" ["&amp;UPPER(Magazine!A59)&amp;"] "&amp;"Director Magazin"&amp;"""&gt;click aici pentru a aplica.&lt;/a&gt;&lt;/p&gt;","")</f>
        <v/>
      </c>
      <c r="E184" t="str">
        <f>IF(Magazine!AB59&gt;0,"&lt;p class=""cariere-pozitie-titlu"" id="""&amp;IF(Magazine!$AO59&lt;&gt;0,SUBSTITUTE(Magazine!$B59," ","-"),"")&amp;"""&gt;&amp;emsp;&amp;emsp;•&amp;nbsp;&amp;nbsp;Director Adjunct Magazin&amp;nbsp;&amp;nbsp;("&amp;VLOOKUP(Magazine!$B59,Magazine!$B$2:$AN$95,27,0)&amp;IF(VLOOKUP(Magazine!$B59,Magazine!$B$2:$AN$95,27,0)&gt;1," pozitii"," pozitie")&amp;")&lt;/p&gt;"&amp;'Director Adjunct'!$D$1&amp;"  &lt;p&gt;&amp;emsp;&amp;emsp;&amp;emsp;&amp;emsp;&amp;emsp;Trimite-ne CV-ul tau: &lt;a href=""mailto:recrutare@altex.ro?subject="&amp;"["&amp;UPPER(Magazine!D59)&amp;"]"&amp;" ["&amp;UPPER(Magazine!B59)&amp;"] "&amp;"Director Adjunct Magazin"&amp;"""&gt;click aici pentru a aplica.&lt;/a&gt;&lt;/p&gt;","")</f>
        <v/>
      </c>
      <c r="F184" t="str">
        <f>IF(Magazine!AC59&gt;0,"&lt;p class=""cariere-pozitie-titlu"" id="""&amp;IF(Magazine!$AO59&lt;&gt;0,SUBSTITUTE(Magazine!$B59," ","-"),"")&amp;"""&gt;&amp;emsp;&amp;emsp;•&amp;nbsp;&amp;nbsp;Manager Financiar&amp;nbsp;&amp;nbsp;("&amp;VLOOKUP(Magazine!$B59,Magazine!$B$2:$AN$95,28,0)&amp;IF(VLOOKUP(Magazine!$B59,Magazine!$B$2:$AN$95,28,0)&gt;1," pozitii"," pozitie")&amp;")&lt;/p&gt;"&amp;'Manager Financiar'!$D$1&amp;"  &lt;p&gt;&amp;emsp;&amp;emsp;&amp;emsp;&amp;emsp;&amp;emsp;Trimite-ne CV-ul tau: &lt;a href=""mailto:recrutare@altex.ro?subject="&amp;"["&amp;UPPER(Magazine!C59)&amp;"]"&amp;" ["&amp;UPPER(Magazine!A59)&amp;"] "&amp;"Manager Financiar"&amp;"""&gt;click aici pentru a aplica.&lt;/a&gt;&lt;/p&gt;","")</f>
        <v/>
      </c>
      <c r="G184" t="str">
        <f>IF(Magazine!AD59&gt;0,"&lt;p class=""cariere-pozitie-titlu"" id="""&amp;IF(Magazine!$AO59&lt;&gt;0,SUBSTITUTE(Magazine!$B59," ","-"),"")&amp;"""&gt;&amp;emsp;&amp;emsp;•&amp;nbsp;&amp;nbsp;Casier&amp;nbsp;&amp;nbsp;("&amp;VLOOKUP(Magazine!$B59,Magazine!$B$2:$AN$95,29,0)&amp;IF(VLOOKUP(Magazine!$B59,Magazine!$B$2:$AN$95,29,0)&gt;1," pozitii"," pozitie")&amp;")&lt;/p&gt;"&amp;Casier!$D$1&amp;"  &lt;p&gt;&amp;emsp;&amp;emsp;&amp;emsp;&amp;emsp;&amp;emsp;Trimite-ne CV-ul tau: &lt;a href=""mailto:recrutare@altex.ro?subject="&amp;"["&amp;UPPER(Magazine!C59)&amp;"]"&amp;" ["&amp;UPPER(Magazine!A59)&amp;"] "&amp;"Casier"&amp;"""&gt;click aici pentru a aplica.&lt;/a&gt;&lt;/p&gt;","")</f>
        <v/>
      </c>
      <c r="H184" t="str">
        <f>IF(Magazine!AE59&gt;0,"&lt;p class=""cariere-pozitie-titlu"" id="""&amp;IF(Magazine!$AO59&lt;&gt;0,SUBSTITUTE(Magazine!$B59," ","-"),"")&amp;"""&gt;&amp;emsp;&amp;emsp;•&amp;nbsp;&amp;nbsp;Consultant Vanzari Electrocasnice Mari&amp;nbsp;&amp;nbsp;("&amp;VLOOKUP(Magazine!$B59,Magazine!$B$2:$AN$95,30,0)&amp;IF(VLOOKUP(Magazine!$B59,Magazine!$B$2:$AN$95,30,0)&gt;1," pozitii"," pozitie")&amp;")&lt;/p&gt;"&amp;'Electrocasnice Mari'!$D$1&amp;"  &lt;p&gt;&amp;emsp;&amp;emsp;&amp;emsp;&amp;emsp;&amp;emsp;Trimite-ne CV-ul tau: &lt;a href=""mailto:recrutare@altex.ro?subject="&amp;"["&amp;UPPER(Magazine!C59)&amp;"]"&amp;" ["&amp;UPPER(Magazine!A59)&amp;"] "&amp;"Electrocasnice Mari"&amp;"""&gt;clici aici pentru a aplica.&lt;/a&gt;&lt;/p&gt;","")</f>
        <v/>
      </c>
      <c r="I184" t="str">
        <f>IF(Magazine!AF59&gt;0,"&lt;p class=""cariere-pozitie-titlu"" id="""&amp;IF(Magazine!$AO59&lt;&gt;0,SUBSTITUTE(Magazine!$B59," ","-"),"")&amp;"""&gt;&amp;emsp;&amp;emsp;•&amp;nbsp;&amp;nbsp;Consultant Vanzari Electrocasnice Mici&amp;nbsp;&amp;nbsp;("&amp;VLOOKUP(Magazine!$B59,Magazine!$B$2:$AN$95,31,0)&amp;IF(VLOOKUP(Magazine!$B59,Magazine!$B$2:$AN$95,31,0)&gt;1," pozitii"," pozitie")&amp;")&lt;/p&gt;"&amp;'Electrocasnice Mici'!$D$1&amp;"  &lt;p&gt;&amp;emsp;&amp;emsp;&amp;emsp;&amp;emsp;&amp;emsp;Trimite-ne CV-ul tau: &lt;a href=""mailto:recrutare@altex.ro?subject="&amp;"["&amp;UPPER(Magazine!C59)&amp;"]"&amp;" ["&amp;UPPER(Magazine!A59)&amp;"] "&amp;"Electrocasnice Mici"&amp;"""&gt;click aici pentru a aplica.&lt;/a&gt;&lt;/p&gt;","")</f>
        <v/>
      </c>
      <c r="J184" t="str">
        <f>IF(Magazine!AG59&gt;0,"&lt;p class=""cariere-pozitie-titlu"" id="""&amp;IF(Magazine!$AO59&lt;&gt;0,SUBSTITUTE(Magazine!$B59," ","-"),"")&amp;"""&gt;&amp;emsp;&amp;emsp;•&amp;nbsp;&amp;nbsp;Consultant Vanzari Comunicatii&amp;nbsp;&amp;nbsp;("&amp;VLOOKUP(Magazine!$B59,Magazine!$B$2:$AN$95,32,0)&amp;IF(VLOOKUP(Magazine!$B59,Magazine!$B$2:$AN$95,32,0)&gt;1," pozitii"," pozitie")&amp;")&lt;/p&gt;"&amp;Comunicatii!$D$1&amp;"  &lt;p&gt;&amp;emsp;&amp;emsp;&amp;emsp;&amp;emsp;&amp;emsp;Trimite-ne CV-ul tau: &lt;a href=""mailto:recrutare@altex.ro?subject="&amp;"["&amp;UPPER(Magazine!C59)&amp;"]"&amp;" ["&amp;UPPER(Magazine!A59)&amp;"] "&amp;"Comunicatii"&amp;"""&gt;click aici pentru a aplica.&lt;/a&gt;&lt;/p&gt;","")</f>
        <v/>
      </c>
      <c r="K184" t="str">
        <f>IF(Magazine!AH59&gt;0,"&lt;p class=""cariere-pozitie-titlu"" id="""&amp;IF(Magazine!$AO59&lt;&gt;0,SUBSTITUTE(Magazine!$B59," ","-"),"")&amp;"""&gt;&amp;emsp;&amp;emsp;•&amp;nbsp;&amp;nbsp;Consultant Vanzari IT&amp;nbsp;&amp;nbsp;("&amp;VLOOKUP(Magazine!$B59,Magazine!$B$2:$AN$95,33,0)&amp;IF(VLOOKUP(Magazine!$B59,Magazine!$B$2:$AN$95,33,0)&gt;1," pozitii"," pozitie")&amp;")&lt;/p&gt;"&amp;IT!$D$1&amp;"  &lt;p&gt;&amp;emsp;&amp;emsp;&amp;emsp;&amp;emsp;&amp;emsp;Trimite-ne CV-ul tau: &lt;a href=""mailto:recrutare@altex.ro?subject="&amp;"["&amp;UPPER(Magazine!C59)&amp;"]"&amp;" ["&amp;UPPER(Magazine!A59)&amp;"] "&amp;"IT"&amp;"""&gt;click aici pentru a aplica.&lt;/a&gt;&lt;/p&gt;","")</f>
        <v/>
      </c>
      <c r="L184" t="str">
        <f>IF(Magazine!AI59&gt;0,"&lt;p class=""cariere-pozitie-titlu"" id="""&amp;IF(Magazine!$AO59&lt;&gt;0,SUBSTITUTE(Magazine!$B59," ","-"),"")&amp;"""&gt;&amp;emsp;&amp;emsp;•&amp;nbsp;&amp;nbsp;Consultant Vanzari Entertainment&amp;nbsp;&amp;nbsp;("&amp;VLOOKUP(Magazine!$B59,Magazine!$B$2:$AN$95,34,0)&amp;IF(VLOOKUP(Magazine!$B59,Magazine!$B$2:$AN$95,34,0)&gt;1," pozitii"," pozitie")&amp;")&lt;/p&gt;"&amp;Entertainment!$D$1&amp;"  &lt;p&gt;&amp;emsp;&amp;emsp;&amp;emsp;&amp;emsp;&amp;emsp;Trimite-ne CV-ul tau &lt;a href=""mailto:recrutare@altex.ro?subject="&amp;"["&amp;UPPER(Magazine!C59)&amp;"]"&amp;" ["&amp;UPPER(Magazine!A59)&amp;"] "&amp;"Entertainment"&amp;"""&gt;click aici pentru a aplica.&lt;/a&gt;&lt;/p&gt;","")</f>
        <v/>
      </c>
      <c r="M184" t="str">
        <f>IF(Magazine!AJ59&gt;0,"&lt;p class=""cariere-pozitie-titlu"" id="""&amp;IF(Magazine!$AO59&lt;&gt;0,SUBSTITUTE(Magazine!$B59," ","-"),"")&amp;"""&gt;&amp;emsp;&amp;emsp;•&amp;nbsp;&amp;nbsp;Consultant Vanzari Negre&amp;nbsp;&amp;nbsp;("&amp;VLOOKUP(Magazine!$B59,Magazine!$B$2:$AN$95,35,0)&amp;IF(VLOOKUP(Magazine!$B59,Magazine!$B$2:$AN$95,35,0)&gt;1," pozitii"," pozitie")&amp;")&lt;/p&gt;"&amp;Negre!D58&amp;"  &lt;p&gt;&amp;emsp;&amp;emsp;&amp;emsp;&amp;emsp;&amp;emsp;Trimite-ne CV-ul tău la adresa &lt;a href=""mailto:recrutare@altex.ro?subject="&amp;"["&amp;UPPER(Magazine!C59)&amp;"]"&amp;" ["&amp;UPPER(Magazine!A59)&amp;"] "&amp;"Negre"&amp;"""&gt;recrutare@altex.ro&lt;/a&gt;&lt;/p&gt;","")</f>
        <v/>
      </c>
      <c r="N184" t="str">
        <f>IF(Magazine!AK59&gt;0,"&lt;p class=""cariere-pozitie-titlu"" id="""&amp;IF(Magazine!$AO59&lt;&gt;0,SUBSTITUTE(Magazine!$B59," ","-"),"")&amp;"""&gt;&amp;emsp;&amp;emsp;•&amp;nbsp;&amp;nbsp;Consultant Vanzari Audio-Visual&amp;nbsp;&amp;nbsp;("&amp;VLOOKUP(Magazine!$B59,Magazine!$B$2:$AN$95,36,0)&amp;IF(VLOOKUP(Magazine!$B59,Magazine!$B$2:$AN$95,36,0)&gt;1," pozitii"," pozitie")&amp;")&lt;/p&gt;"&amp;'Audio-Visual    '!$D$1&amp;"  &lt;p&gt;&amp;emsp;&amp;emsp;&amp;emsp;&amp;emsp;&amp;emsp;Trimite-ne CV-ul tau: &lt;a href=""mailto:recrutare@altex.ro?subject="&amp;"["&amp;UPPER(Magazine!F59)&amp;"]"&amp;" ["&amp;UPPER(Magazine!D59)&amp;"] "&amp;"Audio-Visual"&amp;"""&gt;click aici pentru a aplica.&lt;/a&gt;&lt;/p&gt;","")</f>
        <v/>
      </c>
      <c r="O184" t="str">
        <f>IF(Magazine!AL59&gt;0,"&lt;p class=""cariere-pozitie-titlu"" id="""&amp;IF(Magazine!$AO59&lt;&gt;0,SUBSTITUTE(Magazine!$B59," ","-"),"")&amp;"""&gt;&amp;emsp;&amp;emsp;•&amp;nbsp;&amp;nbsp;Responsabil Service&amp;nbsp;&amp;nbsp;("&amp;VLOOKUP(Magazine!$B59,Magazine!$B$2:$AN$95,37,0)&amp;IF(VLOOKUP(Magazine!$B59,Magazine!$B$2:$AN$95,37,0)&gt;1," pozitii"," pozitie")&amp;")&lt;/p&gt;"&amp;'Responsabil Service'!$D$1&amp;"  &lt;p&gt;&amp;emsp;&amp;emsp;&amp;emsp;&amp;emsp;&amp;emsp;Trimite-ne CV-ul tau &lt;a href=""mailto:recrutare@altex.ro?subject="&amp;"["&amp;UPPER(Magazine!F59)&amp;"]"&amp;" ["&amp;UPPER(Magazine!D59)&amp;"] "&amp;"Responsabil Service"&amp;"""&gt;click aici pentru a aplica.&lt;/a&gt;&lt;/p&gt;","")</f>
        <v/>
      </c>
      <c r="P184" t="str">
        <f>IF(Magazine!AM59&gt;0,"&lt;p class=""cariere-pozitie-titlu"" id="""&amp;IF(Magazine!$AO59&lt;&gt;0,SUBSTITUTE(Magazine!$B59," ","-"),"")&amp;"""&gt;&amp;emsp;&amp;emsp;•&amp;nbsp;&amp;nbsp;Operator Online&amp;nbsp;&amp;nbsp;("&amp;VLOOKUP(Magazine!$B59,Magazine!$B$2:$AN$95,38,0)&amp;IF(VLOOKUP(Magazine!$B59,Magazine!$B$2:$AN$95,38,0)&gt;1,"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href=""mailto:recrutare@altex.ro?subject="&amp;"["&amp;UPPER(Magazine!F59)&amp;"]"&amp;" ["&amp;UPPER(Magazine!D59)&amp;"] "&amp;"Operator Online"&amp;"""&gt;recrutare@altex.ro&lt;/a&gt;&lt;/p&gt;","")</f>
        <v/>
      </c>
      <c r="Q184" t="str">
        <f>IF(Magazine!AN59&gt;0,"&lt;p class=""cariere-pozitie-titlu"" id="""&amp;IF(Magazine!$AO59&lt;&gt;0,SUBSTITUTE(Magazine!$B59," ","-"),"")&amp;"""&gt;&amp;emsp;&amp;emsp;•&amp;nbsp;&amp;nbsp;Operator Probe &amp; Garantii&amp;nbsp;&amp;nbsp;("&amp;VLOOKUP(Magazine!$B59,Magazine!$B$2:$AN$95,39,0)&amp;IF(VLOOKUP(Magazine!$B59,Magazine!$B$2:$AN$95,39,0)&gt;1,"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href=""mailto:recrutare@altex.ro?subject="&amp;"["&amp;UPPER(Magazine!G59)&amp;"]"&amp;" ["&amp;UPPER(Magazine!E59)&amp;"] "&amp;"Probe &amp; Garantii"&amp;"""&gt;recrutare@altex.ro&lt;/a&gt;&lt;/p&gt;","")</f>
        <v/>
      </c>
      <c r="R184" t="str">
        <f t="shared" si="2"/>
        <v/>
      </c>
    </row>
    <row r="185" spans="1:18" x14ac:dyDescent="0.3">
      <c r="A185" t="str">
        <f>IF(NOT(ISNA(VLOOKUP(Magazine!D60,Magazine!$AQ$2:$AR$41,2,0))),IF(Magazine!D60&lt;&gt;Magazine!D59,"&lt;button id="""&amp;LOWER(Magazine!D60)&amp;""" class=""accordion""&gt;Posturi in județul "&amp;Magazine!D60&amp;" &lt;div&gt;("&amp;VLOOKUP(Magazine!D60,Magazine!$AQ$2:$AR$41,2,0)&amp;")&lt;/div&gt;&lt;/button&gt;",""),"")</f>
        <v/>
      </c>
      <c r="B185" t="str">
        <f t="shared" si="3"/>
        <v/>
      </c>
      <c r="C185" t="str">
        <f>IF(Magazine!$AO60&lt;&gt;0,"  &lt;h3 class=cariere-magazin-titlu&gt;"&amp;Magazine!B60&amp;"&lt;/h3&gt;","")</f>
        <v xml:space="preserve">  &lt;h3 class=cariere-magazin-titlu&gt;Altex Targu Jiu Shopping City Mall&lt;/h3&gt;</v>
      </c>
      <c r="D185" t="str">
        <f>IF(Magazine!AA60&gt;0,"&lt;p class=""cariere-pozitie-titlu"" id="""&amp;IF(Magazine!$AO60&lt;&gt;0,SUBSTITUTE(Magazine!$B60," ","-"),"")&amp;"""&gt;&amp;emsp;&amp;emsp;•&amp;nbsp;&amp;nbsp;Director Magazin&amp;nbsp;&amp;nbsp;("&amp;VLOOKUP(Magazine!$B60,Magazine!$B$2:$AN$95,26,0)&amp;IF(VLOOKUP(Magazine!$B60,Magazine!$B$2:$AN$95,26,0)&gt;1," pozitii"," pozitie")&amp;")&lt;/p&gt;"&amp;'Director Magazin   '!$D$1&amp;"  &lt;p&gt;&amp;emsp;&amp;emsp;&amp;emsp;&amp;emsp;&amp;emsp;Trimite-ne CV-ul tau: &lt;a href=""mailto:recrutare@altex.ro?subject="&amp;"["&amp;UPPER(Magazine!C60)&amp;"]"&amp;" ["&amp;UPPER(Magazine!A60)&amp;"] "&amp;"Director Magazin"&amp;"""&gt;click aici pentru a aplica.&lt;/a&gt;&lt;/p&gt;","")</f>
        <v/>
      </c>
      <c r="E185" t="str">
        <f>IF(Magazine!AB60&gt;0,"&lt;p class=""cariere-pozitie-titlu"" id="""&amp;IF(Magazine!$AO60&lt;&gt;0,SUBSTITUTE(Magazine!$B60," ","-"),"")&amp;"""&gt;&amp;emsp;&amp;emsp;•&amp;nbsp;&amp;nbsp;Director Adjunct Magazin&amp;nbsp;&amp;nbsp;("&amp;VLOOKUP(Magazine!$B60,Magazine!$B$2:$AN$95,27,0)&amp;IF(VLOOKUP(Magazine!$B60,Magazine!$B$2:$AN$95,27,0)&gt;1," pozitii"," pozitie")&amp;")&lt;/p&gt;"&amp;'Director Adjunct'!$D$1&amp;"  &lt;p&gt;&amp;emsp;&amp;emsp;&amp;emsp;&amp;emsp;&amp;emsp;Trimite-ne CV-ul tau: &lt;a href=""mailto:recrutare@altex.ro?subject="&amp;"["&amp;UPPER(Magazine!D60)&amp;"]"&amp;" ["&amp;UPPER(Magazine!B60)&amp;"] "&amp;"Director Adjunct Magazin"&amp;"""&gt;click aici pentru a aplica.&lt;/a&gt;&lt;/p&gt;","")</f>
        <v>&lt;p class="cariere-pozitie-titlu" id="Altex-Targu-Jiu-Shopping-City-Mall"&gt;&amp;emsp;&amp;emsp;•&amp;nbsp;&amp;nbsp;Director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href="mailto:recrutare@altex.ro?subject=[GORJ] [ALTEX TARGU JIU SHOPPING CITY MALL] Director Adjunct Magazin"&gt;click aici pentru a aplica.&lt;/a&gt;&lt;/p&gt;</v>
      </c>
      <c r="F185" t="str">
        <f>IF(Magazine!AC60&gt;0,"&lt;p class=""cariere-pozitie-titlu"" id="""&amp;IF(Magazine!$AO60&lt;&gt;0,SUBSTITUTE(Magazine!$B60," ","-"),"")&amp;"""&gt;&amp;emsp;&amp;emsp;•&amp;nbsp;&amp;nbsp;Manager Financiar&amp;nbsp;&amp;nbsp;("&amp;VLOOKUP(Magazine!$B60,Magazine!$B$2:$AN$95,28,0)&amp;IF(VLOOKUP(Magazine!$B60,Magazine!$B$2:$AN$95,28,0)&gt;1," pozitii"," pozitie")&amp;")&lt;/p&gt;"&amp;'Manager Financiar'!$D$1&amp;"  &lt;p&gt;&amp;emsp;&amp;emsp;&amp;emsp;&amp;emsp;&amp;emsp;Trimite-ne CV-ul tau: &lt;a href=""mailto:recrutare@altex.ro?subject="&amp;"["&amp;UPPER(Magazine!C60)&amp;"]"&amp;" ["&amp;UPPER(Magazine!A60)&amp;"] "&amp;"Manager Financiar"&amp;"""&gt;click aici pentru a aplica.&lt;/a&gt;&lt;/p&gt;","")</f>
        <v/>
      </c>
      <c r="G185" t="str">
        <f>IF(Magazine!AD60&gt;0,"&lt;p class=""cariere-pozitie-titlu"" id="""&amp;IF(Magazine!$AO60&lt;&gt;0,SUBSTITUTE(Magazine!$B60," ","-"),"")&amp;"""&gt;&amp;emsp;&amp;emsp;•&amp;nbsp;&amp;nbsp;Casier&amp;nbsp;&amp;nbsp;("&amp;VLOOKUP(Magazine!$B60,Magazine!$B$2:$AN$95,29,0)&amp;IF(VLOOKUP(Magazine!$B60,Magazine!$B$2:$AN$95,29,0)&gt;1," pozitii"," pozitie")&amp;")&lt;/p&gt;"&amp;Casier!$D$1&amp;"  &lt;p&gt;&amp;emsp;&amp;emsp;&amp;emsp;&amp;emsp;&amp;emsp;Trimite-ne CV-ul tau: &lt;a href=""mailto:recrutare@altex.ro?subject="&amp;"["&amp;UPPER(Magazine!C60)&amp;"]"&amp;" ["&amp;UPPER(Magazine!A60)&amp;"] "&amp;"Casier"&amp;"""&gt;click aici pentru a aplica.&lt;/a&gt;&lt;/p&gt;","")</f>
        <v/>
      </c>
      <c r="H185" t="str">
        <f>IF(Magazine!AE60&gt;0,"&lt;p class=""cariere-pozitie-titlu"" id="""&amp;IF(Magazine!$AO60&lt;&gt;0,SUBSTITUTE(Magazine!$B60," ","-"),"")&amp;"""&gt;&amp;emsp;&amp;emsp;•&amp;nbsp;&amp;nbsp;Consultant Vanzari Electrocasnice Mari&amp;nbsp;&amp;nbsp;("&amp;VLOOKUP(Magazine!$B60,Magazine!$B$2:$AN$95,30,0)&amp;IF(VLOOKUP(Magazine!$B60,Magazine!$B$2:$AN$95,30,0)&gt;1," pozitii"," pozitie")&amp;")&lt;/p&gt;"&amp;'Electrocasnice Mari'!$D$1&amp;"  &lt;p&gt;&amp;emsp;&amp;emsp;&amp;emsp;&amp;emsp;&amp;emsp;Trimite-ne CV-ul tau: &lt;a href=""mailto:recrutare@altex.ro?subject="&amp;"["&amp;UPPER(Magazine!C60)&amp;"]"&amp;" ["&amp;UPPER(Magazine!A60)&amp;"] "&amp;"Electrocasnice Mari"&amp;"""&gt;clici aici pentru a aplica.&lt;/a&gt;&lt;/p&gt;","")</f>
        <v/>
      </c>
      <c r="I185" t="str">
        <f>IF(Magazine!AF60&gt;0,"&lt;p class=""cariere-pozitie-titlu"" id="""&amp;IF(Magazine!$AO60&lt;&gt;0,SUBSTITUTE(Magazine!$B60," ","-"),"")&amp;"""&gt;&amp;emsp;&amp;emsp;•&amp;nbsp;&amp;nbsp;Consultant Vanzari Electrocasnice Mici&amp;nbsp;&amp;nbsp;("&amp;VLOOKUP(Magazine!$B60,Magazine!$B$2:$AN$95,31,0)&amp;IF(VLOOKUP(Magazine!$B60,Magazine!$B$2:$AN$95,31,0)&gt;1," pozitii"," pozitie")&amp;")&lt;/p&gt;"&amp;'Electrocasnice Mici'!$D$1&amp;"  &lt;p&gt;&amp;emsp;&amp;emsp;&amp;emsp;&amp;emsp;&amp;emsp;Trimite-ne CV-ul tau: &lt;a href=""mailto:recrutare@altex.ro?subject="&amp;"["&amp;UPPER(Magazine!C60)&amp;"]"&amp;" ["&amp;UPPER(Magazine!A60)&amp;"] "&amp;"Electrocasnice Mici"&amp;"""&gt;click aici pentru a aplica.&lt;/a&gt;&lt;/p&gt;","")</f>
        <v/>
      </c>
      <c r="J185" t="str">
        <f>IF(Magazine!AG60&gt;0,"&lt;p class=""cariere-pozitie-titlu"" id="""&amp;IF(Magazine!$AO60&lt;&gt;0,SUBSTITUTE(Magazine!$B60," ","-"),"")&amp;"""&gt;&amp;emsp;&amp;emsp;•&amp;nbsp;&amp;nbsp;Consultant Vanzari Comunicatii&amp;nbsp;&amp;nbsp;("&amp;VLOOKUP(Magazine!$B60,Magazine!$B$2:$AN$95,32,0)&amp;IF(VLOOKUP(Magazine!$B60,Magazine!$B$2:$AN$95,32,0)&gt;1," pozitii"," pozitie")&amp;")&lt;/p&gt;"&amp;Comunicatii!$D$1&amp;"  &lt;p&gt;&amp;emsp;&amp;emsp;&amp;emsp;&amp;emsp;&amp;emsp;Trimite-ne CV-ul tau: &lt;a href=""mailto:recrutare@altex.ro?subject="&amp;"["&amp;UPPER(Magazine!C60)&amp;"]"&amp;" ["&amp;UPPER(Magazine!A60)&amp;"] "&amp;"Comunicatii"&amp;"""&gt;click aici pentru a aplica.&lt;/a&gt;&lt;/p&gt;","")</f>
        <v/>
      </c>
      <c r="K185" t="str">
        <f>IF(Magazine!AH60&gt;0,"&lt;p class=""cariere-pozitie-titlu"" id="""&amp;IF(Magazine!$AO60&lt;&gt;0,SUBSTITUTE(Magazine!$B60," ","-"),"")&amp;"""&gt;&amp;emsp;&amp;emsp;•&amp;nbsp;&amp;nbsp;Consultant Vanzari IT&amp;nbsp;&amp;nbsp;("&amp;VLOOKUP(Magazine!$B60,Magazine!$B$2:$AN$95,33,0)&amp;IF(VLOOKUP(Magazine!$B60,Magazine!$B$2:$AN$95,33,0)&gt;1," pozitii"," pozitie")&amp;")&lt;/p&gt;"&amp;IT!$D$1&amp;"  &lt;p&gt;&amp;emsp;&amp;emsp;&amp;emsp;&amp;emsp;&amp;emsp;Trimite-ne CV-ul tau: &lt;a href=""mailto:recrutare@altex.ro?subject="&amp;"["&amp;UPPER(Magazine!C60)&amp;"]"&amp;" ["&amp;UPPER(Magazine!A60)&amp;"] "&amp;"IT"&amp;"""&gt;click aici pentru a aplica.&lt;/a&gt;&lt;/p&gt;","")</f>
        <v/>
      </c>
      <c r="L185" t="str">
        <f>IF(Magazine!AI60&gt;0,"&lt;p class=""cariere-pozitie-titlu"" id="""&amp;IF(Magazine!$AO60&lt;&gt;0,SUBSTITUTE(Magazine!$B60," ","-"),"")&amp;"""&gt;&amp;emsp;&amp;emsp;•&amp;nbsp;&amp;nbsp;Consultant Vanzari Entertainment&amp;nbsp;&amp;nbsp;("&amp;VLOOKUP(Magazine!$B60,Magazine!$B$2:$AN$95,34,0)&amp;IF(VLOOKUP(Magazine!$B60,Magazine!$B$2:$AN$95,34,0)&gt;1," pozitii"," pozitie")&amp;")&lt;/p&gt;"&amp;Entertainment!$D$1&amp;"  &lt;p&gt;&amp;emsp;&amp;emsp;&amp;emsp;&amp;emsp;&amp;emsp;Trimite-ne CV-ul tau &lt;a href=""mailto:recrutare@altex.ro?subject="&amp;"["&amp;UPPER(Magazine!C60)&amp;"]"&amp;" ["&amp;UPPER(Magazine!A60)&amp;"] "&amp;"Entertainment"&amp;"""&gt;click aici pentru a aplica.&lt;/a&gt;&lt;/p&gt;","")</f>
        <v/>
      </c>
      <c r="M185" t="str">
        <f>IF(Magazine!AJ60&gt;0,"&lt;p class=""cariere-pozitie-titlu"" id="""&amp;IF(Magazine!$AO60&lt;&gt;0,SUBSTITUTE(Magazine!$B60," ","-"),"")&amp;"""&gt;&amp;emsp;&amp;emsp;•&amp;nbsp;&amp;nbsp;Consultant Vanzari Negre&amp;nbsp;&amp;nbsp;("&amp;VLOOKUP(Magazine!$B60,Magazine!$B$2:$AN$95,35,0)&amp;IF(VLOOKUP(Magazine!$B60,Magazine!$B$2:$AN$95,35,0)&gt;1," pozitii"," pozitie")&amp;")&lt;/p&gt;"&amp;Negre!D59&amp;"  &lt;p&gt;&amp;emsp;&amp;emsp;&amp;emsp;&amp;emsp;&amp;emsp;Trimite-ne CV-ul tău la adresa &lt;a href=""mailto:recrutare@altex.ro?subject="&amp;"["&amp;UPPER(Magazine!C60)&amp;"]"&amp;" ["&amp;UPPER(Magazine!A60)&amp;"] "&amp;"Negre"&amp;"""&gt;recrutare@altex.ro&lt;/a&gt;&lt;/p&gt;","")</f>
        <v/>
      </c>
      <c r="N185" t="str">
        <f>IF(Magazine!AK60&gt;0,"&lt;p class=""cariere-pozitie-titlu"" id="""&amp;IF(Magazine!$AO60&lt;&gt;0,SUBSTITUTE(Magazine!$B60," ","-"),"")&amp;"""&gt;&amp;emsp;&amp;emsp;•&amp;nbsp;&amp;nbsp;Consultant Vanzari Audio-Visual&amp;nbsp;&amp;nbsp;("&amp;VLOOKUP(Magazine!$B60,Magazine!$B$2:$AN$95,36,0)&amp;IF(VLOOKUP(Magazine!$B60,Magazine!$B$2:$AN$95,36,0)&gt;1," pozitii"," pozitie")&amp;")&lt;/p&gt;"&amp;'Audio-Visual    '!$D$1&amp;"  &lt;p&gt;&amp;emsp;&amp;emsp;&amp;emsp;&amp;emsp;&amp;emsp;Trimite-ne CV-ul tau: &lt;a href=""mailto:recrutare@altex.ro?subject="&amp;"["&amp;UPPER(Magazine!F60)&amp;"]"&amp;" ["&amp;UPPER(Magazine!D60)&amp;"] "&amp;"Audio-Visual"&amp;"""&gt;click aici pentru a aplica.&lt;/a&gt;&lt;/p&gt;","")</f>
        <v/>
      </c>
      <c r="O185" t="str">
        <f>IF(Magazine!AL60&gt;0,"&lt;p class=""cariere-pozitie-titlu"" id="""&amp;IF(Magazine!$AO60&lt;&gt;0,SUBSTITUTE(Magazine!$B60," ","-"),"")&amp;"""&gt;&amp;emsp;&amp;emsp;•&amp;nbsp;&amp;nbsp;Responsabil Service&amp;nbsp;&amp;nbsp;("&amp;VLOOKUP(Magazine!$B60,Magazine!$B$2:$AN$95,37,0)&amp;IF(VLOOKUP(Magazine!$B60,Magazine!$B$2:$AN$95,37,0)&gt;1," pozitii"," pozitie")&amp;")&lt;/p&gt;"&amp;'Responsabil Service'!$D$1&amp;"  &lt;p&gt;&amp;emsp;&amp;emsp;&amp;emsp;&amp;emsp;&amp;emsp;Trimite-ne CV-ul tau &lt;a href=""mailto:recrutare@altex.ro?subject="&amp;"["&amp;UPPER(Magazine!F60)&amp;"]"&amp;" ["&amp;UPPER(Magazine!D60)&amp;"] "&amp;"Responsabil Service"&amp;"""&gt;click aici pentru a aplica.&lt;/a&gt;&lt;/p&gt;","")</f>
        <v/>
      </c>
      <c r="P185" t="str">
        <f>IF(Magazine!AM60&gt;0,"&lt;p class=""cariere-pozitie-titlu"" id="""&amp;IF(Magazine!$AO60&lt;&gt;0,SUBSTITUTE(Magazine!$B60," ","-"),"")&amp;"""&gt;&amp;emsp;&amp;emsp;•&amp;nbsp;&amp;nbsp;Operator Online&amp;nbsp;&amp;nbsp;("&amp;VLOOKUP(Magazine!$B60,Magazine!$B$2:$AN$95,38,0)&amp;IF(VLOOKUP(Magazine!$B60,Magazine!$B$2:$AN$95,38,0)&gt;1,"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href=""mailto:recrutare@altex.ro?subject="&amp;"["&amp;UPPER(Magazine!F60)&amp;"]"&amp;" ["&amp;UPPER(Magazine!D60)&amp;"] "&amp;"Operator Online"&amp;"""&gt;recrutare@altex.ro&lt;/a&gt;&lt;/p&gt;","")</f>
        <v/>
      </c>
      <c r="Q185" t="str">
        <f>IF(Magazine!AN60&gt;0,"&lt;p class=""cariere-pozitie-titlu"" id="""&amp;IF(Magazine!$AO60&lt;&gt;0,SUBSTITUTE(Magazine!$B60," ","-"),"")&amp;"""&gt;&amp;emsp;&amp;emsp;•&amp;nbsp;&amp;nbsp;Operator Probe &amp; Garantii&amp;nbsp;&amp;nbsp;("&amp;VLOOKUP(Magazine!$B60,Magazine!$B$2:$AN$95,39,0)&amp;IF(VLOOKUP(Magazine!$B60,Magazine!$B$2:$AN$95,39,0)&gt;1,"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href=""mailto:recrutare@altex.ro?subject="&amp;"["&amp;UPPER(Magazine!G60)&amp;"]"&amp;" ["&amp;UPPER(Magazine!E60)&amp;"] "&amp;"Probe &amp; Garantii"&amp;"""&gt;recrutare@altex.ro&lt;/a&gt;&lt;/p&gt;","")</f>
        <v/>
      </c>
      <c r="R185" t="str">
        <f t="shared" si="2"/>
        <v>&lt;/div&gt;</v>
      </c>
    </row>
    <row r="186" spans="1:18" x14ac:dyDescent="0.3">
      <c r="A186" t="str">
        <f>IF(NOT(ISNA(VLOOKUP(Magazine!D61,Magazine!$AQ$2:$AR$41,2,0))),IF(Magazine!D61&lt;&gt;Magazine!D60,"&lt;button id="""&amp;LOWER(Magazine!D61)&amp;""" class=""accordion""&gt;Posturi in județul "&amp;Magazine!D61&amp;" &lt;div&gt;("&amp;VLOOKUP(Magazine!D61,Magazine!$AQ$2:$AR$41,2,0)&amp;")&lt;/div&gt;&lt;/button&gt;",""),"")</f>
        <v>&lt;button id="harghita" class="accordion"&gt;Posturi in județul Harghita &lt;div&gt;(1)&lt;/div&gt;&lt;/button&gt;</v>
      </c>
      <c r="B186" t="str">
        <f t="shared" si="3"/>
        <v>&lt;div class="panel"&gt;</v>
      </c>
      <c r="C186" t="str">
        <f>IF(Magazine!$AO61&lt;&gt;0,"  &lt;h3 class=cariere-magazin-titlu&gt;"&amp;Magazine!B61&amp;"&lt;/h3&gt;","")</f>
        <v/>
      </c>
      <c r="D186" t="str">
        <f>IF(Magazine!AA61&gt;0,"&lt;p class=""cariere-pozitie-titlu"" id="""&amp;IF(Magazine!$AO61&lt;&gt;0,SUBSTITUTE(Magazine!$B61," ","-"),"")&amp;"""&gt;&amp;emsp;&amp;emsp;•&amp;nbsp;&amp;nbsp;Director Magazin&amp;nbsp;&amp;nbsp;("&amp;VLOOKUP(Magazine!$B61,Magazine!$B$2:$AN$95,26,0)&amp;IF(VLOOKUP(Magazine!$B61,Magazine!$B$2:$AN$95,26,0)&gt;1," pozitii"," pozitie")&amp;")&lt;/p&gt;"&amp;'Director Magazin   '!$D$1&amp;"  &lt;p&gt;&amp;emsp;&amp;emsp;&amp;emsp;&amp;emsp;&amp;emsp;Trimite-ne CV-ul tau: &lt;a href=""mailto:recrutare@altex.ro?subject="&amp;"["&amp;UPPER(Magazine!C61)&amp;"]"&amp;" ["&amp;UPPER(Magazine!A61)&amp;"] "&amp;"Director Magazin"&amp;"""&gt;click aici pentru a aplica.&lt;/a&gt;&lt;/p&gt;","")</f>
        <v/>
      </c>
      <c r="E186" t="str">
        <f>IF(Magazine!AB61&gt;0,"&lt;p class=""cariere-pozitie-titlu"" id="""&amp;IF(Magazine!$AO61&lt;&gt;0,SUBSTITUTE(Magazine!$B61," ","-"),"")&amp;"""&gt;&amp;emsp;&amp;emsp;•&amp;nbsp;&amp;nbsp;Director Adjunct Magazin&amp;nbsp;&amp;nbsp;("&amp;VLOOKUP(Magazine!$B61,Magazine!$B$2:$AN$95,27,0)&amp;IF(VLOOKUP(Magazine!$B61,Magazine!$B$2:$AN$95,27,0)&gt;1," pozitii"," pozitie")&amp;")&lt;/p&gt;"&amp;'Director Adjunct'!$D$1&amp;"  &lt;p&gt;&amp;emsp;&amp;emsp;&amp;emsp;&amp;emsp;&amp;emsp;Trimite-ne CV-ul tau: &lt;a href=""mailto:recrutare@altex.ro?subject="&amp;"["&amp;UPPER(Magazine!D61)&amp;"]"&amp;" ["&amp;UPPER(Magazine!B61)&amp;"] "&amp;"Director Adjunct Magazin"&amp;"""&gt;click aici pentru a aplica.&lt;/a&gt;&lt;/p&gt;","")</f>
        <v/>
      </c>
      <c r="F186" t="str">
        <f>IF(Magazine!AC61&gt;0,"&lt;p class=""cariere-pozitie-titlu"" id="""&amp;IF(Magazine!$AO61&lt;&gt;0,SUBSTITUTE(Magazine!$B61," ","-"),"")&amp;"""&gt;&amp;emsp;&amp;emsp;•&amp;nbsp;&amp;nbsp;Manager Financiar&amp;nbsp;&amp;nbsp;("&amp;VLOOKUP(Magazine!$B61,Magazine!$B$2:$AN$95,28,0)&amp;IF(VLOOKUP(Magazine!$B61,Magazine!$B$2:$AN$95,28,0)&gt;1," pozitii"," pozitie")&amp;")&lt;/p&gt;"&amp;'Manager Financiar'!$D$1&amp;"  &lt;p&gt;&amp;emsp;&amp;emsp;&amp;emsp;&amp;emsp;&amp;emsp;Trimite-ne CV-ul tau: &lt;a href=""mailto:recrutare@altex.ro?subject="&amp;"["&amp;UPPER(Magazine!C61)&amp;"]"&amp;" ["&amp;UPPER(Magazine!A61)&amp;"] "&amp;"Manager Financiar"&amp;"""&gt;click aici pentru a aplica.&lt;/a&gt;&lt;/p&gt;","")</f>
        <v/>
      </c>
      <c r="G186" t="str">
        <f>IF(Magazine!AD61&gt;0,"&lt;p class=""cariere-pozitie-titlu"" id="""&amp;IF(Magazine!$AO61&lt;&gt;0,SUBSTITUTE(Magazine!$B61," ","-"),"")&amp;"""&gt;&amp;emsp;&amp;emsp;•&amp;nbsp;&amp;nbsp;Casier&amp;nbsp;&amp;nbsp;("&amp;VLOOKUP(Magazine!$B61,Magazine!$B$2:$AN$95,29,0)&amp;IF(VLOOKUP(Magazine!$B61,Magazine!$B$2:$AN$95,29,0)&gt;1," pozitii"," pozitie")&amp;")&lt;/p&gt;"&amp;Casier!$D$1&amp;"  &lt;p&gt;&amp;emsp;&amp;emsp;&amp;emsp;&amp;emsp;&amp;emsp;Trimite-ne CV-ul tau: &lt;a href=""mailto:recrutare@altex.ro?subject="&amp;"["&amp;UPPER(Magazine!C61)&amp;"]"&amp;" ["&amp;UPPER(Magazine!A61)&amp;"] "&amp;"Casier"&amp;"""&gt;click aici pentru a aplica.&lt;/a&gt;&lt;/p&gt;","")</f>
        <v/>
      </c>
      <c r="H186" t="str">
        <f>IF(Magazine!AE61&gt;0,"&lt;p class=""cariere-pozitie-titlu"" id="""&amp;IF(Magazine!$AO61&lt;&gt;0,SUBSTITUTE(Magazine!$B61," ","-"),"")&amp;"""&gt;&amp;emsp;&amp;emsp;•&amp;nbsp;&amp;nbsp;Consultant Vanzari Electrocasnice Mari&amp;nbsp;&amp;nbsp;("&amp;VLOOKUP(Magazine!$B61,Magazine!$B$2:$AN$95,30,0)&amp;IF(VLOOKUP(Magazine!$B61,Magazine!$B$2:$AN$95,30,0)&gt;1," pozitii"," pozitie")&amp;")&lt;/p&gt;"&amp;'Electrocasnice Mari'!$D$1&amp;"  &lt;p&gt;&amp;emsp;&amp;emsp;&amp;emsp;&amp;emsp;&amp;emsp;Trimite-ne CV-ul tau: &lt;a href=""mailto:recrutare@altex.ro?subject="&amp;"["&amp;UPPER(Magazine!C61)&amp;"]"&amp;" ["&amp;UPPER(Magazine!A61)&amp;"] "&amp;"Electrocasnice Mari"&amp;"""&gt;clici aici pentru a aplica.&lt;/a&gt;&lt;/p&gt;","")</f>
        <v/>
      </c>
      <c r="I186" t="str">
        <f>IF(Magazine!AF61&gt;0,"&lt;p class=""cariere-pozitie-titlu"" id="""&amp;IF(Magazine!$AO61&lt;&gt;0,SUBSTITUTE(Magazine!$B61," ","-"),"")&amp;"""&gt;&amp;emsp;&amp;emsp;•&amp;nbsp;&amp;nbsp;Consultant Vanzari Electrocasnice Mici&amp;nbsp;&amp;nbsp;("&amp;VLOOKUP(Magazine!$B61,Magazine!$B$2:$AN$95,31,0)&amp;IF(VLOOKUP(Magazine!$B61,Magazine!$B$2:$AN$95,31,0)&gt;1," pozitii"," pozitie")&amp;")&lt;/p&gt;"&amp;'Electrocasnice Mici'!$D$1&amp;"  &lt;p&gt;&amp;emsp;&amp;emsp;&amp;emsp;&amp;emsp;&amp;emsp;Trimite-ne CV-ul tau: &lt;a href=""mailto:recrutare@altex.ro?subject="&amp;"["&amp;UPPER(Magazine!C61)&amp;"]"&amp;" ["&amp;UPPER(Magazine!A61)&amp;"] "&amp;"Electrocasnice Mici"&amp;"""&gt;click aici pentru a aplica.&lt;/a&gt;&lt;/p&gt;","")</f>
        <v/>
      </c>
      <c r="J186" t="str">
        <f>IF(Magazine!AG61&gt;0,"&lt;p class=""cariere-pozitie-titlu"" id="""&amp;IF(Magazine!$AO61&lt;&gt;0,SUBSTITUTE(Magazine!$B61," ","-"),"")&amp;"""&gt;&amp;emsp;&amp;emsp;•&amp;nbsp;&amp;nbsp;Consultant Vanzari Comunicatii&amp;nbsp;&amp;nbsp;("&amp;VLOOKUP(Magazine!$B61,Magazine!$B$2:$AN$95,32,0)&amp;IF(VLOOKUP(Magazine!$B61,Magazine!$B$2:$AN$95,32,0)&gt;1," pozitii"," pozitie")&amp;")&lt;/p&gt;"&amp;Comunicatii!$D$1&amp;"  &lt;p&gt;&amp;emsp;&amp;emsp;&amp;emsp;&amp;emsp;&amp;emsp;Trimite-ne CV-ul tau: &lt;a href=""mailto:recrutare@altex.ro?subject="&amp;"["&amp;UPPER(Magazine!C61)&amp;"]"&amp;" ["&amp;UPPER(Magazine!A61)&amp;"] "&amp;"Comunicatii"&amp;"""&gt;click aici pentru a aplica.&lt;/a&gt;&lt;/p&gt;","")</f>
        <v/>
      </c>
      <c r="K186" t="str">
        <f>IF(Magazine!AH61&gt;0,"&lt;p class=""cariere-pozitie-titlu"" id="""&amp;IF(Magazine!$AO61&lt;&gt;0,SUBSTITUTE(Magazine!$B61," ","-"),"")&amp;"""&gt;&amp;emsp;&amp;emsp;•&amp;nbsp;&amp;nbsp;Consultant Vanzari IT&amp;nbsp;&amp;nbsp;("&amp;VLOOKUP(Magazine!$B61,Magazine!$B$2:$AN$95,33,0)&amp;IF(VLOOKUP(Magazine!$B61,Magazine!$B$2:$AN$95,33,0)&gt;1," pozitii"," pozitie")&amp;")&lt;/p&gt;"&amp;IT!$D$1&amp;"  &lt;p&gt;&amp;emsp;&amp;emsp;&amp;emsp;&amp;emsp;&amp;emsp;Trimite-ne CV-ul tau: &lt;a href=""mailto:recrutare@altex.ro?subject="&amp;"["&amp;UPPER(Magazine!C61)&amp;"]"&amp;" ["&amp;UPPER(Magazine!A61)&amp;"] "&amp;"IT"&amp;"""&gt;click aici pentru a aplica.&lt;/a&gt;&lt;/p&gt;","")</f>
        <v/>
      </c>
      <c r="L186" t="str">
        <f>IF(Magazine!AI61&gt;0,"&lt;p class=""cariere-pozitie-titlu"" id="""&amp;IF(Magazine!$AO61&lt;&gt;0,SUBSTITUTE(Magazine!$B61," ","-"),"")&amp;"""&gt;&amp;emsp;&amp;emsp;•&amp;nbsp;&amp;nbsp;Consultant Vanzari Entertainment&amp;nbsp;&amp;nbsp;("&amp;VLOOKUP(Magazine!$B61,Magazine!$B$2:$AN$95,34,0)&amp;IF(VLOOKUP(Magazine!$B61,Magazine!$B$2:$AN$95,34,0)&gt;1," pozitii"," pozitie")&amp;")&lt;/p&gt;"&amp;Entertainment!$D$1&amp;"  &lt;p&gt;&amp;emsp;&amp;emsp;&amp;emsp;&amp;emsp;&amp;emsp;Trimite-ne CV-ul tau &lt;a href=""mailto:recrutare@altex.ro?subject="&amp;"["&amp;UPPER(Magazine!C61)&amp;"]"&amp;" ["&amp;UPPER(Magazine!A61)&amp;"] "&amp;"Entertainment"&amp;"""&gt;click aici pentru a aplica.&lt;/a&gt;&lt;/p&gt;","")</f>
        <v/>
      </c>
      <c r="M186" t="str">
        <f>IF(Magazine!AJ61&gt;0,"&lt;p class=""cariere-pozitie-titlu"" id="""&amp;IF(Magazine!$AO61&lt;&gt;0,SUBSTITUTE(Magazine!$B61," ","-"),"")&amp;"""&gt;&amp;emsp;&amp;emsp;•&amp;nbsp;&amp;nbsp;Consultant Vanzari Negre&amp;nbsp;&amp;nbsp;("&amp;VLOOKUP(Magazine!$B61,Magazine!$B$2:$AN$95,35,0)&amp;IF(VLOOKUP(Magazine!$B61,Magazine!$B$2:$AN$95,35,0)&gt;1," pozitii"," pozitie")&amp;")&lt;/p&gt;"&amp;Negre!D60&amp;"  &lt;p&gt;&amp;emsp;&amp;emsp;&amp;emsp;&amp;emsp;&amp;emsp;Trimite-ne CV-ul tău la adresa &lt;a href=""mailto:recrutare@altex.ro?subject="&amp;"["&amp;UPPER(Magazine!C61)&amp;"]"&amp;" ["&amp;UPPER(Magazine!A61)&amp;"] "&amp;"Negre"&amp;"""&gt;recrutare@altex.ro&lt;/a&gt;&lt;/p&gt;","")</f>
        <v/>
      </c>
      <c r="N186" t="str">
        <f>IF(Magazine!AK61&gt;0,"&lt;p class=""cariere-pozitie-titlu"" id="""&amp;IF(Magazine!$AO61&lt;&gt;0,SUBSTITUTE(Magazine!$B61," ","-"),"")&amp;"""&gt;&amp;emsp;&amp;emsp;•&amp;nbsp;&amp;nbsp;Consultant Vanzari Audio-Visual&amp;nbsp;&amp;nbsp;("&amp;VLOOKUP(Magazine!$B61,Magazine!$B$2:$AN$95,36,0)&amp;IF(VLOOKUP(Magazine!$B61,Magazine!$B$2:$AN$95,36,0)&gt;1," pozitii"," pozitie")&amp;")&lt;/p&gt;"&amp;'Audio-Visual    '!$D$1&amp;"  &lt;p&gt;&amp;emsp;&amp;emsp;&amp;emsp;&amp;emsp;&amp;emsp;Trimite-ne CV-ul tau: &lt;a href=""mailto:recrutare@altex.ro?subject="&amp;"["&amp;UPPER(Magazine!F61)&amp;"]"&amp;" ["&amp;UPPER(Magazine!D61)&amp;"] "&amp;"Audio-Visual"&amp;"""&gt;click aici pentru a aplica.&lt;/a&gt;&lt;/p&gt;","")</f>
        <v/>
      </c>
      <c r="O186" t="str">
        <f>IF(Magazine!AL61&gt;0,"&lt;p class=""cariere-pozitie-titlu"" id="""&amp;IF(Magazine!$AO61&lt;&gt;0,SUBSTITUTE(Magazine!$B61," ","-"),"")&amp;"""&gt;&amp;emsp;&amp;emsp;•&amp;nbsp;&amp;nbsp;Responsabil Service&amp;nbsp;&amp;nbsp;("&amp;VLOOKUP(Magazine!$B61,Magazine!$B$2:$AN$95,37,0)&amp;IF(VLOOKUP(Magazine!$B61,Magazine!$B$2:$AN$95,37,0)&gt;1," pozitii"," pozitie")&amp;")&lt;/p&gt;"&amp;'Responsabil Service'!$D$1&amp;"  &lt;p&gt;&amp;emsp;&amp;emsp;&amp;emsp;&amp;emsp;&amp;emsp;Trimite-ne CV-ul tau &lt;a href=""mailto:recrutare@altex.ro?subject="&amp;"["&amp;UPPER(Magazine!F61)&amp;"]"&amp;" ["&amp;UPPER(Magazine!D61)&amp;"] "&amp;"Responsabil Service"&amp;"""&gt;click aici pentru a aplica.&lt;/a&gt;&lt;/p&gt;","")</f>
        <v/>
      </c>
      <c r="P186" t="str">
        <f>IF(Magazine!AM61&gt;0,"&lt;p class=""cariere-pozitie-titlu"" id="""&amp;IF(Magazine!$AO61&lt;&gt;0,SUBSTITUTE(Magazine!$B61," ","-"),"")&amp;"""&gt;&amp;emsp;&amp;emsp;•&amp;nbsp;&amp;nbsp;Operator Online&amp;nbsp;&amp;nbsp;("&amp;VLOOKUP(Magazine!$B61,Magazine!$B$2:$AN$95,38,0)&amp;IF(VLOOKUP(Magazine!$B61,Magazine!$B$2:$AN$95,38,0)&gt;1,"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href=""mailto:recrutare@altex.ro?subject="&amp;"["&amp;UPPER(Magazine!F61)&amp;"]"&amp;" ["&amp;UPPER(Magazine!D61)&amp;"] "&amp;"Operator Online"&amp;"""&gt;recrutare@altex.ro&lt;/a&gt;&lt;/p&gt;","")</f>
        <v/>
      </c>
      <c r="Q186" t="str">
        <f>IF(Magazine!AN61&gt;0,"&lt;p class=""cariere-pozitie-titlu"" id="""&amp;IF(Magazine!$AO61&lt;&gt;0,SUBSTITUTE(Magazine!$B61," ","-"),"")&amp;"""&gt;&amp;emsp;&amp;emsp;•&amp;nbsp;&amp;nbsp;Operator Probe &amp; Garantii&amp;nbsp;&amp;nbsp;("&amp;VLOOKUP(Magazine!$B61,Magazine!$B$2:$AN$95,39,0)&amp;IF(VLOOKUP(Magazine!$B61,Magazine!$B$2:$AN$95,39,0)&gt;1,"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href=""mailto:recrutare@altex.ro?subject="&amp;"["&amp;UPPER(Magazine!G61)&amp;"]"&amp;" ["&amp;UPPER(Magazine!E61)&amp;"] "&amp;"Probe &amp; Garantii"&amp;"""&gt;recrutare@altex.ro&lt;/a&gt;&lt;/p&gt;","")</f>
        <v/>
      </c>
      <c r="R186" t="str">
        <f t="shared" si="2"/>
        <v/>
      </c>
    </row>
    <row r="187" spans="1:18" x14ac:dyDescent="0.3">
      <c r="A187" t="str">
        <f>IF(NOT(ISNA(VLOOKUP(Magazine!D62,Magazine!$AQ$2:$AR$41,2,0))),IF(Magazine!D62&lt;&gt;Magazine!D61,"&lt;button id="""&amp;LOWER(Magazine!D62)&amp;""" class=""accordion""&gt;Posturi in județul "&amp;Magazine!D62&amp;" &lt;div&gt;("&amp;VLOOKUP(Magazine!D62,Magazine!$AQ$2:$AR$41,2,0)&amp;")&lt;/div&gt;&lt;/button&gt;",""),"")</f>
        <v/>
      </c>
      <c r="B187" t="str">
        <f t="shared" si="3"/>
        <v/>
      </c>
      <c r="C187" t="str">
        <f>IF(Magazine!$AO62&lt;&gt;0,"  &lt;h3 class=cariere-magazin-titlu&gt;"&amp;Magazine!B62&amp;"&lt;/h3&gt;","")</f>
        <v xml:space="preserve">  &lt;h3 class=cariere-magazin-titlu&gt;Altex Odorheiu Secuiesc&lt;/h3&gt;</v>
      </c>
      <c r="D187" t="str">
        <f>IF(Magazine!AA62&gt;0,"&lt;p class=""cariere-pozitie-titlu"" id="""&amp;IF(Magazine!$AO62&lt;&gt;0,SUBSTITUTE(Magazine!$B62," ","-"),"")&amp;"""&gt;&amp;emsp;&amp;emsp;•&amp;nbsp;&amp;nbsp;Director Magazin&amp;nbsp;&amp;nbsp;("&amp;VLOOKUP(Magazine!$B62,Magazine!$B$2:$AN$95,26,0)&amp;IF(VLOOKUP(Magazine!$B62,Magazine!$B$2:$AN$95,26,0)&gt;1," pozitii"," pozitie")&amp;")&lt;/p&gt;"&amp;'Director Magazin   '!$D$1&amp;"  &lt;p&gt;&amp;emsp;&amp;emsp;&amp;emsp;&amp;emsp;&amp;emsp;Trimite-ne CV-ul tau: &lt;a href=""mailto:recrutare@altex.ro?subject="&amp;"["&amp;UPPER(Magazine!C62)&amp;"]"&amp;" ["&amp;UPPER(Magazine!A62)&amp;"] "&amp;"Director Magazin"&amp;"""&gt;click aici pentru a aplica.&lt;/a&gt;&lt;/p&gt;","")</f>
        <v/>
      </c>
      <c r="E187" t="str">
        <f>IF(Magazine!AB62&gt;0,"&lt;p class=""cariere-pozitie-titlu"" id="""&amp;IF(Magazine!$AO62&lt;&gt;0,SUBSTITUTE(Magazine!$B62," ","-"),"")&amp;"""&gt;&amp;emsp;&amp;emsp;•&amp;nbsp;&amp;nbsp;Director Adjunct Magazin&amp;nbsp;&amp;nbsp;("&amp;VLOOKUP(Magazine!$B62,Magazine!$B$2:$AN$95,27,0)&amp;IF(VLOOKUP(Magazine!$B62,Magazine!$B$2:$AN$95,27,0)&gt;1," pozitii"," pozitie")&amp;")&lt;/p&gt;"&amp;'Director Adjunct'!$D$1&amp;"  &lt;p&gt;&amp;emsp;&amp;emsp;&amp;emsp;&amp;emsp;&amp;emsp;Trimite-ne CV-ul tau: &lt;a href=""mailto:recrutare@altex.ro?subject="&amp;"["&amp;UPPER(Magazine!D62)&amp;"]"&amp;" ["&amp;UPPER(Magazine!B62)&amp;"] "&amp;"Director Adjunct Magazin"&amp;"""&gt;click aici pentru a aplica.&lt;/a&gt;&lt;/p&gt;","")</f>
        <v/>
      </c>
      <c r="F187" t="str">
        <f>IF(Magazine!AC62&gt;0,"&lt;p class=""cariere-pozitie-titlu"" id="""&amp;IF(Magazine!$AO62&lt;&gt;0,SUBSTITUTE(Magazine!$B62," ","-"),"")&amp;"""&gt;&amp;emsp;&amp;emsp;•&amp;nbsp;&amp;nbsp;Manager Financiar&amp;nbsp;&amp;nbsp;("&amp;VLOOKUP(Magazine!$B62,Magazine!$B$2:$AN$95,28,0)&amp;IF(VLOOKUP(Magazine!$B62,Magazine!$B$2:$AN$95,28,0)&gt;1," pozitii"," pozitie")&amp;")&lt;/p&gt;"&amp;'Manager Financiar'!$D$1&amp;"  &lt;p&gt;&amp;emsp;&amp;emsp;&amp;emsp;&amp;emsp;&amp;emsp;Trimite-ne CV-ul tau: &lt;a href=""mailto:recrutare@altex.ro?subject="&amp;"["&amp;UPPER(Magazine!C62)&amp;"]"&amp;" ["&amp;UPPER(Magazine!A62)&amp;"] "&amp;"Manager Financiar"&amp;"""&gt;click aici pentru a aplica.&lt;/a&gt;&lt;/p&gt;","")</f>
        <v>&lt;p class="cariere-pozitie-titlu" id="Altex-Odorheiu-Secuiesc"&gt;&amp;emsp;&amp;emsp;•&amp;nbsp;&amp;nbsp;Manager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href="mailto:recrutare@altex.ro?subject=[ODORHEIU SECUIESC] [ALTEX] Manager Financiar"&gt;click aici pentru a aplica.&lt;/a&gt;&lt;/p&gt;</v>
      </c>
      <c r="G187" t="str">
        <f>IF(Magazine!AD62&gt;0,"&lt;p class=""cariere-pozitie-titlu"" id="""&amp;IF(Magazine!$AO62&lt;&gt;0,SUBSTITUTE(Magazine!$B62," ","-"),"")&amp;"""&gt;&amp;emsp;&amp;emsp;•&amp;nbsp;&amp;nbsp;Casier&amp;nbsp;&amp;nbsp;("&amp;VLOOKUP(Magazine!$B62,Magazine!$B$2:$AN$95,29,0)&amp;IF(VLOOKUP(Magazine!$B62,Magazine!$B$2:$AN$95,29,0)&gt;1," pozitii"," pozitie")&amp;")&lt;/p&gt;"&amp;Casier!$D$1&amp;"  &lt;p&gt;&amp;emsp;&amp;emsp;&amp;emsp;&amp;emsp;&amp;emsp;Trimite-ne CV-ul tau: &lt;a href=""mailto:recrutare@altex.ro?subject="&amp;"["&amp;UPPER(Magazine!C62)&amp;"]"&amp;" ["&amp;UPPER(Magazine!A62)&amp;"] "&amp;"Casier"&amp;"""&gt;click aici pentru a aplica.&lt;/a&gt;&lt;/p&gt;","")</f>
        <v/>
      </c>
      <c r="H187" t="str">
        <f>IF(Magazine!AE62&gt;0,"&lt;p class=""cariere-pozitie-titlu"" id="""&amp;IF(Magazine!$AO62&lt;&gt;0,SUBSTITUTE(Magazine!$B62," ","-"),"")&amp;"""&gt;&amp;emsp;&amp;emsp;•&amp;nbsp;&amp;nbsp;Consultant Vanzari Electrocasnice Mari&amp;nbsp;&amp;nbsp;("&amp;VLOOKUP(Magazine!$B62,Magazine!$B$2:$AN$95,30,0)&amp;IF(VLOOKUP(Magazine!$B62,Magazine!$B$2:$AN$95,30,0)&gt;1," pozitii"," pozitie")&amp;")&lt;/p&gt;"&amp;'Electrocasnice Mari'!$D$1&amp;"  &lt;p&gt;&amp;emsp;&amp;emsp;&amp;emsp;&amp;emsp;&amp;emsp;Trimite-ne CV-ul tau: &lt;a href=""mailto:recrutare@altex.ro?subject="&amp;"["&amp;UPPER(Magazine!C62)&amp;"]"&amp;" ["&amp;UPPER(Magazine!A62)&amp;"] "&amp;"Electrocasnice Mari"&amp;"""&gt;clici aici pentru a aplica.&lt;/a&gt;&lt;/p&gt;","")</f>
        <v/>
      </c>
      <c r="I187" t="str">
        <f>IF(Magazine!AF62&gt;0,"&lt;p class=""cariere-pozitie-titlu"" id="""&amp;IF(Magazine!$AO62&lt;&gt;0,SUBSTITUTE(Magazine!$B62," ","-"),"")&amp;"""&gt;&amp;emsp;&amp;emsp;•&amp;nbsp;&amp;nbsp;Consultant Vanzari Electrocasnice Mici&amp;nbsp;&amp;nbsp;("&amp;VLOOKUP(Magazine!$B62,Magazine!$B$2:$AN$95,31,0)&amp;IF(VLOOKUP(Magazine!$B62,Magazine!$B$2:$AN$95,31,0)&gt;1," pozitii"," pozitie")&amp;")&lt;/p&gt;"&amp;'Electrocasnice Mici'!$D$1&amp;"  &lt;p&gt;&amp;emsp;&amp;emsp;&amp;emsp;&amp;emsp;&amp;emsp;Trimite-ne CV-ul tau: &lt;a href=""mailto:recrutare@altex.ro?subject="&amp;"["&amp;UPPER(Magazine!C62)&amp;"]"&amp;" ["&amp;UPPER(Magazine!A62)&amp;"] "&amp;"Electrocasnice Mici"&amp;"""&gt;click aici pentru a aplica.&lt;/a&gt;&lt;/p&gt;","")</f>
        <v/>
      </c>
      <c r="J187" t="str">
        <f>IF(Magazine!AG62&gt;0,"&lt;p class=""cariere-pozitie-titlu"" id="""&amp;IF(Magazine!$AO62&lt;&gt;0,SUBSTITUTE(Magazine!$B62," ","-"),"")&amp;"""&gt;&amp;emsp;&amp;emsp;•&amp;nbsp;&amp;nbsp;Consultant Vanzari Comunicatii&amp;nbsp;&amp;nbsp;("&amp;VLOOKUP(Magazine!$B62,Magazine!$B$2:$AN$95,32,0)&amp;IF(VLOOKUP(Magazine!$B62,Magazine!$B$2:$AN$95,32,0)&gt;1," pozitii"," pozitie")&amp;")&lt;/p&gt;"&amp;Comunicatii!$D$1&amp;"  &lt;p&gt;&amp;emsp;&amp;emsp;&amp;emsp;&amp;emsp;&amp;emsp;Trimite-ne CV-ul tau: &lt;a href=""mailto:recrutare@altex.ro?subject="&amp;"["&amp;UPPER(Magazine!C62)&amp;"]"&amp;" ["&amp;UPPER(Magazine!A62)&amp;"] "&amp;"Comunicatii"&amp;"""&gt;click aici pentru a aplica.&lt;/a&gt;&lt;/p&gt;","")</f>
        <v/>
      </c>
      <c r="K187" t="str">
        <f>IF(Magazine!AH62&gt;0,"&lt;p class=""cariere-pozitie-titlu"" id="""&amp;IF(Magazine!$AO62&lt;&gt;0,SUBSTITUTE(Magazine!$B62," ","-"),"")&amp;"""&gt;&amp;emsp;&amp;emsp;•&amp;nbsp;&amp;nbsp;Consultant Vanzari IT&amp;nbsp;&amp;nbsp;("&amp;VLOOKUP(Magazine!$B62,Magazine!$B$2:$AN$95,33,0)&amp;IF(VLOOKUP(Magazine!$B62,Magazine!$B$2:$AN$95,33,0)&gt;1," pozitii"," pozitie")&amp;")&lt;/p&gt;"&amp;IT!$D$1&amp;"  &lt;p&gt;&amp;emsp;&amp;emsp;&amp;emsp;&amp;emsp;&amp;emsp;Trimite-ne CV-ul tau: &lt;a href=""mailto:recrutare@altex.ro?subject="&amp;"["&amp;UPPER(Magazine!C62)&amp;"]"&amp;" ["&amp;UPPER(Magazine!A62)&amp;"] "&amp;"IT"&amp;"""&gt;click aici pentru a aplica.&lt;/a&gt;&lt;/p&gt;","")</f>
        <v/>
      </c>
      <c r="L187" t="str">
        <f>IF(Magazine!AI62&gt;0,"&lt;p class=""cariere-pozitie-titlu"" id="""&amp;IF(Magazine!$AO62&lt;&gt;0,SUBSTITUTE(Magazine!$B62," ","-"),"")&amp;"""&gt;&amp;emsp;&amp;emsp;•&amp;nbsp;&amp;nbsp;Consultant Vanzari Entertainment&amp;nbsp;&amp;nbsp;("&amp;VLOOKUP(Magazine!$B62,Magazine!$B$2:$AN$95,34,0)&amp;IF(VLOOKUP(Magazine!$B62,Magazine!$B$2:$AN$95,34,0)&gt;1," pozitii"," pozitie")&amp;")&lt;/p&gt;"&amp;Entertainment!$D$1&amp;"  &lt;p&gt;&amp;emsp;&amp;emsp;&amp;emsp;&amp;emsp;&amp;emsp;Trimite-ne CV-ul tau &lt;a href=""mailto:recrutare@altex.ro?subject="&amp;"["&amp;UPPER(Magazine!C62)&amp;"]"&amp;" ["&amp;UPPER(Magazine!A62)&amp;"] "&amp;"Entertainment"&amp;"""&gt;click aici pentru a aplica.&lt;/a&gt;&lt;/p&gt;","")</f>
        <v/>
      </c>
      <c r="M187" t="str">
        <f>IF(Magazine!AJ62&gt;0,"&lt;p class=""cariere-pozitie-titlu"" id="""&amp;IF(Magazine!$AO62&lt;&gt;0,SUBSTITUTE(Magazine!$B62," ","-"),"")&amp;"""&gt;&amp;emsp;&amp;emsp;•&amp;nbsp;&amp;nbsp;Consultant Vanzari Negre&amp;nbsp;&amp;nbsp;("&amp;VLOOKUP(Magazine!$B62,Magazine!$B$2:$AN$95,35,0)&amp;IF(VLOOKUP(Magazine!$B62,Magazine!$B$2:$AN$95,35,0)&gt;1," pozitii"," pozitie")&amp;")&lt;/p&gt;"&amp;Negre!D61&amp;"  &lt;p&gt;&amp;emsp;&amp;emsp;&amp;emsp;&amp;emsp;&amp;emsp;Trimite-ne CV-ul tău la adresa &lt;a href=""mailto:recrutare@altex.ro?subject="&amp;"["&amp;UPPER(Magazine!C62)&amp;"]"&amp;" ["&amp;UPPER(Magazine!A62)&amp;"] "&amp;"Negre"&amp;"""&gt;recrutare@altex.ro&lt;/a&gt;&lt;/p&gt;","")</f>
        <v/>
      </c>
      <c r="N187" t="str">
        <f>IF(Magazine!AK62&gt;0,"&lt;p class=""cariere-pozitie-titlu"" id="""&amp;IF(Magazine!$AO62&lt;&gt;0,SUBSTITUTE(Magazine!$B62," ","-"),"")&amp;"""&gt;&amp;emsp;&amp;emsp;•&amp;nbsp;&amp;nbsp;Consultant Vanzari Audio-Visual&amp;nbsp;&amp;nbsp;("&amp;VLOOKUP(Magazine!$B62,Magazine!$B$2:$AN$95,36,0)&amp;IF(VLOOKUP(Magazine!$B62,Magazine!$B$2:$AN$95,36,0)&gt;1," pozitii"," pozitie")&amp;")&lt;/p&gt;"&amp;'Audio-Visual    '!$D$1&amp;"  &lt;p&gt;&amp;emsp;&amp;emsp;&amp;emsp;&amp;emsp;&amp;emsp;Trimite-ne CV-ul tau: &lt;a href=""mailto:recrutare@altex.ro?subject="&amp;"["&amp;UPPER(Magazine!F62)&amp;"]"&amp;" ["&amp;UPPER(Magazine!D62)&amp;"] "&amp;"Audio-Visual"&amp;"""&gt;click aici pentru a aplica.&lt;/a&gt;&lt;/p&gt;","")</f>
        <v/>
      </c>
      <c r="O187" t="str">
        <f>IF(Magazine!AL62&gt;0,"&lt;p class=""cariere-pozitie-titlu"" id="""&amp;IF(Magazine!$AO62&lt;&gt;0,SUBSTITUTE(Magazine!$B62," ","-"),"")&amp;"""&gt;&amp;emsp;&amp;emsp;•&amp;nbsp;&amp;nbsp;Responsabil Service&amp;nbsp;&amp;nbsp;("&amp;VLOOKUP(Magazine!$B62,Magazine!$B$2:$AN$95,37,0)&amp;IF(VLOOKUP(Magazine!$B62,Magazine!$B$2:$AN$95,37,0)&gt;1," pozitii"," pozitie")&amp;")&lt;/p&gt;"&amp;'Responsabil Service'!$D$1&amp;"  &lt;p&gt;&amp;emsp;&amp;emsp;&amp;emsp;&amp;emsp;&amp;emsp;Trimite-ne CV-ul tau &lt;a href=""mailto:recrutare@altex.ro?subject="&amp;"["&amp;UPPER(Magazine!F62)&amp;"]"&amp;" ["&amp;UPPER(Magazine!D62)&amp;"] "&amp;"Responsabil Service"&amp;"""&gt;click aici pentru a aplica.&lt;/a&gt;&lt;/p&gt;","")</f>
        <v/>
      </c>
      <c r="P187" t="str">
        <f>IF(Magazine!AM62&gt;0,"&lt;p class=""cariere-pozitie-titlu"" id="""&amp;IF(Magazine!$AO62&lt;&gt;0,SUBSTITUTE(Magazine!$B62," ","-"),"")&amp;"""&gt;&amp;emsp;&amp;emsp;•&amp;nbsp;&amp;nbsp;Operator Online&amp;nbsp;&amp;nbsp;("&amp;VLOOKUP(Magazine!$B62,Magazine!$B$2:$AN$95,38,0)&amp;IF(VLOOKUP(Magazine!$B62,Magazine!$B$2:$AN$95,38,0)&gt;1,"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href=""mailto:recrutare@altex.ro?subject="&amp;"["&amp;UPPER(Magazine!F62)&amp;"]"&amp;" ["&amp;UPPER(Magazine!D62)&amp;"] "&amp;"Operator Online"&amp;"""&gt;recrutare@altex.ro&lt;/a&gt;&lt;/p&gt;","")</f>
        <v/>
      </c>
      <c r="Q187" t="str">
        <f>IF(Magazine!AN62&gt;0,"&lt;p class=""cariere-pozitie-titlu"" id="""&amp;IF(Magazine!$AO62&lt;&gt;0,SUBSTITUTE(Magazine!$B62," ","-"),"")&amp;"""&gt;&amp;emsp;&amp;emsp;•&amp;nbsp;&amp;nbsp;Operator Probe &amp; Garantii&amp;nbsp;&amp;nbsp;("&amp;VLOOKUP(Magazine!$B62,Magazine!$B$2:$AN$95,39,0)&amp;IF(VLOOKUP(Magazine!$B62,Magazine!$B$2:$AN$95,39,0)&gt;1,"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href=""mailto:recrutare@altex.ro?subject="&amp;"["&amp;UPPER(Magazine!G62)&amp;"]"&amp;" ["&amp;UPPER(Magazine!E62)&amp;"] "&amp;"Probe &amp; Garantii"&amp;"""&gt;recrutare@altex.ro&lt;/a&gt;&lt;/p&gt;","")</f>
        <v/>
      </c>
      <c r="R187" t="str">
        <f t="shared" si="2"/>
        <v>&lt;/div&gt;</v>
      </c>
    </row>
    <row r="188" spans="1:18" x14ac:dyDescent="0.3">
      <c r="A188" t="str">
        <f>IF(NOT(ISNA(VLOOKUP(Magazine!D63,Magazine!$AQ$2:$AR$41,2,0))),IF(Magazine!D63&lt;&gt;Magazine!D62,"&lt;button id="""&amp;LOWER(Magazine!D63)&amp;""" class=""accordion""&gt;Posturi in județul "&amp;Magazine!D63&amp;" &lt;div&gt;("&amp;VLOOKUP(Magazine!D63,Magazine!$AQ$2:$AR$41,2,0)&amp;")&lt;/div&gt;&lt;/button&gt;",""),"")</f>
        <v>&lt;button id="hunedoara" class="accordion"&gt;Posturi in județul Hunedoara &lt;div&gt;(3)&lt;/div&gt;&lt;/button&gt;</v>
      </c>
      <c r="B188" t="str">
        <f t="shared" si="3"/>
        <v>&lt;div class="panel"&gt;</v>
      </c>
      <c r="C188" t="str">
        <f>IF(Magazine!$AO63&lt;&gt;0,"  &lt;h3 class=cariere-magazin-titlu&gt;"&amp;Magazine!B63&amp;"&lt;/h3&gt;","")</f>
        <v xml:space="preserve">  &lt;h3 class=cariere-magazin-titlu&gt;Altex Deva Shopping City Center&lt;/h3&gt;</v>
      </c>
      <c r="D188" t="str">
        <f>IF(Magazine!AA63&gt;0,"&lt;p class=""cariere-pozitie-titlu"" id="""&amp;IF(Magazine!$AO63&lt;&gt;0,SUBSTITUTE(Magazine!$B63," ","-"),"")&amp;"""&gt;&amp;emsp;&amp;emsp;•&amp;nbsp;&amp;nbsp;Director Magazin&amp;nbsp;&amp;nbsp;("&amp;VLOOKUP(Magazine!$B63,Magazine!$B$2:$AN$95,26,0)&amp;IF(VLOOKUP(Magazine!$B63,Magazine!$B$2:$AN$95,26,0)&gt;1," pozitii"," pozitie")&amp;")&lt;/p&gt;"&amp;'Director Magazin   '!$D$1&amp;"  &lt;p&gt;&amp;emsp;&amp;emsp;&amp;emsp;&amp;emsp;&amp;emsp;Trimite-ne CV-ul tau: &lt;a href=""mailto:recrutare@altex.ro?subject="&amp;"["&amp;UPPER(Magazine!C63)&amp;"]"&amp;" ["&amp;UPPER(Magazine!A63)&amp;"] "&amp;"Director Magazin"&amp;"""&gt;click aici pentru a aplica.&lt;/a&gt;&lt;/p&gt;","")</f>
        <v/>
      </c>
      <c r="E188" t="str">
        <f>IF(Magazine!AB63&gt;0,"&lt;p class=""cariere-pozitie-titlu"" id="""&amp;IF(Magazine!$AO63&lt;&gt;0,SUBSTITUTE(Magazine!$B63," ","-"),"")&amp;"""&gt;&amp;emsp;&amp;emsp;•&amp;nbsp;&amp;nbsp;Director Adjunct Magazin&amp;nbsp;&amp;nbsp;("&amp;VLOOKUP(Magazine!$B63,Magazine!$B$2:$AN$95,27,0)&amp;IF(VLOOKUP(Magazine!$B63,Magazine!$B$2:$AN$95,27,0)&gt;1," pozitii"," pozitie")&amp;")&lt;/p&gt;"&amp;'Director Adjunct'!$D$1&amp;"  &lt;p&gt;&amp;emsp;&amp;emsp;&amp;emsp;&amp;emsp;&amp;emsp;Trimite-ne CV-ul tau: &lt;a href=""mailto:recrutare@altex.ro?subject="&amp;"["&amp;UPPER(Magazine!D63)&amp;"]"&amp;" ["&amp;UPPER(Magazine!B63)&amp;"] "&amp;"Director Adjunct Magazin"&amp;"""&gt;click aici pentru a aplica.&lt;/a&gt;&lt;/p&gt;","")</f>
        <v>&lt;p class="cariere-pozitie-titlu" id="Altex-Deva-Shopping-City-Center"&gt;&amp;emsp;&amp;emsp;•&amp;nbsp;&amp;nbsp;Director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href="mailto:recrutare@altex.ro?subject=[HUNEDOARA] [ALTEX DEVA SHOPPING CITY CENTER] Director Adjunct Magazin"&gt;click aici pentru a aplica.&lt;/a&gt;&lt;/p&gt;</v>
      </c>
      <c r="F188" t="str">
        <f>IF(Magazine!AC63&gt;0,"&lt;p class=""cariere-pozitie-titlu"" id="""&amp;IF(Magazine!$AO63&lt;&gt;0,SUBSTITUTE(Magazine!$B63," ","-"),"")&amp;"""&gt;&amp;emsp;&amp;emsp;•&amp;nbsp;&amp;nbsp;Manager Financiar&amp;nbsp;&amp;nbsp;("&amp;VLOOKUP(Magazine!$B63,Magazine!$B$2:$AN$95,28,0)&amp;IF(VLOOKUP(Magazine!$B63,Magazine!$B$2:$AN$95,28,0)&gt;1," pozitii"," pozitie")&amp;")&lt;/p&gt;"&amp;'Manager Financiar'!$D$1&amp;"  &lt;p&gt;&amp;emsp;&amp;emsp;&amp;emsp;&amp;emsp;&amp;emsp;Trimite-ne CV-ul tau: &lt;a href=""mailto:recrutare@altex.ro?subject="&amp;"["&amp;UPPER(Magazine!C63)&amp;"]"&amp;" ["&amp;UPPER(Magazine!A63)&amp;"] "&amp;"Manager Financiar"&amp;"""&gt;click aici pentru a aplica.&lt;/a&gt;&lt;/p&gt;","")</f>
        <v/>
      </c>
      <c r="G188" t="str">
        <f>IF(Magazine!AD63&gt;0,"&lt;p class=""cariere-pozitie-titlu"" id="""&amp;IF(Magazine!$AO63&lt;&gt;0,SUBSTITUTE(Magazine!$B63," ","-"),"")&amp;"""&gt;&amp;emsp;&amp;emsp;•&amp;nbsp;&amp;nbsp;Casier&amp;nbsp;&amp;nbsp;("&amp;VLOOKUP(Magazine!$B63,Magazine!$B$2:$AN$95,29,0)&amp;IF(VLOOKUP(Magazine!$B63,Magazine!$B$2:$AN$95,29,0)&gt;1," pozitii"," pozitie")&amp;")&lt;/p&gt;"&amp;Casier!$D$1&amp;"  &lt;p&gt;&amp;emsp;&amp;emsp;&amp;emsp;&amp;emsp;&amp;emsp;Trimite-ne CV-ul tau: &lt;a href=""mailto:recrutare@altex.ro?subject="&amp;"["&amp;UPPER(Magazine!C63)&amp;"]"&amp;" ["&amp;UPPER(Magazine!A63)&amp;"] "&amp;"Casier"&amp;"""&gt;click aici pentru a aplica.&lt;/a&gt;&lt;/p&gt;","")</f>
        <v/>
      </c>
      <c r="H188" t="str">
        <f>IF(Magazine!AE63&gt;0,"&lt;p class=""cariere-pozitie-titlu"" id="""&amp;IF(Magazine!$AO63&lt;&gt;0,SUBSTITUTE(Magazine!$B63," ","-"),"")&amp;"""&gt;&amp;emsp;&amp;emsp;•&amp;nbsp;&amp;nbsp;Consultant Vanzari Electrocasnice Mari&amp;nbsp;&amp;nbsp;("&amp;VLOOKUP(Magazine!$B63,Magazine!$B$2:$AN$95,30,0)&amp;IF(VLOOKUP(Magazine!$B63,Magazine!$B$2:$AN$95,30,0)&gt;1," pozitii"," pozitie")&amp;")&lt;/p&gt;"&amp;'Electrocasnice Mari'!$D$1&amp;"  &lt;p&gt;&amp;emsp;&amp;emsp;&amp;emsp;&amp;emsp;&amp;emsp;Trimite-ne CV-ul tau: &lt;a href=""mailto:recrutare@altex.ro?subject="&amp;"["&amp;UPPER(Magazine!C63)&amp;"]"&amp;" ["&amp;UPPER(Magazine!A63)&amp;"] "&amp;"Electrocasnice Mari"&amp;"""&gt;clici aici pentru a aplica.&lt;/a&gt;&lt;/p&gt;","")</f>
        <v/>
      </c>
      <c r="I188" t="str">
        <f>IF(Magazine!AF63&gt;0,"&lt;p class=""cariere-pozitie-titlu"" id="""&amp;IF(Magazine!$AO63&lt;&gt;0,SUBSTITUTE(Magazine!$B63," ","-"),"")&amp;"""&gt;&amp;emsp;&amp;emsp;•&amp;nbsp;&amp;nbsp;Consultant Vanzari Electrocasnice Mici&amp;nbsp;&amp;nbsp;("&amp;VLOOKUP(Magazine!$B63,Magazine!$B$2:$AN$95,31,0)&amp;IF(VLOOKUP(Magazine!$B63,Magazine!$B$2:$AN$95,31,0)&gt;1," pozitii"," pozitie")&amp;")&lt;/p&gt;"&amp;'Electrocasnice Mici'!$D$1&amp;"  &lt;p&gt;&amp;emsp;&amp;emsp;&amp;emsp;&amp;emsp;&amp;emsp;Trimite-ne CV-ul tau: &lt;a href=""mailto:recrutare@altex.ro?subject="&amp;"["&amp;UPPER(Magazine!C63)&amp;"]"&amp;" ["&amp;UPPER(Magazine!A63)&amp;"] "&amp;"Electrocasnice Mici"&amp;"""&gt;click aici pentru a aplica.&lt;/a&gt;&lt;/p&gt;","")</f>
        <v/>
      </c>
      <c r="J188" t="str">
        <f>IF(Magazine!AG63&gt;0,"&lt;p class=""cariere-pozitie-titlu"" id="""&amp;IF(Magazine!$AO63&lt;&gt;0,SUBSTITUTE(Magazine!$B63," ","-"),"")&amp;"""&gt;&amp;emsp;&amp;emsp;•&amp;nbsp;&amp;nbsp;Consultant Vanzari Comunicatii&amp;nbsp;&amp;nbsp;("&amp;VLOOKUP(Magazine!$B63,Magazine!$B$2:$AN$95,32,0)&amp;IF(VLOOKUP(Magazine!$B63,Magazine!$B$2:$AN$95,32,0)&gt;1," pozitii"," pozitie")&amp;")&lt;/p&gt;"&amp;Comunicatii!$D$1&amp;"  &lt;p&gt;&amp;emsp;&amp;emsp;&amp;emsp;&amp;emsp;&amp;emsp;Trimite-ne CV-ul tau: &lt;a href=""mailto:recrutare@altex.ro?subject="&amp;"["&amp;UPPER(Magazine!C63)&amp;"]"&amp;" ["&amp;UPPER(Magazine!A63)&amp;"] "&amp;"Comunicatii"&amp;"""&gt;click aici pentru a aplica.&lt;/a&gt;&lt;/p&gt;","")</f>
        <v/>
      </c>
      <c r="K188" t="str">
        <f>IF(Magazine!AH63&gt;0,"&lt;p class=""cariere-pozitie-titlu"" id="""&amp;IF(Magazine!$AO63&lt;&gt;0,SUBSTITUTE(Magazine!$B63," ","-"),"")&amp;"""&gt;&amp;emsp;&amp;emsp;•&amp;nbsp;&amp;nbsp;Consultant Vanzari IT&amp;nbsp;&amp;nbsp;("&amp;VLOOKUP(Magazine!$B63,Magazine!$B$2:$AN$95,33,0)&amp;IF(VLOOKUP(Magazine!$B63,Magazine!$B$2:$AN$95,33,0)&gt;1," pozitii"," pozitie")&amp;")&lt;/p&gt;"&amp;IT!$D$1&amp;"  &lt;p&gt;&amp;emsp;&amp;emsp;&amp;emsp;&amp;emsp;&amp;emsp;Trimite-ne CV-ul tau: &lt;a href=""mailto:recrutare@altex.ro?subject="&amp;"["&amp;UPPER(Magazine!C63)&amp;"]"&amp;" ["&amp;UPPER(Magazine!A63)&amp;"] "&amp;"IT"&amp;"""&gt;click aici pentru a aplica.&lt;/a&gt;&lt;/p&gt;","")</f>
        <v/>
      </c>
      <c r="L188" t="str">
        <f>IF(Magazine!AI63&gt;0,"&lt;p class=""cariere-pozitie-titlu"" id="""&amp;IF(Magazine!$AO63&lt;&gt;0,SUBSTITUTE(Magazine!$B63," ","-"),"")&amp;"""&gt;&amp;emsp;&amp;emsp;•&amp;nbsp;&amp;nbsp;Consultant Vanzari Entertainment&amp;nbsp;&amp;nbsp;("&amp;VLOOKUP(Magazine!$B63,Magazine!$B$2:$AN$95,34,0)&amp;IF(VLOOKUP(Magazine!$B63,Magazine!$B$2:$AN$95,34,0)&gt;1," pozitii"," pozitie")&amp;")&lt;/p&gt;"&amp;Entertainment!$D$1&amp;"  &lt;p&gt;&amp;emsp;&amp;emsp;&amp;emsp;&amp;emsp;&amp;emsp;Trimite-ne CV-ul tau &lt;a href=""mailto:recrutare@altex.ro?subject="&amp;"["&amp;UPPER(Magazine!C63)&amp;"]"&amp;" ["&amp;UPPER(Magazine!A63)&amp;"] "&amp;"Entertainment"&amp;"""&gt;click aici pentru a aplica.&lt;/a&gt;&lt;/p&gt;","")</f>
        <v/>
      </c>
      <c r="M188" t="str">
        <f>IF(Magazine!AJ63&gt;0,"&lt;p class=""cariere-pozitie-titlu"" id="""&amp;IF(Magazine!$AO63&lt;&gt;0,SUBSTITUTE(Magazine!$B63," ","-"),"")&amp;"""&gt;&amp;emsp;&amp;emsp;•&amp;nbsp;&amp;nbsp;Consultant Vanzari Negre&amp;nbsp;&amp;nbsp;("&amp;VLOOKUP(Magazine!$B63,Magazine!$B$2:$AN$95,35,0)&amp;IF(VLOOKUP(Magazine!$B63,Magazine!$B$2:$AN$95,35,0)&gt;1," pozitii"," pozitie")&amp;")&lt;/p&gt;"&amp;Negre!D62&amp;"  &lt;p&gt;&amp;emsp;&amp;emsp;&amp;emsp;&amp;emsp;&amp;emsp;Trimite-ne CV-ul tău la adresa &lt;a href=""mailto:recrutare@altex.ro?subject="&amp;"["&amp;UPPER(Magazine!C63)&amp;"]"&amp;" ["&amp;UPPER(Magazine!A63)&amp;"] "&amp;"Negre"&amp;"""&gt;recrutare@altex.ro&lt;/a&gt;&lt;/p&gt;","")</f>
        <v/>
      </c>
      <c r="N188" t="str">
        <f>IF(Magazine!AK63&gt;0,"&lt;p class=""cariere-pozitie-titlu"" id="""&amp;IF(Magazine!$AO63&lt;&gt;0,SUBSTITUTE(Magazine!$B63," ","-"),"")&amp;"""&gt;&amp;emsp;&amp;emsp;•&amp;nbsp;&amp;nbsp;Consultant Vanzari Audio-Visual&amp;nbsp;&amp;nbsp;("&amp;VLOOKUP(Magazine!$B63,Magazine!$B$2:$AN$95,36,0)&amp;IF(VLOOKUP(Magazine!$B63,Magazine!$B$2:$AN$95,36,0)&gt;1," pozitii"," pozitie")&amp;")&lt;/p&gt;"&amp;'Audio-Visual    '!$D$1&amp;"  &lt;p&gt;&amp;emsp;&amp;emsp;&amp;emsp;&amp;emsp;&amp;emsp;Trimite-ne CV-ul tau: &lt;a href=""mailto:recrutare@altex.ro?subject="&amp;"["&amp;UPPER(Magazine!F63)&amp;"]"&amp;" ["&amp;UPPER(Magazine!D63)&amp;"] "&amp;"Audio-Visual"&amp;"""&gt;click aici pentru a aplica.&lt;/a&gt;&lt;/p&gt;","")</f>
        <v/>
      </c>
      <c r="O188" t="str">
        <f>IF(Magazine!AL63&gt;0,"&lt;p class=""cariere-pozitie-titlu"" id="""&amp;IF(Magazine!$AO63&lt;&gt;0,SUBSTITUTE(Magazine!$B63," ","-"),"")&amp;"""&gt;&amp;emsp;&amp;emsp;•&amp;nbsp;&amp;nbsp;Responsabil Service&amp;nbsp;&amp;nbsp;("&amp;VLOOKUP(Magazine!$B63,Magazine!$B$2:$AN$95,37,0)&amp;IF(VLOOKUP(Magazine!$B63,Magazine!$B$2:$AN$95,37,0)&gt;1," pozitii"," pozitie")&amp;")&lt;/p&gt;"&amp;'Responsabil Service'!$D$1&amp;"  &lt;p&gt;&amp;emsp;&amp;emsp;&amp;emsp;&amp;emsp;&amp;emsp;Trimite-ne CV-ul tau &lt;a href=""mailto:recrutare@altex.ro?subject="&amp;"["&amp;UPPER(Magazine!F63)&amp;"]"&amp;" ["&amp;UPPER(Magazine!D63)&amp;"] "&amp;"Responsabil Service"&amp;"""&gt;click aici pentru a aplica.&lt;/a&gt;&lt;/p&gt;","")</f>
        <v/>
      </c>
      <c r="P188" t="str">
        <f>IF(Magazine!AM63&gt;0,"&lt;p class=""cariere-pozitie-titlu"" id="""&amp;IF(Magazine!$AO63&lt;&gt;0,SUBSTITUTE(Magazine!$B63," ","-"),"")&amp;"""&gt;&amp;emsp;&amp;emsp;•&amp;nbsp;&amp;nbsp;Operator Online&amp;nbsp;&amp;nbsp;("&amp;VLOOKUP(Magazine!$B63,Magazine!$B$2:$AN$95,38,0)&amp;IF(VLOOKUP(Magazine!$B63,Magazine!$B$2:$AN$95,38,0)&gt;1,"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href=""mailto:recrutare@altex.ro?subject="&amp;"["&amp;UPPER(Magazine!F63)&amp;"]"&amp;" ["&amp;UPPER(Magazine!D63)&amp;"] "&amp;"Operator Online"&amp;"""&gt;recrutare@altex.ro&lt;/a&gt;&lt;/p&gt;","")</f>
        <v/>
      </c>
      <c r="Q188" t="str">
        <f>IF(Magazine!AN63&gt;0,"&lt;p class=""cariere-pozitie-titlu"" id="""&amp;IF(Magazine!$AO63&lt;&gt;0,SUBSTITUTE(Magazine!$B63," ","-"),"")&amp;"""&gt;&amp;emsp;&amp;emsp;•&amp;nbsp;&amp;nbsp;Operator Probe &amp; Garantii&amp;nbsp;&amp;nbsp;("&amp;VLOOKUP(Magazine!$B63,Magazine!$B$2:$AN$95,39,0)&amp;IF(VLOOKUP(Magazine!$B63,Magazine!$B$2:$AN$95,39,0)&gt;1,"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href=""mailto:recrutare@altex.ro?subject="&amp;"["&amp;UPPER(Magazine!G63)&amp;"]"&amp;" ["&amp;UPPER(Magazine!E63)&amp;"] "&amp;"Probe &amp; Garantii"&amp;"""&gt;recrutare@altex.ro&lt;/a&gt;&lt;/p&gt;","")</f>
        <v/>
      </c>
      <c r="R188" t="str">
        <f t="shared" si="2"/>
        <v/>
      </c>
    </row>
    <row r="189" spans="1:18" x14ac:dyDescent="0.3">
      <c r="A189" t="str">
        <f>IF(NOT(ISNA(VLOOKUP(Magazine!D64,Magazine!$AQ$2:$AR$41,2,0))),IF(Magazine!D64&lt;&gt;Magazine!D63,"&lt;button id="""&amp;LOWER(Magazine!D64)&amp;""" class=""accordion""&gt;Posturi in județul "&amp;Magazine!D64&amp;" &lt;div&gt;("&amp;VLOOKUP(Magazine!D64,Magazine!$AQ$2:$AR$41,2,0)&amp;")&lt;/div&gt;&lt;/button&gt;",""),"")</f>
        <v/>
      </c>
      <c r="B189" t="str">
        <f t="shared" si="3"/>
        <v/>
      </c>
      <c r="C189" t="str">
        <f>IF(Magazine!$AO64&lt;&gt;0,"  &lt;h3 class=cariere-magazin-titlu&gt;"&amp;Magazine!B64&amp;"&lt;/h3&gt;","")</f>
        <v xml:space="preserve">  &lt;h3 class=cariere-magazin-titlu&gt;Altex Hunedoara&lt;/h3&gt;</v>
      </c>
      <c r="D189" t="str">
        <f>IF(Magazine!AA64&gt;0,"&lt;p class=""cariere-pozitie-titlu"" id="""&amp;IF(Magazine!$AO64&lt;&gt;0,SUBSTITUTE(Magazine!$B64," ","-"),"")&amp;"""&gt;&amp;emsp;&amp;emsp;•&amp;nbsp;&amp;nbsp;Director Magazin&amp;nbsp;&amp;nbsp;("&amp;VLOOKUP(Magazine!$B64,Magazine!$B$2:$AN$95,26,0)&amp;IF(VLOOKUP(Magazine!$B64,Magazine!$B$2:$AN$95,26,0)&gt;1," pozitii"," pozitie")&amp;")&lt;/p&gt;"&amp;'Director Magazin   '!$D$1&amp;"  &lt;p&gt;&amp;emsp;&amp;emsp;&amp;emsp;&amp;emsp;&amp;emsp;Trimite-ne CV-ul tau: &lt;a href=""mailto:recrutare@altex.ro?subject="&amp;"["&amp;UPPER(Magazine!C64)&amp;"]"&amp;" ["&amp;UPPER(Magazine!A64)&amp;"] "&amp;"Director Magazin"&amp;"""&gt;click aici pentru a aplica.&lt;/a&gt;&lt;/p&gt;","")</f>
        <v/>
      </c>
      <c r="E189" t="str">
        <f>IF(Magazine!AB64&gt;0,"&lt;p class=""cariere-pozitie-titlu"" id="""&amp;IF(Magazine!$AO64&lt;&gt;0,SUBSTITUTE(Magazine!$B64," ","-"),"")&amp;"""&gt;&amp;emsp;&amp;emsp;•&amp;nbsp;&amp;nbsp;Director Adjunct Magazin&amp;nbsp;&amp;nbsp;("&amp;VLOOKUP(Magazine!$B64,Magazine!$B$2:$AN$95,27,0)&amp;IF(VLOOKUP(Magazine!$B64,Magazine!$B$2:$AN$95,27,0)&gt;1," pozitii"," pozitie")&amp;")&lt;/p&gt;"&amp;'Director Adjunct'!$D$1&amp;"  &lt;p&gt;&amp;emsp;&amp;emsp;&amp;emsp;&amp;emsp;&amp;emsp;Trimite-ne CV-ul tau: &lt;a href=""mailto:recrutare@altex.ro?subject="&amp;"["&amp;UPPER(Magazine!D64)&amp;"]"&amp;" ["&amp;UPPER(Magazine!B64)&amp;"] "&amp;"Director Adjunct Magazin"&amp;"""&gt;click aici pentru a aplica.&lt;/a&gt;&lt;/p&gt;","")</f>
        <v>&lt;p class="cariere-pozitie-titlu" id="Altex-Hunedoara"&gt;&amp;emsp;&amp;emsp;•&amp;nbsp;&amp;nbsp;Director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href="mailto:recrutare@altex.ro?subject=[HUNEDOARA] [ALTEX HUNEDOARA] Director Adjunct Magazin"&gt;click aici pentru a aplica.&lt;/a&gt;&lt;/p&gt;</v>
      </c>
      <c r="F189" t="str">
        <f>IF(Magazine!AC64&gt;0,"&lt;p class=""cariere-pozitie-titlu"" id="""&amp;IF(Magazine!$AO64&lt;&gt;0,SUBSTITUTE(Magazine!$B64," ","-"),"")&amp;"""&gt;&amp;emsp;&amp;emsp;•&amp;nbsp;&amp;nbsp;Manager Financiar&amp;nbsp;&amp;nbsp;("&amp;VLOOKUP(Magazine!$B64,Magazine!$B$2:$AN$95,28,0)&amp;IF(VLOOKUP(Magazine!$B64,Magazine!$B$2:$AN$95,28,0)&gt;1," pozitii"," pozitie")&amp;")&lt;/p&gt;"&amp;'Manager Financiar'!$D$1&amp;"  &lt;p&gt;&amp;emsp;&amp;emsp;&amp;emsp;&amp;emsp;&amp;emsp;Trimite-ne CV-ul tau: &lt;a href=""mailto:recrutare@altex.ro?subject="&amp;"["&amp;UPPER(Magazine!C64)&amp;"]"&amp;" ["&amp;UPPER(Magazine!A64)&amp;"] "&amp;"Manager Financiar"&amp;"""&gt;click aici pentru a aplica.&lt;/a&gt;&lt;/p&gt;","")</f>
        <v/>
      </c>
      <c r="G189" t="str">
        <f>IF(Magazine!AD64&gt;0,"&lt;p class=""cariere-pozitie-titlu"" id="""&amp;IF(Magazine!$AO64&lt;&gt;0,SUBSTITUTE(Magazine!$B64," ","-"),"")&amp;"""&gt;&amp;emsp;&amp;emsp;•&amp;nbsp;&amp;nbsp;Casier&amp;nbsp;&amp;nbsp;("&amp;VLOOKUP(Magazine!$B64,Magazine!$B$2:$AN$95,29,0)&amp;IF(VLOOKUP(Magazine!$B64,Magazine!$B$2:$AN$95,29,0)&gt;1," pozitii"," pozitie")&amp;")&lt;/p&gt;"&amp;Casier!$D$1&amp;"  &lt;p&gt;&amp;emsp;&amp;emsp;&amp;emsp;&amp;emsp;&amp;emsp;Trimite-ne CV-ul tau: &lt;a href=""mailto:recrutare@altex.ro?subject="&amp;"["&amp;UPPER(Magazine!C64)&amp;"]"&amp;" ["&amp;UPPER(Magazine!A64)&amp;"] "&amp;"Casier"&amp;"""&gt;click aici pentru a aplica.&lt;/a&gt;&lt;/p&gt;","")</f>
        <v/>
      </c>
      <c r="H189" t="str">
        <f>IF(Magazine!AE64&gt;0,"&lt;p class=""cariere-pozitie-titlu"" id="""&amp;IF(Magazine!$AO64&lt;&gt;0,SUBSTITUTE(Magazine!$B64," ","-"),"")&amp;"""&gt;&amp;emsp;&amp;emsp;•&amp;nbsp;&amp;nbsp;Consultant Vanzari Electrocasnice Mari&amp;nbsp;&amp;nbsp;("&amp;VLOOKUP(Magazine!$B64,Magazine!$B$2:$AN$95,30,0)&amp;IF(VLOOKUP(Magazine!$B64,Magazine!$B$2:$AN$95,30,0)&gt;1," pozitii"," pozitie")&amp;")&lt;/p&gt;"&amp;'Electrocasnice Mari'!$D$1&amp;"  &lt;p&gt;&amp;emsp;&amp;emsp;&amp;emsp;&amp;emsp;&amp;emsp;Trimite-ne CV-ul tau: &lt;a href=""mailto:recrutare@altex.ro?subject="&amp;"["&amp;UPPER(Magazine!C64)&amp;"]"&amp;" ["&amp;UPPER(Magazine!A64)&amp;"] "&amp;"Electrocasnice Mari"&amp;"""&gt;clici aici pentru a aplica.&lt;/a&gt;&lt;/p&gt;","")</f>
        <v/>
      </c>
      <c r="I189" t="str">
        <f>IF(Magazine!AF64&gt;0,"&lt;p class=""cariere-pozitie-titlu"" id="""&amp;IF(Magazine!$AO64&lt;&gt;0,SUBSTITUTE(Magazine!$B64," ","-"),"")&amp;"""&gt;&amp;emsp;&amp;emsp;•&amp;nbsp;&amp;nbsp;Consultant Vanzari Electrocasnice Mici&amp;nbsp;&amp;nbsp;("&amp;VLOOKUP(Magazine!$B64,Magazine!$B$2:$AN$95,31,0)&amp;IF(VLOOKUP(Magazine!$B64,Magazine!$B$2:$AN$95,31,0)&gt;1," pozitii"," pozitie")&amp;")&lt;/p&gt;"&amp;'Electrocasnice Mici'!$D$1&amp;"  &lt;p&gt;&amp;emsp;&amp;emsp;&amp;emsp;&amp;emsp;&amp;emsp;Trimite-ne CV-ul tau: &lt;a href=""mailto:recrutare@altex.ro?subject="&amp;"["&amp;UPPER(Magazine!C64)&amp;"]"&amp;" ["&amp;UPPER(Magazine!A64)&amp;"] "&amp;"Electrocasnice Mici"&amp;"""&gt;click aici pentru a aplica.&lt;/a&gt;&lt;/p&gt;","")</f>
        <v/>
      </c>
      <c r="J189" t="str">
        <f>IF(Magazine!AG64&gt;0,"&lt;p class=""cariere-pozitie-titlu"" id="""&amp;IF(Magazine!$AO64&lt;&gt;0,SUBSTITUTE(Magazine!$B64," ","-"),"")&amp;"""&gt;&amp;emsp;&amp;emsp;•&amp;nbsp;&amp;nbsp;Consultant Vanzari Comunicatii&amp;nbsp;&amp;nbsp;("&amp;VLOOKUP(Magazine!$B64,Magazine!$B$2:$AN$95,32,0)&amp;IF(VLOOKUP(Magazine!$B64,Magazine!$B$2:$AN$95,32,0)&gt;1," pozitii"," pozitie")&amp;")&lt;/p&gt;"&amp;Comunicatii!$D$1&amp;"  &lt;p&gt;&amp;emsp;&amp;emsp;&amp;emsp;&amp;emsp;&amp;emsp;Trimite-ne CV-ul tau: &lt;a href=""mailto:recrutare@altex.ro?subject="&amp;"["&amp;UPPER(Magazine!C64)&amp;"]"&amp;" ["&amp;UPPER(Magazine!A64)&amp;"] "&amp;"Comunicatii"&amp;"""&gt;click aici pentru a aplica.&lt;/a&gt;&lt;/p&gt;","")</f>
        <v/>
      </c>
      <c r="K189" t="str">
        <f>IF(Magazine!AH64&gt;0,"&lt;p class=""cariere-pozitie-titlu"" id="""&amp;IF(Magazine!$AO64&lt;&gt;0,SUBSTITUTE(Magazine!$B64," ","-"),"")&amp;"""&gt;&amp;emsp;&amp;emsp;•&amp;nbsp;&amp;nbsp;Consultant Vanzari IT&amp;nbsp;&amp;nbsp;("&amp;VLOOKUP(Magazine!$B64,Magazine!$B$2:$AN$95,33,0)&amp;IF(VLOOKUP(Magazine!$B64,Magazine!$B$2:$AN$95,33,0)&gt;1," pozitii"," pozitie")&amp;")&lt;/p&gt;"&amp;IT!$D$1&amp;"  &lt;p&gt;&amp;emsp;&amp;emsp;&amp;emsp;&amp;emsp;&amp;emsp;Trimite-ne CV-ul tau: &lt;a href=""mailto:recrutare@altex.ro?subject="&amp;"["&amp;UPPER(Magazine!C64)&amp;"]"&amp;" ["&amp;UPPER(Magazine!A64)&amp;"] "&amp;"IT"&amp;"""&gt;click aici pentru a aplica.&lt;/a&gt;&lt;/p&gt;","")</f>
        <v/>
      </c>
      <c r="L189" t="str">
        <f>IF(Magazine!AI64&gt;0,"&lt;p class=""cariere-pozitie-titlu"" id="""&amp;IF(Magazine!$AO64&lt;&gt;0,SUBSTITUTE(Magazine!$B64," ","-"),"")&amp;"""&gt;&amp;emsp;&amp;emsp;•&amp;nbsp;&amp;nbsp;Consultant Vanzari Entertainment&amp;nbsp;&amp;nbsp;("&amp;VLOOKUP(Magazine!$B64,Magazine!$B$2:$AN$95,34,0)&amp;IF(VLOOKUP(Magazine!$B64,Magazine!$B$2:$AN$95,34,0)&gt;1," pozitii"," pozitie")&amp;")&lt;/p&gt;"&amp;Entertainment!$D$1&amp;"  &lt;p&gt;&amp;emsp;&amp;emsp;&amp;emsp;&amp;emsp;&amp;emsp;Trimite-ne CV-ul tau &lt;a href=""mailto:recrutare@altex.ro?subject="&amp;"["&amp;UPPER(Magazine!C64)&amp;"]"&amp;" ["&amp;UPPER(Magazine!A64)&amp;"] "&amp;"Entertainment"&amp;"""&gt;click aici pentru a aplica.&lt;/a&gt;&lt;/p&gt;","")</f>
        <v/>
      </c>
      <c r="M189" t="str">
        <f>IF(Magazine!AJ64&gt;0,"&lt;p class=""cariere-pozitie-titlu"" id="""&amp;IF(Magazine!$AO64&lt;&gt;0,SUBSTITUTE(Magazine!$B64," ","-"),"")&amp;"""&gt;&amp;emsp;&amp;emsp;•&amp;nbsp;&amp;nbsp;Consultant Vanzari Negre&amp;nbsp;&amp;nbsp;("&amp;VLOOKUP(Magazine!$B64,Magazine!$B$2:$AN$95,35,0)&amp;IF(VLOOKUP(Magazine!$B64,Magazine!$B$2:$AN$95,35,0)&gt;1," pozitii"," pozitie")&amp;")&lt;/p&gt;"&amp;Negre!D63&amp;"  &lt;p&gt;&amp;emsp;&amp;emsp;&amp;emsp;&amp;emsp;&amp;emsp;Trimite-ne CV-ul tău la adresa &lt;a href=""mailto:recrutare@altex.ro?subject="&amp;"["&amp;UPPER(Magazine!C64)&amp;"]"&amp;" ["&amp;UPPER(Magazine!A64)&amp;"] "&amp;"Negre"&amp;"""&gt;recrutare@altex.ro&lt;/a&gt;&lt;/p&gt;","")</f>
        <v/>
      </c>
      <c r="N189" t="str">
        <f>IF(Magazine!AK64&gt;0,"&lt;p class=""cariere-pozitie-titlu"" id="""&amp;IF(Magazine!$AO64&lt;&gt;0,SUBSTITUTE(Magazine!$B64," ","-"),"")&amp;"""&gt;&amp;emsp;&amp;emsp;•&amp;nbsp;&amp;nbsp;Consultant Vanzari Audio-Visual&amp;nbsp;&amp;nbsp;("&amp;VLOOKUP(Magazine!$B64,Magazine!$B$2:$AN$95,36,0)&amp;IF(VLOOKUP(Magazine!$B64,Magazine!$B$2:$AN$95,36,0)&gt;1," pozitii"," pozitie")&amp;")&lt;/p&gt;"&amp;'Audio-Visual    '!$D$1&amp;"  &lt;p&gt;&amp;emsp;&amp;emsp;&amp;emsp;&amp;emsp;&amp;emsp;Trimite-ne CV-ul tau: &lt;a href=""mailto:recrutare@altex.ro?subject="&amp;"["&amp;UPPER(Magazine!F64)&amp;"]"&amp;" ["&amp;UPPER(Magazine!D64)&amp;"] "&amp;"Audio-Visual"&amp;"""&gt;click aici pentru a aplica.&lt;/a&gt;&lt;/p&gt;","")</f>
        <v/>
      </c>
      <c r="O189" t="str">
        <f>IF(Magazine!AL64&gt;0,"&lt;p class=""cariere-pozitie-titlu"" id="""&amp;IF(Magazine!$AO64&lt;&gt;0,SUBSTITUTE(Magazine!$B64," ","-"),"")&amp;"""&gt;&amp;emsp;&amp;emsp;•&amp;nbsp;&amp;nbsp;Responsabil Service&amp;nbsp;&amp;nbsp;("&amp;VLOOKUP(Magazine!$B64,Magazine!$B$2:$AN$95,37,0)&amp;IF(VLOOKUP(Magazine!$B64,Magazine!$B$2:$AN$95,37,0)&gt;1," pozitii"," pozitie")&amp;")&lt;/p&gt;"&amp;'Responsabil Service'!$D$1&amp;"  &lt;p&gt;&amp;emsp;&amp;emsp;&amp;emsp;&amp;emsp;&amp;emsp;Trimite-ne CV-ul tau &lt;a href=""mailto:recrutare@altex.ro?subject="&amp;"["&amp;UPPER(Magazine!F64)&amp;"]"&amp;" ["&amp;UPPER(Magazine!D64)&amp;"] "&amp;"Responsabil Service"&amp;"""&gt;click aici pentru a aplica.&lt;/a&gt;&lt;/p&gt;","")</f>
        <v/>
      </c>
      <c r="P189" t="str">
        <f>IF(Magazine!AM64&gt;0,"&lt;p class=""cariere-pozitie-titlu"" id="""&amp;IF(Magazine!$AO64&lt;&gt;0,SUBSTITUTE(Magazine!$B64," ","-"),"")&amp;"""&gt;&amp;emsp;&amp;emsp;•&amp;nbsp;&amp;nbsp;Operator Online&amp;nbsp;&amp;nbsp;("&amp;VLOOKUP(Magazine!$B64,Magazine!$B$2:$AN$95,38,0)&amp;IF(VLOOKUP(Magazine!$B64,Magazine!$B$2:$AN$95,38,0)&gt;1,"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href=""mailto:recrutare@altex.ro?subject="&amp;"["&amp;UPPER(Magazine!F64)&amp;"]"&amp;" ["&amp;UPPER(Magazine!D64)&amp;"] "&amp;"Operator Online"&amp;"""&gt;recrutare@altex.ro&lt;/a&gt;&lt;/p&gt;","")</f>
        <v/>
      </c>
      <c r="Q189" t="str">
        <f>IF(Magazine!AN64&gt;0,"&lt;p class=""cariere-pozitie-titlu"" id="""&amp;IF(Magazine!$AO64&lt;&gt;0,SUBSTITUTE(Magazine!$B64," ","-"),"")&amp;"""&gt;&amp;emsp;&amp;emsp;•&amp;nbsp;&amp;nbsp;Operator Probe &amp; Garantii&amp;nbsp;&amp;nbsp;("&amp;VLOOKUP(Magazine!$B64,Magazine!$B$2:$AN$95,39,0)&amp;IF(VLOOKUP(Magazine!$B64,Magazine!$B$2:$AN$95,39,0)&gt;1,"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href=""mailto:recrutare@altex.ro?subject="&amp;"["&amp;UPPER(Magazine!G64)&amp;"]"&amp;" ["&amp;UPPER(Magazine!E64)&amp;"] "&amp;"Probe &amp; Garantii"&amp;"""&gt;recrutare@altex.ro&lt;/a&gt;&lt;/p&gt;","")</f>
        <v/>
      </c>
      <c r="R189" t="str">
        <f t="shared" si="2"/>
        <v/>
      </c>
    </row>
    <row r="190" spans="1:18" x14ac:dyDescent="0.3">
      <c r="A190" t="str">
        <f>IF(NOT(ISNA(VLOOKUP(Magazine!D65,Magazine!$AQ$2:$AR$41,2,0))),IF(Magazine!D65&lt;&gt;Magazine!D64,"&lt;button id="""&amp;LOWER(Magazine!D65)&amp;""" class=""accordion""&gt;Posturi in județul "&amp;Magazine!D65&amp;" &lt;div&gt;("&amp;VLOOKUP(Magazine!D65,Magazine!$AQ$2:$AR$41,2,0)&amp;")&lt;/div&gt;&lt;/button&gt;",""),"")</f>
        <v/>
      </c>
      <c r="B190" t="str">
        <f t="shared" si="3"/>
        <v/>
      </c>
      <c r="C190" t="str">
        <f>IF(Magazine!$AO65&lt;&gt;0,"  &lt;h3 class=cariere-magazin-titlu&gt;"&amp;Magazine!B65&amp;"&lt;/h3&gt;","")</f>
        <v xml:space="preserve">  &lt;h3 class=cariere-magazin-titlu&gt;Altex Petrosani Retail Park&lt;/h3&gt;</v>
      </c>
      <c r="D190" t="str">
        <f>IF(Magazine!AA65&gt;0,"&lt;p class=""cariere-pozitie-titlu"" id="""&amp;IF(Magazine!$AO65&lt;&gt;0,SUBSTITUTE(Magazine!$B65," ","-"),"")&amp;"""&gt;&amp;emsp;&amp;emsp;•&amp;nbsp;&amp;nbsp;Director Magazin&amp;nbsp;&amp;nbsp;("&amp;VLOOKUP(Magazine!$B65,Magazine!$B$2:$AN$95,26,0)&amp;IF(VLOOKUP(Magazine!$B65,Magazine!$B$2:$AN$95,26,0)&gt;1," pozitii"," pozitie")&amp;")&lt;/p&gt;"&amp;'Director Magazin   '!$D$1&amp;"  &lt;p&gt;&amp;emsp;&amp;emsp;&amp;emsp;&amp;emsp;&amp;emsp;Trimite-ne CV-ul tau: &lt;a href=""mailto:recrutare@altex.ro?subject="&amp;"["&amp;UPPER(Magazine!C65)&amp;"]"&amp;" ["&amp;UPPER(Magazine!A65)&amp;"] "&amp;"Director Magazin"&amp;"""&gt;click aici pentru a aplica.&lt;/a&gt;&lt;/p&gt;","")</f>
        <v/>
      </c>
      <c r="E190" t="str">
        <f>IF(Magazine!AB65&gt;0,"&lt;p class=""cariere-pozitie-titlu"" id="""&amp;IF(Magazine!$AO65&lt;&gt;0,SUBSTITUTE(Magazine!$B65," ","-"),"")&amp;"""&gt;&amp;emsp;&amp;emsp;•&amp;nbsp;&amp;nbsp;Director Adjunct Magazin&amp;nbsp;&amp;nbsp;("&amp;VLOOKUP(Magazine!$B65,Magazine!$B$2:$AN$95,27,0)&amp;IF(VLOOKUP(Magazine!$B65,Magazine!$B$2:$AN$95,27,0)&gt;1," pozitii"," pozitie")&amp;")&lt;/p&gt;"&amp;'Director Adjunct'!$D$1&amp;"  &lt;p&gt;&amp;emsp;&amp;emsp;&amp;emsp;&amp;emsp;&amp;emsp;Trimite-ne CV-ul tau: &lt;a href=""mailto:recrutare@altex.ro?subject="&amp;"["&amp;UPPER(Magazine!D65)&amp;"]"&amp;" ["&amp;UPPER(Magazine!B65)&amp;"] "&amp;"Director Adjunct Magazin"&amp;"""&gt;click aici pentru a aplica.&lt;/a&gt;&lt;/p&gt;","")</f>
        <v>&lt;p class="cariere-pozitie-titlu" id="Altex-Petrosani-Retail-Park"&gt;&amp;emsp;&amp;emsp;•&amp;nbsp;&amp;nbsp;Director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href="mailto:recrutare@altex.ro?subject=[HUNEDOARA] [ALTEX PETROSANI RETAIL PARK] Director Adjunct Magazin"&gt;click aici pentru a aplica.&lt;/a&gt;&lt;/p&gt;</v>
      </c>
      <c r="F190" t="str">
        <f>IF(Magazine!AC65&gt;0,"&lt;p class=""cariere-pozitie-titlu"" id="""&amp;IF(Magazine!$AO65&lt;&gt;0,SUBSTITUTE(Magazine!$B65," ","-"),"")&amp;"""&gt;&amp;emsp;&amp;emsp;•&amp;nbsp;&amp;nbsp;Manager Financiar&amp;nbsp;&amp;nbsp;("&amp;VLOOKUP(Magazine!$B65,Magazine!$B$2:$AN$95,28,0)&amp;IF(VLOOKUP(Magazine!$B65,Magazine!$B$2:$AN$95,28,0)&gt;1," pozitii"," pozitie")&amp;")&lt;/p&gt;"&amp;'Manager Financiar'!$D$1&amp;"  &lt;p&gt;&amp;emsp;&amp;emsp;&amp;emsp;&amp;emsp;&amp;emsp;Trimite-ne CV-ul tau: &lt;a href=""mailto:recrutare@altex.ro?subject="&amp;"["&amp;UPPER(Magazine!C65)&amp;"]"&amp;" ["&amp;UPPER(Magazine!A65)&amp;"] "&amp;"Manager Financiar"&amp;"""&gt;click aici pentru a aplica.&lt;/a&gt;&lt;/p&gt;","")</f>
        <v/>
      </c>
      <c r="G190" t="str">
        <f>IF(Magazine!AD65&gt;0,"&lt;p class=""cariere-pozitie-titlu"" id="""&amp;IF(Magazine!$AO65&lt;&gt;0,SUBSTITUTE(Magazine!$B65," ","-"),"")&amp;"""&gt;&amp;emsp;&amp;emsp;•&amp;nbsp;&amp;nbsp;Casier&amp;nbsp;&amp;nbsp;("&amp;VLOOKUP(Magazine!$B65,Magazine!$B$2:$AN$95,29,0)&amp;IF(VLOOKUP(Magazine!$B65,Magazine!$B$2:$AN$95,29,0)&gt;1," pozitii"," pozitie")&amp;")&lt;/p&gt;"&amp;Casier!$D$1&amp;"  &lt;p&gt;&amp;emsp;&amp;emsp;&amp;emsp;&amp;emsp;&amp;emsp;Trimite-ne CV-ul tau: &lt;a href=""mailto:recrutare@altex.ro?subject="&amp;"["&amp;UPPER(Magazine!C65)&amp;"]"&amp;" ["&amp;UPPER(Magazine!A65)&amp;"] "&amp;"Casier"&amp;"""&gt;click aici pentru a aplica.&lt;/a&gt;&lt;/p&gt;","")</f>
        <v/>
      </c>
      <c r="H190" t="str">
        <f>IF(Magazine!AE65&gt;0,"&lt;p class=""cariere-pozitie-titlu"" id="""&amp;IF(Magazine!$AO65&lt;&gt;0,SUBSTITUTE(Magazine!$B65," ","-"),"")&amp;"""&gt;&amp;emsp;&amp;emsp;•&amp;nbsp;&amp;nbsp;Consultant Vanzari Electrocasnice Mari&amp;nbsp;&amp;nbsp;("&amp;VLOOKUP(Magazine!$B65,Magazine!$B$2:$AN$95,30,0)&amp;IF(VLOOKUP(Magazine!$B65,Magazine!$B$2:$AN$95,30,0)&gt;1," pozitii"," pozitie")&amp;")&lt;/p&gt;"&amp;'Electrocasnice Mari'!$D$1&amp;"  &lt;p&gt;&amp;emsp;&amp;emsp;&amp;emsp;&amp;emsp;&amp;emsp;Trimite-ne CV-ul tau: &lt;a href=""mailto:recrutare@altex.ro?subject="&amp;"["&amp;UPPER(Magazine!C65)&amp;"]"&amp;" ["&amp;UPPER(Magazine!A65)&amp;"] "&amp;"Electrocasnice Mari"&amp;"""&gt;clici aici pentru a aplica.&lt;/a&gt;&lt;/p&gt;","")</f>
        <v/>
      </c>
      <c r="I190" t="str">
        <f>IF(Magazine!AF65&gt;0,"&lt;p class=""cariere-pozitie-titlu"" id="""&amp;IF(Magazine!$AO65&lt;&gt;0,SUBSTITUTE(Magazine!$B65," ","-"),"")&amp;"""&gt;&amp;emsp;&amp;emsp;•&amp;nbsp;&amp;nbsp;Consultant Vanzari Electrocasnice Mici&amp;nbsp;&amp;nbsp;("&amp;VLOOKUP(Magazine!$B65,Magazine!$B$2:$AN$95,31,0)&amp;IF(VLOOKUP(Magazine!$B65,Magazine!$B$2:$AN$95,31,0)&gt;1," pozitii"," pozitie")&amp;")&lt;/p&gt;"&amp;'Electrocasnice Mici'!$D$1&amp;"  &lt;p&gt;&amp;emsp;&amp;emsp;&amp;emsp;&amp;emsp;&amp;emsp;Trimite-ne CV-ul tau: &lt;a href=""mailto:recrutare@altex.ro?subject="&amp;"["&amp;UPPER(Magazine!C65)&amp;"]"&amp;" ["&amp;UPPER(Magazine!A65)&amp;"] "&amp;"Electrocasnice Mici"&amp;"""&gt;click aici pentru a aplica.&lt;/a&gt;&lt;/p&gt;","")</f>
        <v/>
      </c>
      <c r="J190" t="str">
        <f>IF(Magazine!AG65&gt;0,"&lt;p class=""cariere-pozitie-titlu"" id="""&amp;IF(Magazine!$AO65&lt;&gt;0,SUBSTITUTE(Magazine!$B65," ","-"),"")&amp;"""&gt;&amp;emsp;&amp;emsp;•&amp;nbsp;&amp;nbsp;Consultant Vanzari Comunicatii&amp;nbsp;&amp;nbsp;("&amp;VLOOKUP(Magazine!$B65,Magazine!$B$2:$AN$95,32,0)&amp;IF(VLOOKUP(Magazine!$B65,Magazine!$B$2:$AN$95,32,0)&gt;1," pozitii"," pozitie")&amp;")&lt;/p&gt;"&amp;Comunicatii!$D$1&amp;"  &lt;p&gt;&amp;emsp;&amp;emsp;&amp;emsp;&amp;emsp;&amp;emsp;Trimite-ne CV-ul tau: &lt;a href=""mailto:recrutare@altex.ro?subject="&amp;"["&amp;UPPER(Magazine!C65)&amp;"]"&amp;" ["&amp;UPPER(Magazine!A65)&amp;"] "&amp;"Comunicatii"&amp;"""&gt;click aici pentru a aplica.&lt;/a&gt;&lt;/p&gt;","")</f>
        <v/>
      </c>
      <c r="K190" t="str">
        <f>IF(Magazine!AH65&gt;0,"&lt;p class=""cariere-pozitie-titlu"" id="""&amp;IF(Magazine!$AO65&lt;&gt;0,SUBSTITUTE(Magazine!$B65," ","-"),"")&amp;"""&gt;&amp;emsp;&amp;emsp;•&amp;nbsp;&amp;nbsp;Consultant Vanzari IT&amp;nbsp;&amp;nbsp;("&amp;VLOOKUP(Magazine!$B65,Magazine!$B$2:$AN$95,33,0)&amp;IF(VLOOKUP(Magazine!$B65,Magazine!$B$2:$AN$95,33,0)&gt;1," pozitii"," pozitie")&amp;")&lt;/p&gt;"&amp;IT!$D$1&amp;"  &lt;p&gt;&amp;emsp;&amp;emsp;&amp;emsp;&amp;emsp;&amp;emsp;Trimite-ne CV-ul tau: &lt;a href=""mailto:recrutare@altex.ro?subject="&amp;"["&amp;UPPER(Magazine!C65)&amp;"]"&amp;" ["&amp;UPPER(Magazine!A65)&amp;"] "&amp;"IT"&amp;"""&gt;click aici pentru a aplica.&lt;/a&gt;&lt;/p&gt;","")</f>
        <v/>
      </c>
      <c r="L190" t="str">
        <f>IF(Magazine!AI65&gt;0,"&lt;p class=""cariere-pozitie-titlu"" id="""&amp;IF(Magazine!$AO65&lt;&gt;0,SUBSTITUTE(Magazine!$B65," ","-"),"")&amp;"""&gt;&amp;emsp;&amp;emsp;•&amp;nbsp;&amp;nbsp;Consultant Vanzari Entertainment&amp;nbsp;&amp;nbsp;("&amp;VLOOKUP(Magazine!$B65,Magazine!$B$2:$AN$95,34,0)&amp;IF(VLOOKUP(Magazine!$B65,Magazine!$B$2:$AN$95,34,0)&gt;1," pozitii"," pozitie")&amp;")&lt;/p&gt;"&amp;Entertainment!$D$1&amp;"  &lt;p&gt;&amp;emsp;&amp;emsp;&amp;emsp;&amp;emsp;&amp;emsp;Trimite-ne CV-ul tau &lt;a href=""mailto:recrutare@altex.ro?subject="&amp;"["&amp;UPPER(Magazine!C65)&amp;"]"&amp;" ["&amp;UPPER(Magazine!A65)&amp;"] "&amp;"Entertainment"&amp;"""&gt;click aici pentru a aplica.&lt;/a&gt;&lt;/p&gt;","")</f>
        <v/>
      </c>
      <c r="M190" t="str">
        <f>IF(Magazine!AJ65&gt;0,"&lt;p class=""cariere-pozitie-titlu"" id="""&amp;IF(Magazine!$AO65&lt;&gt;0,SUBSTITUTE(Magazine!$B65," ","-"),"")&amp;"""&gt;&amp;emsp;&amp;emsp;•&amp;nbsp;&amp;nbsp;Consultant Vanzari Negre&amp;nbsp;&amp;nbsp;("&amp;VLOOKUP(Magazine!$B65,Magazine!$B$2:$AN$95,35,0)&amp;IF(VLOOKUP(Magazine!$B65,Magazine!$B$2:$AN$95,35,0)&gt;1," pozitii"," pozitie")&amp;")&lt;/p&gt;"&amp;Negre!D64&amp;"  &lt;p&gt;&amp;emsp;&amp;emsp;&amp;emsp;&amp;emsp;&amp;emsp;Trimite-ne CV-ul tău la adresa &lt;a href=""mailto:recrutare@altex.ro?subject="&amp;"["&amp;UPPER(Magazine!C65)&amp;"]"&amp;" ["&amp;UPPER(Magazine!A65)&amp;"] "&amp;"Negre"&amp;"""&gt;recrutare@altex.ro&lt;/a&gt;&lt;/p&gt;","")</f>
        <v/>
      </c>
      <c r="N190" t="str">
        <f>IF(Magazine!AK65&gt;0,"&lt;p class=""cariere-pozitie-titlu"" id="""&amp;IF(Magazine!$AO65&lt;&gt;0,SUBSTITUTE(Magazine!$B65," ","-"),"")&amp;"""&gt;&amp;emsp;&amp;emsp;•&amp;nbsp;&amp;nbsp;Consultant Vanzari Audio-Visual&amp;nbsp;&amp;nbsp;("&amp;VLOOKUP(Magazine!$B65,Magazine!$B$2:$AN$95,36,0)&amp;IF(VLOOKUP(Magazine!$B65,Magazine!$B$2:$AN$95,36,0)&gt;1," pozitii"," pozitie")&amp;")&lt;/p&gt;"&amp;'Audio-Visual    '!$D$1&amp;"  &lt;p&gt;&amp;emsp;&amp;emsp;&amp;emsp;&amp;emsp;&amp;emsp;Trimite-ne CV-ul tau: &lt;a href=""mailto:recrutare@altex.ro?subject="&amp;"["&amp;UPPER(Magazine!F65)&amp;"]"&amp;" ["&amp;UPPER(Magazine!D65)&amp;"] "&amp;"Audio-Visual"&amp;"""&gt;click aici pentru a aplica.&lt;/a&gt;&lt;/p&gt;","")</f>
        <v/>
      </c>
      <c r="O190" t="str">
        <f>IF(Magazine!AL65&gt;0,"&lt;p class=""cariere-pozitie-titlu"" id="""&amp;IF(Magazine!$AO65&lt;&gt;0,SUBSTITUTE(Magazine!$B65," ","-"),"")&amp;"""&gt;&amp;emsp;&amp;emsp;•&amp;nbsp;&amp;nbsp;Responsabil Service&amp;nbsp;&amp;nbsp;("&amp;VLOOKUP(Magazine!$B65,Magazine!$B$2:$AN$95,37,0)&amp;IF(VLOOKUP(Magazine!$B65,Magazine!$B$2:$AN$95,37,0)&gt;1," pozitii"," pozitie")&amp;")&lt;/p&gt;"&amp;'Responsabil Service'!$D$1&amp;"  &lt;p&gt;&amp;emsp;&amp;emsp;&amp;emsp;&amp;emsp;&amp;emsp;Trimite-ne CV-ul tau &lt;a href=""mailto:recrutare@altex.ro?subject="&amp;"["&amp;UPPER(Magazine!F65)&amp;"]"&amp;" ["&amp;UPPER(Magazine!D65)&amp;"] "&amp;"Responsabil Service"&amp;"""&gt;click aici pentru a aplica.&lt;/a&gt;&lt;/p&gt;","")</f>
        <v/>
      </c>
      <c r="P190" t="str">
        <f>IF(Magazine!AM65&gt;0,"&lt;p class=""cariere-pozitie-titlu"" id="""&amp;IF(Magazine!$AO65&lt;&gt;0,SUBSTITUTE(Magazine!$B65," ","-"),"")&amp;"""&gt;&amp;emsp;&amp;emsp;•&amp;nbsp;&amp;nbsp;Operator Online&amp;nbsp;&amp;nbsp;("&amp;VLOOKUP(Magazine!$B65,Magazine!$B$2:$AN$95,38,0)&amp;IF(VLOOKUP(Magazine!$B65,Magazine!$B$2:$AN$95,38,0)&gt;1,"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href=""mailto:recrutare@altex.ro?subject="&amp;"["&amp;UPPER(Magazine!F65)&amp;"]"&amp;" ["&amp;UPPER(Magazine!D65)&amp;"] "&amp;"Operator Online"&amp;"""&gt;recrutare@altex.ro&lt;/a&gt;&lt;/p&gt;","")</f>
        <v/>
      </c>
      <c r="Q190" t="str">
        <f>IF(Magazine!AN65&gt;0,"&lt;p class=""cariere-pozitie-titlu"" id="""&amp;IF(Magazine!$AO65&lt;&gt;0,SUBSTITUTE(Magazine!$B65," ","-"),"")&amp;"""&gt;&amp;emsp;&amp;emsp;•&amp;nbsp;&amp;nbsp;Operator Probe &amp; Garantii&amp;nbsp;&amp;nbsp;("&amp;VLOOKUP(Magazine!$B65,Magazine!$B$2:$AN$95,39,0)&amp;IF(VLOOKUP(Magazine!$B65,Magazine!$B$2:$AN$95,39,0)&gt;1,"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href=""mailto:recrutare@altex.ro?subject="&amp;"["&amp;UPPER(Magazine!G65)&amp;"]"&amp;" ["&amp;UPPER(Magazine!E65)&amp;"] "&amp;"Probe &amp; Garantii"&amp;"""&gt;recrutare@altex.ro&lt;/a&gt;&lt;/p&gt;","")</f>
        <v/>
      </c>
      <c r="R190" t="str">
        <f t="shared" si="2"/>
        <v>&lt;/div&gt;</v>
      </c>
    </row>
    <row r="191" spans="1:18" x14ac:dyDescent="0.3">
      <c r="A191" t="str">
        <f>IF(NOT(ISNA(VLOOKUP(Magazine!D66,Magazine!$AQ$2:$AR$41,2,0))),IF(Magazine!D66&lt;&gt;Magazine!D65,"&lt;button id="""&amp;LOWER(Magazine!D66)&amp;""" class=""accordion""&gt;Posturi in județul "&amp;Magazine!D66&amp;" &lt;div&gt;("&amp;VLOOKUP(Magazine!D66,Magazine!$AQ$2:$AR$41,2,0)&amp;")&lt;/div&gt;&lt;/button&gt;",""),"")</f>
        <v>&lt;button id="ialomita" class="accordion"&gt;Posturi in județul Ialomita &lt;div&gt;(1)&lt;/div&gt;&lt;/button&gt;</v>
      </c>
      <c r="B191" t="str">
        <f t="shared" ref="B191:B220" si="4">IF(LEN(A191)&gt;0,"&lt;div class=""panel""&gt;","")</f>
        <v>&lt;div class="panel"&gt;</v>
      </c>
      <c r="C191" t="str">
        <f>IF(Magazine!$AO66&lt;&gt;0,"  &lt;h3 class=cariere-magazin-titlu&gt;"&amp;Magazine!B66&amp;"&lt;/h3&gt;","")</f>
        <v xml:space="preserve">  &lt;h3 class=cariere-magazin-titlu&gt;Altex Slobozia&lt;/h3&gt;</v>
      </c>
      <c r="D191" t="str">
        <f>IF(Magazine!AA66&gt;0,"&lt;p class=""cariere-pozitie-titlu"" id="""&amp;IF(Magazine!$AO66&lt;&gt;0,SUBSTITUTE(Magazine!$B66," ","-"),"")&amp;"""&gt;&amp;emsp;&amp;emsp;•&amp;nbsp;&amp;nbsp;Director Magazin&amp;nbsp;&amp;nbsp;("&amp;VLOOKUP(Magazine!$B66,Magazine!$B$2:$AN$95,26,0)&amp;IF(VLOOKUP(Magazine!$B66,Magazine!$B$2:$AN$95,26,0)&gt;1," pozitii"," pozitie")&amp;")&lt;/p&gt;"&amp;'Director Magazin   '!$D$1&amp;"  &lt;p&gt;&amp;emsp;&amp;emsp;&amp;emsp;&amp;emsp;&amp;emsp;Trimite-ne CV-ul tau: &lt;a href=""mailto:recrutare@altex.ro?subject="&amp;"["&amp;UPPER(Magazine!C66)&amp;"]"&amp;" ["&amp;UPPER(Magazine!A66)&amp;"] "&amp;"Director Magazin"&amp;"""&gt;click aici pentru a aplica.&lt;/a&gt;&lt;/p&gt;","")</f>
        <v/>
      </c>
      <c r="E191" t="str">
        <f>IF(Magazine!AB66&gt;0,"&lt;p class=""cariere-pozitie-titlu"" id="""&amp;IF(Magazine!$AO66&lt;&gt;0,SUBSTITUTE(Magazine!$B66," ","-"),"")&amp;"""&gt;&amp;emsp;&amp;emsp;•&amp;nbsp;&amp;nbsp;Director Adjunct Magazin&amp;nbsp;&amp;nbsp;("&amp;VLOOKUP(Magazine!$B66,Magazine!$B$2:$AN$95,27,0)&amp;IF(VLOOKUP(Magazine!$B66,Magazine!$B$2:$AN$95,27,0)&gt;1," pozitii"," pozitie")&amp;")&lt;/p&gt;"&amp;'Director Adjunct'!$D$1&amp;"  &lt;p&gt;&amp;emsp;&amp;emsp;&amp;emsp;&amp;emsp;&amp;emsp;Trimite-ne CV-ul tau: &lt;a href=""mailto:recrutare@altex.ro?subject="&amp;"["&amp;UPPER(Magazine!D66)&amp;"]"&amp;" ["&amp;UPPER(Magazine!B66)&amp;"] "&amp;"Director Adjunct Magazin"&amp;"""&gt;click aici pentru a aplica.&lt;/a&gt;&lt;/p&gt;","")</f>
        <v/>
      </c>
      <c r="F191" t="str">
        <f>IF(Magazine!AC66&gt;0,"&lt;p class=""cariere-pozitie-titlu"" id="""&amp;IF(Magazine!$AO66&lt;&gt;0,SUBSTITUTE(Magazine!$B66," ","-"),"")&amp;"""&gt;&amp;emsp;&amp;emsp;•&amp;nbsp;&amp;nbsp;Manager Financiar&amp;nbsp;&amp;nbsp;("&amp;VLOOKUP(Magazine!$B66,Magazine!$B$2:$AN$95,28,0)&amp;IF(VLOOKUP(Magazine!$B66,Magazine!$B$2:$AN$95,28,0)&gt;1," pozitii"," pozitie")&amp;")&lt;/p&gt;"&amp;'Manager Financiar'!$D$1&amp;"  &lt;p&gt;&amp;emsp;&amp;emsp;&amp;emsp;&amp;emsp;&amp;emsp;Trimite-ne CV-ul tau: &lt;a href=""mailto:recrutare@altex.ro?subject="&amp;"["&amp;UPPER(Magazine!C66)&amp;"]"&amp;" ["&amp;UPPER(Magazine!A66)&amp;"] "&amp;"Manager Financiar"&amp;"""&gt;click aici pentru a aplica.&lt;/a&gt;&lt;/p&gt;","")</f>
        <v/>
      </c>
      <c r="G191" t="str">
        <f>IF(Magazine!AD66&gt;0,"&lt;p class=""cariere-pozitie-titlu"" id="""&amp;IF(Magazine!$AO66&lt;&gt;0,SUBSTITUTE(Magazine!$B66," ","-"),"")&amp;"""&gt;&amp;emsp;&amp;emsp;•&amp;nbsp;&amp;nbsp;Casier&amp;nbsp;&amp;nbsp;("&amp;VLOOKUP(Magazine!$B66,Magazine!$B$2:$AN$95,29,0)&amp;IF(VLOOKUP(Magazine!$B66,Magazine!$B$2:$AN$95,29,0)&gt;1," pozitii"," pozitie")&amp;")&lt;/p&gt;"&amp;Casier!$D$1&amp;"  &lt;p&gt;&amp;emsp;&amp;emsp;&amp;emsp;&amp;emsp;&amp;emsp;Trimite-ne CV-ul tau: &lt;a href=""mailto:recrutare@altex.ro?subject="&amp;"["&amp;UPPER(Magazine!C66)&amp;"]"&amp;" ["&amp;UPPER(Magazine!A66)&amp;"] "&amp;"Casier"&amp;"""&gt;click aici pentru a aplica.&lt;/a&gt;&lt;/p&gt;","")</f>
        <v/>
      </c>
      <c r="H191" t="str">
        <f>IF(Magazine!AE66&gt;0,"&lt;p class=""cariere-pozitie-titlu"" id="""&amp;IF(Magazine!$AO66&lt;&gt;0,SUBSTITUTE(Magazine!$B66," ","-"),"")&amp;"""&gt;&amp;emsp;&amp;emsp;•&amp;nbsp;&amp;nbsp;Consultant Vanzari Electrocasnice Mari&amp;nbsp;&amp;nbsp;("&amp;VLOOKUP(Magazine!$B66,Magazine!$B$2:$AN$95,30,0)&amp;IF(VLOOKUP(Magazine!$B66,Magazine!$B$2:$AN$95,30,0)&gt;1," pozitii"," pozitie")&amp;")&lt;/p&gt;"&amp;'Electrocasnice Mari'!$D$1&amp;"  &lt;p&gt;&amp;emsp;&amp;emsp;&amp;emsp;&amp;emsp;&amp;emsp;Trimite-ne CV-ul tau: &lt;a href=""mailto:recrutare@altex.ro?subject="&amp;"["&amp;UPPER(Magazine!C66)&amp;"]"&amp;" ["&amp;UPPER(Magazine!A66)&amp;"] "&amp;"Electrocasnice Mari"&amp;"""&gt;clici aici pentru a aplica.&lt;/a&gt;&lt;/p&gt;","")</f>
        <v>&lt;p class="cariere-pozitie-titlu" id="Altex-Slobozia"&gt;&amp;emsp;&amp;emsp;•&amp;nbsp;&amp;nbsp;Consultant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href="mailto:recrutare@altex.ro?subject=[SLOBOZIA] [ALTEX] Electrocasnice Mari"&gt;clici aici pentru a aplica.&lt;/a&gt;&lt;/p&gt;</v>
      </c>
      <c r="I191" t="str">
        <f>IF(Magazine!AF66&gt;0,"&lt;p class=""cariere-pozitie-titlu"" id="""&amp;IF(Magazine!$AO66&lt;&gt;0,SUBSTITUTE(Magazine!$B66," ","-"),"")&amp;"""&gt;&amp;emsp;&amp;emsp;•&amp;nbsp;&amp;nbsp;Consultant Vanzari Electrocasnice Mici&amp;nbsp;&amp;nbsp;("&amp;VLOOKUP(Magazine!$B66,Magazine!$B$2:$AN$95,31,0)&amp;IF(VLOOKUP(Magazine!$B66,Magazine!$B$2:$AN$95,31,0)&gt;1," pozitii"," pozitie")&amp;")&lt;/p&gt;"&amp;'Electrocasnice Mici'!$D$1&amp;"  &lt;p&gt;&amp;emsp;&amp;emsp;&amp;emsp;&amp;emsp;&amp;emsp;Trimite-ne CV-ul tau: &lt;a href=""mailto:recrutare@altex.ro?subject="&amp;"["&amp;UPPER(Magazine!C66)&amp;"]"&amp;" ["&amp;UPPER(Magazine!A66)&amp;"] "&amp;"Electrocasnice Mici"&amp;"""&gt;click aici pentru a aplica.&lt;/a&gt;&lt;/p&gt;","")</f>
        <v/>
      </c>
      <c r="J191" t="str">
        <f>IF(Magazine!AG66&gt;0,"&lt;p class=""cariere-pozitie-titlu"" id="""&amp;IF(Magazine!$AO66&lt;&gt;0,SUBSTITUTE(Magazine!$B66," ","-"),"")&amp;"""&gt;&amp;emsp;&amp;emsp;•&amp;nbsp;&amp;nbsp;Consultant Vanzari Comunicatii&amp;nbsp;&amp;nbsp;("&amp;VLOOKUP(Magazine!$B66,Magazine!$B$2:$AN$95,32,0)&amp;IF(VLOOKUP(Magazine!$B66,Magazine!$B$2:$AN$95,32,0)&gt;1," pozitii"," pozitie")&amp;")&lt;/p&gt;"&amp;Comunicatii!$D$1&amp;"  &lt;p&gt;&amp;emsp;&amp;emsp;&amp;emsp;&amp;emsp;&amp;emsp;Trimite-ne CV-ul tau: &lt;a href=""mailto:recrutare@altex.ro?subject="&amp;"["&amp;UPPER(Magazine!C66)&amp;"]"&amp;" ["&amp;UPPER(Magazine!A66)&amp;"] "&amp;"Comunicatii"&amp;"""&gt;click aici pentru a aplica.&lt;/a&gt;&lt;/p&gt;","")</f>
        <v/>
      </c>
      <c r="K191" t="str">
        <f>IF(Magazine!AH66&gt;0,"&lt;p class=""cariere-pozitie-titlu"" id="""&amp;IF(Magazine!$AO66&lt;&gt;0,SUBSTITUTE(Magazine!$B66," ","-"),"")&amp;"""&gt;&amp;emsp;&amp;emsp;•&amp;nbsp;&amp;nbsp;Consultant Vanzari IT&amp;nbsp;&amp;nbsp;("&amp;VLOOKUP(Magazine!$B66,Magazine!$B$2:$AN$95,33,0)&amp;IF(VLOOKUP(Magazine!$B66,Magazine!$B$2:$AN$95,33,0)&gt;1," pozitii"," pozitie")&amp;")&lt;/p&gt;"&amp;IT!$D$1&amp;"  &lt;p&gt;&amp;emsp;&amp;emsp;&amp;emsp;&amp;emsp;&amp;emsp;Trimite-ne CV-ul tau: &lt;a href=""mailto:recrutare@altex.ro?subject="&amp;"["&amp;UPPER(Magazine!C66)&amp;"]"&amp;" ["&amp;UPPER(Magazine!A66)&amp;"] "&amp;"IT"&amp;"""&gt;click aici pentru a aplica.&lt;/a&gt;&lt;/p&gt;","")</f>
        <v/>
      </c>
      <c r="L191" t="str">
        <f>IF(Magazine!AI66&gt;0,"&lt;p class=""cariere-pozitie-titlu"" id="""&amp;IF(Magazine!$AO66&lt;&gt;0,SUBSTITUTE(Magazine!$B66," ","-"),"")&amp;"""&gt;&amp;emsp;&amp;emsp;•&amp;nbsp;&amp;nbsp;Consultant Vanzari Entertainment&amp;nbsp;&amp;nbsp;("&amp;VLOOKUP(Magazine!$B66,Magazine!$B$2:$AN$95,34,0)&amp;IF(VLOOKUP(Magazine!$B66,Magazine!$B$2:$AN$95,34,0)&gt;1," pozitii"," pozitie")&amp;")&lt;/p&gt;"&amp;Entertainment!$D$1&amp;"  &lt;p&gt;&amp;emsp;&amp;emsp;&amp;emsp;&amp;emsp;&amp;emsp;Trimite-ne CV-ul tau &lt;a href=""mailto:recrutare@altex.ro?subject="&amp;"["&amp;UPPER(Magazine!C66)&amp;"]"&amp;" ["&amp;UPPER(Magazine!A66)&amp;"] "&amp;"Entertainment"&amp;"""&gt;click aici pentru a aplica.&lt;/a&gt;&lt;/p&gt;","")</f>
        <v/>
      </c>
      <c r="M191" t="str">
        <f>IF(Magazine!AJ66&gt;0,"&lt;p class=""cariere-pozitie-titlu"" id="""&amp;IF(Magazine!$AO66&lt;&gt;0,SUBSTITUTE(Magazine!$B66," ","-"),"")&amp;"""&gt;&amp;emsp;&amp;emsp;•&amp;nbsp;&amp;nbsp;Consultant Vanzari Negre&amp;nbsp;&amp;nbsp;("&amp;VLOOKUP(Magazine!$B66,Magazine!$B$2:$AN$95,35,0)&amp;IF(VLOOKUP(Magazine!$B66,Magazine!$B$2:$AN$95,35,0)&gt;1," pozitii"," pozitie")&amp;")&lt;/p&gt;"&amp;Negre!D65&amp;"  &lt;p&gt;&amp;emsp;&amp;emsp;&amp;emsp;&amp;emsp;&amp;emsp;Trimite-ne CV-ul tău la adresa &lt;a href=""mailto:recrutare@altex.ro?subject="&amp;"["&amp;UPPER(Magazine!C66)&amp;"]"&amp;" ["&amp;UPPER(Magazine!A66)&amp;"] "&amp;"Negre"&amp;"""&gt;recrutare@altex.ro&lt;/a&gt;&lt;/p&gt;","")</f>
        <v/>
      </c>
      <c r="N191" t="str">
        <f>IF(Magazine!AK66&gt;0,"&lt;p class=""cariere-pozitie-titlu"" id="""&amp;IF(Magazine!$AO66&lt;&gt;0,SUBSTITUTE(Magazine!$B66," ","-"),"")&amp;"""&gt;&amp;emsp;&amp;emsp;•&amp;nbsp;&amp;nbsp;Consultant Vanzari Audio-Visual&amp;nbsp;&amp;nbsp;("&amp;VLOOKUP(Magazine!$B66,Magazine!$B$2:$AN$95,36,0)&amp;IF(VLOOKUP(Magazine!$B66,Magazine!$B$2:$AN$95,36,0)&gt;1," pozitii"," pozitie")&amp;")&lt;/p&gt;"&amp;'Audio-Visual    '!$D$1&amp;"  &lt;p&gt;&amp;emsp;&amp;emsp;&amp;emsp;&amp;emsp;&amp;emsp;Trimite-ne CV-ul tau: &lt;a href=""mailto:recrutare@altex.ro?subject="&amp;"["&amp;UPPER(Magazine!F66)&amp;"]"&amp;" ["&amp;UPPER(Magazine!D66)&amp;"] "&amp;"Audio-Visual"&amp;"""&gt;click aici pentru a aplica.&lt;/a&gt;&lt;/p&gt;","")</f>
        <v/>
      </c>
      <c r="O191" t="str">
        <f>IF(Magazine!AL66&gt;0,"&lt;p class=""cariere-pozitie-titlu"" id="""&amp;IF(Magazine!$AO66&lt;&gt;0,SUBSTITUTE(Magazine!$B66," ","-"),"")&amp;"""&gt;&amp;emsp;&amp;emsp;•&amp;nbsp;&amp;nbsp;Responsabil Service&amp;nbsp;&amp;nbsp;("&amp;VLOOKUP(Magazine!$B66,Magazine!$B$2:$AN$95,37,0)&amp;IF(VLOOKUP(Magazine!$B66,Magazine!$B$2:$AN$95,37,0)&gt;1," pozitii"," pozitie")&amp;")&lt;/p&gt;"&amp;'Responsabil Service'!$D$1&amp;"  &lt;p&gt;&amp;emsp;&amp;emsp;&amp;emsp;&amp;emsp;&amp;emsp;Trimite-ne CV-ul tau &lt;a href=""mailto:recrutare@altex.ro?subject="&amp;"["&amp;UPPER(Magazine!F66)&amp;"]"&amp;" ["&amp;UPPER(Magazine!D66)&amp;"] "&amp;"Responsabil Service"&amp;"""&gt;click aici pentru a aplica.&lt;/a&gt;&lt;/p&gt;","")</f>
        <v/>
      </c>
      <c r="P191" t="str">
        <f>IF(Magazine!AM66&gt;0,"&lt;p class=""cariere-pozitie-titlu"" id="""&amp;IF(Magazine!$AO66&lt;&gt;0,SUBSTITUTE(Magazine!$B66," ","-"),"")&amp;"""&gt;&amp;emsp;&amp;emsp;•&amp;nbsp;&amp;nbsp;Operator Online&amp;nbsp;&amp;nbsp;("&amp;VLOOKUP(Magazine!$B66,Magazine!$B$2:$AN$95,38,0)&amp;IF(VLOOKUP(Magazine!$B66,Magazine!$B$2:$AN$95,38,0)&gt;1,"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href=""mailto:recrutare@altex.ro?subject="&amp;"["&amp;UPPER(Magazine!F66)&amp;"]"&amp;" ["&amp;UPPER(Magazine!D66)&amp;"] "&amp;"Operator Online"&amp;"""&gt;recrutare@altex.ro&lt;/a&gt;&lt;/p&gt;","")</f>
        <v/>
      </c>
      <c r="Q191" t="str">
        <f>IF(Magazine!AN66&gt;0,"&lt;p class=""cariere-pozitie-titlu"" id="""&amp;IF(Magazine!$AO66&lt;&gt;0,SUBSTITUTE(Magazine!$B66," ","-"),"")&amp;"""&gt;&amp;emsp;&amp;emsp;•&amp;nbsp;&amp;nbsp;Operator Probe &amp; Garantii&amp;nbsp;&amp;nbsp;("&amp;VLOOKUP(Magazine!$B66,Magazine!$B$2:$AN$95,39,0)&amp;IF(VLOOKUP(Magazine!$B66,Magazine!$B$2:$AN$95,39,0)&gt;1,"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href=""mailto:recrutare@altex.ro?subject="&amp;"["&amp;UPPER(Magazine!G66)&amp;"]"&amp;" ["&amp;UPPER(Magazine!E66)&amp;"] "&amp;"Probe &amp; Garantii"&amp;"""&gt;recrutare@altex.ro&lt;/a&gt;&lt;/p&gt;","")</f>
        <v/>
      </c>
      <c r="R191" t="str">
        <f t="shared" si="2"/>
        <v>&lt;/div&gt;</v>
      </c>
    </row>
    <row r="192" spans="1:18" x14ac:dyDescent="0.3">
      <c r="A192" t="str">
        <f>IF(NOT(ISNA(VLOOKUP(Magazine!D67,Magazine!$AQ$2:$AR$41,2,0))),IF(Magazine!D67&lt;&gt;Magazine!D66,"&lt;button id="""&amp;LOWER(Magazine!D67)&amp;""" class=""accordion""&gt;Posturi in județul "&amp;Magazine!D67&amp;" &lt;div&gt;("&amp;VLOOKUP(Magazine!D67,Magazine!$AQ$2:$AR$41,2,0)&amp;")&lt;/div&gt;&lt;/button&gt;",""),"")</f>
        <v>&lt;button id="iasi" class="accordion"&gt;Posturi in județul Iasi &lt;div&gt;(3)&lt;/div&gt;&lt;/button&gt;</v>
      </c>
      <c r="B192" t="str">
        <f t="shared" si="4"/>
        <v>&lt;div class="panel"&gt;</v>
      </c>
      <c r="C192" t="str">
        <f>IF(Magazine!$AO67&lt;&gt;0,"  &lt;h3 class=cariere-magazin-titlu&gt;"&amp;Magazine!B67&amp;"&lt;/h3&gt;","")</f>
        <v xml:space="preserve">  &lt;h3 class=cariere-magazin-titlu&gt;Altex Iasi Era Shopping Park&lt;/h3&gt;</v>
      </c>
      <c r="D192" t="str">
        <f>IF(Magazine!AA67&gt;0,"&lt;p class=""cariere-pozitie-titlu"" id="""&amp;IF(Magazine!$AO67&lt;&gt;0,SUBSTITUTE(Magazine!$B67," ","-"),"")&amp;"""&gt;&amp;emsp;&amp;emsp;•&amp;nbsp;&amp;nbsp;Director Magazin&amp;nbsp;&amp;nbsp;("&amp;VLOOKUP(Magazine!$B67,Magazine!$B$2:$AN$95,26,0)&amp;IF(VLOOKUP(Magazine!$B67,Magazine!$B$2:$AN$95,26,0)&gt;1," pozitii"," pozitie")&amp;")&lt;/p&gt;"&amp;'Director Magazin   '!$D$1&amp;"  &lt;p&gt;&amp;emsp;&amp;emsp;&amp;emsp;&amp;emsp;&amp;emsp;Trimite-ne CV-ul tau: &lt;a href=""mailto:recrutare@altex.ro?subject="&amp;"["&amp;UPPER(Magazine!C67)&amp;"]"&amp;" ["&amp;UPPER(Magazine!A67)&amp;"] "&amp;"Director Magazin"&amp;"""&gt;click aici pentru a aplica.&lt;/a&gt;&lt;/p&gt;","")</f>
        <v/>
      </c>
      <c r="E192" t="str">
        <f>IF(Magazine!AB67&gt;0,"&lt;p class=""cariere-pozitie-titlu"" id="""&amp;IF(Magazine!$AO67&lt;&gt;0,SUBSTITUTE(Magazine!$B67," ","-"),"")&amp;"""&gt;&amp;emsp;&amp;emsp;•&amp;nbsp;&amp;nbsp;Director Adjunct Magazin&amp;nbsp;&amp;nbsp;("&amp;VLOOKUP(Magazine!$B67,Magazine!$B$2:$AN$95,27,0)&amp;IF(VLOOKUP(Magazine!$B67,Magazine!$B$2:$AN$95,27,0)&gt;1," pozitii"," pozitie")&amp;")&lt;/p&gt;"&amp;'Director Adjunct'!$D$1&amp;"  &lt;p&gt;&amp;emsp;&amp;emsp;&amp;emsp;&amp;emsp;&amp;emsp;Trimite-ne CV-ul tau: &lt;a href=""mailto:recrutare@altex.ro?subject="&amp;"["&amp;UPPER(Magazine!D67)&amp;"]"&amp;" ["&amp;UPPER(Magazine!B67)&amp;"] "&amp;"Director Adjunct Magazin"&amp;"""&gt;click aici pentru a aplica.&lt;/a&gt;&lt;/p&gt;","")</f>
        <v>&lt;p class="cariere-pozitie-titlu" id="Altex-Iasi-Era-Shopping-Park"&gt;&amp;emsp;&amp;emsp;•&amp;nbsp;&amp;nbsp;Director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href="mailto:recrutare@altex.ro?subject=[IASI] [ALTEX IASI ERA SHOPPING PARK] Director Adjunct Magazin"&gt;click aici pentru a aplica.&lt;/a&gt;&lt;/p&gt;</v>
      </c>
      <c r="F192" t="str">
        <f>IF(Magazine!AC67&gt;0,"&lt;p class=""cariere-pozitie-titlu"" id="""&amp;IF(Magazine!$AO67&lt;&gt;0,SUBSTITUTE(Magazine!$B67," ","-"),"")&amp;"""&gt;&amp;emsp;&amp;emsp;•&amp;nbsp;&amp;nbsp;Manager Financiar&amp;nbsp;&amp;nbsp;("&amp;VLOOKUP(Magazine!$B67,Magazine!$B$2:$AN$95,28,0)&amp;IF(VLOOKUP(Magazine!$B67,Magazine!$B$2:$AN$95,28,0)&gt;1," pozitii"," pozitie")&amp;")&lt;/p&gt;"&amp;'Manager Financiar'!$D$1&amp;"  &lt;p&gt;&amp;emsp;&amp;emsp;&amp;emsp;&amp;emsp;&amp;emsp;Trimite-ne CV-ul tau: &lt;a href=""mailto:recrutare@altex.ro?subject="&amp;"["&amp;UPPER(Magazine!C67)&amp;"]"&amp;" ["&amp;UPPER(Magazine!A67)&amp;"] "&amp;"Manager Financiar"&amp;"""&gt;click aici pentru a aplica.&lt;/a&gt;&lt;/p&gt;","")</f>
        <v/>
      </c>
      <c r="G192" t="str">
        <f>IF(Magazine!AD67&gt;0,"&lt;p class=""cariere-pozitie-titlu"" id="""&amp;IF(Magazine!$AO67&lt;&gt;0,SUBSTITUTE(Magazine!$B67," ","-"),"")&amp;"""&gt;&amp;emsp;&amp;emsp;•&amp;nbsp;&amp;nbsp;Casier&amp;nbsp;&amp;nbsp;("&amp;VLOOKUP(Magazine!$B67,Magazine!$B$2:$AN$95,29,0)&amp;IF(VLOOKUP(Magazine!$B67,Magazine!$B$2:$AN$95,29,0)&gt;1," pozitii"," pozitie")&amp;")&lt;/p&gt;"&amp;Casier!$D$1&amp;"  &lt;p&gt;&amp;emsp;&amp;emsp;&amp;emsp;&amp;emsp;&amp;emsp;Trimite-ne CV-ul tau: &lt;a href=""mailto:recrutare@altex.ro?subject="&amp;"["&amp;UPPER(Magazine!C67)&amp;"]"&amp;" ["&amp;UPPER(Magazine!A67)&amp;"] "&amp;"Casier"&amp;"""&gt;click aici pentru a aplica.&lt;/a&gt;&lt;/p&gt;","")</f>
        <v/>
      </c>
      <c r="H192" t="str">
        <f>IF(Magazine!AE67&gt;0,"&lt;p class=""cariere-pozitie-titlu"" id="""&amp;IF(Magazine!$AO67&lt;&gt;0,SUBSTITUTE(Magazine!$B67," ","-"),"")&amp;"""&gt;&amp;emsp;&amp;emsp;•&amp;nbsp;&amp;nbsp;Consultant Vanzari Electrocasnice Mari&amp;nbsp;&amp;nbsp;("&amp;VLOOKUP(Magazine!$B67,Magazine!$B$2:$AN$95,30,0)&amp;IF(VLOOKUP(Magazine!$B67,Magazine!$B$2:$AN$95,30,0)&gt;1," pozitii"," pozitie")&amp;")&lt;/p&gt;"&amp;'Electrocasnice Mari'!$D$1&amp;"  &lt;p&gt;&amp;emsp;&amp;emsp;&amp;emsp;&amp;emsp;&amp;emsp;Trimite-ne CV-ul tau: &lt;a href=""mailto:recrutare@altex.ro?subject="&amp;"["&amp;UPPER(Magazine!C67)&amp;"]"&amp;" ["&amp;UPPER(Magazine!A67)&amp;"] "&amp;"Electrocasnice Mari"&amp;"""&gt;clici aici pentru a aplica.&lt;/a&gt;&lt;/p&gt;","")</f>
        <v/>
      </c>
      <c r="I192" t="str">
        <f>IF(Magazine!AF67&gt;0,"&lt;p class=""cariere-pozitie-titlu"" id="""&amp;IF(Magazine!$AO67&lt;&gt;0,SUBSTITUTE(Magazine!$B67," ","-"),"")&amp;"""&gt;&amp;emsp;&amp;emsp;•&amp;nbsp;&amp;nbsp;Consultant Vanzari Electrocasnice Mici&amp;nbsp;&amp;nbsp;("&amp;VLOOKUP(Magazine!$B67,Magazine!$B$2:$AN$95,31,0)&amp;IF(VLOOKUP(Magazine!$B67,Magazine!$B$2:$AN$95,31,0)&gt;1," pozitii"," pozitie")&amp;")&lt;/p&gt;"&amp;'Electrocasnice Mici'!$D$1&amp;"  &lt;p&gt;&amp;emsp;&amp;emsp;&amp;emsp;&amp;emsp;&amp;emsp;Trimite-ne CV-ul tau: &lt;a href=""mailto:recrutare@altex.ro?subject="&amp;"["&amp;UPPER(Magazine!C67)&amp;"]"&amp;" ["&amp;UPPER(Magazine!A67)&amp;"] "&amp;"Electrocasnice Mici"&amp;"""&gt;click aici pentru a aplica.&lt;/a&gt;&lt;/p&gt;","")</f>
        <v/>
      </c>
      <c r="J192" t="str">
        <f>IF(Magazine!AG67&gt;0,"&lt;p class=""cariere-pozitie-titlu"" id="""&amp;IF(Magazine!$AO67&lt;&gt;0,SUBSTITUTE(Magazine!$B67," ","-"),"")&amp;"""&gt;&amp;emsp;&amp;emsp;•&amp;nbsp;&amp;nbsp;Consultant Vanzari Comunicatii&amp;nbsp;&amp;nbsp;("&amp;VLOOKUP(Magazine!$B67,Magazine!$B$2:$AN$95,32,0)&amp;IF(VLOOKUP(Magazine!$B67,Magazine!$B$2:$AN$95,32,0)&gt;1," pozitii"," pozitie")&amp;")&lt;/p&gt;"&amp;Comunicatii!$D$1&amp;"  &lt;p&gt;&amp;emsp;&amp;emsp;&amp;emsp;&amp;emsp;&amp;emsp;Trimite-ne CV-ul tau: &lt;a href=""mailto:recrutare@altex.ro?subject="&amp;"["&amp;UPPER(Magazine!C67)&amp;"]"&amp;" ["&amp;UPPER(Magazine!A67)&amp;"] "&amp;"Comunicatii"&amp;"""&gt;click aici pentru a aplica.&lt;/a&gt;&lt;/p&gt;","")</f>
        <v/>
      </c>
      <c r="K192" t="str">
        <f>IF(Magazine!AH67&gt;0,"&lt;p class=""cariere-pozitie-titlu"" id="""&amp;IF(Magazine!$AO67&lt;&gt;0,SUBSTITUTE(Magazine!$B67," ","-"),"")&amp;"""&gt;&amp;emsp;&amp;emsp;•&amp;nbsp;&amp;nbsp;Consultant Vanzari IT&amp;nbsp;&amp;nbsp;("&amp;VLOOKUP(Magazine!$B67,Magazine!$B$2:$AN$95,33,0)&amp;IF(VLOOKUP(Magazine!$B67,Magazine!$B$2:$AN$95,33,0)&gt;1," pozitii"," pozitie")&amp;")&lt;/p&gt;"&amp;IT!$D$1&amp;"  &lt;p&gt;&amp;emsp;&amp;emsp;&amp;emsp;&amp;emsp;&amp;emsp;Trimite-ne CV-ul tau: &lt;a href=""mailto:recrutare@altex.ro?subject="&amp;"["&amp;UPPER(Magazine!C67)&amp;"]"&amp;" ["&amp;UPPER(Magazine!A67)&amp;"] "&amp;"IT"&amp;"""&gt;click aici pentru a aplica.&lt;/a&gt;&lt;/p&gt;","")</f>
        <v/>
      </c>
      <c r="L192" t="str">
        <f>IF(Magazine!AI67&gt;0,"&lt;p class=""cariere-pozitie-titlu"" id="""&amp;IF(Magazine!$AO67&lt;&gt;0,SUBSTITUTE(Magazine!$B67," ","-"),"")&amp;"""&gt;&amp;emsp;&amp;emsp;•&amp;nbsp;&amp;nbsp;Consultant Vanzari Entertainment&amp;nbsp;&amp;nbsp;("&amp;VLOOKUP(Magazine!$B67,Magazine!$B$2:$AN$95,34,0)&amp;IF(VLOOKUP(Magazine!$B67,Magazine!$B$2:$AN$95,34,0)&gt;1," pozitii"," pozitie")&amp;")&lt;/p&gt;"&amp;Entertainment!$D$1&amp;"  &lt;p&gt;&amp;emsp;&amp;emsp;&amp;emsp;&amp;emsp;&amp;emsp;Trimite-ne CV-ul tau &lt;a href=""mailto:recrutare@altex.ro?subject="&amp;"["&amp;UPPER(Magazine!C67)&amp;"]"&amp;" ["&amp;UPPER(Magazine!A67)&amp;"] "&amp;"Entertainment"&amp;"""&gt;click aici pentru a aplica.&lt;/a&gt;&lt;/p&gt;","")</f>
        <v/>
      </c>
      <c r="M192" t="str">
        <f>IF(Magazine!AJ67&gt;0,"&lt;p class=""cariere-pozitie-titlu"" id="""&amp;IF(Magazine!$AO67&lt;&gt;0,SUBSTITUTE(Magazine!$B67," ","-"),"")&amp;"""&gt;&amp;emsp;&amp;emsp;•&amp;nbsp;&amp;nbsp;Consultant Vanzari Negre&amp;nbsp;&amp;nbsp;("&amp;VLOOKUP(Magazine!$B67,Magazine!$B$2:$AN$95,35,0)&amp;IF(VLOOKUP(Magazine!$B67,Magazine!$B$2:$AN$95,35,0)&gt;1," pozitii"," pozitie")&amp;")&lt;/p&gt;"&amp;Negre!D66&amp;"  &lt;p&gt;&amp;emsp;&amp;emsp;&amp;emsp;&amp;emsp;&amp;emsp;Trimite-ne CV-ul tău la adresa &lt;a href=""mailto:recrutare@altex.ro?subject="&amp;"["&amp;UPPER(Magazine!C67)&amp;"]"&amp;" ["&amp;UPPER(Magazine!A67)&amp;"] "&amp;"Negre"&amp;"""&gt;recrutare@altex.ro&lt;/a&gt;&lt;/p&gt;","")</f>
        <v/>
      </c>
      <c r="N192" t="str">
        <f>IF(Magazine!AK67&gt;0,"&lt;p class=""cariere-pozitie-titlu"" id="""&amp;IF(Magazine!$AO67&lt;&gt;0,SUBSTITUTE(Magazine!$B67," ","-"),"")&amp;"""&gt;&amp;emsp;&amp;emsp;•&amp;nbsp;&amp;nbsp;Consultant Vanzari Audio-Visual&amp;nbsp;&amp;nbsp;("&amp;VLOOKUP(Magazine!$B67,Magazine!$B$2:$AN$95,36,0)&amp;IF(VLOOKUP(Magazine!$B67,Magazine!$B$2:$AN$95,36,0)&gt;1," pozitii"," pozitie")&amp;")&lt;/p&gt;"&amp;'Audio-Visual    '!$D$1&amp;"  &lt;p&gt;&amp;emsp;&amp;emsp;&amp;emsp;&amp;emsp;&amp;emsp;Trimite-ne CV-ul tau: &lt;a href=""mailto:recrutare@altex.ro?subject="&amp;"["&amp;UPPER(Magazine!F67)&amp;"]"&amp;" ["&amp;UPPER(Magazine!D67)&amp;"] "&amp;"Audio-Visual"&amp;"""&gt;click aici pentru a aplica.&lt;/a&gt;&lt;/p&gt;","")</f>
        <v/>
      </c>
      <c r="O192" t="str">
        <f>IF(Magazine!AL67&gt;0,"&lt;p class=""cariere-pozitie-titlu"" id="""&amp;IF(Magazine!$AO67&lt;&gt;0,SUBSTITUTE(Magazine!$B67," ","-"),"")&amp;"""&gt;&amp;emsp;&amp;emsp;•&amp;nbsp;&amp;nbsp;Responsabil Service&amp;nbsp;&amp;nbsp;("&amp;VLOOKUP(Magazine!$B67,Magazine!$B$2:$AN$95,37,0)&amp;IF(VLOOKUP(Magazine!$B67,Magazine!$B$2:$AN$95,37,0)&gt;1," pozitii"," pozitie")&amp;")&lt;/p&gt;"&amp;'Responsabil Service'!$D$1&amp;"  &lt;p&gt;&amp;emsp;&amp;emsp;&amp;emsp;&amp;emsp;&amp;emsp;Trimite-ne CV-ul tau &lt;a href=""mailto:recrutare@altex.ro?subject="&amp;"["&amp;UPPER(Magazine!F67)&amp;"]"&amp;" ["&amp;UPPER(Magazine!D67)&amp;"] "&amp;"Responsabil Service"&amp;"""&gt;click aici pentru a aplica.&lt;/a&gt;&lt;/p&gt;","")</f>
        <v/>
      </c>
      <c r="P192" t="str">
        <f>IF(Magazine!AM67&gt;0,"&lt;p class=""cariere-pozitie-titlu"" id="""&amp;IF(Magazine!$AO67&lt;&gt;0,SUBSTITUTE(Magazine!$B67," ","-"),"")&amp;"""&gt;&amp;emsp;&amp;emsp;•&amp;nbsp;&amp;nbsp;Operator Online&amp;nbsp;&amp;nbsp;("&amp;VLOOKUP(Magazine!$B67,Magazine!$B$2:$AN$95,38,0)&amp;IF(VLOOKUP(Magazine!$B67,Magazine!$B$2:$AN$95,38,0)&gt;1,"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href=""mailto:recrutare@altex.ro?subject="&amp;"["&amp;UPPER(Magazine!F67)&amp;"]"&amp;" ["&amp;UPPER(Magazine!D67)&amp;"] "&amp;"Operator Online"&amp;"""&gt;recrutare@altex.ro&lt;/a&gt;&lt;/p&gt;","")</f>
        <v/>
      </c>
      <c r="Q192" t="str">
        <f>IF(Magazine!AN67&gt;0,"&lt;p class=""cariere-pozitie-titlu"" id="""&amp;IF(Magazine!$AO67&lt;&gt;0,SUBSTITUTE(Magazine!$B67," ","-"),"")&amp;"""&gt;&amp;emsp;&amp;emsp;•&amp;nbsp;&amp;nbsp;Operator Probe &amp; Garantii&amp;nbsp;&amp;nbsp;("&amp;VLOOKUP(Magazine!$B67,Magazine!$B$2:$AN$95,39,0)&amp;IF(VLOOKUP(Magazine!$B67,Magazine!$B$2:$AN$95,39,0)&gt;1,"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href=""mailto:recrutare@altex.ro?subject="&amp;"["&amp;UPPER(Magazine!G67)&amp;"]"&amp;" ["&amp;UPPER(Magazine!E67)&amp;"] "&amp;"Probe &amp; Garantii"&amp;"""&gt;recrutare@altex.ro&lt;/a&gt;&lt;/p&gt;","")</f>
        <v/>
      </c>
      <c r="R192" t="str">
        <f t="shared" ref="R192:R252" si="5">IF(LEN(B193)&gt;0,"&lt;/div&gt;","")</f>
        <v/>
      </c>
    </row>
    <row r="193" spans="1:18" x14ac:dyDescent="0.3">
      <c r="A193" t="str">
        <f>IF(NOT(ISNA(VLOOKUP(Magazine!D68,Magazine!$AQ$2:$AR$41,2,0))),IF(Magazine!D68&lt;&gt;Magazine!D67,"&lt;button id="""&amp;LOWER(Magazine!D68)&amp;""" class=""accordion""&gt;Posturi in județul "&amp;Magazine!D68&amp;" &lt;div&gt;("&amp;VLOOKUP(Magazine!D68,Magazine!$AQ$2:$AR$41,2,0)&amp;")&lt;/div&gt;&lt;/button&gt;",""),"")</f>
        <v/>
      </c>
      <c r="B193" t="str">
        <f t="shared" si="4"/>
        <v/>
      </c>
      <c r="C193" t="str">
        <f>IF(Magazine!$AO68&lt;&gt;0,"  &lt;h3 class=cariere-magazin-titlu&gt;"&amp;Magazine!B68&amp;"&lt;/h3&gt;","")</f>
        <v xml:space="preserve">  &lt;h3 class=cariere-magazin-titlu&gt;Altex Iasi Iulius Mall&lt;/h3&gt;</v>
      </c>
      <c r="D193" t="str">
        <f>IF(Magazine!AA68&gt;0,"&lt;p class=""cariere-pozitie-titlu"" id="""&amp;IF(Magazine!$AO68&lt;&gt;0,SUBSTITUTE(Magazine!$B68," ","-"),"")&amp;"""&gt;&amp;emsp;&amp;emsp;•&amp;nbsp;&amp;nbsp;Director Magazin&amp;nbsp;&amp;nbsp;("&amp;VLOOKUP(Magazine!$B68,Magazine!$B$2:$AN$95,26,0)&amp;IF(VLOOKUP(Magazine!$B68,Magazine!$B$2:$AN$95,26,0)&gt;1," pozitii"," pozitie")&amp;")&lt;/p&gt;"&amp;'Director Magazin   '!$D$1&amp;"  &lt;p&gt;&amp;emsp;&amp;emsp;&amp;emsp;&amp;emsp;&amp;emsp;Trimite-ne CV-ul tau: &lt;a href=""mailto:recrutare@altex.ro?subject="&amp;"["&amp;UPPER(Magazine!C68)&amp;"]"&amp;" ["&amp;UPPER(Magazine!A68)&amp;"] "&amp;"Director Magazin"&amp;"""&gt;click aici pentru a aplica.&lt;/a&gt;&lt;/p&gt;","")</f>
        <v/>
      </c>
      <c r="E193" t="str">
        <f>IF(Magazine!AB68&gt;0,"&lt;p class=""cariere-pozitie-titlu"" id="""&amp;IF(Magazine!$AO68&lt;&gt;0,SUBSTITUTE(Magazine!$B68," ","-"),"")&amp;"""&gt;&amp;emsp;&amp;emsp;•&amp;nbsp;&amp;nbsp;Director Adjunct Magazin&amp;nbsp;&amp;nbsp;("&amp;VLOOKUP(Magazine!$B68,Magazine!$B$2:$AN$95,27,0)&amp;IF(VLOOKUP(Magazine!$B68,Magazine!$B$2:$AN$95,27,0)&gt;1," pozitii"," pozitie")&amp;")&lt;/p&gt;"&amp;'Director Adjunct'!$D$1&amp;"  &lt;p&gt;&amp;emsp;&amp;emsp;&amp;emsp;&amp;emsp;&amp;emsp;Trimite-ne CV-ul tau: &lt;a href=""mailto:recrutare@altex.ro?subject="&amp;"["&amp;UPPER(Magazine!D68)&amp;"]"&amp;" ["&amp;UPPER(Magazine!B68)&amp;"] "&amp;"Director Adjunct Magazin"&amp;"""&gt;click aici pentru a aplica.&lt;/a&gt;&lt;/p&gt;","")</f>
        <v>&lt;p class="cariere-pozitie-titlu" id="Altex-Iasi-Iulius-Mall"&gt;&amp;emsp;&amp;emsp;•&amp;nbsp;&amp;nbsp;Director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href="mailto:recrutare@altex.ro?subject=[IASI] [ALTEX IASI IULIUS MALL] Director Adjunct Magazin"&gt;click aici pentru a aplica.&lt;/a&gt;&lt;/p&gt;</v>
      </c>
      <c r="F193" t="str">
        <f>IF(Magazine!AC68&gt;0,"&lt;p class=""cariere-pozitie-titlu"" id="""&amp;IF(Magazine!$AO68&lt;&gt;0,SUBSTITUTE(Magazine!$B68," ","-"),"")&amp;"""&gt;&amp;emsp;&amp;emsp;•&amp;nbsp;&amp;nbsp;Manager Financiar&amp;nbsp;&amp;nbsp;("&amp;VLOOKUP(Magazine!$B68,Magazine!$B$2:$AN$95,28,0)&amp;IF(VLOOKUP(Magazine!$B68,Magazine!$B$2:$AN$95,28,0)&gt;1," pozitii"," pozitie")&amp;")&lt;/p&gt;"&amp;'Manager Financiar'!$D$1&amp;"  &lt;p&gt;&amp;emsp;&amp;emsp;&amp;emsp;&amp;emsp;&amp;emsp;Trimite-ne CV-ul tau: &lt;a href=""mailto:recrutare@altex.ro?subject="&amp;"["&amp;UPPER(Magazine!C68)&amp;"]"&amp;" ["&amp;UPPER(Magazine!A68)&amp;"] "&amp;"Manager Financiar"&amp;"""&gt;click aici pentru a aplica.&lt;/a&gt;&lt;/p&gt;","")</f>
        <v/>
      </c>
      <c r="G193" t="str">
        <f>IF(Magazine!AD68&gt;0,"&lt;p class=""cariere-pozitie-titlu"" id="""&amp;IF(Magazine!$AO68&lt;&gt;0,SUBSTITUTE(Magazine!$B68," ","-"),"")&amp;"""&gt;&amp;emsp;&amp;emsp;•&amp;nbsp;&amp;nbsp;Casier&amp;nbsp;&amp;nbsp;("&amp;VLOOKUP(Magazine!$B68,Magazine!$B$2:$AN$95,29,0)&amp;IF(VLOOKUP(Magazine!$B68,Magazine!$B$2:$AN$95,29,0)&gt;1," pozitii"," pozitie")&amp;")&lt;/p&gt;"&amp;Casier!$D$1&amp;"  &lt;p&gt;&amp;emsp;&amp;emsp;&amp;emsp;&amp;emsp;&amp;emsp;Trimite-ne CV-ul tau: &lt;a href=""mailto:recrutare@altex.ro?subject="&amp;"["&amp;UPPER(Magazine!C68)&amp;"]"&amp;" ["&amp;UPPER(Magazine!A68)&amp;"] "&amp;"Casier"&amp;"""&gt;click aici pentru a aplica.&lt;/a&gt;&lt;/p&gt;","")</f>
        <v/>
      </c>
      <c r="H193" t="str">
        <f>IF(Magazine!AE68&gt;0,"&lt;p class=""cariere-pozitie-titlu"" id="""&amp;IF(Magazine!$AO68&lt;&gt;0,SUBSTITUTE(Magazine!$B68," ","-"),"")&amp;"""&gt;&amp;emsp;&amp;emsp;•&amp;nbsp;&amp;nbsp;Consultant Vanzari Electrocasnice Mari&amp;nbsp;&amp;nbsp;("&amp;VLOOKUP(Magazine!$B68,Magazine!$B$2:$AN$95,30,0)&amp;IF(VLOOKUP(Magazine!$B68,Magazine!$B$2:$AN$95,30,0)&gt;1," pozitii"," pozitie")&amp;")&lt;/p&gt;"&amp;'Electrocasnice Mari'!$D$1&amp;"  &lt;p&gt;&amp;emsp;&amp;emsp;&amp;emsp;&amp;emsp;&amp;emsp;Trimite-ne CV-ul tau: &lt;a href=""mailto:recrutare@altex.ro?subject="&amp;"["&amp;UPPER(Magazine!C68)&amp;"]"&amp;" ["&amp;UPPER(Magazine!A68)&amp;"] "&amp;"Electrocasnice Mari"&amp;"""&gt;clici aici pentru a aplica.&lt;/a&gt;&lt;/p&gt;","")</f>
        <v/>
      </c>
      <c r="I193" t="str">
        <f>IF(Magazine!AF68&gt;0,"&lt;p class=""cariere-pozitie-titlu"" id="""&amp;IF(Magazine!$AO68&lt;&gt;0,SUBSTITUTE(Magazine!$B68," ","-"),"")&amp;"""&gt;&amp;emsp;&amp;emsp;•&amp;nbsp;&amp;nbsp;Consultant Vanzari Electrocasnice Mici&amp;nbsp;&amp;nbsp;("&amp;VLOOKUP(Magazine!$B68,Magazine!$B$2:$AN$95,31,0)&amp;IF(VLOOKUP(Magazine!$B68,Magazine!$B$2:$AN$95,31,0)&gt;1," pozitii"," pozitie")&amp;")&lt;/p&gt;"&amp;'Electrocasnice Mici'!$D$1&amp;"  &lt;p&gt;&amp;emsp;&amp;emsp;&amp;emsp;&amp;emsp;&amp;emsp;Trimite-ne CV-ul tau: &lt;a href=""mailto:recrutare@altex.ro?subject="&amp;"["&amp;UPPER(Magazine!C68)&amp;"]"&amp;" ["&amp;UPPER(Magazine!A68)&amp;"] "&amp;"Electrocasnice Mici"&amp;"""&gt;click aici pentru a aplica.&lt;/a&gt;&lt;/p&gt;","")</f>
        <v/>
      </c>
      <c r="J193" t="str">
        <f>IF(Magazine!AG68&gt;0,"&lt;p class=""cariere-pozitie-titlu"" id="""&amp;IF(Magazine!$AO68&lt;&gt;0,SUBSTITUTE(Magazine!$B68," ","-"),"")&amp;"""&gt;&amp;emsp;&amp;emsp;•&amp;nbsp;&amp;nbsp;Consultant Vanzari Comunicatii&amp;nbsp;&amp;nbsp;("&amp;VLOOKUP(Magazine!$B68,Magazine!$B$2:$AN$95,32,0)&amp;IF(VLOOKUP(Magazine!$B68,Magazine!$B$2:$AN$95,32,0)&gt;1," pozitii"," pozitie")&amp;")&lt;/p&gt;"&amp;Comunicatii!$D$1&amp;"  &lt;p&gt;&amp;emsp;&amp;emsp;&amp;emsp;&amp;emsp;&amp;emsp;Trimite-ne CV-ul tau: &lt;a href=""mailto:recrutare@altex.ro?subject="&amp;"["&amp;UPPER(Magazine!C68)&amp;"]"&amp;" ["&amp;UPPER(Magazine!A68)&amp;"] "&amp;"Comunicatii"&amp;"""&gt;click aici pentru a aplica.&lt;/a&gt;&lt;/p&gt;","")</f>
        <v/>
      </c>
      <c r="K193" t="str">
        <f>IF(Magazine!AH68&gt;0,"&lt;p class=""cariere-pozitie-titlu"" id="""&amp;IF(Magazine!$AO68&lt;&gt;0,SUBSTITUTE(Magazine!$B68," ","-"),"")&amp;"""&gt;&amp;emsp;&amp;emsp;•&amp;nbsp;&amp;nbsp;Consultant Vanzari IT&amp;nbsp;&amp;nbsp;("&amp;VLOOKUP(Magazine!$B68,Magazine!$B$2:$AN$95,33,0)&amp;IF(VLOOKUP(Magazine!$B68,Magazine!$B$2:$AN$95,33,0)&gt;1," pozitii"," pozitie")&amp;")&lt;/p&gt;"&amp;IT!$D$1&amp;"  &lt;p&gt;&amp;emsp;&amp;emsp;&amp;emsp;&amp;emsp;&amp;emsp;Trimite-ne CV-ul tau: &lt;a href=""mailto:recrutare@altex.ro?subject="&amp;"["&amp;UPPER(Magazine!C68)&amp;"]"&amp;" ["&amp;UPPER(Magazine!A68)&amp;"] "&amp;"IT"&amp;"""&gt;click aici pentru a aplica.&lt;/a&gt;&lt;/p&gt;","")</f>
        <v/>
      </c>
      <c r="L193" t="str">
        <f>IF(Magazine!AI68&gt;0,"&lt;p class=""cariere-pozitie-titlu"" id="""&amp;IF(Magazine!$AO68&lt;&gt;0,SUBSTITUTE(Magazine!$B68," ","-"),"")&amp;"""&gt;&amp;emsp;&amp;emsp;•&amp;nbsp;&amp;nbsp;Consultant Vanzari Entertainment&amp;nbsp;&amp;nbsp;("&amp;VLOOKUP(Magazine!$B68,Magazine!$B$2:$AN$95,34,0)&amp;IF(VLOOKUP(Magazine!$B68,Magazine!$B$2:$AN$95,34,0)&gt;1," pozitii"," pozitie")&amp;")&lt;/p&gt;"&amp;Entertainment!$D$1&amp;"  &lt;p&gt;&amp;emsp;&amp;emsp;&amp;emsp;&amp;emsp;&amp;emsp;Trimite-ne CV-ul tau &lt;a href=""mailto:recrutare@altex.ro?subject="&amp;"["&amp;UPPER(Magazine!C68)&amp;"]"&amp;" ["&amp;UPPER(Magazine!A68)&amp;"] "&amp;"Entertainment"&amp;"""&gt;click aici pentru a aplica.&lt;/a&gt;&lt;/p&gt;","")</f>
        <v/>
      </c>
      <c r="M193" t="str">
        <f>IF(Magazine!AJ68&gt;0,"&lt;p class=""cariere-pozitie-titlu"" id="""&amp;IF(Magazine!$AO68&lt;&gt;0,SUBSTITUTE(Magazine!$B68," ","-"),"")&amp;"""&gt;&amp;emsp;&amp;emsp;•&amp;nbsp;&amp;nbsp;Consultant Vanzari Negre&amp;nbsp;&amp;nbsp;("&amp;VLOOKUP(Magazine!$B68,Magazine!$B$2:$AN$95,35,0)&amp;IF(VLOOKUP(Magazine!$B68,Magazine!$B$2:$AN$95,35,0)&gt;1," pozitii"," pozitie")&amp;")&lt;/p&gt;"&amp;Negre!D67&amp;"  &lt;p&gt;&amp;emsp;&amp;emsp;&amp;emsp;&amp;emsp;&amp;emsp;Trimite-ne CV-ul tău la adresa &lt;a href=""mailto:recrutare@altex.ro?subject="&amp;"["&amp;UPPER(Magazine!C68)&amp;"]"&amp;" ["&amp;UPPER(Magazine!A68)&amp;"] "&amp;"Negre"&amp;"""&gt;recrutare@altex.ro&lt;/a&gt;&lt;/p&gt;","")</f>
        <v/>
      </c>
      <c r="N193" t="str">
        <f>IF(Magazine!AK68&gt;0,"&lt;p class=""cariere-pozitie-titlu"" id="""&amp;IF(Magazine!$AO68&lt;&gt;0,SUBSTITUTE(Magazine!$B68," ","-"),"")&amp;"""&gt;&amp;emsp;&amp;emsp;•&amp;nbsp;&amp;nbsp;Consultant Vanzari Audio-Visual&amp;nbsp;&amp;nbsp;("&amp;VLOOKUP(Magazine!$B68,Magazine!$B$2:$AN$95,36,0)&amp;IF(VLOOKUP(Magazine!$B68,Magazine!$B$2:$AN$95,36,0)&gt;1," pozitii"," pozitie")&amp;")&lt;/p&gt;"&amp;'Audio-Visual    '!$D$1&amp;"  &lt;p&gt;&amp;emsp;&amp;emsp;&amp;emsp;&amp;emsp;&amp;emsp;Trimite-ne CV-ul tau: &lt;a href=""mailto:recrutare@altex.ro?subject="&amp;"["&amp;UPPER(Magazine!F68)&amp;"]"&amp;" ["&amp;UPPER(Magazine!D68)&amp;"] "&amp;"Audio-Visual"&amp;"""&gt;click aici pentru a aplica.&lt;/a&gt;&lt;/p&gt;","")</f>
        <v/>
      </c>
      <c r="O193" t="str">
        <f>IF(Magazine!AL68&gt;0,"&lt;p class=""cariere-pozitie-titlu"" id="""&amp;IF(Magazine!$AO68&lt;&gt;0,SUBSTITUTE(Magazine!$B68," ","-"),"")&amp;"""&gt;&amp;emsp;&amp;emsp;•&amp;nbsp;&amp;nbsp;Responsabil Service&amp;nbsp;&amp;nbsp;("&amp;VLOOKUP(Magazine!$B68,Magazine!$B$2:$AN$95,37,0)&amp;IF(VLOOKUP(Magazine!$B68,Magazine!$B$2:$AN$95,37,0)&gt;1," pozitii"," pozitie")&amp;")&lt;/p&gt;"&amp;'Responsabil Service'!$D$1&amp;"  &lt;p&gt;&amp;emsp;&amp;emsp;&amp;emsp;&amp;emsp;&amp;emsp;Trimite-ne CV-ul tau &lt;a href=""mailto:recrutare@altex.ro?subject="&amp;"["&amp;UPPER(Magazine!F68)&amp;"]"&amp;" ["&amp;UPPER(Magazine!D68)&amp;"] "&amp;"Responsabil Service"&amp;"""&gt;click aici pentru a aplica.&lt;/a&gt;&lt;/p&gt;","")</f>
        <v/>
      </c>
      <c r="P193" t="str">
        <f>IF(Magazine!AM68&gt;0,"&lt;p class=""cariere-pozitie-titlu"" id="""&amp;IF(Magazine!$AO68&lt;&gt;0,SUBSTITUTE(Magazine!$B68," ","-"),"")&amp;"""&gt;&amp;emsp;&amp;emsp;•&amp;nbsp;&amp;nbsp;Operator Online&amp;nbsp;&amp;nbsp;("&amp;VLOOKUP(Magazine!$B68,Magazine!$B$2:$AN$95,38,0)&amp;IF(VLOOKUP(Magazine!$B68,Magazine!$B$2:$AN$95,38,0)&gt;1,"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href=""mailto:recrutare@altex.ro?subject="&amp;"["&amp;UPPER(Magazine!F68)&amp;"]"&amp;" ["&amp;UPPER(Magazine!D68)&amp;"] "&amp;"Operator Online"&amp;"""&gt;recrutare@altex.ro&lt;/a&gt;&lt;/p&gt;","")</f>
        <v/>
      </c>
      <c r="Q193" t="str">
        <f>IF(Magazine!AN68&gt;0,"&lt;p class=""cariere-pozitie-titlu"" id="""&amp;IF(Magazine!$AO68&lt;&gt;0,SUBSTITUTE(Magazine!$B68," ","-"),"")&amp;"""&gt;&amp;emsp;&amp;emsp;•&amp;nbsp;&amp;nbsp;Operator Probe &amp; Garantii&amp;nbsp;&amp;nbsp;("&amp;VLOOKUP(Magazine!$B68,Magazine!$B$2:$AN$95,39,0)&amp;IF(VLOOKUP(Magazine!$B68,Magazine!$B$2:$AN$95,39,0)&gt;1,"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href=""mailto:recrutare@altex.ro?subject="&amp;"["&amp;UPPER(Magazine!G68)&amp;"]"&amp;" ["&amp;UPPER(Magazine!E68)&amp;"] "&amp;"Probe &amp; Garantii"&amp;"""&gt;recrutare@altex.ro&lt;/a&gt;&lt;/p&gt;","")</f>
        <v/>
      </c>
      <c r="R193" t="str">
        <f t="shared" si="5"/>
        <v/>
      </c>
    </row>
    <row r="194" spans="1:18" x14ac:dyDescent="0.3">
      <c r="A194" t="str">
        <f>IF(NOT(ISNA(VLOOKUP(Magazine!D69,Magazine!$AQ$2:$AR$41,2,0))),IF(Magazine!D69&lt;&gt;Magazine!D68,"&lt;button id="""&amp;LOWER(Magazine!D69)&amp;""" class=""accordion""&gt;Posturi in județul "&amp;Magazine!D69&amp;" &lt;div&gt;("&amp;VLOOKUP(Magazine!D69,Magazine!$AQ$2:$AR$41,2,0)&amp;")&lt;/div&gt;&lt;/button&gt;",""),"")</f>
        <v/>
      </c>
      <c r="B194" t="str">
        <f t="shared" si="4"/>
        <v/>
      </c>
      <c r="C194" t="str">
        <f>IF(Magazine!$AO69&lt;&gt;0,"  &lt;h3 class=cariere-magazin-titlu&gt;"&amp;Magazine!B69&amp;"&lt;/h3&gt;","")</f>
        <v xml:space="preserve">  &lt;h3 class=cariere-magazin-titlu&gt;Altex Pascani&lt;/h3&gt;</v>
      </c>
      <c r="D194" t="str">
        <f>IF(Magazine!AA69&gt;0,"&lt;p class=""cariere-pozitie-titlu"" id="""&amp;IF(Magazine!$AO69&lt;&gt;0,SUBSTITUTE(Magazine!$B69," ","-"),"")&amp;"""&gt;&amp;emsp;&amp;emsp;•&amp;nbsp;&amp;nbsp;Director Magazin&amp;nbsp;&amp;nbsp;("&amp;VLOOKUP(Magazine!$B69,Magazine!$B$2:$AN$95,26,0)&amp;IF(VLOOKUP(Magazine!$B69,Magazine!$B$2:$AN$95,26,0)&gt;1," pozitii"," pozitie")&amp;")&lt;/p&gt;"&amp;'Director Magazin   '!$D$1&amp;"  &lt;p&gt;&amp;emsp;&amp;emsp;&amp;emsp;&amp;emsp;&amp;emsp;Trimite-ne CV-ul tau: &lt;a href=""mailto:recrutare@altex.ro?subject="&amp;"["&amp;UPPER(Magazine!C69)&amp;"]"&amp;" ["&amp;UPPER(Magazine!A69)&amp;"] "&amp;"Director Magazin"&amp;"""&gt;click aici pentru a aplica.&lt;/a&gt;&lt;/p&gt;","")</f>
        <v/>
      </c>
      <c r="E194" t="str">
        <f>IF(Magazine!AB69&gt;0,"&lt;p class=""cariere-pozitie-titlu"" id="""&amp;IF(Magazine!$AO69&lt;&gt;0,SUBSTITUTE(Magazine!$B69," ","-"),"")&amp;"""&gt;&amp;emsp;&amp;emsp;•&amp;nbsp;&amp;nbsp;Director Adjunct Magazin&amp;nbsp;&amp;nbsp;("&amp;VLOOKUP(Magazine!$B69,Magazine!$B$2:$AN$95,27,0)&amp;IF(VLOOKUP(Magazine!$B69,Magazine!$B$2:$AN$95,27,0)&gt;1," pozitii"," pozitie")&amp;")&lt;/p&gt;"&amp;'Director Adjunct'!$D$1&amp;"  &lt;p&gt;&amp;emsp;&amp;emsp;&amp;emsp;&amp;emsp;&amp;emsp;Trimite-ne CV-ul tau: &lt;a href=""mailto:recrutare@altex.ro?subject="&amp;"["&amp;UPPER(Magazine!D69)&amp;"]"&amp;" ["&amp;UPPER(Magazine!B69)&amp;"] "&amp;"Director Adjunct Magazin"&amp;"""&gt;click aici pentru a aplica.&lt;/a&gt;&lt;/p&gt;","")</f>
        <v/>
      </c>
      <c r="F194" t="str">
        <f>IF(Magazine!AC69&gt;0,"&lt;p class=""cariere-pozitie-titlu"" id="""&amp;IF(Magazine!$AO69&lt;&gt;0,SUBSTITUTE(Magazine!$B69," ","-"),"")&amp;"""&gt;&amp;emsp;&amp;emsp;•&amp;nbsp;&amp;nbsp;Manager Financiar&amp;nbsp;&amp;nbsp;("&amp;VLOOKUP(Magazine!$B69,Magazine!$B$2:$AN$95,28,0)&amp;IF(VLOOKUP(Magazine!$B69,Magazine!$B$2:$AN$95,28,0)&gt;1," pozitii"," pozitie")&amp;")&lt;/p&gt;"&amp;'Manager Financiar'!$D$1&amp;"  &lt;p&gt;&amp;emsp;&amp;emsp;&amp;emsp;&amp;emsp;&amp;emsp;Trimite-ne CV-ul tau: &lt;a href=""mailto:recrutare@altex.ro?subject="&amp;"["&amp;UPPER(Magazine!C69)&amp;"]"&amp;" ["&amp;UPPER(Magazine!A69)&amp;"] "&amp;"Manager Financiar"&amp;"""&gt;click aici pentru a aplica.&lt;/a&gt;&lt;/p&gt;","")</f>
        <v>&lt;p class="cariere-pozitie-titlu" id="Altex-Pascani"&gt;&amp;emsp;&amp;emsp;•&amp;nbsp;&amp;nbsp;Manager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href="mailto:recrutare@altex.ro?subject=[PASCANI] [ALTEX] Manager Financiar"&gt;click aici pentru a aplica.&lt;/a&gt;&lt;/p&gt;</v>
      </c>
      <c r="G194" t="str">
        <f>IF(Magazine!AD69&gt;0,"&lt;p class=""cariere-pozitie-titlu"" id="""&amp;IF(Magazine!$AO69&lt;&gt;0,SUBSTITUTE(Magazine!$B69," ","-"),"")&amp;"""&gt;&amp;emsp;&amp;emsp;•&amp;nbsp;&amp;nbsp;Casier&amp;nbsp;&amp;nbsp;("&amp;VLOOKUP(Magazine!$B69,Magazine!$B$2:$AN$95,29,0)&amp;IF(VLOOKUP(Magazine!$B69,Magazine!$B$2:$AN$95,29,0)&gt;1," pozitii"," pozitie")&amp;")&lt;/p&gt;"&amp;Casier!$D$1&amp;"  &lt;p&gt;&amp;emsp;&amp;emsp;&amp;emsp;&amp;emsp;&amp;emsp;Trimite-ne CV-ul tau: &lt;a href=""mailto:recrutare@altex.ro?subject="&amp;"["&amp;UPPER(Magazine!C69)&amp;"]"&amp;" ["&amp;UPPER(Magazine!A69)&amp;"] "&amp;"Casier"&amp;"""&gt;click aici pentru a aplica.&lt;/a&gt;&lt;/p&gt;","")</f>
        <v/>
      </c>
      <c r="H194" t="str">
        <f>IF(Magazine!AE69&gt;0,"&lt;p class=""cariere-pozitie-titlu"" id="""&amp;IF(Magazine!$AO69&lt;&gt;0,SUBSTITUTE(Magazine!$B69," ","-"),"")&amp;"""&gt;&amp;emsp;&amp;emsp;•&amp;nbsp;&amp;nbsp;Consultant Vanzari Electrocasnice Mari&amp;nbsp;&amp;nbsp;("&amp;VLOOKUP(Magazine!$B69,Magazine!$B$2:$AN$95,30,0)&amp;IF(VLOOKUP(Magazine!$B69,Magazine!$B$2:$AN$95,30,0)&gt;1," pozitii"," pozitie")&amp;")&lt;/p&gt;"&amp;'Electrocasnice Mari'!$D$1&amp;"  &lt;p&gt;&amp;emsp;&amp;emsp;&amp;emsp;&amp;emsp;&amp;emsp;Trimite-ne CV-ul tau: &lt;a href=""mailto:recrutare@altex.ro?subject="&amp;"["&amp;UPPER(Magazine!C69)&amp;"]"&amp;" ["&amp;UPPER(Magazine!A69)&amp;"] "&amp;"Electrocasnice Mari"&amp;"""&gt;clici aici pentru a aplica.&lt;/a&gt;&lt;/p&gt;","")</f>
        <v/>
      </c>
      <c r="I194" t="str">
        <f>IF(Magazine!AF69&gt;0,"&lt;p class=""cariere-pozitie-titlu"" id="""&amp;IF(Magazine!$AO69&lt;&gt;0,SUBSTITUTE(Magazine!$B69," ","-"),"")&amp;"""&gt;&amp;emsp;&amp;emsp;•&amp;nbsp;&amp;nbsp;Consultant Vanzari Electrocasnice Mici&amp;nbsp;&amp;nbsp;("&amp;VLOOKUP(Magazine!$B69,Magazine!$B$2:$AN$95,31,0)&amp;IF(VLOOKUP(Magazine!$B69,Magazine!$B$2:$AN$95,31,0)&gt;1," pozitii"," pozitie")&amp;")&lt;/p&gt;"&amp;'Electrocasnice Mici'!$D$1&amp;"  &lt;p&gt;&amp;emsp;&amp;emsp;&amp;emsp;&amp;emsp;&amp;emsp;Trimite-ne CV-ul tau: &lt;a href=""mailto:recrutare@altex.ro?subject="&amp;"["&amp;UPPER(Magazine!C69)&amp;"]"&amp;" ["&amp;UPPER(Magazine!A69)&amp;"] "&amp;"Electrocasnice Mici"&amp;"""&gt;click aici pentru a aplica.&lt;/a&gt;&lt;/p&gt;","")</f>
        <v/>
      </c>
      <c r="J194" t="str">
        <f>IF(Magazine!AG69&gt;0,"&lt;p class=""cariere-pozitie-titlu"" id="""&amp;IF(Magazine!$AO69&lt;&gt;0,SUBSTITUTE(Magazine!$B69," ","-"),"")&amp;"""&gt;&amp;emsp;&amp;emsp;•&amp;nbsp;&amp;nbsp;Consultant Vanzari Comunicatii&amp;nbsp;&amp;nbsp;("&amp;VLOOKUP(Magazine!$B69,Magazine!$B$2:$AN$95,32,0)&amp;IF(VLOOKUP(Magazine!$B69,Magazine!$B$2:$AN$95,32,0)&gt;1," pozitii"," pozitie")&amp;")&lt;/p&gt;"&amp;Comunicatii!$D$1&amp;"  &lt;p&gt;&amp;emsp;&amp;emsp;&amp;emsp;&amp;emsp;&amp;emsp;Trimite-ne CV-ul tau: &lt;a href=""mailto:recrutare@altex.ro?subject="&amp;"["&amp;UPPER(Magazine!C69)&amp;"]"&amp;" ["&amp;UPPER(Magazine!A69)&amp;"] "&amp;"Comunicatii"&amp;"""&gt;click aici pentru a aplica.&lt;/a&gt;&lt;/p&gt;","")</f>
        <v/>
      </c>
      <c r="K194" t="str">
        <f>IF(Magazine!AH69&gt;0,"&lt;p class=""cariere-pozitie-titlu"" id="""&amp;IF(Magazine!$AO69&lt;&gt;0,SUBSTITUTE(Magazine!$B69," ","-"),"")&amp;"""&gt;&amp;emsp;&amp;emsp;•&amp;nbsp;&amp;nbsp;Consultant Vanzari IT&amp;nbsp;&amp;nbsp;("&amp;VLOOKUP(Magazine!$B69,Magazine!$B$2:$AN$95,33,0)&amp;IF(VLOOKUP(Magazine!$B69,Magazine!$B$2:$AN$95,33,0)&gt;1," pozitii"," pozitie")&amp;")&lt;/p&gt;"&amp;IT!$D$1&amp;"  &lt;p&gt;&amp;emsp;&amp;emsp;&amp;emsp;&amp;emsp;&amp;emsp;Trimite-ne CV-ul tau: &lt;a href=""mailto:recrutare@altex.ro?subject="&amp;"["&amp;UPPER(Magazine!C69)&amp;"]"&amp;" ["&amp;UPPER(Magazine!A69)&amp;"] "&amp;"IT"&amp;"""&gt;click aici pentru a aplica.&lt;/a&gt;&lt;/p&gt;","")</f>
        <v/>
      </c>
      <c r="L194" t="str">
        <f>IF(Magazine!AI69&gt;0,"&lt;p class=""cariere-pozitie-titlu"" id="""&amp;IF(Magazine!$AO69&lt;&gt;0,SUBSTITUTE(Magazine!$B69," ","-"),"")&amp;"""&gt;&amp;emsp;&amp;emsp;•&amp;nbsp;&amp;nbsp;Consultant Vanzari Entertainment&amp;nbsp;&amp;nbsp;("&amp;VLOOKUP(Magazine!$B69,Magazine!$B$2:$AN$95,34,0)&amp;IF(VLOOKUP(Magazine!$B69,Magazine!$B$2:$AN$95,34,0)&gt;1," pozitii"," pozitie")&amp;")&lt;/p&gt;"&amp;Entertainment!$D$1&amp;"  &lt;p&gt;&amp;emsp;&amp;emsp;&amp;emsp;&amp;emsp;&amp;emsp;Trimite-ne CV-ul tau &lt;a href=""mailto:recrutare@altex.ro?subject="&amp;"["&amp;UPPER(Magazine!C69)&amp;"]"&amp;" ["&amp;UPPER(Magazine!A69)&amp;"] "&amp;"Entertainment"&amp;"""&gt;click aici pentru a aplica.&lt;/a&gt;&lt;/p&gt;","")</f>
        <v/>
      </c>
      <c r="M194" t="str">
        <f>IF(Magazine!AJ69&gt;0,"&lt;p class=""cariere-pozitie-titlu"" id="""&amp;IF(Magazine!$AO69&lt;&gt;0,SUBSTITUTE(Magazine!$B69," ","-"),"")&amp;"""&gt;&amp;emsp;&amp;emsp;•&amp;nbsp;&amp;nbsp;Consultant Vanzari Negre&amp;nbsp;&amp;nbsp;("&amp;VLOOKUP(Magazine!$B69,Magazine!$B$2:$AN$95,35,0)&amp;IF(VLOOKUP(Magazine!$B69,Magazine!$B$2:$AN$95,35,0)&gt;1," pozitii"," pozitie")&amp;")&lt;/p&gt;"&amp;Negre!D68&amp;"  &lt;p&gt;&amp;emsp;&amp;emsp;&amp;emsp;&amp;emsp;&amp;emsp;Trimite-ne CV-ul tău la adresa &lt;a href=""mailto:recrutare@altex.ro?subject="&amp;"["&amp;UPPER(Magazine!C69)&amp;"]"&amp;" ["&amp;UPPER(Magazine!A69)&amp;"] "&amp;"Negre"&amp;"""&gt;recrutare@altex.ro&lt;/a&gt;&lt;/p&gt;","")</f>
        <v/>
      </c>
      <c r="N194" t="str">
        <f>IF(Magazine!AK69&gt;0,"&lt;p class=""cariere-pozitie-titlu"" id="""&amp;IF(Magazine!$AO69&lt;&gt;0,SUBSTITUTE(Magazine!$B69," ","-"),"")&amp;"""&gt;&amp;emsp;&amp;emsp;•&amp;nbsp;&amp;nbsp;Consultant Vanzari Audio-Visual&amp;nbsp;&amp;nbsp;("&amp;VLOOKUP(Magazine!$B69,Magazine!$B$2:$AN$95,36,0)&amp;IF(VLOOKUP(Magazine!$B69,Magazine!$B$2:$AN$95,36,0)&gt;1," pozitii"," pozitie")&amp;")&lt;/p&gt;"&amp;'Audio-Visual    '!$D$1&amp;"  &lt;p&gt;&amp;emsp;&amp;emsp;&amp;emsp;&amp;emsp;&amp;emsp;Trimite-ne CV-ul tau: &lt;a href=""mailto:recrutare@altex.ro?subject="&amp;"["&amp;UPPER(Magazine!F69)&amp;"]"&amp;" ["&amp;UPPER(Magazine!D69)&amp;"] "&amp;"Audio-Visual"&amp;"""&gt;click aici pentru a aplica.&lt;/a&gt;&lt;/p&gt;","")</f>
        <v/>
      </c>
      <c r="O194" t="str">
        <f>IF(Magazine!AL69&gt;0,"&lt;p class=""cariere-pozitie-titlu"" id="""&amp;IF(Magazine!$AO69&lt;&gt;0,SUBSTITUTE(Magazine!$B69," ","-"),"")&amp;"""&gt;&amp;emsp;&amp;emsp;•&amp;nbsp;&amp;nbsp;Responsabil Service&amp;nbsp;&amp;nbsp;("&amp;VLOOKUP(Magazine!$B69,Magazine!$B$2:$AN$95,37,0)&amp;IF(VLOOKUP(Magazine!$B69,Magazine!$B$2:$AN$95,37,0)&gt;1," pozitii"," pozitie")&amp;")&lt;/p&gt;"&amp;'Responsabil Service'!$D$1&amp;"  &lt;p&gt;&amp;emsp;&amp;emsp;&amp;emsp;&amp;emsp;&amp;emsp;Trimite-ne CV-ul tau &lt;a href=""mailto:recrutare@altex.ro?subject="&amp;"["&amp;UPPER(Magazine!F69)&amp;"]"&amp;" ["&amp;UPPER(Magazine!D69)&amp;"] "&amp;"Responsabil Service"&amp;"""&gt;click aici pentru a aplica.&lt;/a&gt;&lt;/p&gt;","")</f>
        <v/>
      </c>
      <c r="P194" t="str">
        <f>IF(Magazine!AM69&gt;0,"&lt;p class=""cariere-pozitie-titlu"" id="""&amp;IF(Magazine!$AO69&lt;&gt;0,SUBSTITUTE(Magazine!$B69," ","-"),"")&amp;"""&gt;&amp;emsp;&amp;emsp;•&amp;nbsp;&amp;nbsp;Operator Online&amp;nbsp;&amp;nbsp;("&amp;VLOOKUP(Magazine!$B69,Magazine!$B$2:$AN$95,38,0)&amp;IF(VLOOKUP(Magazine!$B69,Magazine!$B$2:$AN$95,38,0)&gt;1,"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href=""mailto:recrutare@altex.ro?subject="&amp;"["&amp;UPPER(Magazine!F69)&amp;"]"&amp;" ["&amp;UPPER(Magazine!D69)&amp;"] "&amp;"Operator Online"&amp;"""&gt;recrutare@altex.ro&lt;/a&gt;&lt;/p&gt;","")</f>
        <v/>
      </c>
      <c r="Q194" t="str">
        <f>IF(Magazine!AN69&gt;0,"&lt;p class=""cariere-pozitie-titlu"" id="""&amp;IF(Magazine!$AO69&lt;&gt;0,SUBSTITUTE(Magazine!$B69," ","-"),"")&amp;"""&gt;&amp;emsp;&amp;emsp;•&amp;nbsp;&amp;nbsp;Operator Probe &amp; Garantii&amp;nbsp;&amp;nbsp;("&amp;VLOOKUP(Magazine!$B69,Magazine!$B$2:$AN$95,39,0)&amp;IF(VLOOKUP(Magazine!$B69,Magazine!$B$2:$AN$95,39,0)&gt;1,"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href=""mailto:recrutare@altex.ro?subject="&amp;"["&amp;UPPER(Magazine!G69)&amp;"]"&amp;" ["&amp;UPPER(Magazine!E69)&amp;"] "&amp;"Probe &amp; Garantii"&amp;"""&gt;recrutare@altex.ro&lt;/a&gt;&lt;/p&gt;","")</f>
        <v/>
      </c>
      <c r="R194" t="str">
        <f t="shared" si="5"/>
        <v>&lt;/div&gt;</v>
      </c>
    </row>
    <row r="195" spans="1:18" x14ac:dyDescent="0.3">
      <c r="A195" t="str">
        <f>IF(NOT(ISNA(VLOOKUP(Magazine!D70,Magazine!$AQ$2:$AR$41,2,0))),IF(Magazine!D70&lt;&gt;Magazine!D69,"&lt;button id="""&amp;LOWER(Magazine!D70)&amp;""" class=""accordion""&gt;Posturi in județul "&amp;Magazine!D70&amp;" &lt;div&gt;("&amp;VLOOKUP(Magazine!D70,Magazine!$AQ$2:$AR$41,2,0)&amp;")&lt;/div&gt;&lt;/button&gt;",""),"")</f>
        <v>&lt;button id="maramures" class="accordion"&gt;Posturi in județul Maramures &lt;div&gt;(1)&lt;/div&gt;&lt;/button&gt;</v>
      </c>
      <c r="B195" t="str">
        <f t="shared" si="4"/>
        <v>&lt;div class="panel"&gt;</v>
      </c>
      <c r="C195" t="str">
        <f>IF(Magazine!$AO70&lt;&gt;0,"  &lt;h3 class=cariere-magazin-titlu&gt;"&amp;Magazine!B70&amp;"&lt;/h3&gt;","")</f>
        <v xml:space="preserve">  &lt;h3 class=cariere-magazin-titlu&gt;Altex Sighetu Marmatiei Kaufland&lt;/h3&gt;</v>
      </c>
      <c r="D195" t="str">
        <f>IF(Magazine!AA70&gt;0,"&lt;p class=""cariere-pozitie-titlu"" id="""&amp;IF(Magazine!$AO70&lt;&gt;0,SUBSTITUTE(Magazine!$B70," ","-"),"")&amp;"""&gt;&amp;emsp;&amp;emsp;•&amp;nbsp;&amp;nbsp;Director Magazin&amp;nbsp;&amp;nbsp;("&amp;VLOOKUP(Magazine!$B70,Magazine!$B$2:$AN$95,26,0)&amp;IF(VLOOKUP(Magazine!$B70,Magazine!$B$2:$AN$95,26,0)&gt;1," pozitii"," pozitie")&amp;")&lt;/p&gt;"&amp;'Director Magazin   '!$D$1&amp;"  &lt;p&gt;&amp;emsp;&amp;emsp;&amp;emsp;&amp;emsp;&amp;emsp;Trimite-ne CV-ul tau: &lt;a href=""mailto:recrutare@altex.ro?subject="&amp;"["&amp;UPPER(Magazine!C70)&amp;"]"&amp;" ["&amp;UPPER(Magazine!A70)&amp;"] "&amp;"Director Magazin"&amp;"""&gt;click aici pentru a aplica.&lt;/a&gt;&lt;/p&gt;","")</f>
        <v/>
      </c>
      <c r="E195" t="str">
        <f>IF(Magazine!AB70&gt;0,"&lt;p class=""cariere-pozitie-titlu"" id="""&amp;IF(Magazine!$AO70&lt;&gt;0,SUBSTITUTE(Magazine!$B70," ","-"),"")&amp;"""&gt;&amp;emsp;&amp;emsp;•&amp;nbsp;&amp;nbsp;Director Adjunct Magazin&amp;nbsp;&amp;nbsp;("&amp;VLOOKUP(Magazine!$B70,Magazine!$B$2:$AN$95,27,0)&amp;IF(VLOOKUP(Magazine!$B70,Magazine!$B$2:$AN$95,27,0)&gt;1," pozitii"," pozitie")&amp;")&lt;/p&gt;"&amp;'Director Adjunct'!$D$1&amp;"  &lt;p&gt;&amp;emsp;&amp;emsp;&amp;emsp;&amp;emsp;&amp;emsp;Trimite-ne CV-ul tau: &lt;a href=""mailto:recrutare@altex.ro?subject="&amp;"["&amp;UPPER(Magazine!D70)&amp;"]"&amp;" ["&amp;UPPER(Magazine!B70)&amp;"] "&amp;"Director Adjunct Magazin"&amp;"""&gt;click aici pentru a aplica.&lt;/a&gt;&lt;/p&gt;","")</f>
        <v/>
      </c>
      <c r="F195" t="str">
        <f>IF(Magazine!AC70&gt;0,"&lt;p class=""cariere-pozitie-titlu"" id="""&amp;IF(Magazine!$AO70&lt;&gt;0,SUBSTITUTE(Magazine!$B70," ","-"),"")&amp;"""&gt;&amp;emsp;&amp;emsp;•&amp;nbsp;&amp;nbsp;Manager Financiar&amp;nbsp;&amp;nbsp;("&amp;VLOOKUP(Magazine!$B70,Magazine!$B$2:$AN$95,28,0)&amp;IF(VLOOKUP(Magazine!$B70,Magazine!$B$2:$AN$95,28,0)&gt;1," pozitii"," pozitie")&amp;")&lt;/p&gt;"&amp;'Manager Financiar'!$D$1&amp;"  &lt;p&gt;&amp;emsp;&amp;emsp;&amp;emsp;&amp;emsp;&amp;emsp;Trimite-ne CV-ul tau: &lt;a href=""mailto:recrutare@altex.ro?subject="&amp;"["&amp;UPPER(Magazine!C70)&amp;"]"&amp;" ["&amp;UPPER(Magazine!A70)&amp;"] "&amp;"Manager Financiar"&amp;"""&gt;click aici pentru a aplica.&lt;/a&gt;&lt;/p&gt;","")</f>
        <v>&lt;p class="cariere-pozitie-titlu" id="Altex-Sighetu-Marmatiei-Kaufland"&gt;&amp;emsp;&amp;emsp;•&amp;nbsp;&amp;nbsp;Manager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href="mailto:recrutare@altex.ro?subject=[SIGHETU MARMATIEI] [ALTEX] Manager Financiar"&gt;click aici pentru a aplica.&lt;/a&gt;&lt;/p&gt;</v>
      </c>
      <c r="G195" t="str">
        <f>IF(Magazine!AD70&gt;0,"&lt;p class=""cariere-pozitie-titlu"" id="""&amp;IF(Magazine!$AO70&lt;&gt;0,SUBSTITUTE(Magazine!$B70," ","-"),"")&amp;"""&gt;&amp;emsp;&amp;emsp;•&amp;nbsp;&amp;nbsp;Casier&amp;nbsp;&amp;nbsp;("&amp;VLOOKUP(Magazine!$B70,Magazine!$B$2:$AN$95,29,0)&amp;IF(VLOOKUP(Magazine!$B70,Magazine!$B$2:$AN$95,29,0)&gt;1," pozitii"," pozitie")&amp;")&lt;/p&gt;"&amp;Casier!$D$1&amp;"  &lt;p&gt;&amp;emsp;&amp;emsp;&amp;emsp;&amp;emsp;&amp;emsp;Trimite-ne CV-ul tau: &lt;a href=""mailto:recrutare@altex.ro?subject="&amp;"["&amp;UPPER(Magazine!C70)&amp;"]"&amp;" ["&amp;UPPER(Magazine!A70)&amp;"] "&amp;"Casier"&amp;"""&gt;click aici pentru a aplica.&lt;/a&gt;&lt;/p&gt;","")</f>
        <v/>
      </c>
      <c r="H195" t="str">
        <f>IF(Magazine!AE70&gt;0,"&lt;p class=""cariere-pozitie-titlu"" id="""&amp;IF(Magazine!$AO70&lt;&gt;0,SUBSTITUTE(Magazine!$B70," ","-"),"")&amp;"""&gt;&amp;emsp;&amp;emsp;•&amp;nbsp;&amp;nbsp;Consultant Vanzari Electrocasnice Mari&amp;nbsp;&amp;nbsp;("&amp;VLOOKUP(Magazine!$B70,Magazine!$B$2:$AN$95,30,0)&amp;IF(VLOOKUP(Magazine!$B70,Magazine!$B$2:$AN$95,30,0)&gt;1," pozitii"," pozitie")&amp;")&lt;/p&gt;"&amp;'Electrocasnice Mari'!$D$1&amp;"  &lt;p&gt;&amp;emsp;&amp;emsp;&amp;emsp;&amp;emsp;&amp;emsp;Trimite-ne CV-ul tau: &lt;a href=""mailto:recrutare@altex.ro?subject="&amp;"["&amp;UPPER(Magazine!C70)&amp;"]"&amp;" ["&amp;UPPER(Magazine!A70)&amp;"] "&amp;"Electrocasnice Mari"&amp;"""&gt;clici aici pentru a aplica.&lt;/a&gt;&lt;/p&gt;","")</f>
        <v/>
      </c>
      <c r="I195" t="str">
        <f>IF(Magazine!AF70&gt;0,"&lt;p class=""cariere-pozitie-titlu"" id="""&amp;IF(Magazine!$AO70&lt;&gt;0,SUBSTITUTE(Magazine!$B70," ","-"),"")&amp;"""&gt;&amp;emsp;&amp;emsp;•&amp;nbsp;&amp;nbsp;Consultant Vanzari Electrocasnice Mici&amp;nbsp;&amp;nbsp;("&amp;VLOOKUP(Magazine!$B70,Magazine!$B$2:$AN$95,31,0)&amp;IF(VLOOKUP(Magazine!$B70,Magazine!$B$2:$AN$95,31,0)&gt;1," pozitii"," pozitie")&amp;")&lt;/p&gt;"&amp;'Electrocasnice Mici'!$D$1&amp;"  &lt;p&gt;&amp;emsp;&amp;emsp;&amp;emsp;&amp;emsp;&amp;emsp;Trimite-ne CV-ul tau: &lt;a href=""mailto:recrutare@altex.ro?subject="&amp;"["&amp;UPPER(Magazine!C70)&amp;"]"&amp;" ["&amp;UPPER(Magazine!A70)&amp;"] "&amp;"Electrocasnice Mici"&amp;"""&gt;click aici pentru a aplica.&lt;/a&gt;&lt;/p&gt;","")</f>
        <v/>
      </c>
      <c r="J195" t="str">
        <f>IF(Magazine!AG70&gt;0,"&lt;p class=""cariere-pozitie-titlu"" id="""&amp;IF(Magazine!$AO70&lt;&gt;0,SUBSTITUTE(Magazine!$B70," ","-"),"")&amp;"""&gt;&amp;emsp;&amp;emsp;•&amp;nbsp;&amp;nbsp;Consultant Vanzari Comunicatii&amp;nbsp;&amp;nbsp;("&amp;VLOOKUP(Magazine!$B70,Magazine!$B$2:$AN$95,32,0)&amp;IF(VLOOKUP(Magazine!$B70,Magazine!$B$2:$AN$95,32,0)&gt;1," pozitii"," pozitie")&amp;")&lt;/p&gt;"&amp;Comunicatii!$D$1&amp;"  &lt;p&gt;&amp;emsp;&amp;emsp;&amp;emsp;&amp;emsp;&amp;emsp;Trimite-ne CV-ul tau: &lt;a href=""mailto:recrutare@altex.ro?subject="&amp;"["&amp;UPPER(Magazine!C70)&amp;"]"&amp;" ["&amp;UPPER(Magazine!A70)&amp;"] "&amp;"Comunicatii"&amp;"""&gt;click aici pentru a aplica.&lt;/a&gt;&lt;/p&gt;","")</f>
        <v/>
      </c>
      <c r="K195" t="str">
        <f>IF(Magazine!AH70&gt;0,"&lt;p class=""cariere-pozitie-titlu"" id="""&amp;IF(Magazine!$AO70&lt;&gt;0,SUBSTITUTE(Magazine!$B70," ","-"),"")&amp;"""&gt;&amp;emsp;&amp;emsp;•&amp;nbsp;&amp;nbsp;Consultant Vanzari IT&amp;nbsp;&amp;nbsp;("&amp;VLOOKUP(Magazine!$B70,Magazine!$B$2:$AN$95,33,0)&amp;IF(VLOOKUP(Magazine!$B70,Magazine!$B$2:$AN$95,33,0)&gt;1," pozitii"," pozitie")&amp;")&lt;/p&gt;"&amp;IT!$D$1&amp;"  &lt;p&gt;&amp;emsp;&amp;emsp;&amp;emsp;&amp;emsp;&amp;emsp;Trimite-ne CV-ul tau: &lt;a href=""mailto:recrutare@altex.ro?subject="&amp;"["&amp;UPPER(Magazine!C70)&amp;"]"&amp;" ["&amp;UPPER(Magazine!A70)&amp;"] "&amp;"IT"&amp;"""&gt;click aici pentru a aplica.&lt;/a&gt;&lt;/p&gt;","")</f>
        <v/>
      </c>
      <c r="L195" t="str">
        <f>IF(Magazine!AI70&gt;0,"&lt;p class=""cariere-pozitie-titlu"" id="""&amp;IF(Magazine!$AO70&lt;&gt;0,SUBSTITUTE(Magazine!$B70," ","-"),"")&amp;"""&gt;&amp;emsp;&amp;emsp;•&amp;nbsp;&amp;nbsp;Consultant Vanzari Entertainment&amp;nbsp;&amp;nbsp;("&amp;VLOOKUP(Magazine!$B70,Magazine!$B$2:$AN$95,34,0)&amp;IF(VLOOKUP(Magazine!$B70,Magazine!$B$2:$AN$95,34,0)&gt;1," pozitii"," pozitie")&amp;")&lt;/p&gt;"&amp;Entertainment!$D$1&amp;"  &lt;p&gt;&amp;emsp;&amp;emsp;&amp;emsp;&amp;emsp;&amp;emsp;Trimite-ne CV-ul tau &lt;a href=""mailto:recrutare@altex.ro?subject="&amp;"["&amp;UPPER(Magazine!C70)&amp;"]"&amp;" ["&amp;UPPER(Magazine!A70)&amp;"] "&amp;"Entertainment"&amp;"""&gt;click aici pentru a aplica.&lt;/a&gt;&lt;/p&gt;","")</f>
        <v/>
      </c>
      <c r="M195" t="str">
        <f>IF(Magazine!AJ70&gt;0,"&lt;p class=""cariere-pozitie-titlu"" id="""&amp;IF(Magazine!$AO70&lt;&gt;0,SUBSTITUTE(Magazine!$B70," ","-"),"")&amp;"""&gt;&amp;emsp;&amp;emsp;•&amp;nbsp;&amp;nbsp;Consultant Vanzari Negre&amp;nbsp;&amp;nbsp;("&amp;VLOOKUP(Magazine!$B70,Magazine!$B$2:$AN$95,35,0)&amp;IF(VLOOKUP(Magazine!$B70,Magazine!$B$2:$AN$95,35,0)&gt;1," pozitii"," pozitie")&amp;")&lt;/p&gt;"&amp;Negre!D69&amp;"  &lt;p&gt;&amp;emsp;&amp;emsp;&amp;emsp;&amp;emsp;&amp;emsp;Trimite-ne CV-ul tău la adresa &lt;a href=""mailto:recrutare@altex.ro?subject="&amp;"["&amp;UPPER(Magazine!C70)&amp;"]"&amp;" ["&amp;UPPER(Magazine!A70)&amp;"] "&amp;"Negre"&amp;"""&gt;recrutare@altex.ro&lt;/a&gt;&lt;/p&gt;","")</f>
        <v/>
      </c>
      <c r="N195" t="str">
        <f>IF(Magazine!AK70&gt;0,"&lt;p class=""cariere-pozitie-titlu"" id="""&amp;IF(Magazine!$AO70&lt;&gt;0,SUBSTITUTE(Magazine!$B70," ","-"),"")&amp;"""&gt;&amp;emsp;&amp;emsp;•&amp;nbsp;&amp;nbsp;Consultant Vanzari Audio-Visual&amp;nbsp;&amp;nbsp;("&amp;VLOOKUP(Magazine!$B70,Magazine!$B$2:$AN$95,36,0)&amp;IF(VLOOKUP(Magazine!$B70,Magazine!$B$2:$AN$95,36,0)&gt;1," pozitii"," pozitie")&amp;")&lt;/p&gt;"&amp;'Audio-Visual    '!$D$1&amp;"  &lt;p&gt;&amp;emsp;&amp;emsp;&amp;emsp;&amp;emsp;&amp;emsp;Trimite-ne CV-ul tau: &lt;a href=""mailto:recrutare@altex.ro?subject="&amp;"["&amp;UPPER(Magazine!F70)&amp;"]"&amp;" ["&amp;UPPER(Magazine!D70)&amp;"] "&amp;"Audio-Visual"&amp;"""&gt;click aici pentru a aplica.&lt;/a&gt;&lt;/p&gt;","")</f>
        <v/>
      </c>
      <c r="O195" t="str">
        <f>IF(Magazine!AL70&gt;0,"&lt;p class=""cariere-pozitie-titlu"" id="""&amp;IF(Magazine!$AO70&lt;&gt;0,SUBSTITUTE(Magazine!$B70," ","-"),"")&amp;"""&gt;&amp;emsp;&amp;emsp;•&amp;nbsp;&amp;nbsp;Responsabil Service&amp;nbsp;&amp;nbsp;("&amp;VLOOKUP(Magazine!$B70,Magazine!$B$2:$AN$95,37,0)&amp;IF(VLOOKUP(Magazine!$B70,Magazine!$B$2:$AN$95,37,0)&gt;1," pozitii"," pozitie")&amp;")&lt;/p&gt;"&amp;'Responsabil Service'!$D$1&amp;"  &lt;p&gt;&amp;emsp;&amp;emsp;&amp;emsp;&amp;emsp;&amp;emsp;Trimite-ne CV-ul tau &lt;a href=""mailto:recrutare@altex.ro?subject="&amp;"["&amp;UPPER(Magazine!F70)&amp;"]"&amp;" ["&amp;UPPER(Magazine!D70)&amp;"] "&amp;"Responsabil Service"&amp;"""&gt;click aici pentru a aplica.&lt;/a&gt;&lt;/p&gt;","")</f>
        <v/>
      </c>
      <c r="P195" t="str">
        <f>IF(Magazine!AM70&gt;0,"&lt;p class=""cariere-pozitie-titlu"" id="""&amp;IF(Magazine!$AO70&lt;&gt;0,SUBSTITUTE(Magazine!$B70," ","-"),"")&amp;"""&gt;&amp;emsp;&amp;emsp;•&amp;nbsp;&amp;nbsp;Operator Online&amp;nbsp;&amp;nbsp;("&amp;VLOOKUP(Magazine!$B70,Magazine!$B$2:$AN$95,38,0)&amp;IF(VLOOKUP(Magazine!$B70,Magazine!$B$2:$AN$95,38,0)&gt;1,"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href=""mailto:recrutare@altex.ro?subject="&amp;"["&amp;UPPER(Magazine!F70)&amp;"]"&amp;" ["&amp;UPPER(Magazine!D70)&amp;"] "&amp;"Operator Online"&amp;"""&gt;recrutare@altex.ro&lt;/a&gt;&lt;/p&gt;","")</f>
        <v/>
      </c>
      <c r="Q195" t="str">
        <f>IF(Magazine!AN70&gt;0,"&lt;p class=""cariere-pozitie-titlu"" id="""&amp;IF(Magazine!$AO70&lt;&gt;0,SUBSTITUTE(Magazine!$B70," ","-"),"")&amp;"""&gt;&amp;emsp;&amp;emsp;•&amp;nbsp;&amp;nbsp;Operator Probe &amp; Garantii&amp;nbsp;&amp;nbsp;("&amp;VLOOKUP(Magazine!$B70,Magazine!$B$2:$AN$95,39,0)&amp;IF(VLOOKUP(Magazine!$B70,Magazine!$B$2:$AN$95,39,0)&gt;1,"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href=""mailto:recrutare@altex.ro?subject="&amp;"["&amp;UPPER(Magazine!G70)&amp;"]"&amp;" ["&amp;UPPER(Magazine!E70)&amp;"] "&amp;"Probe &amp; Garantii"&amp;"""&gt;recrutare@altex.ro&lt;/a&gt;&lt;/p&gt;","")</f>
        <v/>
      </c>
      <c r="R195" t="str">
        <f t="shared" si="5"/>
        <v>&lt;/div&gt;</v>
      </c>
    </row>
    <row r="196" spans="1:18" x14ac:dyDescent="0.3">
      <c r="A196" t="str">
        <f>IF(NOT(ISNA(VLOOKUP(Magazine!D71,Magazine!$AQ$2:$AR$41,2,0))),IF(Magazine!D71&lt;&gt;Magazine!D70,"&lt;button id="""&amp;LOWER(Magazine!D71)&amp;""" class=""accordion""&gt;Posturi in județul "&amp;Magazine!D71&amp;" &lt;div&gt;("&amp;VLOOKUP(Magazine!D71,Magazine!$AQ$2:$AR$41,2,0)&amp;")&lt;/div&gt;&lt;/button&gt;",""),"")</f>
        <v>&lt;button id="mehedinti" class="accordion"&gt;Posturi in județul Mehedinti &lt;div&gt;(1)&lt;/div&gt;&lt;/button&gt;</v>
      </c>
      <c r="B196" t="str">
        <f t="shared" si="4"/>
        <v>&lt;div class="panel"&gt;</v>
      </c>
      <c r="C196" t="str">
        <f>IF(Magazine!$AO71&lt;&gt;0,"  &lt;h3 class=cariere-magazin-titlu&gt;"&amp;Magazine!B71&amp;"&lt;/h3&gt;","")</f>
        <v xml:space="preserve">  &lt;h3 class=cariere-magazin-titlu&gt;Altex Severin European Retail Parc&lt;/h3&gt;</v>
      </c>
      <c r="D196" t="str">
        <f>IF(Magazine!AA71&gt;0,"&lt;p class=""cariere-pozitie-titlu"" id="""&amp;IF(Magazine!$AO71&lt;&gt;0,SUBSTITUTE(Magazine!$B71," ","-"),"")&amp;"""&gt;&amp;emsp;&amp;emsp;•&amp;nbsp;&amp;nbsp;Director Magazin&amp;nbsp;&amp;nbsp;("&amp;VLOOKUP(Magazine!$B71,Magazine!$B$2:$AN$95,26,0)&amp;IF(VLOOKUP(Magazine!$B71,Magazine!$B$2:$AN$95,26,0)&gt;1," pozitii"," pozitie")&amp;")&lt;/p&gt;"&amp;'Director Magazin   '!$D$1&amp;"  &lt;p&gt;&amp;emsp;&amp;emsp;&amp;emsp;&amp;emsp;&amp;emsp;Trimite-ne CV-ul tau: &lt;a href=""mailto:recrutare@altex.ro?subject="&amp;"["&amp;UPPER(Magazine!C71)&amp;"]"&amp;" ["&amp;UPPER(Magazine!A71)&amp;"] "&amp;"Director Magazin"&amp;"""&gt;click aici pentru a aplica.&lt;/a&gt;&lt;/p&gt;","")</f>
        <v/>
      </c>
      <c r="E196" t="str">
        <f>IF(Magazine!AB71&gt;0,"&lt;p class=""cariere-pozitie-titlu"" id="""&amp;IF(Magazine!$AO71&lt;&gt;0,SUBSTITUTE(Magazine!$B71," ","-"),"")&amp;"""&gt;&amp;emsp;&amp;emsp;•&amp;nbsp;&amp;nbsp;Director Adjunct Magazin&amp;nbsp;&amp;nbsp;("&amp;VLOOKUP(Magazine!$B71,Magazine!$B$2:$AN$95,27,0)&amp;IF(VLOOKUP(Magazine!$B71,Magazine!$B$2:$AN$95,27,0)&gt;1," pozitii"," pozitie")&amp;")&lt;/p&gt;"&amp;'Director Adjunct'!$D$1&amp;"  &lt;p&gt;&amp;emsp;&amp;emsp;&amp;emsp;&amp;emsp;&amp;emsp;Trimite-ne CV-ul tau: &lt;a href=""mailto:recrutare@altex.ro?subject="&amp;"["&amp;UPPER(Magazine!D71)&amp;"]"&amp;" ["&amp;UPPER(Magazine!B71)&amp;"] "&amp;"Director Adjunct Magazin"&amp;"""&gt;click aici pentru a aplica.&lt;/a&gt;&lt;/p&gt;","")</f>
        <v>&lt;p class="cariere-pozitie-titlu" id="Altex-Severin-European-Retail-Parc"&gt;&amp;emsp;&amp;emsp;•&amp;nbsp;&amp;nbsp;Director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href="mailto:recrutare@altex.ro?subject=[MEHEDINTI] [ALTEX SEVERIN EUROPEAN RETAIL PARC] Director Adjunct Magazin"&gt;click aici pentru a aplica.&lt;/a&gt;&lt;/p&gt;</v>
      </c>
      <c r="F196" t="str">
        <f>IF(Magazine!AC71&gt;0,"&lt;p class=""cariere-pozitie-titlu"" id="""&amp;IF(Magazine!$AO71&lt;&gt;0,SUBSTITUTE(Magazine!$B71," ","-"),"")&amp;"""&gt;&amp;emsp;&amp;emsp;•&amp;nbsp;&amp;nbsp;Manager Financiar&amp;nbsp;&amp;nbsp;("&amp;VLOOKUP(Magazine!$B71,Magazine!$B$2:$AN$95,28,0)&amp;IF(VLOOKUP(Magazine!$B71,Magazine!$B$2:$AN$95,28,0)&gt;1," pozitii"," pozitie")&amp;")&lt;/p&gt;"&amp;'Manager Financiar'!$D$1&amp;"  &lt;p&gt;&amp;emsp;&amp;emsp;&amp;emsp;&amp;emsp;&amp;emsp;Trimite-ne CV-ul tau: &lt;a href=""mailto:recrutare@altex.ro?subject="&amp;"["&amp;UPPER(Magazine!C71)&amp;"]"&amp;" ["&amp;UPPER(Magazine!A71)&amp;"] "&amp;"Manager Financiar"&amp;"""&gt;click aici pentru a aplica.&lt;/a&gt;&lt;/p&gt;","")</f>
        <v/>
      </c>
      <c r="G196" t="str">
        <f>IF(Magazine!AD71&gt;0,"&lt;p class=""cariere-pozitie-titlu"" id="""&amp;IF(Magazine!$AO71&lt;&gt;0,SUBSTITUTE(Magazine!$B71," ","-"),"")&amp;"""&gt;&amp;emsp;&amp;emsp;•&amp;nbsp;&amp;nbsp;Casier&amp;nbsp;&amp;nbsp;("&amp;VLOOKUP(Magazine!$B71,Magazine!$B$2:$AN$95,29,0)&amp;IF(VLOOKUP(Magazine!$B71,Magazine!$B$2:$AN$95,29,0)&gt;1," pozitii"," pozitie")&amp;")&lt;/p&gt;"&amp;Casier!$D$1&amp;"  &lt;p&gt;&amp;emsp;&amp;emsp;&amp;emsp;&amp;emsp;&amp;emsp;Trimite-ne CV-ul tau: &lt;a href=""mailto:recrutare@altex.ro?subject="&amp;"["&amp;UPPER(Magazine!C71)&amp;"]"&amp;" ["&amp;UPPER(Magazine!A71)&amp;"] "&amp;"Casier"&amp;"""&gt;click aici pentru a aplica.&lt;/a&gt;&lt;/p&gt;","")</f>
        <v/>
      </c>
      <c r="H196" t="str">
        <f>IF(Magazine!AE71&gt;0,"&lt;p class=""cariere-pozitie-titlu"" id="""&amp;IF(Magazine!$AO71&lt;&gt;0,SUBSTITUTE(Magazine!$B71," ","-"),"")&amp;"""&gt;&amp;emsp;&amp;emsp;•&amp;nbsp;&amp;nbsp;Consultant Vanzari Electrocasnice Mari&amp;nbsp;&amp;nbsp;("&amp;VLOOKUP(Magazine!$B71,Magazine!$B$2:$AN$95,30,0)&amp;IF(VLOOKUP(Magazine!$B71,Magazine!$B$2:$AN$95,30,0)&gt;1," pozitii"," pozitie")&amp;")&lt;/p&gt;"&amp;'Electrocasnice Mari'!$D$1&amp;"  &lt;p&gt;&amp;emsp;&amp;emsp;&amp;emsp;&amp;emsp;&amp;emsp;Trimite-ne CV-ul tau: &lt;a href=""mailto:recrutare@altex.ro?subject="&amp;"["&amp;UPPER(Magazine!C71)&amp;"]"&amp;" ["&amp;UPPER(Magazine!A71)&amp;"] "&amp;"Electrocasnice Mari"&amp;"""&gt;clici aici pentru a aplica.&lt;/a&gt;&lt;/p&gt;","")</f>
        <v/>
      </c>
      <c r="I196" t="str">
        <f>IF(Magazine!AF71&gt;0,"&lt;p class=""cariere-pozitie-titlu"" id="""&amp;IF(Magazine!$AO71&lt;&gt;0,SUBSTITUTE(Magazine!$B71," ","-"),"")&amp;"""&gt;&amp;emsp;&amp;emsp;•&amp;nbsp;&amp;nbsp;Consultant Vanzari Electrocasnice Mici&amp;nbsp;&amp;nbsp;("&amp;VLOOKUP(Magazine!$B71,Magazine!$B$2:$AN$95,31,0)&amp;IF(VLOOKUP(Magazine!$B71,Magazine!$B$2:$AN$95,31,0)&gt;1," pozitii"," pozitie")&amp;")&lt;/p&gt;"&amp;'Electrocasnice Mici'!$D$1&amp;"  &lt;p&gt;&amp;emsp;&amp;emsp;&amp;emsp;&amp;emsp;&amp;emsp;Trimite-ne CV-ul tau: &lt;a href=""mailto:recrutare@altex.ro?subject="&amp;"["&amp;UPPER(Magazine!C71)&amp;"]"&amp;" ["&amp;UPPER(Magazine!A71)&amp;"] "&amp;"Electrocasnice Mici"&amp;"""&gt;click aici pentru a aplica.&lt;/a&gt;&lt;/p&gt;","")</f>
        <v/>
      </c>
      <c r="J196" t="str">
        <f>IF(Magazine!AG71&gt;0,"&lt;p class=""cariere-pozitie-titlu"" id="""&amp;IF(Magazine!$AO71&lt;&gt;0,SUBSTITUTE(Magazine!$B71," ","-"),"")&amp;"""&gt;&amp;emsp;&amp;emsp;•&amp;nbsp;&amp;nbsp;Consultant Vanzari Comunicatii&amp;nbsp;&amp;nbsp;("&amp;VLOOKUP(Magazine!$B71,Magazine!$B$2:$AN$95,32,0)&amp;IF(VLOOKUP(Magazine!$B71,Magazine!$B$2:$AN$95,32,0)&gt;1," pozitii"," pozitie")&amp;")&lt;/p&gt;"&amp;Comunicatii!$D$1&amp;"  &lt;p&gt;&amp;emsp;&amp;emsp;&amp;emsp;&amp;emsp;&amp;emsp;Trimite-ne CV-ul tau: &lt;a href=""mailto:recrutare@altex.ro?subject="&amp;"["&amp;UPPER(Magazine!C71)&amp;"]"&amp;" ["&amp;UPPER(Magazine!A71)&amp;"] "&amp;"Comunicatii"&amp;"""&gt;click aici pentru a aplica.&lt;/a&gt;&lt;/p&gt;","")</f>
        <v/>
      </c>
      <c r="K196" t="str">
        <f>IF(Magazine!AH71&gt;0,"&lt;p class=""cariere-pozitie-titlu"" id="""&amp;IF(Magazine!$AO71&lt;&gt;0,SUBSTITUTE(Magazine!$B71," ","-"),"")&amp;"""&gt;&amp;emsp;&amp;emsp;•&amp;nbsp;&amp;nbsp;Consultant Vanzari IT&amp;nbsp;&amp;nbsp;("&amp;VLOOKUP(Magazine!$B71,Magazine!$B$2:$AN$95,33,0)&amp;IF(VLOOKUP(Magazine!$B71,Magazine!$B$2:$AN$95,33,0)&gt;1," pozitii"," pozitie")&amp;")&lt;/p&gt;"&amp;IT!$D$1&amp;"  &lt;p&gt;&amp;emsp;&amp;emsp;&amp;emsp;&amp;emsp;&amp;emsp;Trimite-ne CV-ul tau: &lt;a href=""mailto:recrutare@altex.ro?subject="&amp;"["&amp;UPPER(Magazine!C71)&amp;"]"&amp;" ["&amp;UPPER(Magazine!A71)&amp;"] "&amp;"IT"&amp;"""&gt;click aici pentru a aplica.&lt;/a&gt;&lt;/p&gt;","")</f>
        <v/>
      </c>
      <c r="L196" t="str">
        <f>IF(Magazine!AI71&gt;0,"&lt;p class=""cariere-pozitie-titlu"" id="""&amp;IF(Magazine!$AO71&lt;&gt;0,SUBSTITUTE(Magazine!$B71," ","-"),"")&amp;"""&gt;&amp;emsp;&amp;emsp;•&amp;nbsp;&amp;nbsp;Consultant Vanzari Entertainment&amp;nbsp;&amp;nbsp;("&amp;VLOOKUP(Magazine!$B71,Magazine!$B$2:$AN$95,34,0)&amp;IF(VLOOKUP(Magazine!$B71,Magazine!$B$2:$AN$95,34,0)&gt;1," pozitii"," pozitie")&amp;")&lt;/p&gt;"&amp;Entertainment!$D$1&amp;"  &lt;p&gt;&amp;emsp;&amp;emsp;&amp;emsp;&amp;emsp;&amp;emsp;Trimite-ne CV-ul tau &lt;a href=""mailto:recrutare@altex.ro?subject="&amp;"["&amp;UPPER(Magazine!C71)&amp;"]"&amp;" ["&amp;UPPER(Magazine!A71)&amp;"] "&amp;"Entertainment"&amp;"""&gt;click aici pentru a aplica.&lt;/a&gt;&lt;/p&gt;","")</f>
        <v/>
      </c>
      <c r="M196" t="str">
        <f>IF(Magazine!AJ71&gt;0,"&lt;p class=""cariere-pozitie-titlu"" id="""&amp;IF(Magazine!$AO71&lt;&gt;0,SUBSTITUTE(Magazine!$B71," ","-"),"")&amp;"""&gt;&amp;emsp;&amp;emsp;•&amp;nbsp;&amp;nbsp;Consultant Vanzari Negre&amp;nbsp;&amp;nbsp;("&amp;VLOOKUP(Magazine!$B71,Magazine!$B$2:$AN$95,35,0)&amp;IF(VLOOKUP(Magazine!$B71,Magazine!$B$2:$AN$95,35,0)&gt;1," pozitii"," pozitie")&amp;")&lt;/p&gt;"&amp;Negre!D70&amp;"  &lt;p&gt;&amp;emsp;&amp;emsp;&amp;emsp;&amp;emsp;&amp;emsp;Trimite-ne CV-ul tău la adresa &lt;a href=""mailto:recrutare@altex.ro?subject="&amp;"["&amp;UPPER(Magazine!C71)&amp;"]"&amp;" ["&amp;UPPER(Magazine!A71)&amp;"] "&amp;"Negre"&amp;"""&gt;recrutare@altex.ro&lt;/a&gt;&lt;/p&gt;","")</f>
        <v/>
      </c>
      <c r="N196" t="str">
        <f>IF(Magazine!AK71&gt;0,"&lt;p class=""cariere-pozitie-titlu"" id="""&amp;IF(Magazine!$AO71&lt;&gt;0,SUBSTITUTE(Magazine!$B71," ","-"),"")&amp;"""&gt;&amp;emsp;&amp;emsp;•&amp;nbsp;&amp;nbsp;Consultant Vanzari Audio-Visual&amp;nbsp;&amp;nbsp;("&amp;VLOOKUP(Magazine!$B71,Magazine!$B$2:$AN$95,36,0)&amp;IF(VLOOKUP(Magazine!$B71,Magazine!$B$2:$AN$95,36,0)&gt;1," pozitii"," pozitie")&amp;")&lt;/p&gt;"&amp;'Audio-Visual    '!$D$1&amp;"  &lt;p&gt;&amp;emsp;&amp;emsp;&amp;emsp;&amp;emsp;&amp;emsp;Trimite-ne CV-ul tau: &lt;a href=""mailto:recrutare@altex.ro?subject="&amp;"["&amp;UPPER(Magazine!F71)&amp;"]"&amp;" ["&amp;UPPER(Magazine!D71)&amp;"] "&amp;"Audio-Visual"&amp;"""&gt;click aici pentru a aplica.&lt;/a&gt;&lt;/p&gt;","")</f>
        <v/>
      </c>
      <c r="O196" t="str">
        <f>IF(Magazine!AL71&gt;0,"&lt;p class=""cariere-pozitie-titlu"" id="""&amp;IF(Magazine!$AO71&lt;&gt;0,SUBSTITUTE(Magazine!$B71," ","-"),"")&amp;"""&gt;&amp;emsp;&amp;emsp;•&amp;nbsp;&amp;nbsp;Responsabil Service&amp;nbsp;&amp;nbsp;("&amp;VLOOKUP(Magazine!$B71,Magazine!$B$2:$AN$95,37,0)&amp;IF(VLOOKUP(Magazine!$B71,Magazine!$B$2:$AN$95,37,0)&gt;1," pozitii"," pozitie")&amp;")&lt;/p&gt;"&amp;'Responsabil Service'!$D$1&amp;"  &lt;p&gt;&amp;emsp;&amp;emsp;&amp;emsp;&amp;emsp;&amp;emsp;Trimite-ne CV-ul tau &lt;a href=""mailto:recrutare@altex.ro?subject="&amp;"["&amp;UPPER(Magazine!F71)&amp;"]"&amp;" ["&amp;UPPER(Magazine!D71)&amp;"] "&amp;"Responsabil Service"&amp;"""&gt;click aici pentru a aplica.&lt;/a&gt;&lt;/p&gt;","")</f>
        <v/>
      </c>
      <c r="P196" t="str">
        <f>IF(Magazine!AM71&gt;0,"&lt;p class=""cariere-pozitie-titlu"" id="""&amp;IF(Magazine!$AO71&lt;&gt;0,SUBSTITUTE(Magazine!$B71," ","-"),"")&amp;"""&gt;&amp;emsp;&amp;emsp;•&amp;nbsp;&amp;nbsp;Operator Online&amp;nbsp;&amp;nbsp;("&amp;VLOOKUP(Magazine!$B71,Magazine!$B$2:$AN$95,38,0)&amp;IF(VLOOKUP(Magazine!$B71,Magazine!$B$2:$AN$95,38,0)&gt;1,"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href=""mailto:recrutare@altex.ro?subject="&amp;"["&amp;UPPER(Magazine!F71)&amp;"]"&amp;" ["&amp;UPPER(Magazine!D71)&amp;"] "&amp;"Operator Online"&amp;"""&gt;recrutare@altex.ro&lt;/a&gt;&lt;/p&gt;","")</f>
        <v/>
      </c>
      <c r="Q196" t="str">
        <f>IF(Magazine!AN71&gt;0,"&lt;p class=""cariere-pozitie-titlu"" id="""&amp;IF(Magazine!$AO71&lt;&gt;0,SUBSTITUTE(Magazine!$B71," ","-"),"")&amp;"""&gt;&amp;emsp;&amp;emsp;•&amp;nbsp;&amp;nbsp;Operator Probe &amp; Garantii&amp;nbsp;&amp;nbsp;("&amp;VLOOKUP(Magazine!$B71,Magazine!$B$2:$AN$95,39,0)&amp;IF(VLOOKUP(Magazine!$B71,Magazine!$B$2:$AN$95,39,0)&gt;1,"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href=""mailto:recrutare@altex.ro?subject="&amp;"["&amp;UPPER(Magazine!G71)&amp;"]"&amp;" ["&amp;UPPER(Magazine!E71)&amp;"] "&amp;"Probe &amp; Garantii"&amp;"""&gt;recrutare@altex.ro&lt;/a&gt;&lt;/p&gt;","")</f>
        <v/>
      </c>
      <c r="R196" t="str">
        <f t="shared" si="5"/>
        <v>&lt;/div&gt;</v>
      </c>
    </row>
    <row r="197" spans="1:18" x14ac:dyDescent="0.3">
      <c r="A197" t="str">
        <f>IF(NOT(ISNA(VLOOKUP(Magazine!D72,Magazine!$AQ$2:$AR$41,2,0))),IF(Magazine!D72&lt;&gt;Magazine!D71,"&lt;button id="""&amp;LOWER(Magazine!D72)&amp;""" class=""accordion""&gt;Posturi in județul "&amp;Magazine!D72&amp;" &lt;div&gt;("&amp;VLOOKUP(Magazine!D72,Magazine!$AQ$2:$AR$41,2,0)&amp;")&lt;/div&gt;&lt;/button&gt;",""),"")</f>
        <v>&lt;button id="mures" class="accordion"&gt;Posturi in județul Mures &lt;div&gt;(1)&lt;/div&gt;&lt;/button&gt;</v>
      </c>
      <c r="B197" t="str">
        <f t="shared" si="4"/>
        <v>&lt;div class="panel"&gt;</v>
      </c>
      <c r="C197" t="str">
        <f>IF(Magazine!$AO72&lt;&gt;0,"  &lt;h3 class=cariere-magazin-titlu&gt;"&amp;Magazine!B72&amp;"&lt;/h3&gt;","")</f>
        <v/>
      </c>
      <c r="D197" t="str">
        <f>IF(Magazine!AA72&gt;0,"&lt;p class=""cariere-pozitie-titlu"" id="""&amp;IF(Magazine!$AO72&lt;&gt;0,SUBSTITUTE(Magazine!$B72," ","-"),"")&amp;"""&gt;&amp;emsp;&amp;emsp;•&amp;nbsp;&amp;nbsp;Director Magazin&amp;nbsp;&amp;nbsp;("&amp;VLOOKUP(Magazine!$B72,Magazine!$B$2:$AN$95,26,0)&amp;IF(VLOOKUP(Magazine!$B72,Magazine!$B$2:$AN$95,26,0)&gt;1," pozitii"," pozitie")&amp;")&lt;/p&gt;"&amp;'Director Magazin   '!$D$1&amp;"  &lt;p&gt;&amp;emsp;&amp;emsp;&amp;emsp;&amp;emsp;&amp;emsp;Trimite-ne CV-ul tau: &lt;a href=""mailto:recrutare@altex.ro?subject="&amp;"["&amp;UPPER(Magazine!C72)&amp;"]"&amp;" ["&amp;UPPER(Magazine!A72)&amp;"] "&amp;"Director Magazin"&amp;"""&gt;click aici pentru a aplica.&lt;/a&gt;&lt;/p&gt;","")</f>
        <v/>
      </c>
      <c r="E197" t="str">
        <f>IF(Magazine!AB72&gt;0,"&lt;p class=""cariere-pozitie-titlu"" id="""&amp;IF(Magazine!$AO72&lt;&gt;0,SUBSTITUTE(Magazine!$B72," ","-"),"")&amp;"""&gt;&amp;emsp;&amp;emsp;•&amp;nbsp;&amp;nbsp;Director Adjunct Magazin&amp;nbsp;&amp;nbsp;("&amp;VLOOKUP(Magazine!$B72,Magazine!$B$2:$AN$95,27,0)&amp;IF(VLOOKUP(Magazine!$B72,Magazine!$B$2:$AN$95,27,0)&gt;1," pozitii"," pozitie")&amp;")&lt;/p&gt;"&amp;'Director Adjunct'!$D$1&amp;"  &lt;p&gt;&amp;emsp;&amp;emsp;&amp;emsp;&amp;emsp;&amp;emsp;Trimite-ne CV-ul tau: &lt;a href=""mailto:recrutare@altex.ro?subject="&amp;"["&amp;UPPER(Magazine!D72)&amp;"]"&amp;" ["&amp;UPPER(Magazine!B72)&amp;"] "&amp;"Director Adjunct Magazin"&amp;"""&gt;click aici pentru a aplica.&lt;/a&gt;&lt;/p&gt;","")</f>
        <v/>
      </c>
      <c r="F197" t="str">
        <f>IF(Magazine!AC72&gt;0,"&lt;p class=""cariere-pozitie-titlu"" id="""&amp;IF(Magazine!$AO72&lt;&gt;0,SUBSTITUTE(Magazine!$B72," ","-"),"")&amp;"""&gt;&amp;emsp;&amp;emsp;•&amp;nbsp;&amp;nbsp;Manager Financiar&amp;nbsp;&amp;nbsp;("&amp;VLOOKUP(Magazine!$B72,Magazine!$B$2:$AN$95,28,0)&amp;IF(VLOOKUP(Magazine!$B72,Magazine!$B$2:$AN$95,28,0)&gt;1," pozitii"," pozitie")&amp;")&lt;/p&gt;"&amp;'Manager Financiar'!$D$1&amp;"  &lt;p&gt;&amp;emsp;&amp;emsp;&amp;emsp;&amp;emsp;&amp;emsp;Trimite-ne CV-ul tau: &lt;a href=""mailto:recrutare@altex.ro?subject="&amp;"["&amp;UPPER(Magazine!C72)&amp;"]"&amp;" ["&amp;UPPER(Magazine!A72)&amp;"] "&amp;"Manager Financiar"&amp;"""&gt;click aici pentru a aplica.&lt;/a&gt;&lt;/p&gt;","")</f>
        <v/>
      </c>
      <c r="G197" t="str">
        <f>IF(Magazine!AD72&gt;0,"&lt;p class=""cariere-pozitie-titlu"" id="""&amp;IF(Magazine!$AO72&lt;&gt;0,SUBSTITUTE(Magazine!$B72," ","-"),"")&amp;"""&gt;&amp;emsp;&amp;emsp;•&amp;nbsp;&amp;nbsp;Casier&amp;nbsp;&amp;nbsp;("&amp;VLOOKUP(Magazine!$B72,Magazine!$B$2:$AN$95,29,0)&amp;IF(VLOOKUP(Magazine!$B72,Magazine!$B$2:$AN$95,29,0)&gt;1," pozitii"," pozitie")&amp;")&lt;/p&gt;"&amp;Casier!$D$1&amp;"  &lt;p&gt;&amp;emsp;&amp;emsp;&amp;emsp;&amp;emsp;&amp;emsp;Trimite-ne CV-ul tau: &lt;a href=""mailto:recrutare@altex.ro?subject="&amp;"["&amp;UPPER(Magazine!C72)&amp;"]"&amp;" ["&amp;UPPER(Magazine!A72)&amp;"] "&amp;"Casier"&amp;"""&gt;click aici pentru a aplica.&lt;/a&gt;&lt;/p&gt;","")</f>
        <v/>
      </c>
      <c r="H197" t="str">
        <f>IF(Magazine!AE72&gt;0,"&lt;p class=""cariere-pozitie-titlu"" id="""&amp;IF(Magazine!$AO72&lt;&gt;0,SUBSTITUTE(Magazine!$B72," ","-"),"")&amp;"""&gt;&amp;emsp;&amp;emsp;•&amp;nbsp;&amp;nbsp;Consultant Vanzari Electrocasnice Mari&amp;nbsp;&amp;nbsp;("&amp;VLOOKUP(Magazine!$B72,Magazine!$B$2:$AN$95,30,0)&amp;IF(VLOOKUP(Magazine!$B72,Magazine!$B$2:$AN$95,30,0)&gt;1," pozitii"," pozitie")&amp;")&lt;/p&gt;"&amp;'Electrocasnice Mari'!$D$1&amp;"  &lt;p&gt;&amp;emsp;&amp;emsp;&amp;emsp;&amp;emsp;&amp;emsp;Trimite-ne CV-ul tau: &lt;a href=""mailto:recrutare@altex.ro?subject="&amp;"["&amp;UPPER(Magazine!C72)&amp;"]"&amp;" ["&amp;UPPER(Magazine!A72)&amp;"] "&amp;"Electrocasnice Mari"&amp;"""&gt;clici aici pentru a aplica.&lt;/a&gt;&lt;/p&gt;","")</f>
        <v/>
      </c>
      <c r="I197" t="str">
        <f>IF(Magazine!AF72&gt;0,"&lt;p class=""cariere-pozitie-titlu"" id="""&amp;IF(Magazine!$AO72&lt;&gt;0,SUBSTITUTE(Magazine!$B72," ","-"),"")&amp;"""&gt;&amp;emsp;&amp;emsp;•&amp;nbsp;&amp;nbsp;Consultant Vanzari Electrocasnice Mici&amp;nbsp;&amp;nbsp;("&amp;VLOOKUP(Magazine!$B72,Magazine!$B$2:$AN$95,31,0)&amp;IF(VLOOKUP(Magazine!$B72,Magazine!$B$2:$AN$95,31,0)&gt;1," pozitii"," pozitie")&amp;")&lt;/p&gt;"&amp;'Electrocasnice Mici'!$D$1&amp;"  &lt;p&gt;&amp;emsp;&amp;emsp;&amp;emsp;&amp;emsp;&amp;emsp;Trimite-ne CV-ul tau: &lt;a href=""mailto:recrutare@altex.ro?subject="&amp;"["&amp;UPPER(Magazine!C72)&amp;"]"&amp;" ["&amp;UPPER(Magazine!A72)&amp;"] "&amp;"Electrocasnice Mici"&amp;"""&gt;click aici pentru a aplica.&lt;/a&gt;&lt;/p&gt;","")</f>
        <v/>
      </c>
      <c r="J197" t="str">
        <f>IF(Magazine!AG72&gt;0,"&lt;p class=""cariere-pozitie-titlu"" id="""&amp;IF(Magazine!$AO72&lt;&gt;0,SUBSTITUTE(Magazine!$B72," ","-"),"")&amp;"""&gt;&amp;emsp;&amp;emsp;•&amp;nbsp;&amp;nbsp;Consultant Vanzari Comunicatii&amp;nbsp;&amp;nbsp;("&amp;VLOOKUP(Magazine!$B72,Magazine!$B$2:$AN$95,32,0)&amp;IF(VLOOKUP(Magazine!$B72,Magazine!$B$2:$AN$95,32,0)&gt;1," pozitii"," pozitie")&amp;")&lt;/p&gt;"&amp;Comunicatii!$D$1&amp;"  &lt;p&gt;&amp;emsp;&amp;emsp;&amp;emsp;&amp;emsp;&amp;emsp;Trimite-ne CV-ul tau: &lt;a href=""mailto:recrutare@altex.ro?subject="&amp;"["&amp;UPPER(Magazine!C72)&amp;"]"&amp;" ["&amp;UPPER(Magazine!A72)&amp;"] "&amp;"Comunicatii"&amp;"""&gt;click aici pentru a aplica.&lt;/a&gt;&lt;/p&gt;","")</f>
        <v/>
      </c>
      <c r="K197" t="str">
        <f>IF(Magazine!AH72&gt;0,"&lt;p class=""cariere-pozitie-titlu"" id="""&amp;IF(Magazine!$AO72&lt;&gt;0,SUBSTITUTE(Magazine!$B72," ","-"),"")&amp;"""&gt;&amp;emsp;&amp;emsp;•&amp;nbsp;&amp;nbsp;Consultant Vanzari IT&amp;nbsp;&amp;nbsp;("&amp;VLOOKUP(Magazine!$B72,Magazine!$B$2:$AN$95,33,0)&amp;IF(VLOOKUP(Magazine!$B72,Magazine!$B$2:$AN$95,33,0)&gt;1," pozitii"," pozitie")&amp;")&lt;/p&gt;"&amp;IT!$D$1&amp;"  &lt;p&gt;&amp;emsp;&amp;emsp;&amp;emsp;&amp;emsp;&amp;emsp;Trimite-ne CV-ul tau: &lt;a href=""mailto:recrutare@altex.ro?subject="&amp;"["&amp;UPPER(Magazine!C72)&amp;"]"&amp;" ["&amp;UPPER(Magazine!A72)&amp;"] "&amp;"IT"&amp;"""&gt;click aici pentru a aplica.&lt;/a&gt;&lt;/p&gt;","")</f>
        <v/>
      </c>
      <c r="L197" t="str">
        <f>IF(Magazine!AI72&gt;0,"&lt;p class=""cariere-pozitie-titlu"" id="""&amp;IF(Magazine!$AO72&lt;&gt;0,SUBSTITUTE(Magazine!$B72," ","-"),"")&amp;"""&gt;&amp;emsp;&amp;emsp;•&amp;nbsp;&amp;nbsp;Consultant Vanzari Entertainment&amp;nbsp;&amp;nbsp;("&amp;VLOOKUP(Magazine!$B72,Magazine!$B$2:$AN$95,34,0)&amp;IF(VLOOKUP(Magazine!$B72,Magazine!$B$2:$AN$95,34,0)&gt;1," pozitii"," pozitie")&amp;")&lt;/p&gt;"&amp;Entertainment!$D$1&amp;"  &lt;p&gt;&amp;emsp;&amp;emsp;&amp;emsp;&amp;emsp;&amp;emsp;Trimite-ne CV-ul tau &lt;a href=""mailto:recrutare@altex.ro?subject="&amp;"["&amp;UPPER(Magazine!C72)&amp;"]"&amp;" ["&amp;UPPER(Magazine!A72)&amp;"] "&amp;"Entertainment"&amp;"""&gt;click aici pentru a aplica.&lt;/a&gt;&lt;/p&gt;","")</f>
        <v/>
      </c>
      <c r="M197" t="str">
        <f>IF(Magazine!AJ72&gt;0,"&lt;p class=""cariere-pozitie-titlu"" id="""&amp;IF(Magazine!$AO72&lt;&gt;0,SUBSTITUTE(Magazine!$B72," ","-"),"")&amp;"""&gt;&amp;emsp;&amp;emsp;•&amp;nbsp;&amp;nbsp;Consultant Vanzari Negre&amp;nbsp;&amp;nbsp;("&amp;VLOOKUP(Magazine!$B72,Magazine!$B$2:$AN$95,35,0)&amp;IF(VLOOKUP(Magazine!$B72,Magazine!$B$2:$AN$95,35,0)&gt;1," pozitii"," pozitie")&amp;")&lt;/p&gt;"&amp;Negre!D71&amp;"  &lt;p&gt;&amp;emsp;&amp;emsp;&amp;emsp;&amp;emsp;&amp;emsp;Trimite-ne CV-ul tău la adresa &lt;a href=""mailto:recrutare@altex.ro?subject="&amp;"["&amp;UPPER(Magazine!C72)&amp;"]"&amp;" ["&amp;UPPER(Magazine!A72)&amp;"] "&amp;"Negre"&amp;"""&gt;recrutare@altex.ro&lt;/a&gt;&lt;/p&gt;","")</f>
        <v/>
      </c>
      <c r="N197" t="str">
        <f>IF(Magazine!AK72&gt;0,"&lt;p class=""cariere-pozitie-titlu"" id="""&amp;IF(Magazine!$AO72&lt;&gt;0,SUBSTITUTE(Magazine!$B72," ","-"),"")&amp;"""&gt;&amp;emsp;&amp;emsp;•&amp;nbsp;&amp;nbsp;Consultant Vanzari Audio-Visual&amp;nbsp;&amp;nbsp;("&amp;VLOOKUP(Magazine!$B72,Magazine!$B$2:$AN$95,36,0)&amp;IF(VLOOKUP(Magazine!$B72,Magazine!$B$2:$AN$95,36,0)&gt;1," pozitii"," pozitie")&amp;")&lt;/p&gt;"&amp;'Audio-Visual    '!$D$1&amp;"  &lt;p&gt;&amp;emsp;&amp;emsp;&amp;emsp;&amp;emsp;&amp;emsp;Trimite-ne CV-ul tau: &lt;a href=""mailto:recrutare@altex.ro?subject="&amp;"["&amp;UPPER(Magazine!F72)&amp;"]"&amp;" ["&amp;UPPER(Magazine!D72)&amp;"] "&amp;"Audio-Visual"&amp;"""&gt;click aici pentru a aplica.&lt;/a&gt;&lt;/p&gt;","")</f>
        <v/>
      </c>
      <c r="O197" t="str">
        <f>IF(Magazine!AL72&gt;0,"&lt;p class=""cariere-pozitie-titlu"" id="""&amp;IF(Magazine!$AO72&lt;&gt;0,SUBSTITUTE(Magazine!$B72," ","-"),"")&amp;"""&gt;&amp;emsp;&amp;emsp;•&amp;nbsp;&amp;nbsp;Responsabil Service&amp;nbsp;&amp;nbsp;("&amp;VLOOKUP(Magazine!$B72,Magazine!$B$2:$AN$95,37,0)&amp;IF(VLOOKUP(Magazine!$B72,Magazine!$B$2:$AN$95,37,0)&gt;1," pozitii"," pozitie")&amp;")&lt;/p&gt;"&amp;'Responsabil Service'!$D$1&amp;"  &lt;p&gt;&amp;emsp;&amp;emsp;&amp;emsp;&amp;emsp;&amp;emsp;Trimite-ne CV-ul tau &lt;a href=""mailto:recrutare@altex.ro?subject="&amp;"["&amp;UPPER(Magazine!F72)&amp;"]"&amp;" ["&amp;UPPER(Magazine!D72)&amp;"] "&amp;"Responsabil Service"&amp;"""&gt;click aici pentru a aplica.&lt;/a&gt;&lt;/p&gt;","")</f>
        <v/>
      </c>
      <c r="P197" t="str">
        <f>IF(Magazine!AM72&gt;0,"&lt;p class=""cariere-pozitie-titlu"" id="""&amp;IF(Magazine!$AO72&lt;&gt;0,SUBSTITUTE(Magazine!$B72," ","-"),"")&amp;"""&gt;&amp;emsp;&amp;emsp;•&amp;nbsp;&amp;nbsp;Operator Online&amp;nbsp;&amp;nbsp;("&amp;VLOOKUP(Magazine!$B72,Magazine!$B$2:$AN$95,38,0)&amp;IF(VLOOKUP(Magazine!$B72,Magazine!$B$2:$AN$95,38,0)&gt;1,"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href=""mailto:recrutare@altex.ro?subject="&amp;"["&amp;UPPER(Magazine!F72)&amp;"]"&amp;" ["&amp;UPPER(Magazine!D72)&amp;"] "&amp;"Operator Online"&amp;"""&gt;recrutare@altex.ro&lt;/a&gt;&lt;/p&gt;","")</f>
        <v/>
      </c>
      <c r="Q197" t="str">
        <f>IF(Magazine!AN72&gt;0,"&lt;p class=""cariere-pozitie-titlu"" id="""&amp;IF(Magazine!$AO72&lt;&gt;0,SUBSTITUTE(Magazine!$B72," ","-"),"")&amp;"""&gt;&amp;emsp;&amp;emsp;•&amp;nbsp;&amp;nbsp;Operator Probe &amp; Garantii&amp;nbsp;&amp;nbsp;("&amp;VLOOKUP(Magazine!$B72,Magazine!$B$2:$AN$95,39,0)&amp;IF(VLOOKUP(Magazine!$B72,Magazine!$B$2:$AN$95,39,0)&gt;1,"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href=""mailto:recrutare@altex.ro?subject="&amp;"["&amp;UPPER(Magazine!G72)&amp;"]"&amp;" ["&amp;UPPER(Magazine!E72)&amp;"] "&amp;"Probe &amp; Garantii"&amp;"""&gt;recrutare@altex.ro&lt;/a&gt;&lt;/p&gt;","")</f>
        <v/>
      </c>
      <c r="R197" t="str">
        <f t="shared" si="5"/>
        <v/>
      </c>
    </row>
    <row r="198" spans="1:18" x14ac:dyDescent="0.3">
      <c r="A198" t="str">
        <f>IF(NOT(ISNA(VLOOKUP(Magazine!D73,Magazine!$AQ$2:$AR$41,2,0))),IF(Magazine!D73&lt;&gt;Magazine!D72,"&lt;button id="""&amp;LOWER(Magazine!D73)&amp;""" class=""accordion""&gt;Posturi in județul "&amp;Magazine!D73&amp;" &lt;div&gt;("&amp;VLOOKUP(Magazine!D73,Magazine!$AQ$2:$AR$41,2,0)&amp;")&lt;/div&gt;&lt;/button&gt;",""),"")</f>
        <v/>
      </c>
      <c r="B198" t="str">
        <f t="shared" si="4"/>
        <v/>
      </c>
      <c r="C198" t="str">
        <f>IF(Magazine!$AO73&lt;&gt;0,"  &lt;h3 class=cariere-magazin-titlu&gt;"&amp;Magazine!B73&amp;"&lt;/h3&gt;","")</f>
        <v xml:space="preserve">  &lt;h3 class=cariere-magazin-titlu&gt;Altex Sighisoara Strip Mall&lt;/h3&gt;</v>
      </c>
      <c r="D198" t="str">
        <f>IF(Magazine!AA73&gt;0,"&lt;p class=""cariere-pozitie-titlu"" id="""&amp;IF(Magazine!$AO73&lt;&gt;0,SUBSTITUTE(Magazine!$B73," ","-"),"")&amp;"""&gt;&amp;emsp;&amp;emsp;•&amp;nbsp;&amp;nbsp;Director Magazin&amp;nbsp;&amp;nbsp;("&amp;VLOOKUP(Magazine!$B73,Magazine!$B$2:$AN$95,26,0)&amp;IF(VLOOKUP(Magazine!$B73,Magazine!$B$2:$AN$95,26,0)&gt;1," pozitii"," pozitie")&amp;")&lt;/p&gt;"&amp;'Director Magazin   '!$D$1&amp;"  &lt;p&gt;&amp;emsp;&amp;emsp;&amp;emsp;&amp;emsp;&amp;emsp;Trimite-ne CV-ul tau: &lt;a href=""mailto:recrutare@altex.ro?subject="&amp;"["&amp;UPPER(Magazine!C73)&amp;"]"&amp;" ["&amp;UPPER(Magazine!A73)&amp;"] "&amp;"Director Magazin"&amp;"""&gt;click aici pentru a aplica.&lt;/a&gt;&lt;/p&gt;","")</f>
        <v/>
      </c>
      <c r="E198" t="str">
        <f>IF(Magazine!AB73&gt;0,"&lt;p class=""cariere-pozitie-titlu"" id="""&amp;IF(Magazine!$AO73&lt;&gt;0,SUBSTITUTE(Magazine!$B73," ","-"),"")&amp;"""&gt;&amp;emsp;&amp;emsp;•&amp;nbsp;&amp;nbsp;Director Adjunct Magazin&amp;nbsp;&amp;nbsp;("&amp;VLOOKUP(Magazine!$B73,Magazine!$B$2:$AN$95,27,0)&amp;IF(VLOOKUP(Magazine!$B73,Magazine!$B$2:$AN$95,27,0)&gt;1," pozitii"," pozitie")&amp;")&lt;/p&gt;"&amp;'Director Adjunct'!$D$1&amp;"  &lt;p&gt;&amp;emsp;&amp;emsp;&amp;emsp;&amp;emsp;&amp;emsp;Trimite-ne CV-ul tau: &lt;a href=""mailto:recrutare@altex.ro?subject="&amp;"["&amp;UPPER(Magazine!D73)&amp;"]"&amp;" ["&amp;UPPER(Magazine!B73)&amp;"] "&amp;"Director Adjunct Magazin"&amp;"""&gt;click aici pentru a aplica.&lt;/a&gt;&lt;/p&gt;","")</f>
        <v/>
      </c>
      <c r="F198" t="str">
        <f>IF(Magazine!AC73&gt;0,"&lt;p class=""cariere-pozitie-titlu"" id="""&amp;IF(Magazine!$AO73&lt;&gt;0,SUBSTITUTE(Magazine!$B73," ","-"),"")&amp;"""&gt;&amp;emsp;&amp;emsp;•&amp;nbsp;&amp;nbsp;Manager Financiar&amp;nbsp;&amp;nbsp;("&amp;VLOOKUP(Magazine!$B73,Magazine!$B$2:$AN$95,28,0)&amp;IF(VLOOKUP(Magazine!$B73,Magazine!$B$2:$AN$95,28,0)&gt;1," pozitii"," pozitie")&amp;")&lt;/p&gt;"&amp;'Manager Financiar'!$D$1&amp;"  &lt;p&gt;&amp;emsp;&amp;emsp;&amp;emsp;&amp;emsp;&amp;emsp;Trimite-ne CV-ul tau: &lt;a href=""mailto:recrutare@altex.ro?subject="&amp;"["&amp;UPPER(Magazine!C73)&amp;"]"&amp;" ["&amp;UPPER(Magazine!A73)&amp;"] "&amp;"Manager Financiar"&amp;"""&gt;click aici pentru a aplica.&lt;/a&gt;&lt;/p&gt;","")</f>
        <v>&lt;p class="cariere-pozitie-titlu" id="Altex-Sighisoara-Strip-Mall"&gt;&amp;emsp;&amp;emsp;•&amp;nbsp;&amp;nbsp;Manager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href="mailto:recrutare@altex.ro?subject=[SIGHISOARA] [ALTEX] Manager Financiar"&gt;click aici pentru a aplica.&lt;/a&gt;&lt;/p&gt;</v>
      </c>
      <c r="G198" t="str">
        <f>IF(Magazine!AD73&gt;0,"&lt;p class=""cariere-pozitie-titlu"" id="""&amp;IF(Magazine!$AO73&lt;&gt;0,SUBSTITUTE(Magazine!$B73," ","-"),"")&amp;"""&gt;&amp;emsp;&amp;emsp;•&amp;nbsp;&amp;nbsp;Casier&amp;nbsp;&amp;nbsp;("&amp;VLOOKUP(Magazine!$B73,Magazine!$B$2:$AN$95,29,0)&amp;IF(VLOOKUP(Magazine!$B73,Magazine!$B$2:$AN$95,29,0)&gt;1," pozitii"," pozitie")&amp;")&lt;/p&gt;"&amp;Casier!$D$1&amp;"  &lt;p&gt;&amp;emsp;&amp;emsp;&amp;emsp;&amp;emsp;&amp;emsp;Trimite-ne CV-ul tau: &lt;a href=""mailto:recrutare@altex.ro?subject="&amp;"["&amp;UPPER(Magazine!C73)&amp;"]"&amp;" ["&amp;UPPER(Magazine!A73)&amp;"] "&amp;"Casier"&amp;"""&gt;click aici pentru a aplica.&lt;/a&gt;&lt;/p&gt;","")</f>
        <v/>
      </c>
      <c r="H198" t="str">
        <f>IF(Magazine!AE73&gt;0,"&lt;p class=""cariere-pozitie-titlu"" id="""&amp;IF(Magazine!$AO73&lt;&gt;0,SUBSTITUTE(Magazine!$B73," ","-"),"")&amp;"""&gt;&amp;emsp;&amp;emsp;•&amp;nbsp;&amp;nbsp;Consultant Vanzari Electrocasnice Mari&amp;nbsp;&amp;nbsp;("&amp;VLOOKUP(Magazine!$B73,Magazine!$B$2:$AN$95,30,0)&amp;IF(VLOOKUP(Magazine!$B73,Magazine!$B$2:$AN$95,30,0)&gt;1," pozitii"," pozitie")&amp;")&lt;/p&gt;"&amp;'Electrocasnice Mari'!$D$1&amp;"  &lt;p&gt;&amp;emsp;&amp;emsp;&amp;emsp;&amp;emsp;&amp;emsp;Trimite-ne CV-ul tau: &lt;a href=""mailto:recrutare@altex.ro?subject="&amp;"["&amp;UPPER(Magazine!C73)&amp;"]"&amp;" ["&amp;UPPER(Magazine!A73)&amp;"] "&amp;"Electrocasnice Mari"&amp;"""&gt;clici aici pentru a aplica.&lt;/a&gt;&lt;/p&gt;","")</f>
        <v/>
      </c>
      <c r="I198" t="str">
        <f>IF(Magazine!AF73&gt;0,"&lt;p class=""cariere-pozitie-titlu"" id="""&amp;IF(Magazine!$AO73&lt;&gt;0,SUBSTITUTE(Magazine!$B73," ","-"),"")&amp;"""&gt;&amp;emsp;&amp;emsp;•&amp;nbsp;&amp;nbsp;Consultant Vanzari Electrocasnice Mici&amp;nbsp;&amp;nbsp;("&amp;VLOOKUP(Magazine!$B73,Magazine!$B$2:$AN$95,31,0)&amp;IF(VLOOKUP(Magazine!$B73,Magazine!$B$2:$AN$95,31,0)&gt;1," pozitii"," pozitie")&amp;")&lt;/p&gt;"&amp;'Electrocasnice Mici'!$D$1&amp;"  &lt;p&gt;&amp;emsp;&amp;emsp;&amp;emsp;&amp;emsp;&amp;emsp;Trimite-ne CV-ul tau: &lt;a href=""mailto:recrutare@altex.ro?subject="&amp;"["&amp;UPPER(Magazine!C73)&amp;"]"&amp;" ["&amp;UPPER(Magazine!A73)&amp;"] "&amp;"Electrocasnice Mici"&amp;"""&gt;click aici pentru a aplica.&lt;/a&gt;&lt;/p&gt;","")</f>
        <v/>
      </c>
      <c r="J198" t="str">
        <f>IF(Magazine!AG73&gt;0,"&lt;p class=""cariere-pozitie-titlu"" id="""&amp;IF(Magazine!$AO73&lt;&gt;0,SUBSTITUTE(Magazine!$B73," ","-"),"")&amp;"""&gt;&amp;emsp;&amp;emsp;•&amp;nbsp;&amp;nbsp;Consultant Vanzari Comunicatii&amp;nbsp;&amp;nbsp;("&amp;VLOOKUP(Magazine!$B73,Magazine!$B$2:$AN$95,32,0)&amp;IF(VLOOKUP(Magazine!$B73,Magazine!$B$2:$AN$95,32,0)&gt;1," pozitii"," pozitie")&amp;")&lt;/p&gt;"&amp;Comunicatii!$D$1&amp;"  &lt;p&gt;&amp;emsp;&amp;emsp;&amp;emsp;&amp;emsp;&amp;emsp;Trimite-ne CV-ul tau: &lt;a href=""mailto:recrutare@altex.ro?subject="&amp;"["&amp;UPPER(Magazine!C73)&amp;"]"&amp;" ["&amp;UPPER(Magazine!A73)&amp;"] "&amp;"Comunicatii"&amp;"""&gt;click aici pentru a aplica.&lt;/a&gt;&lt;/p&gt;","")</f>
        <v/>
      </c>
      <c r="K198" t="str">
        <f>IF(Magazine!AH73&gt;0,"&lt;p class=""cariere-pozitie-titlu"" id="""&amp;IF(Magazine!$AO73&lt;&gt;0,SUBSTITUTE(Magazine!$B73," ","-"),"")&amp;"""&gt;&amp;emsp;&amp;emsp;•&amp;nbsp;&amp;nbsp;Consultant Vanzari IT&amp;nbsp;&amp;nbsp;("&amp;VLOOKUP(Magazine!$B73,Magazine!$B$2:$AN$95,33,0)&amp;IF(VLOOKUP(Magazine!$B73,Magazine!$B$2:$AN$95,33,0)&gt;1," pozitii"," pozitie")&amp;")&lt;/p&gt;"&amp;IT!$D$1&amp;"  &lt;p&gt;&amp;emsp;&amp;emsp;&amp;emsp;&amp;emsp;&amp;emsp;Trimite-ne CV-ul tau: &lt;a href=""mailto:recrutare@altex.ro?subject="&amp;"["&amp;UPPER(Magazine!C73)&amp;"]"&amp;" ["&amp;UPPER(Magazine!A73)&amp;"] "&amp;"IT"&amp;"""&gt;click aici pentru a aplica.&lt;/a&gt;&lt;/p&gt;","")</f>
        <v/>
      </c>
      <c r="L198" t="str">
        <f>IF(Magazine!AI73&gt;0,"&lt;p class=""cariere-pozitie-titlu"" id="""&amp;IF(Magazine!$AO73&lt;&gt;0,SUBSTITUTE(Magazine!$B73," ","-"),"")&amp;"""&gt;&amp;emsp;&amp;emsp;•&amp;nbsp;&amp;nbsp;Consultant Vanzari Entertainment&amp;nbsp;&amp;nbsp;("&amp;VLOOKUP(Magazine!$B73,Magazine!$B$2:$AN$95,34,0)&amp;IF(VLOOKUP(Magazine!$B73,Magazine!$B$2:$AN$95,34,0)&gt;1," pozitii"," pozitie")&amp;")&lt;/p&gt;"&amp;Entertainment!$D$1&amp;"  &lt;p&gt;&amp;emsp;&amp;emsp;&amp;emsp;&amp;emsp;&amp;emsp;Trimite-ne CV-ul tau &lt;a href=""mailto:recrutare@altex.ro?subject="&amp;"["&amp;UPPER(Magazine!C73)&amp;"]"&amp;" ["&amp;UPPER(Magazine!A73)&amp;"] "&amp;"Entertainment"&amp;"""&gt;click aici pentru a aplica.&lt;/a&gt;&lt;/p&gt;","")</f>
        <v/>
      </c>
      <c r="M198" t="str">
        <f>IF(Magazine!AJ73&gt;0,"&lt;p class=""cariere-pozitie-titlu"" id="""&amp;IF(Magazine!$AO73&lt;&gt;0,SUBSTITUTE(Magazine!$B73," ","-"),"")&amp;"""&gt;&amp;emsp;&amp;emsp;•&amp;nbsp;&amp;nbsp;Consultant Vanzari Negre&amp;nbsp;&amp;nbsp;("&amp;VLOOKUP(Magazine!$B73,Magazine!$B$2:$AN$95,35,0)&amp;IF(VLOOKUP(Magazine!$B73,Magazine!$B$2:$AN$95,35,0)&gt;1," pozitii"," pozitie")&amp;")&lt;/p&gt;"&amp;Negre!D72&amp;"  &lt;p&gt;&amp;emsp;&amp;emsp;&amp;emsp;&amp;emsp;&amp;emsp;Trimite-ne CV-ul tău la adresa &lt;a href=""mailto:recrutare@altex.ro?subject="&amp;"["&amp;UPPER(Magazine!C73)&amp;"]"&amp;" ["&amp;UPPER(Magazine!A73)&amp;"] "&amp;"Negre"&amp;"""&gt;recrutare@altex.ro&lt;/a&gt;&lt;/p&gt;","")</f>
        <v/>
      </c>
      <c r="N198" t="str">
        <f>IF(Magazine!AK73&gt;0,"&lt;p class=""cariere-pozitie-titlu"" id="""&amp;IF(Magazine!$AO73&lt;&gt;0,SUBSTITUTE(Magazine!$B73," ","-"),"")&amp;"""&gt;&amp;emsp;&amp;emsp;•&amp;nbsp;&amp;nbsp;Consultant Vanzari Audio-Visual&amp;nbsp;&amp;nbsp;("&amp;VLOOKUP(Magazine!$B73,Magazine!$B$2:$AN$95,36,0)&amp;IF(VLOOKUP(Magazine!$B73,Magazine!$B$2:$AN$95,36,0)&gt;1," pozitii"," pozitie")&amp;")&lt;/p&gt;"&amp;'Audio-Visual    '!$D$1&amp;"  &lt;p&gt;&amp;emsp;&amp;emsp;&amp;emsp;&amp;emsp;&amp;emsp;Trimite-ne CV-ul tau: &lt;a href=""mailto:recrutare@altex.ro?subject="&amp;"["&amp;UPPER(Magazine!F73)&amp;"]"&amp;" ["&amp;UPPER(Magazine!D73)&amp;"] "&amp;"Audio-Visual"&amp;"""&gt;click aici pentru a aplica.&lt;/a&gt;&lt;/p&gt;","")</f>
        <v/>
      </c>
      <c r="O198" t="str">
        <f>IF(Magazine!AL73&gt;0,"&lt;p class=""cariere-pozitie-titlu"" id="""&amp;IF(Magazine!$AO73&lt;&gt;0,SUBSTITUTE(Magazine!$B73," ","-"),"")&amp;"""&gt;&amp;emsp;&amp;emsp;•&amp;nbsp;&amp;nbsp;Responsabil Service&amp;nbsp;&amp;nbsp;("&amp;VLOOKUP(Magazine!$B73,Magazine!$B$2:$AN$95,37,0)&amp;IF(VLOOKUP(Magazine!$B73,Magazine!$B$2:$AN$95,37,0)&gt;1," pozitii"," pozitie")&amp;")&lt;/p&gt;"&amp;'Responsabil Service'!$D$1&amp;"  &lt;p&gt;&amp;emsp;&amp;emsp;&amp;emsp;&amp;emsp;&amp;emsp;Trimite-ne CV-ul tau &lt;a href=""mailto:recrutare@altex.ro?subject="&amp;"["&amp;UPPER(Magazine!F73)&amp;"]"&amp;" ["&amp;UPPER(Magazine!D73)&amp;"] "&amp;"Responsabil Service"&amp;"""&gt;click aici pentru a aplica.&lt;/a&gt;&lt;/p&gt;","")</f>
        <v/>
      </c>
      <c r="P198" t="str">
        <f>IF(Magazine!AM73&gt;0,"&lt;p class=""cariere-pozitie-titlu"" id="""&amp;IF(Magazine!$AO73&lt;&gt;0,SUBSTITUTE(Magazine!$B73," ","-"),"")&amp;"""&gt;&amp;emsp;&amp;emsp;•&amp;nbsp;&amp;nbsp;Operator Online&amp;nbsp;&amp;nbsp;("&amp;VLOOKUP(Magazine!$B73,Magazine!$B$2:$AN$95,38,0)&amp;IF(VLOOKUP(Magazine!$B73,Magazine!$B$2:$AN$95,38,0)&gt;1,"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href=""mailto:recrutare@altex.ro?subject="&amp;"["&amp;UPPER(Magazine!F73)&amp;"]"&amp;" ["&amp;UPPER(Magazine!D73)&amp;"] "&amp;"Operator Online"&amp;"""&gt;recrutare@altex.ro&lt;/a&gt;&lt;/p&gt;","")</f>
        <v/>
      </c>
      <c r="Q198" t="str">
        <f>IF(Magazine!AN73&gt;0,"&lt;p class=""cariere-pozitie-titlu"" id="""&amp;IF(Magazine!$AO73&lt;&gt;0,SUBSTITUTE(Magazine!$B73," ","-"),"")&amp;"""&gt;&amp;emsp;&amp;emsp;•&amp;nbsp;&amp;nbsp;Operator Probe &amp; Garantii&amp;nbsp;&amp;nbsp;("&amp;VLOOKUP(Magazine!$B73,Magazine!$B$2:$AN$95,39,0)&amp;IF(VLOOKUP(Magazine!$B73,Magazine!$B$2:$AN$95,39,0)&gt;1,"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href=""mailto:recrutare@altex.ro?subject="&amp;"["&amp;UPPER(Magazine!G73)&amp;"]"&amp;" ["&amp;UPPER(Magazine!E73)&amp;"] "&amp;"Probe &amp; Garantii"&amp;"""&gt;recrutare@altex.ro&lt;/a&gt;&lt;/p&gt;","")</f>
        <v/>
      </c>
      <c r="R198" t="str">
        <f t="shared" si="5"/>
        <v>&lt;/div&gt;</v>
      </c>
    </row>
    <row r="199" spans="1:18" x14ac:dyDescent="0.3">
      <c r="A199" t="str">
        <f>IF(NOT(ISNA(VLOOKUP(Magazine!D74,Magazine!$AQ$2:$AR$41,2,0))),IF(Magazine!D74&lt;&gt;Magazine!D73,"&lt;button id="""&amp;LOWER(Magazine!D74)&amp;""" class=""accordion""&gt;Posturi in județul "&amp;Magazine!D74&amp;" &lt;div&gt;("&amp;VLOOKUP(Magazine!D74,Magazine!$AQ$2:$AR$41,2,0)&amp;")&lt;/div&gt;&lt;/button&gt;",""),"")</f>
        <v>&lt;button id="neamt" class="accordion"&gt;Posturi in județul Neamt &lt;div&gt;(0)&lt;/div&gt;&lt;/button&gt;</v>
      </c>
      <c r="B199" t="str">
        <f t="shared" si="4"/>
        <v>&lt;div class="panel"&gt;</v>
      </c>
      <c r="C199" t="str">
        <f>IF(Magazine!$AO74&lt;&gt;0,"  &lt;h3 class=cariere-magazin-titlu&gt;"&amp;Magazine!B74&amp;"&lt;/h3&gt;","")</f>
        <v/>
      </c>
      <c r="D199" t="str">
        <f>IF(Magazine!AA74&gt;0,"&lt;p class=""cariere-pozitie-titlu"" id="""&amp;IF(Magazine!$AO74&lt;&gt;0,SUBSTITUTE(Magazine!$B74," ","-"),"")&amp;"""&gt;&amp;emsp;&amp;emsp;•&amp;nbsp;&amp;nbsp;Director Magazin&amp;nbsp;&amp;nbsp;("&amp;VLOOKUP(Magazine!$B74,Magazine!$B$2:$AN$95,26,0)&amp;IF(VLOOKUP(Magazine!$B74,Magazine!$B$2:$AN$95,26,0)&gt;1," pozitii"," pozitie")&amp;")&lt;/p&gt;"&amp;'Director Magazin   '!$D$1&amp;"  &lt;p&gt;&amp;emsp;&amp;emsp;&amp;emsp;&amp;emsp;&amp;emsp;Trimite-ne CV-ul tau: &lt;a href=""mailto:recrutare@altex.ro?subject="&amp;"["&amp;UPPER(Magazine!C74)&amp;"]"&amp;" ["&amp;UPPER(Magazine!A74)&amp;"] "&amp;"Director Magazin"&amp;"""&gt;click aici pentru a aplica.&lt;/a&gt;&lt;/p&gt;","")</f>
        <v/>
      </c>
      <c r="E199" t="str">
        <f>IF(Magazine!AB74&gt;0,"&lt;p class=""cariere-pozitie-titlu"" id="""&amp;IF(Magazine!$AO74&lt;&gt;0,SUBSTITUTE(Magazine!$B74," ","-"),"")&amp;"""&gt;&amp;emsp;&amp;emsp;•&amp;nbsp;&amp;nbsp;Director Adjunct Magazin&amp;nbsp;&amp;nbsp;("&amp;VLOOKUP(Magazine!$B74,Magazine!$B$2:$AN$95,27,0)&amp;IF(VLOOKUP(Magazine!$B74,Magazine!$B$2:$AN$95,27,0)&gt;1," pozitii"," pozitie")&amp;")&lt;/p&gt;"&amp;'Director Adjunct'!$D$1&amp;"  &lt;p&gt;&amp;emsp;&amp;emsp;&amp;emsp;&amp;emsp;&amp;emsp;Trimite-ne CV-ul tau: &lt;a href=""mailto:recrutare@altex.ro?subject="&amp;"["&amp;UPPER(Magazine!D74)&amp;"]"&amp;" ["&amp;UPPER(Magazine!B74)&amp;"] "&amp;"Director Adjunct Magazin"&amp;"""&gt;click aici pentru a aplica.&lt;/a&gt;&lt;/p&gt;","")</f>
        <v/>
      </c>
      <c r="F199" t="str">
        <f>IF(Magazine!AC74&gt;0,"&lt;p class=""cariere-pozitie-titlu"" id="""&amp;IF(Magazine!$AO74&lt;&gt;0,SUBSTITUTE(Magazine!$B74," ","-"),"")&amp;"""&gt;&amp;emsp;&amp;emsp;•&amp;nbsp;&amp;nbsp;Manager Financiar&amp;nbsp;&amp;nbsp;("&amp;VLOOKUP(Magazine!$B74,Magazine!$B$2:$AN$95,28,0)&amp;IF(VLOOKUP(Magazine!$B74,Magazine!$B$2:$AN$95,28,0)&gt;1," pozitii"," pozitie")&amp;")&lt;/p&gt;"&amp;'Manager Financiar'!$D$1&amp;"  &lt;p&gt;&amp;emsp;&amp;emsp;&amp;emsp;&amp;emsp;&amp;emsp;Trimite-ne CV-ul tau: &lt;a href=""mailto:recrutare@altex.ro?subject="&amp;"["&amp;UPPER(Magazine!C74)&amp;"]"&amp;" ["&amp;UPPER(Magazine!A74)&amp;"] "&amp;"Manager Financiar"&amp;"""&gt;click aici pentru a aplica.&lt;/a&gt;&lt;/p&gt;","")</f>
        <v/>
      </c>
      <c r="G199" t="str">
        <f>IF(Magazine!AD74&gt;0,"&lt;p class=""cariere-pozitie-titlu"" id="""&amp;IF(Magazine!$AO74&lt;&gt;0,SUBSTITUTE(Magazine!$B74," ","-"),"")&amp;"""&gt;&amp;emsp;&amp;emsp;•&amp;nbsp;&amp;nbsp;Casier&amp;nbsp;&amp;nbsp;("&amp;VLOOKUP(Magazine!$B74,Magazine!$B$2:$AN$95,29,0)&amp;IF(VLOOKUP(Magazine!$B74,Magazine!$B$2:$AN$95,29,0)&gt;1," pozitii"," pozitie")&amp;")&lt;/p&gt;"&amp;Casier!$D$1&amp;"  &lt;p&gt;&amp;emsp;&amp;emsp;&amp;emsp;&amp;emsp;&amp;emsp;Trimite-ne CV-ul tau: &lt;a href=""mailto:recrutare@altex.ro?subject="&amp;"["&amp;UPPER(Magazine!C74)&amp;"]"&amp;" ["&amp;UPPER(Magazine!A74)&amp;"] "&amp;"Casier"&amp;"""&gt;click aici pentru a aplica.&lt;/a&gt;&lt;/p&gt;","")</f>
        <v/>
      </c>
      <c r="H199" t="str">
        <f>IF(Magazine!AE74&gt;0,"&lt;p class=""cariere-pozitie-titlu"" id="""&amp;IF(Magazine!$AO74&lt;&gt;0,SUBSTITUTE(Magazine!$B74," ","-"),"")&amp;"""&gt;&amp;emsp;&amp;emsp;•&amp;nbsp;&amp;nbsp;Consultant Vanzari Electrocasnice Mari&amp;nbsp;&amp;nbsp;("&amp;VLOOKUP(Magazine!$B74,Magazine!$B$2:$AN$95,30,0)&amp;IF(VLOOKUP(Magazine!$B74,Magazine!$B$2:$AN$95,30,0)&gt;1," pozitii"," pozitie")&amp;")&lt;/p&gt;"&amp;'Electrocasnice Mari'!$D$1&amp;"  &lt;p&gt;&amp;emsp;&amp;emsp;&amp;emsp;&amp;emsp;&amp;emsp;Trimite-ne CV-ul tau: &lt;a href=""mailto:recrutare@altex.ro?subject="&amp;"["&amp;UPPER(Magazine!C74)&amp;"]"&amp;" ["&amp;UPPER(Magazine!A74)&amp;"] "&amp;"Electrocasnice Mari"&amp;"""&gt;clici aici pentru a aplica.&lt;/a&gt;&lt;/p&gt;","")</f>
        <v/>
      </c>
      <c r="I199" t="str">
        <f>IF(Magazine!AF74&gt;0,"&lt;p class=""cariere-pozitie-titlu"" id="""&amp;IF(Magazine!$AO74&lt;&gt;0,SUBSTITUTE(Magazine!$B74," ","-"),"")&amp;"""&gt;&amp;emsp;&amp;emsp;•&amp;nbsp;&amp;nbsp;Consultant Vanzari Electrocasnice Mici&amp;nbsp;&amp;nbsp;("&amp;VLOOKUP(Magazine!$B74,Magazine!$B$2:$AN$95,31,0)&amp;IF(VLOOKUP(Magazine!$B74,Magazine!$B$2:$AN$95,31,0)&gt;1," pozitii"," pozitie")&amp;")&lt;/p&gt;"&amp;'Electrocasnice Mici'!$D$1&amp;"  &lt;p&gt;&amp;emsp;&amp;emsp;&amp;emsp;&amp;emsp;&amp;emsp;Trimite-ne CV-ul tau: &lt;a href=""mailto:recrutare@altex.ro?subject="&amp;"["&amp;UPPER(Magazine!C74)&amp;"]"&amp;" ["&amp;UPPER(Magazine!A74)&amp;"] "&amp;"Electrocasnice Mici"&amp;"""&gt;click aici pentru a aplica.&lt;/a&gt;&lt;/p&gt;","")</f>
        <v/>
      </c>
      <c r="J199" t="str">
        <f>IF(Magazine!AG74&gt;0,"&lt;p class=""cariere-pozitie-titlu"" id="""&amp;IF(Magazine!$AO74&lt;&gt;0,SUBSTITUTE(Magazine!$B74," ","-"),"")&amp;"""&gt;&amp;emsp;&amp;emsp;•&amp;nbsp;&amp;nbsp;Consultant Vanzari Comunicatii&amp;nbsp;&amp;nbsp;("&amp;VLOOKUP(Magazine!$B74,Magazine!$B$2:$AN$95,32,0)&amp;IF(VLOOKUP(Magazine!$B74,Magazine!$B$2:$AN$95,32,0)&gt;1," pozitii"," pozitie")&amp;")&lt;/p&gt;"&amp;Comunicatii!$D$1&amp;"  &lt;p&gt;&amp;emsp;&amp;emsp;&amp;emsp;&amp;emsp;&amp;emsp;Trimite-ne CV-ul tau: &lt;a href=""mailto:recrutare@altex.ro?subject="&amp;"["&amp;UPPER(Magazine!C74)&amp;"]"&amp;" ["&amp;UPPER(Magazine!A74)&amp;"] "&amp;"Comunicatii"&amp;"""&gt;click aici pentru a aplica.&lt;/a&gt;&lt;/p&gt;","")</f>
        <v/>
      </c>
      <c r="K199" t="str">
        <f>IF(Magazine!AH74&gt;0,"&lt;p class=""cariere-pozitie-titlu"" id="""&amp;IF(Magazine!$AO74&lt;&gt;0,SUBSTITUTE(Magazine!$B74," ","-"),"")&amp;"""&gt;&amp;emsp;&amp;emsp;•&amp;nbsp;&amp;nbsp;Consultant Vanzari IT&amp;nbsp;&amp;nbsp;("&amp;VLOOKUP(Magazine!$B74,Magazine!$B$2:$AN$95,33,0)&amp;IF(VLOOKUP(Magazine!$B74,Magazine!$B$2:$AN$95,33,0)&gt;1," pozitii"," pozitie")&amp;")&lt;/p&gt;"&amp;IT!$D$1&amp;"  &lt;p&gt;&amp;emsp;&amp;emsp;&amp;emsp;&amp;emsp;&amp;emsp;Trimite-ne CV-ul tau: &lt;a href=""mailto:recrutare@altex.ro?subject="&amp;"["&amp;UPPER(Magazine!C74)&amp;"]"&amp;" ["&amp;UPPER(Magazine!A74)&amp;"] "&amp;"IT"&amp;"""&gt;click aici pentru a aplica.&lt;/a&gt;&lt;/p&gt;","")</f>
        <v/>
      </c>
      <c r="L199" t="str">
        <f>IF(Magazine!AI74&gt;0,"&lt;p class=""cariere-pozitie-titlu"" id="""&amp;IF(Magazine!$AO74&lt;&gt;0,SUBSTITUTE(Magazine!$B74," ","-"),"")&amp;"""&gt;&amp;emsp;&amp;emsp;•&amp;nbsp;&amp;nbsp;Consultant Vanzari Entertainment&amp;nbsp;&amp;nbsp;("&amp;VLOOKUP(Magazine!$B74,Magazine!$B$2:$AN$95,34,0)&amp;IF(VLOOKUP(Magazine!$B74,Magazine!$B$2:$AN$95,34,0)&gt;1," pozitii"," pozitie")&amp;")&lt;/p&gt;"&amp;Entertainment!$D$1&amp;"  &lt;p&gt;&amp;emsp;&amp;emsp;&amp;emsp;&amp;emsp;&amp;emsp;Trimite-ne CV-ul tau &lt;a href=""mailto:recrutare@altex.ro?subject="&amp;"["&amp;UPPER(Magazine!C74)&amp;"]"&amp;" ["&amp;UPPER(Magazine!A74)&amp;"] "&amp;"Entertainment"&amp;"""&gt;click aici pentru a aplica.&lt;/a&gt;&lt;/p&gt;","")</f>
        <v/>
      </c>
      <c r="M199" t="str">
        <f>IF(Magazine!AJ74&gt;0,"&lt;p class=""cariere-pozitie-titlu"" id="""&amp;IF(Magazine!$AO74&lt;&gt;0,SUBSTITUTE(Magazine!$B74," ","-"),"")&amp;"""&gt;&amp;emsp;&amp;emsp;•&amp;nbsp;&amp;nbsp;Consultant Vanzari Negre&amp;nbsp;&amp;nbsp;("&amp;VLOOKUP(Magazine!$B74,Magazine!$B$2:$AN$95,35,0)&amp;IF(VLOOKUP(Magazine!$B74,Magazine!$B$2:$AN$95,35,0)&gt;1," pozitii"," pozitie")&amp;")&lt;/p&gt;"&amp;Negre!D73&amp;"  &lt;p&gt;&amp;emsp;&amp;emsp;&amp;emsp;&amp;emsp;&amp;emsp;Trimite-ne CV-ul tău la adresa &lt;a href=""mailto:recrutare@altex.ro?subject="&amp;"["&amp;UPPER(Magazine!C74)&amp;"]"&amp;" ["&amp;UPPER(Magazine!A74)&amp;"] "&amp;"Negre"&amp;"""&gt;recrutare@altex.ro&lt;/a&gt;&lt;/p&gt;","")</f>
        <v/>
      </c>
      <c r="N199" t="str">
        <f>IF(Magazine!AK74&gt;0,"&lt;p class=""cariere-pozitie-titlu"" id="""&amp;IF(Magazine!$AO74&lt;&gt;0,SUBSTITUTE(Magazine!$B74," ","-"),"")&amp;"""&gt;&amp;emsp;&amp;emsp;•&amp;nbsp;&amp;nbsp;Consultant Vanzari Audio-Visual&amp;nbsp;&amp;nbsp;("&amp;VLOOKUP(Magazine!$B74,Magazine!$B$2:$AN$95,36,0)&amp;IF(VLOOKUP(Magazine!$B74,Magazine!$B$2:$AN$95,36,0)&gt;1," pozitii"," pozitie")&amp;")&lt;/p&gt;"&amp;'Audio-Visual    '!$D$1&amp;"  &lt;p&gt;&amp;emsp;&amp;emsp;&amp;emsp;&amp;emsp;&amp;emsp;Trimite-ne CV-ul tau: &lt;a href=""mailto:recrutare@altex.ro?subject="&amp;"["&amp;UPPER(Magazine!F74)&amp;"]"&amp;" ["&amp;UPPER(Magazine!D74)&amp;"] "&amp;"Audio-Visual"&amp;"""&gt;click aici pentru a aplica.&lt;/a&gt;&lt;/p&gt;","")</f>
        <v/>
      </c>
      <c r="O199" t="str">
        <f>IF(Magazine!AL74&gt;0,"&lt;p class=""cariere-pozitie-titlu"" id="""&amp;IF(Magazine!$AO74&lt;&gt;0,SUBSTITUTE(Magazine!$B74," ","-"),"")&amp;"""&gt;&amp;emsp;&amp;emsp;•&amp;nbsp;&amp;nbsp;Responsabil Service&amp;nbsp;&amp;nbsp;("&amp;VLOOKUP(Magazine!$B74,Magazine!$B$2:$AN$95,37,0)&amp;IF(VLOOKUP(Magazine!$B74,Magazine!$B$2:$AN$95,37,0)&gt;1," pozitii"," pozitie")&amp;")&lt;/p&gt;"&amp;'Responsabil Service'!$D$1&amp;"  &lt;p&gt;&amp;emsp;&amp;emsp;&amp;emsp;&amp;emsp;&amp;emsp;Trimite-ne CV-ul tau &lt;a href=""mailto:recrutare@altex.ro?subject="&amp;"["&amp;UPPER(Magazine!F74)&amp;"]"&amp;" ["&amp;UPPER(Magazine!D74)&amp;"] "&amp;"Responsabil Service"&amp;"""&gt;click aici pentru a aplica.&lt;/a&gt;&lt;/p&gt;","")</f>
        <v/>
      </c>
      <c r="P199" t="str">
        <f>IF(Magazine!AM74&gt;0,"&lt;p class=""cariere-pozitie-titlu"" id="""&amp;IF(Magazine!$AO74&lt;&gt;0,SUBSTITUTE(Magazine!$B74," ","-"),"")&amp;"""&gt;&amp;emsp;&amp;emsp;•&amp;nbsp;&amp;nbsp;Operator Online&amp;nbsp;&amp;nbsp;("&amp;VLOOKUP(Magazine!$B74,Magazine!$B$2:$AN$95,38,0)&amp;IF(VLOOKUP(Magazine!$B74,Magazine!$B$2:$AN$95,38,0)&gt;1,"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href=""mailto:recrutare@altex.ro?subject="&amp;"["&amp;UPPER(Magazine!F74)&amp;"]"&amp;" ["&amp;UPPER(Magazine!D74)&amp;"] "&amp;"Operator Online"&amp;"""&gt;recrutare@altex.ro&lt;/a&gt;&lt;/p&gt;","")</f>
        <v/>
      </c>
      <c r="Q199" t="str">
        <f>IF(Magazine!AN74&gt;0,"&lt;p class=""cariere-pozitie-titlu"" id="""&amp;IF(Magazine!$AO74&lt;&gt;0,SUBSTITUTE(Magazine!$B74," ","-"),"")&amp;"""&gt;&amp;emsp;&amp;emsp;•&amp;nbsp;&amp;nbsp;Operator Probe &amp; Garantii&amp;nbsp;&amp;nbsp;("&amp;VLOOKUP(Magazine!$B74,Magazine!$B$2:$AN$95,39,0)&amp;IF(VLOOKUP(Magazine!$B74,Magazine!$B$2:$AN$95,39,0)&gt;1,"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href=""mailto:recrutare@altex.ro?subject="&amp;"["&amp;UPPER(Magazine!G74)&amp;"]"&amp;" ["&amp;UPPER(Magazine!E74)&amp;"] "&amp;"Probe &amp; Garantii"&amp;"""&gt;recrutare@altex.ro&lt;/a&gt;&lt;/p&gt;","")</f>
        <v/>
      </c>
      <c r="R199" t="str">
        <f t="shared" si="5"/>
        <v/>
      </c>
    </row>
    <row r="200" spans="1:18" x14ac:dyDescent="0.3">
      <c r="A200" t="str">
        <f>IF(NOT(ISNA(VLOOKUP(Magazine!D75,Magazine!$AQ$2:$AR$41,2,0))),IF(Magazine!D75&lt;&gt;Magazine!D74,"&lt;button id="""&amp;LOWER(Magazine!D75)&amp;""" class=""accordion""&gt;Posturi in județul "&amp;Magazine!D75&amp;" &lt;div&gt;("&amp;VLOOKUP(Magazine!D75,Magazine!$AQ$2:$AR$41,2,0)&amp;")&lt;/div&gt;&lt;/button&gt;",""),"")</f>
        <v/>
      </c>
      <c r="B200" t="str">
        <f t="shared" si="4"/>
        <v/>
      </c>
      <c r="C200" t="str">
        <f>IF(Magazine!$AO75&lt;&gt;0,"  &lt;h3 class=cariere-magazin-titlu&gt;"&amp;Magazine!B75&amp;"&lt;/h3&gt;","")</f>
        <v/>
      </c>
      <c r="D200" t="str">
        <f>IF(Magazine!AA75&gt;0,"&lt;p class=""cariere-pozitie-titlu"" id="""&amp;IF(Magazine!$AO75&lt;&gt;0,SUBSTITUTE(Magazine!$B75," ","-"),"")&amp;"""&gt;&amp;emsp;&amp;emsp;•&amp;nbsp;&amp;nbsp;Director Magazin&amp;nbsp;&amp;nbsp;("&amp;VLOOKUP(Magazine!$B75,Magazine!$B$2:$AN$95,26,0)&amp;IF(VLOOKUP(Magazine!$B75,Magazine!$B$2:$AN$95,26,0)&gt;1," pozitii"," pozitie")&amp;")&lt;/p&gt;"&amp;'Director Magazin   '!$D$1&amp;"  &lt;p&gt;&amp;emsp;&amp;emsp;&amp;emsp;&amp;emsp;&amp;emsp;Trimite-ne CV-ul tau: &lt;a href=""mailto:recrutare@altex.ro?subject="&amp;"["&amp;UPPER(Magazine!C75)&amp;"]"&amp;" ["&amp;UPPER(Magazine!A75)&amp;"] "&amp;"Director Magazin"&amp;"""&gt;click aici pentru a aplica.&lt;/a&gt;&lt;/p&gt;","")</f>
        <v/>
      </c>
      <c r="E200" t="str">
        <f>IF(Magazine!AB75&gt;0,"&lt;p class=""cariere-pozitie-titlu"" id="""&amp;IF(Magazine!$AO75&lt;&gt;0,SUBSTITUTE(Magazine!$B75," ","-"),"")&amp;"""&gt;&amp;emsp;&amp;emsp;•&amp;nbsp;&amp;nbsp;Director Adjunct Magazin&amp;nbsp;&amp;nbsp;("&amp;VLOOKUP(Magazine!$B75,Magazine!$B$2:$AN$95,27,0)&amp;IF(VLOOKUP(Magazine!$B75,Magazine!$B$2:$AN$95,27,0)&gt;1," pozitii"," pozitie")&amp;")&lt;/p&gt;"&amp;'Director Adjunct'!$D$1&amp;"  &lt;p&gt;&amp;emsp;&amp;emsp;&amp;emsp;&amp;emsp;&amp;emsp;Trimite-ne CV-ul tau: &lt;a href=""mailto:recrutare@altex.ro?subject="&amp;"["&amp;UPPER(Magazine!D75)&amp;"]"&amp;" ["&amp;UPPER(Magazine!B75)&amp;"] "&amp;"Director Adjunct Magazin"&amp;"""&gt;click aici pentru a aplica.&lt;/a&gt;&lt;/p&gt;","")</f>
        <v/>
      </c>
      <c r="F200" t="str">
        <f>IF(Magazine!AC75&gt;0,"&lt;p class=""cariere-pozitie-titlu"" id="""&amp;IF(Magazine!$AO75&lt;&gt;0,SUBSTITUTE(Magazine!$B75," ","-"),"")&amp;"""&gt;&amp;emsp;&amp;emsp;•&amp;nbsp;&amp;nbsp;Manager Financiar&amp;nbsp;&amp;nbsp;("&amp;VLOOKUP(Magazine!$B75,Magazine!$B$2:$AN$95,28,0)&amp;IF(VLOOKUP(Magazine!$B75,Magazine!$B$2:$AN$95,28,0)&gt;1," pozitii"," pozitie")&amp;")&lt;/p&gt;"&amp;'Manager Financiar'!$D$1&amp;"  &lt;p&gt;&amp;emsp;&amp;emsp;&amp;emsp;&amp;emsp;&amp;emsp;Trimite-ne CV-ul tau: &lt;a href=""mailto:recrutare@altex.ro?subject="&amp;"["&amp;UPPER(Magazine!C75)&amp;"]"&amp;" ["&amp;UPPER(Magazine!A75)&amp;"] "&amp;"Manager Financiar"&amp;"""&gt;click aici pentru a aplica.&lt;/a&gt;&lt;/p&gt;","")</f>
        <v/>
      </c>
      <c r="G200" t="str">
        <f>IF(Magazine!AD75&gt;0,"&lt;p class=""cariere-pozitie-titlu"" id="""&amp;IF(Magazine!$AO75&lt;&gt;0,SUBSTITUTE(Magazine!$B75," ","-"),"")&amp;"""&gt;&amp;emsp;&amp;emsp;•&amp;nbsp;&amp;nbsp;Casier&amp;nbsp;&amp;nbsp;("&amp;VLOOKUP(Magazine!$B75,Magazine!$B$2:$AN$95,29,0)&amp;IF(VLOOKUP(Magazine!$B75,Magazine!$B$2:$AN$95,29,0)&gt;1," pozitii"," pozitie")&amp;")&lt;/p&gt;"&amp;Casier!$D$1&amp;"  &lt;p&gt;&amp;emsp;&amp;emsp;&amp;emsp;&amp;emsp;&amp;emsp;Trimite-ne CV-ul tau: &lt;a href=""mailto:recrutare@altex.ro?subject="&amp;"["&amp;UPPER(Magazine!C75)&amp;"]"&amp;" ["&amp;UPPER(Magazine!A75)&amp;"] "&amp;"Casier"&amp;"""&gt;click aici pentru a aplica.&lt;/a&gt;&lt;/p&gt;","")</f>
        <v/>
      </c>
      <c r="H200" t="str">
        <f>IF(Magazine!AE75&gt;0,"&lt;p class=""cariere-pozitie-titlu"" id="""&amp;IF(Magazine!$AO75&lt;&gt;0,SUBSTITUTE(Magazine!$B75," ","-"),"")&amp;"""&gt;&amp;emsp;&amp;emsp;•&amp;nbsp;&amp;nbsp;Consultant Vanzari Electrocasnice Mari&amp;nbsp;&amp;nbsp;("&amp;VLOOKUP(Magazine!$B75,Magazine!$B$2:$AN$95,30,0)&amp;IF(VLOOKUP(Magazine!$B75,Magazine!$B$2:$AN$95,30,0)&gt;1," pozitii"," pozitie")&amp;")&lt;/p&gt;"&amp;'Electrocasnice Mari'!$D$1&amp;"  &lt;p&gt;&amp;emsp;&amp;emsp;&amp;emsp;&amp;emsp;&amp;emsp;Trimite-ne CV-ul tau: &lt;a href=""mailto:recrutare@altex.ro?subject="&amp;"["&amp;UPPER(Magazine!C75)&amp;"]"&amp;" ["&amp;UPPER(Magazine!A75)&amp;"] "&amp;"Electrocasnice Mari"&amp;"""&gt;clici aici pentru a aplica.&lt;/a&gt;&lt;/p&gt;","")</f>
        <v/>
      </c>
      <c r="I200" t="str">
        <f>IF(Magazine!AF75&gt;0,"&lt;p class=""cariere-pozitie-titlu"" id="""&amp;IF(Magazine!$AO75&lt;&gt;0,SUBSTITUTE(Magazine!$B75," ","-"),"")&amp;"""&gt;&amp;emsp;&amp;emsp;•&amp;nbsp;&amp;nbsp;Consultant Vanzari Electrocasnice Mici&amp;nbsp;&amp;nbsp;("&amp;VLOOKUP(Magazine!$B75,Magazine!$B$2:$AN$95,31,0)&amp;IF(VLOOKUP(Magazine!$B75,Magazine!$B$2:$AN$95,31,0)&gt;1," pozitii"," pozitie")&amp;")&lt;/p&gt;"&amp;'Electrocasnice Mici'!$D$1&amp;"  &lt;p&gt;&amp;emsp;&amp;emsp;&amp;emsp;&amp;emsp;&amp;emsp;Trimite-ne CV-ul tau: &lt;a href=""mailto:recrutare@altex.ro?subject="&amp;"["&amp;UPPER(Magazine!C75)&amp;"]"&amp;" ["&amp;UPPER(Magazine!A75)&amp;"] "&amp;"Electrocasnice Mici"&amp;"""&gt;click aici pentru a aplica.&lt;/a&gt;&lt;/p&gt;","")</f>
        <v/>
      </c>
      <c r="J200" t="str">
        <f>IF(Magazine!AG75&gt;0,"&lt;p class=""cariere-pozitie-titlu"" id="""&amp;IF(Magazine!$AO75&lt;&gt;0,SUBSTITUTE(Magazine!$B75," ","-"),"")&amp;"""&gt;&amp;emsp;&amp;emsp;•&amp;nbsp;&amp;nbsp;Consultant Vanzari Comunicatii&amp;nbsp;&amp;nbsp;("&amp;VLOOKUP(Magazine!$B75,Magazine!$B$2:$AN$95,32,0)&amp;IF(VLOOKUP(Magazine!$B75,Magazine!$B$2:$AN$95,32,0)&gt;1," pozitii"," pozitie")&amp;")&lt;/p&gt;"&amp;Comunicatii!$D$1&amp;"  &lt;p&gt;&amp;emsp;&amp;emsp;&amp;emsp;&amp;emsp;&amp;emsp;Trimite-ne CV-ul tau: &lt;a href=""mailto:recrutare@altex.ro?subject="&amp;"["&amp;UPPER(Magazine!C75)&amp;"]"&amp;" ["&amp;UPPER(Magazine!A75)&amp;"] "&amp;"Comunicatii"&amp;"""&gt;click aici pentru a aplica.&lt;/a&gt;&lt;/p&gt;","")</f>
        <v/>
      </c>
      <c r="K200" t="str">
        <f>IF(Magazine!AH75&gt;0,"&lt;p class=""cariere-pozitie-titlu"" id="""&amp;IF(Magazine!$AO75&lt;&gt;0,SUBSTITUTE(Magazine!$B75," ","-"),"")&amp;"""&gt;&amp;emsp;&amp;emsp;•&amp;nbsp;&amp;nbsp;Consultant Vanzari IT&amp;nbsp;&amp;nbsp;("&amp;VLOOKUP(Magazine!$B75,Magazine!$B$2:$AN$95,33,0)&amp;IF(VLOOKUP(Magazine!$B75,Magazine!$B$2:$AN$95,33,0)&gt;1," pozitii"," pozitie")&amp;")&lt;/p&gt;"&amp;IT!$D$1&amp;"  &lt;p&gt;&amp;emsp;&amp;emsp;&amp;emsp;&amp;emsp;&amp;emsp;Trimite-ne CV-ul tau: &lt;a href=""mailto:recrutare@altex.ro?subject="&amp;"["&amp;UPPER(Magazine!C75)&amp;"]"&amp;" ["&amp;UPPER(Magazine!A75)&amp;"] "&amp;"IT"&amp;"""&gt;click aici pentru a aplica.&lt;/a&gt;&lt;/p&gt;","")</f>
        <v/>
      </c>
      <c r="L200" t="str">
        <f>IF(Magazine!AI75&gt;0,"&lt;p class=""cariere-pozitie-titlu"" id="""&amp;IF(Magazine!$AO75&lt;&gt;0,SUBSTITUTE(Magazine!$B75," ","-"),"")&amp;"""&gt;&amp;emsp;&amp;emsp;•&amp;nbsp;&amp;nbsp;Consultant Vanzari Entertainment&amp;nbsp;&amp;nbsp;("&amp;VLOOKUP(Magazine!$B75,Magazine!$B$2:$AN$95,34,0)&amp;IF(VLOOKUP(Magazine!$B75,Magazine!$B$2:$AN$95,34,0)&gt;1," pozitii"," pozitie")&amp;")&lt;/p&gt;"&amp;Entertainment!$D$1&amp;"  &lt;p&gt;&amp;emsp;&amp;emsp;&amp;emsp;&amp;emsp;&amp;emsp;Trimite-ne CV-ul tau &lt;a href=""mailto:recrutare@altex.ro?subject="&amp;"["&amp;UPPER(Magazine!C75)&amp;"]"&amp;" ["&amp;UPPER(Magazine!A75)&amp;"] "&amp;"Entertainment"&amp;"""&gt;click aici pentru a aplica.&lt;/a&gt;&lt;/p&gt;","")</f>
        <v/>
      </c>
      <c r="M200" t="str">
        <f>IF(Magazine!AJ75&gt;0,"&lt;p class=""cariere-pozitie-titlu"" id="""&amp;IF(Magazine!$AO75&lt;&gt;0,SUBSTITUTE(Magazine!$B75," ","-"),"")&amp;"""&gt;&amp;emsp;&amp;emsp;•&amp;nbsp;&amp;nbsp;Consultant Vanzari Negre&amp;nbsp;&amp;nbsp;("&amp;VLOOKUP(Magazine!$B75,Magazine!$B$2:$AN$95,35,0)&amp;IF(VLOOKUP(Magazine!$B75,Magazine!$B$2:$AN$95,35,0)&gt;1," pozitii"," pozitie")&amp;")&lt;/p&gt;"&amp;Negre!D74&amp;"  &lt;p&gt;&amp;emsp;&amp;emsp;&amp;emsp;&amp;emsp;&amp;emsp;Trimite-ne CV-ul tău la adresa &lt;a href=""mailto:recrutare@altex.ro?subject="&amp;"["&amp;UPPER(Magazine!C75)&amp;"]"&amp;" ["&amp;UPPER(Magazine!A75)&amp;"] "&amp;"Negre"&amp;"""&gt;recrutare@altex.ro&lt;/a&gt;&lt;/p&gt;","")</f>
        <v/>
      </c>
      <c r="N200" t="str">
        <f>IF(Magazine!AK75&gt;0,"&lt;p class=""cariere-pozitie-titlu"" id="""&amp;IF(Magazine!$AO75&lt;&gt;0,SUBSTITUTE(Magazine!$B75," ","-"),"")&amp;"""&gt;&amp;emsp;&amp;emsp;•&amp;nbsp;&amp;nbsp;Consultant Vanzari Audio-Visual&amp;nbsp;&amp;nbsp;("&amp;VLOOKUP(Magazine!$B75,Magazine!$B$2:$AN$95,36,0)&amp;IF(VLOOKUP(Magazine!$B75,Magazine!$B$2:$AN$95,36,0)&gt;1," pozitii"," pozitie")&amp;")&lt;/p&gt;"&amp;'Audio-Visual    '!$D$1&amp;"  &lt;p&gt;&amp;emsp;&amp;emsp;&amp;emsp;&amp;emsp;&amp;emsp;Trimite-ne CV-ul tau: &lt;a href=""mailto:recrutare@altex.ro?subject="&amp;"["&amp;UPPER(Magazine!F75)&amp;"]"&amp;" ["&amp;UPPER(Magazine!D75)&amp;"] "&amp;"Audio-Visual"&amp;"""&gt;click aici pentru a aplica.&lt;/a&gt;&lt;/p&gt;","")</f>
        <v/>
      </c>
      <c r="O200" t="str">
        <f>IF(Magazine!AL75&gt;0,"&lt;p class=""cariere-pozitie-titlu"" id="""&amp;IF(Magazine!$AO75&lt;&gt;0,SUBSTITUTE(Magazine!$B75," ","-"),"")&amp;"""&gt;&amp;emsp;&amp;emsp;•&amp;nbsp;&amp;nbsp;Responsabil Service&amp;nbsp;&amp;nbsp;("&amp;VLOOKUP(Magazine!$B75,Magazine!$B$2:$AN$95,37,0)&amp;IF(VLOOKUP(Magazine!$B75,Magazine!$B$2:$AN$95,37,0)&gt;1," pozitii"," pozitie")&amp;")&lt;/p&gt;"&amp;'Responsabil Service'!$D$1&amp;"  &lt;p&gt;&amp;emsp;&amp;emsp;&amp;emsp;&amp;emsp;&amp;emsp;Trimite-ne CV-ul tau &lt;a href=""mailto:recrutare@altex.ro?subject="&amp;"["&amp;UPPER(Magazine!F75)&amp;"]"&amp;" ["&amp;UPPER(Magazine!D75)&amp;"] "&amp;"Responsabil Service"&amp;"""&gt;click aici pentru a aplica.&lt;/a&gt;&lt;/p&gt;","")</f>
        <v/>
      </c>
      <c r="P200" t="str">
        <f>IF(Magazine!AM75&gt;0,"&lt;p class=""cariere-pozitie-titlu"" id="""&amp;IF(Magazine!$AO75&lt;&gt;0,SUBSTITUTE(Magazine!$B75," ","-"),"")&amp;"""&gt;&amp;emsp;&amp;emsp;•&amp;nbsp;&amp;nbsp;Operator Online&amp;nbsp;&amp;nbsp;("&amp;VLOOKUP(Magazine!$B75,Magazine!$B$2:$AN$95,38,0)&amp;IF(VLOOKUP(Magazine!$B75,Magazine!$B$2:$AN$95,38,0)&gt;1,"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href=""mailto:recrutare@altex.ro?subject="&amp;"["&amp;UPPER(Magazine!F75)&amp;"]"&amp;" ["&amp;UPPER(Magazine!D75)&amp;"] "&amp;"Operator Online"&amp;"""&gt;recrutare@altex.ro&lt;/a&gt;&lt;/p&gt;","")</f>
        <v/>
      </c>
      <c r="Q200" t="str">
        <f>IF(Magazine!AN75&gt;0,"&lt;p class=""cariere-pozitie-titlu"" id="""&amp;IF(Magazine!$AO75&lt;&gt;0,SUBSTITUTE(Magazine!$B75," ","-"),"")&amp;"""&gt;&amp;emsp;&amp;emsp;•&amp;nbsp;&amp;nbsp;Operator Probe &amp; Garantii&amp;nbsp;&amp;nbsp;("&amp;VLOOKUP(Magazine!$B75,Magazine!$B$2:$AN$95,39,0)&amp;IF(VLOOKUP(Magazine!$B75,Magazine!$B$2:$AN$95,39,0)&gt;1,"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href=""mailto:recrutare@altex.ro?subject="&amp;"["&amp;UPPER(Magazine!G75)&amp;"]"&amp;" ["&amp;UPPER(Magazine!E75)&amp;"] "&amp;"Probe &amp; Garantii"&amp;"""&gt;recrutare@altex.ro&lt;/a&gt;&lt;/p&gt;","")</f>
        <v/>
      </c>
      <c r="R200" t="str">
        <f t="shared" si="5"/>
        <v>&lt;/div&gt;</v>
      </c>
    </row>
    <row r="201" spans="1:18" x14ac:dyDescent="0.3">
      <c r="A201" t="str">
        <f>IF(NOT(ISNA(VLOOKUP(Magazine!D76,Magazine!$AQ$2:$AR$41,2,0))),IF(Magazine!D76&lt;&gt;Magazine!D75,"&lt;button id="""&amp;LOWER(Magazine!D76)&amp;""" class=""accordion""&gt;Posturi in județul "&amp;Magazine!D76&amp;" &lt;div&gt;("&amp;VLOOKUP(Magazine!D76,Magazine!$AQ$2:$AR$41,2,0)&amp;")&lt;/div&gt;&lt;/button&gt;",""),"")</f>
        <v>&lt;button id="olt" class="accordion"&gt;Posturi in județul Olt &lt;div&gt;(3)&lt;/div&gt;&lt;/button&gt;</v>
      </c>
      <c r="B201" t="str">
        <f t="shared" si="4"/>
        <v>&lt;div class="panel"&gt;</v>
      </c>
      <c r="C201" t="str">
        <f>IF(Magazine!$AO76&lt;&gt;0,"  &lt;h3 class=cariere-magazin-titlu&gt;"&amp;Magazine!B76&amp;"&lt;/h3&gt;","")</f>
        <v xml:space="preserve">  &lt;h3 class=cariere-magazin-titlu&gt;Altex Slatina Winmarkt&lt;/h3&gt;</v>
      </c>
      <c r="D201" t="str">
        <f>IF(Magazine!AA76&gt;0,"&lt;p class=""cariere-pozitie-titlu"" id="""&amp;IF(Magazine!$AO76&lt;&gt;0,SUBSTITUTE(Magazine!$B76," ","-"),"")&amp;"""&gt;&amp;emsp;&amp;emsp;•&amp;nbsp;&amp;nbsp;Director Magazin&amp;nbsp;&amp;nbsp;("&amp;VLOOKUP(Magazine!$B76,Magazine!$B$2:$AN$95,26,0)&amp;IF(VLOOKUP(Magazine!$B76,Magazine!$B$2:$AN$95,26,0)&gt;1," pozitii"," pozitie")&amp;")&lt;/p&gt;"&amp;'Director Magazin   '!$D$1&amp;"  &lt;p&gt;&amp;emsp;&amp;emsp;&amp;emsp;&amp;emsp;&amp;emsp;Trimite-ne CV-ul tau: &lt;a href=""mailto:recrutare@altex.ro?subject="&amp;"["&amp;UPPER(Magazine!C76)&amp;"]"&amp;" ["&amp;UPPER(Magazine!A76)&amp;"] "&amp;"Director Magazin"&amp;"""&gt;click aici pentru a aplica.&lt;/a&gt;&lt;/p&gt;","")</f>
        <v/>
      </c>
      <c r="E201" t="str">
        <f>IF(Magazine!AB76&gt;0,"&lt;p class=""cariere-pozitie-titlu"" id="""&amp;IF(Magazine!$AO76&lt;&gt;0,SUBSTITUTE(Magazine!$B76," ","-"),"")&amp;"""&gt;&amp;emsp;&amp;emsp;•&amp;nbsp;&amp;nbsp;Director Adjunct Magazin&amp;nbsp;&amp;nbsp;("&amp;VLOOKUP(Magazine!$B76,Magazine!$B$2:$AN$95,27,0)&amp;IF(VLOOKUP(Magazine!$B76,Magazine!$B$2:$AN$95,27,0)&gt;1," pozitii"," pozitie")&amp;")&lt;/p&gt;"&amp;'Director Adjunct'!$D$1&amp;"  &lt;p&gt;&amp;emsp;&amp;emsp;&amp;emsp;&amp;emsp;&amp;emsp;Trimite-ne CV-ul tau: &lt;a href=""mailto:recrutare@altex.ro?subject="&amp;"["&amp;UPPER(Magazine!D76)&amp;"]"&amp;" ["&amp;UPPER(Magazine!B76)&amp;"] "&amp;"Director Adjunct Magazin"&amp;"""&gt;click aici pentru a aplica.&lt;/a&gt;&lt;/p&gt;","")</f>
        <v>&lt;p class="cariere-pozitie-titlu" id="Altex-Slatina-Winmarkt"&gt;&amp;emsp;&amp;emsp;•&amp;nbsp;&amp;nbsp;Director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href="mailto:recrutare@altex.ro?subject=[OLT] [ALTEX SLATINA WINMARKT] Director Adjunct Magazin"&gt;click aici pentru a aplica.&lt;/a&gt;&lt;/p&gt;</v>
      </c>
      <c r="F201" t="str">
        <f>IF(Magazine!AC76&gt;0,"&lt;p class=""cariere-pozitie-titlu"" id="""&amp;IF(Magazine!$AO76&lt;&gt;0,SUBSTITUTE(Magazine!$B76," ","-"),"")&amp;"""&gt;&amp;emsp;&amp;emsp;•&amp;nbsp;&amp;nbsp;Manager Financiar&amp;nbsp;&amp;nbsp;("&amp;VLOOKUP(Magazine!$B76,Magazine!$B$2:$AN$95,28,0)&amp;IF(VLOOKUP(Magazine!$B76,Magazine!$B$2:$AN$95,28,0)&gt;1," pozitii"," pozitie")&amp;")&lt;/p&gt;"&amp;'Manager Financiar'!$D$1&amp;"  &lt;p&gt;&amp;emsp;&amp;emsp;&amp;emsp;&amp;emsp;&amp;emsp;Trimite-ne CV-ul tau: &lt;a href=""mailto:recrutare@altex.ro?subject="&amp;"["&amp;UPPER(Magazine!C76)&amp;"]"&amp;" ["&amp;UPPER(Magazine!A76)&amp;"] "&amp;"Manager Financiar"&amp;"""&gt;click aici pentru a aplica.&lt;/a&gt;&lt;/p&gt;","")</f>
        <v/>
      </c>
      <c r="G201" t="str">
        <f>IF(Magazine!AD76&gt;0,"&lt;p class=""cariere-pozitie-titlu"" id="""&amp;IF(Magazine!$AO76&lt;&gt;0,SUBSTITUTE(Magazine!$B76," ","-"),"")&amp;"""&gt;&amp;emsp;&amp;emsp;•&amp;nbsp;&amp;nbsp;Casier&amp;nbsp;&amp;nbsp;("&amp;VLOOKUP(Magazine!$B76,Magazine!$B$2:$AN$95,29,0)&amp;IF(VLOOKUP(Magazine!$B76,Magazine!$B$2:$AN$95,29,0)&gt;1," pozitii"," pozitie")&amp;")&lt;/p&gt;"&amp;Casier!$D$1&amp;"  &lt;p&gt;&amp;emsp;&amp;emsp;&amp;emsp;&amp;emsp;&amp;emsp;Trimite-ne CV-ul tau: &lt;a href=""mailto:recrutare@altex.ro?subject="&amp;"["&amp;UPPER(Magazine!C76)&amp;"]"&amp;" ["&amp;UPPER(Magazine!A76)&amp;"] "&amp;"Casier"&amp;"""&gt;click aici pentru a aplica.&lt;/a&gt;&lt;/p&gt;","")</f>
        <v/>
      </c>
      <c r="H201" t="str">
        <f>IF(Magazine!AE76&gt;0,"&lt;p class=""cariere-pozitie-titlu"" id="""&amp;IF(Magazine!$AO76&lt;&gt;0,SUBSTITUTE(Magazine!$B76," ","-"),"")&amp;"""&gt;&amp;emsp;&amp;emsp;•&amp;nbsp;&amp;nbsp;Consultant Vanzari Electrocasnice Mari&amp;nbsp;&amp;nbsp;("&amp;VLOOKUP(Magazine!$B76,Magazine!$B$2:$AN$95,30,0)&amp;IF(VLOOKUP(Magazine!$B76,Magazine!$B$2:$AN$95,30,0)&gt;1," pozitii"," pozitie")&amp;")&lt;/p&gt;"&amp;'Electrocasnice Mari'!$D$1&amp;"  &lt;p&gt;&amp;emsp;&amp;emsp;&amp;emsp;&amp;emsp;&amp;emsp;Trimite-ne CV-ul tau: &lt;a href=""mailto:recrutare@altex.ro?subject="&amp;"["&amp;UPPER(Magazine!C76)&amp;"]"&amp;" ["&amp;UPPER(Magazine!A76)&amp;"] "&amp;"Electrocasnice Mari"&amp;"""&gt;clici aici pentru a aplica.&lt;/a&gt;&lt;/p&gt;","")</f>
        <v/>
      </c>
      <c r="I201" t="str">
        <f>IF(Magazine!AF76&gt;0,"&lt;p class=""cariere-pozitie-titlu"" id="""&amp;IF(Magazine!$AO76&lt;&gt;0,SUBSTITUTE(Magazine!$B76," ","-"),"")&amp;"""&gt;&amp;emsp;&amp;emsp;•&amp;nbsp;&amp;nbsp;Consultant Vanzari Electrocasnice Mici&amp;nbsp;&amp;nbsp;("&amp;VLOOKUP(Magazine!$B76,Magazine!$B$2:$AN$95,31,0)&amp;IF(VLOOKUP(Magazine!$B76,Magazine!$B$2:$AN$95,31,0)&gt;1," pozitii"," pozitie")&amp;")&lt;/p&gt;"&amp;'Electrocasnice Mici'!$D$1&amp;"  &lt;p&gt;&amp;emsp;&amp;emsp;&amp;emsp;&amp;emsp;&amp;emsp;Trimite-ne CV-ul tau: &lt;a href=""mailto:recrutare@altex.ro?subject="&amp;"["&amp;UPPER(Magazine!C76)&amp;"]"&amp;" ["&amp;UPPER(Magazine!A76)&amp;"] "&amp;"Electrocasnice Mici"&amp;"""&gt;click aici pentru a aplica.&lt;/a&gt;&lt;/p&gt;","")</f>
        <v/>
      </c>
      <c r="J201" t="str">
        <f>IF(Magazine!AG76&gt;0,"&lt;p class=""cariere-pozitie-titlu"" id="""&amp;IF(Magazine!$AO76&lt;&gt;0,SUBSTITUTE(Magazine!$B76," ","-"),"")&amp;"""&gt;&amp;emsp;&amp;emsp;•&amp;nbsp;&amp;nbsp;Consultant Vanzari Comunicatii&amp;nbsp;&amp;nbsp;("&amp;VLOOKUP(Magazine!$B76,Magazine!$B$2:$AN$95,32,0)&amp;IF(VLOOKUP(Magazine!$B76,Magazine!$B$2:$AN$95,32,0)&gt;1," pozitii"," pozitie")&amp;")&lt;/p&gt;"&amp;Comunicatii!$D$1&amp;"  &lt;p&gt;&amp;emsp;&amp;emsp;&amp;emsp;&amp;emsp;&amp;emsp;Trimite-ne CV-ul tau: &lt;a href=""mailto:recrutare@altex.ro?subject="&amp;"["&amp;UPPER(Magazine!C76)&amp;"]"&amp;" ["&amp;UPPER(Magazine!A76)&amp;"] "&amp;"Comunicatii"&amp;"""&gt;click aici pentru a aplica.&lt;/a&gt;&lt;/p&gt;","")</f>
        <v>&lt;p class="cariere-pozitie-titlu" id="Altex-Slatina-Winmarkt"&gt;&amp;emsp;&amp;emsp;•&amp;nbsp;&amp;nbsp;Consultant Vanzari Comunicatii&amp;nbsp;&amp;nbsp;(2 pozitii)&lt;/p&gt;&lt;p&gt;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href="mailto:recrutare@altex.ro?subject=[SLATINA] [ALTEX] Comunicatii"&gt;click aici pentru a aplica.&lt;/a&gt;&lt;/p&gt;</v>
      </c>
      <c r="K201" t="str">
        <f>IF(Magazine!AH76&gt;0,"&lt;p class=""cariere-pozitie-titlu"" id="""&amp;IF(Magazine!$AO76&lt;&gt;0,SUBSTITUTE(Magazine!$B76," ","-"),"")&amp;"""&gt;&amp;emsp;&amp;emsp;•&amp;nbsp;&amp;nbsp;Consultant Vanzari IT&amp;nbsp;&amp;nbsp;("&amp;VLOOKUP(Magazine!$B76,Magazine!$B$2:$AN$95,33,0)&amp;IF(VLOOKUP(Magazine!$B76,Magazine!$B$2:$AN$95,33,0)&gt;1," pozitii"," pozitie")&amp;")&lt;/p&gt;"&amp;IT!$D$1&amp;"  &lt;p&gt;&amp;emsp;&amp;emsp;&amp;emsp;&amp;emsp;&amp;emsp;Trimite-ne CV-ul tau: &lt;a href=""mailto:recrutare@altex.ro?subject="&amp;"["&amp;UPPER(Magazine!C76)&amp;"]"&amp;" ["&amp;UPPER(Magazine!A76)&amp;"] "&amp;"IT"&amp;"""&gt;click aici pentru a aplica.&lt;/a&gt;&lt;/p&gt;","")</f>
        <v/>
      </c>
      <c r="L201" t="str">
        <f>IF(Magazine!AI76&gt;0,"&lt;p class=""cariere-pozitie-titlu"" id="""&amp;IF(Magazine!$AO76&lt;&gt;0,SUBSTITUTE(Magazine!$B76," ","-"),"")&amp;"""&gt;&amp;emsp;&amp;emsp;•&amp;nbsp;&amp;nbsp;Consultant Vanzari Entertainment&amp;nbsp;&amp;nbsp;("&amp;VLOOKUP(Magazine!$B76,Magazine!$B$2:$AN$95,34,0)&amp;IF(VLOOKUP(Magazine!$B76,Magazine!$B$2:$AN$95,34,0)&gt;1," pozitii"," pozitie")&amp;")&lt;/p&gt;"&amp;Entertainment!$D$1&amp;"  &lt;p&gt;&amp;emsp;&amp;emsp;&amp;emsp;&amp;emsp;&amp;emsp;Trimite-ne CV-ul tau &lt;a href=""mailto:recrutare@altex.ro?subject="&amp;"["&amp;UPPER(Magazine!C76)&amp;"]"&amp;" ["&amp;UPPER(Magazine!A76)&amp;"] "&amp;"Entertainment"&amp;"""&gt;click aici pentru a aplica.&lt;/a&gt;&lt;/p&gt;","")</f>
        <v/>
      </c>
      <c r="M201" t="str">
        <f>IF(Magazine!AJ76&gt;0,"&lt;p class=""cariere-pozitie-titlu"" id="""&amp;IF(Magazine!$AO76&lt;&gt;0,SUBSTITUTE(Magazine!$B76," ","-"),"")&amp;"""&gt;&amp;emsp;&amp;emsp;•&amp;nbsp;&amp;nbsp;Consultant Vanzari Negre&amp;nbsp;&amp;nbsp;("&amp;VLOOKUP(Magazine!$B76,Magazine!$B$2:$AN$95,35,0)&amp;IF(VLOOKUP(Magazine!$B76,Magazine!$B$2:$AN$95,35,0)&gt;1," pozitii"," pozitie")&amp;")&lt;/p&gt;"&amp;Negre!D75&amp;"  &lt;p&gt;&amp;emsp;&amp;emsp;&amp;emsp;&amp;emsp;&amp;emsp;Trimite-ne CV-ul tău la adresa &lt;a href=""mailto:recrutare@altex.ro?subject="&amp;"["&amp;UPPER(Magazine!C76)&amp;"]"&amp;" ["&amp;UPPER(Magazine!A76)&amp;"] "&amp;"Negre"&amp;"""&gt;recrutare@altex.ro&lt;/a&gt;&lt;/p&gt;","")</f>
        <v/>
      </c>
      <c r="N201" t="str">
        <f>IF(Magazine!AK76&gt;0,"&lt;p class=""cariere-pozitie-titlu"" id="""&amp;IF(Magazine!$AO76&lt;&gt;0,SUBSTITUTE(Magazine!$B76," ","-"),"")&amp;"""&gt;&amp;emsp;&amp;emsp;•&amp;nbsp;&amp;nbsp;Consultant Vanzari Audio-Visual&amp;nbsp;&amp;nbsp;("&amp;VLOOKUP(Magazine!$B76,Magazine!$B$2:$AN$95,36,0)&amp;IF(VLOOKUP(Magazine!$B76,Magazine!$B$2:$AN$95,36,0)&gt;1," pozitii"," pozitie")&amp;")&lt;/p&gt;"&amp;'Audio-Visual    '!$D$1&amp;"  &lt;p&gt;&amp;emsp;&amp;emsp;&amp;emsp;&amp;emsp;&amp;emsp;Trimite-ne CV-ul tau: &lt;a href=""mailto:recrutare@altex.ro?subject="&amp;"["&amp;UPPER(Magazine!F76)&amp;"]"&amp;" ["&amp;UPPER(Magazine!D76)&amp;"] "&amp;"Audio-Visual"&amp;"""&gt;click aici pentru a aplica.&lt;/a&gt;&lt;/p&gt;","")</f>
        <v/>
      </c>
      <c r="O201" t="str">
        <f>IF(Magazine!AL76&gt;0,"&lt;p class=""cariere-pozitie-titlu"" id="""&amp;IF(Magazine!$AO76&lt;&gt;0,SUBSTITUTE(Magazine!$B76," ","-"),"")&amp;"""&gt;&amp;emsp;&amp;emsp;•&amp;nbsp;&amp;nbsp;Responsabil Service&amp;nbsp;&amp;nbsp;("&amp;VLOOKUP(Magazine!$B76,Magazine!$B$2:$AN$95,37,0)&amp;IF(VLOOKUP(Magazine!$B76,Magazine!$B$2:$AN$95,37,0)&gt;1," pozitii"," pozitie")&amp;")&lt;/p&gt;"&amp;'Responsabil Service'!$D$1&amp;"  &lt;p&gt;&amp;emsp;&amp;emsp;&amp;emsp;&amp;emsp;&amp;emsp;Trimite-ne CV-ul tau &lt;a href=""mailto:recrutare@altex.ro?subject="&amp;"["&amp;UPPER(Magazine!F76)&amp;"]"&amp;" ["&amp;UPPER(Magazine!D76)&amp;"] "&amp;"Responsabil Service"&amp;"""&gt;click aici pentru a aplica.&lt;/a&gt;&lt;/p&gt;","")</f>
        <v/>
      </c>
      <c r="P201" t="str">
        <f>IF(Magazine!AM76&gt;0,"&lt;p class=""cariere-pozitie-titlu"" id="""&amp;IF(Magazine!$AO76&lt;&gt;0,SUBSTITUTE(Magazine!$B76," ","-"),"")&amp;"""&gt;&amp;emsp;&amp;emsp;•&amp;nbsp;&amp;nbsp;Operator Online&amp;nbsp;&amp;nbsp;("&amp;VLOOKUP(Magazine!$B76,Magazine!$B$2:$AN$95,38,0)&amp;IF(VLOOKUP(Magazine!$B76,Magazine!$B$2:$AN$95,38,0)&gt;1,"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href=""mailto:recrutare@altex.ro?subject="&amp;"["&amp;UPPER(Magazine!F76)&amp;"]"&amp;" ["&amp;UPPER(Magazine!D76)&amp;"] "&amp;"Operator Online"&amp;"""&gt;recrutare@altex.ro&lt;/a&gt;&lt;/p&gt;","")</f>
        <v/>
      </c>
      <c r="Q201" t="str">
        <f>IF(Magazine!AN76&gt;0,"&lt;p class=""cariere-pozitie-titlu"" id="""&amp;IF(Magazine!$AO76&lt;&gt;0,SUBSTITUTE(Magazine!$B76," ","-"),"")&amp;"""&gt;&amp;emsp;&amp;emsp;•&amp;nbsp;&amp;nbsp;Operator Probe &amp; Garantii&amp;nbsp;&amp;nbsp;("&amp;VLOOKUP(Magazine!$B76,Magazine!$B$2:$AN$95,39,0)&amp;IF(VLOOKUP(Magazine!$B76,Magazine!$B$2:$AN$95,39,0)&gt;1,"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href=""mailto:recrutare@altex.ro?subject="&amp;"["&amp;UPPER(Magazine!G76)&amp;"]"&amp;" ["&amp;UPPER(Magazine!E76)&amp;"] "&amp;"Probe &amp; Garantii"&amp;"""&gt;recrutare@altex.ro&lt;/a&gt;&lt;/p&gt;","")</f>
        <v/>
      </c>
      <c r="R201" t="str">
        <f t="shared" si="5"/>
        <v>&lt;/div&gt;</v>
      </c>
    </row>
    <row r="202" spans="1:18" x14ac:dyDescent="0.3">
      <c r="A202" t="str">
        <f>IF(NOT(ISNA(VLOOKUP(Magazine!D77,Magazine!$AQ$2:$AR$41,2,0))),IF(Magazine!D77&lt;&gt;Magazine!D76,"&lt;button id="""&amp;LOWER(Magazine!D77)&amp;""" class=""accordion""&gt;Posturi in județul "&amp;Magazine!D77&amp;" &lt;div&gt;("&amp;VLOOKUP(Magazine!D77,Magazine!$AQ$2:$AR$41,2,0)&amp;")&lt;/div&gt;&lt;/button&gt;",""),"")</f>
        <v>&lt;button id="prahova" class="accordion"&gt;Posturi in județul Prahova &lt;div&gt;(5)&lt;/div&gt;&lt;/button&gt;</v>
      </c>
      <c r="B202" t="str">
        <f t="shared" si="4"/>
        <v>&lt;div class="panel"&gt;</v>
      </c>
      <c r="C202" t="str">
        <f>IF(Magazine!$AO77&lt;&gt;0,"  &lt;h3 class=cariere-magazin-titlu&gt;"&amp;Magazine!B77&amp;"&lt;/h3&gt;","")</f>
        <v xml:space="preserve">  &lt;h3 class=cariere-magazin-titlu&gt;Altex Ploiesti Billa&lt;/h3&gt;</v>
      </c>
      <c r="D202" t="str">
        <f>IF(Magazine!AA77&gt;0,"&lt;p class=""cariere-pozitie-titlu"" id="""&amp;IF(Magazine!$AO77&lt;&gt;0,SUBSTITUTE(Magazine!$B77," ","-"),"")&amp;"""&gt;&amp;emsp;&amp;emsp;•&amp;nbsp;&amp;nbsp;Director Magazin&amp;nbsp;&amp;nbsp;("&amp;VLOOKUP(Magazine!$B77,Magazine!$B$2:$AN$95,26,0)&amp;IF(VLOOKUP(Magazine!$B77,Magazine!$B$2:$AN$95,26,0)&gt;1," pozitii"," pozitie")&amp;")&lt;/p&gt;"&amp;'Director Magazin   '!$D$1&amp;"  &lt;p&gt;&amp;emsp;&amp;emsp;&amp;emsp;&amp;emsp;&amp;emsp;Trimite-ne CV-ul tau: &lt;a href=""mailto:recrutare@altex.ro?subject="&amp;"["&amp;UPPER(Magazine!C77)&amp;"]"&amp;" ["&amp;UPPER(Magazine!A77)&amp;"] "&amp;"Director Magazin"&amp;"""&gt;click aici pentru a aplica.&lt;/a&gt;&lt;/p&gt;","")</f>
        <v/>
      </c>
      <c r="E202" t="str">
        <f>IF(Magazine!AB77&gt;0,"&lt;p class=""cariere-pozitie-titlu"" id="""&amp;IF(Magazine!$AO77&lt;&gt;0,SUBSTITUTE(Magazine!$B77," ","-"),"")&amp;"""&gt;&amp;emsp;&amp;emsp;•&amp;nbsp;&amp;nbsp;Director Adjunct Magazin&amp;nbsp;&amp;nbsp;("&amp;VLOOKUP(Magazine!$B77,Magazine!$B$2:$AN$95,27,0)&amp;IF(VLOOKUP(Magazine!$B77,Magazine!$B$2:$AN$95,27,0)&gt;1," pozitii"," pozitie")&amp;")&lt;/p&gt;"&amp;'Director Adjunct'!$D$1&amp;"  &lt;p&gt;&amp;emsp;&amp;emsp;&amp;emsp;&amp;emsp;&amp;emsp;Trimite-ne CV-ul tau: &lt;a href=""mailto:recrutare@altex.ro?subject="&amp;"["&amp;UPPER(Magazine!D77)&amp;"]"&amp;" ["&amp;UPPER(Magazine!B77)&amp;"] "&amp;"Director Adjunct Magazin"&amp;"""&gt;click aici pentru a aplica.&lt;/a&gt;&lt;/p&gt;","")</f>
        <v/>
      </c>
      <c r="F202" t="str">
        <f>IF(Magazine!AC77&gt;0,"&lt;p class=""cariere-pozitie-titlu"" id="""&amp;IF(Magazine!$AO77&lt;&gt;0,SUBSTITUTE(Magazine!$B77," ","-"),"")&amp;"""&gt;&amp;emsp;&amp;emsp;•&amp;nbsp;&amp;nbsp;Manager Financiar&amp;nbsp;&amp;nbsp;("&amp;VLOOKUP(Magazine!$B77,Magazine!$B$2:$AN$95,28,0)&amp;IF(VLOOKUP(Magazine!$B77,Magazine!$B$2:$AN$95,28,0)&gt;1," pozitii"," pozitie")&amp;")&lt;/p&gt;"&amp;'Manager Financiar'!$D$1&amp;"  &lt;p&gt;&amp;emsp;&amp;emsp;&amp;emsp;&amp;emsp;&amp;emsp;Trimite-ne CV-ul tau: &lt;a href=""mailto:recrutare@altex.ro?subject="&amp;"["&amp;UPPER(Magazine!C77)&amp;"]"&amp;" ["&amp;UPPER(Magazine!A77)&amp;"] "&amp;"Manager Financiar"&amp;"""&gt;click aici pentru a aplica.&lt;/a&gt;&lt;/p&gt;","")</f>
        <v>&lt;p class="cariere-pozitie-titlu" id="Altex-Ploiesti-Billa"&gt;&amp;emsp;&amp;emsp;•&amp;nbsp;&amp;nbsp;Manager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href="mailto:recrutare@altex.ro?subject=[PLOIESTI] [ALTEX] Manager Financiar"&gt;click aici pentru a aplica.&lt;/a&gt;&lt;/p&gt;</v>
      </c>
      <c r="G202" t="str">
        <f>IF(Magazine!AD77&gt;0,"&lt;p class=""cariere-pozitie-titlu"" id="""&amp;IF(Magazine!$AO77&lt;&gt;0,SUBSTITUTE(Magazine!$B77," ","-"),"")&amp;"""&gt;&amp;emsp;&amp;emsp;•&amp;nbsp;&amp;nbsp;Casier&amp;nbsp;&amp;nbsp;("&amp;VLOOKUP(Magazine!$B77,Magazine!$B$2:$AN$95,29,0)&amp;IF(VLOOKUP(Magazine!$B77,Magazine!$B$2:$AN$95,29,0)&gt;1," pozitii"," pozitie")&amp;")&lt;/p&gt;"&amp;Casier!$D$1&amp;"  &lt;p&gt;&amp;emsp;&amp;emsp;&amp;emsp;&amp;emsp;&amp;emsp;Trimite-ne CV-ul tau: &lt;a href=""mailto:recrutare@altex.ro?subject="&amp;"["&amp;UPPER(Magazine!C77)&amp;"]"&amp;" ["&amp;UPPER(Magazine!A77)&amp;"] "&amp;"Casier"&amp;"""&gt;click aici pentru a aplica.&lt;/a&gt;&lt;/p&gt;","")</f>
        <v/>
      </c>
      <c r="H202" t="str">
        <f>IF(Magazine!AE77&gt;0,"&lt;p class=""cariere-pozitie-titlu"" id="""&amp;IF(Magazine!$AO77&lt;&gt;0,SUBSTITUTE(Magazine!$B77," ","-"),"")&amp;"""&gt;&amp;emsp;&amp;emsp;•&amp;nbsp;&amp;nbsp;Consultant Vanzari Electrocasnice Mari&amp;nbsp;&amp;nbsp;("&amp;VLOOKUP(Magazine!$B77,Magazine!$B$2:$AN$95,30,0)&amp;IF(VLOOKUP(Magazine!$B77,Magazine!$B$2:$AN$95,30,0)&gt;1," pozitii"," pozitie")&amp;")&lt;/p&gt;"&amp;'Electrocasnice Mari'!$D$1&amp;"  &lt;p&gt;&amp;emsp;&amp;emsp;&amp;emsp;&amp;emsp;&amp;emsp;Trimite-ne CV-ul tau: &lt;a href=""mailto:recrutare@altex.ro?subject="&amp;"["&amp;UPPER(Magazine!C77)&amp;"]"&amp;" ["&amp;UPPER(Magazine!A77)&amp;"] "&amp;"Electrocasnice Mari"&amp;"""&gt;clici aici pentru a aplica.&lt;/a&gt;&lt;/p&gt;","")</f>
        <v>&lt;p class="cariere-pozitie-titlu" id="Altex-Ploiesti-Billa"&gt;&amp;emsp;&amp;emsp;•&amp;nbsp;&amp;nbsp;Consultant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href="mailto:recrutare@altex.ro?subject=[PLOIESTI] [ALTEX] Electrocasnice Mari"&gt;clici aici pentru a aplica.&lt;/a&gt;&lt;/p&gt;</v>
      </c>
      <c r="I202" t="str">
        <f>IF(Magazine!AF77&gt;0,"&lt;p class=""cariere-pozitie-titlu"" id="""&amp;IF(Magazine!$AO77&lt;&gt;0,SUBSTITUTE(Magazine!$B77," ","-"),"")&amp;"""&gt;&amp;emsp;&amp;emsp;•&amp;nbsp;&amp;nbsp;Consultant Vanzari Electrocasnice Mici&amp;nbsp;&amp;nbsp;("&amp;VLOOKUP(Magazine!$B77,Magazine!$B$2:$AN$95,31,0)&amp;IF(VLOOKUP(Magazine!$B77,Magazine!$B$2:$AN$95,31,0)&gt;1," pozitii"," pozitie")&amp;")&lt;/p&gt;"&amp;'Electrocasnice Mici'!$D$1&amp;"  &lt;p&gt;&amp;emsp;&amp;emsp;&amp;emsp;&amp;emsp;&amp;emsp;Trimite-ne CV-ul tau: &lt;a href=""mailto:recrutare@altex.ro?subject="&amp;"["&amp;UPPER(Magazine!C77)&amp;"]"&amp;" ["&amp;UPPER(Magazine!A77)&amp;"] "&amp;"Electrocasnice Mici"&amp;"""&gt;click aici pentru a aplica.&lt;/a&gt;&lt;/p&gt;","")</f>
        <v>&lt;p class="cariere-pozitie-titlu" id="Altex-Ploiesti-Billa"&gt;&amp;emsp;&amp;emsp;•&amp;nbsp;&amp;nbsp;Consultant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href="mailto:recrutare@altex.ro?subject=[PLOIESTI] [ALTEX] Electrocasnice Mici"&gt;click aici pentru a aplica.&lt;/a&gt;&lt;/p&gt;</v>
      </c>
      <c r="J202" t="str">
        <f>IF(Magazine!AG77&gt;0,"&lt;p class=""cariere-pozitie-titlu"" id="""&amp;IF(Magazine!$AO77&lt;&gt;0,SUBSTITUTE(Magazine!$B77," ","-"),"")&amp;"""&gt;&amp;emsp;&amp;emsp;•&amp;nbsp;&amp;nbsp;Consultant Vanzari Comunicatii&amp;nbsp;&amp;nbsp;("&amp;VLOOKUP(Magazine!$B77,Magazine!$B$2:$AN$95,32,0)&amp;IF(VLOOKUP(Magazine!$B77,Magazine!$B$2:$AN$95,32,0)&gt;1," pozitii"," pozitie")&amp;")&lt;/p&gt;"&amp;Comunicatii!$D$1&amp;"  &lt;p&gt;&amp;emsp;&amp;emsp;&amp;emsp;&amp;emsp;&amp;emsp;Trimite-ne CV-ul tau: &lt;a href=""mailto:recrutare@altex.ro?subject="&amp;"["&amp;UPPER(Magazine!C77)&amp;"]"&amp;" ["&amp;UPPER(Magazine!A77)&amp;"] "&amp;"Comunicatii"&amp;"""&gt;click aici pentru a aplica.&lt;/a&gt;&lt;/p&gt;","")</f>
        <v/>
      </c>
      <c r="K202" t="str">
        <f>IF(Magazine!AH77&gt;0,"&lt;p class=""cariere-pozitie-titlu"" id="""&amp;IF(Magazine!$AO77&lt;&gt;0,SUBSTITUTE(Magazine!$B77," ","-"),"")&amp;"""&gt;&amp;emsp;&amp;emsp;•&amp;nbsp;&amp;nbsp;Consultant Vanzari IT&amp;nbsp;&amp;nbsp;("&amp;VLOOKUP(Magazine!$B77,Magazine!$B$2:$AN$95,33,0)&amp;IF(VLOOKUP(Magazine!$B77,Magazine!$B$2:$AN$95,33,0)&gt;1," pozitii"," pozitie")&amp;")&lt;/p&gt;"&amp;IT!$D$1&amp;"  &lt;p&gt;&amp;emsp;&amp;emsp;&amp;emsp;&amp;emsp;&amp;emsp;Trimite-ne CV-ul tau: &lt;a href=""mailto:recrutare@altex.ro?subject="&amp;"["&amp;UPPER(Magazine!C77)&amp;"]"&amp;" ["&amp;UPPER(Magazine!A77)&amp;"] "&amp;"IT"&amp;"""&gt;click aici pentru a aplica.&lt;/a&gt;&lt;/p&gt;","")</f>
        <v>&lt;p class="cariere-pozitie-titlu" id="Altex-Ploiesti-Billa"&gt;&amp;emsp;&amp;emsp;•&amp;nbsp;&amp;nbsp;Consultant Vanzari IT&amp;nbsp;&amp;nbsp;(1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produsele inovatoare si tehnologie&lt;br/&gt;  &amp;emsp;- Cunostinte despre produsele IT&lt;br/&gt;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IT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href="mailto:recrutare@altex.ro?subject=[PLOIESTI] [ALTEX] IT"&gt;click aici pentru a aplica.&lt;/a&gt;&lt;/p&gt;</v>
      </c>
      <c r="L202" t="str">
        <f>IF(Magazine!AI77&gt;0,"&lt;p class=""cariere-pozitie-titlu"" id="""&amp;IF(Magazine!$AO77&lt;&gt;0,SUBSTITUTE(Magazine!$B77," ","-"),"")&amp;"""&gt;&amp;emsp;&amp;emsp;•&amp;nbsp;&amp;nbsp;Consultant Vanzari Entertainment&amp;nbsp;&amp;nbsp;("&amp;VLOOKUP(Magazine!$B77,Magazine!$B$2:$AN$95,34,0)&amp;IF(VLOOKUP(Magazine!$B77,Magazine!$B$2:$AN$95,34,0)&gt;1," pozitii"," pozitie")&amp;")&lt;/p&gt;"&amp;Entertainment!$D$1&amp;"  &lt;p&gt;&amp;emsp;&amp;emsp;&amp;emsp;&amp;emsp;&amp;emsp;Trimite-ne CV-ul tau &lt;a href=""mailto:recrutare@altex.ro?subject="&amp;"["&amp;UPPER(Magazine!C77)&amp;"]"&amp;" ["&amp;UPPER(Magazine!A77)&amp;"] "&amp;"Entertainment"&amp;"""&gt;click aici pentru a aplica.&lt;/a&gt;&lt;/p&gt;","")</f>
        <v/>
      </c>
      <c r="M202" t="str">
        <f>IF(Magazine!AJ77&gt;0,"&lt;p class=""cariere-pozitie-titlu"" id="""&amp;IF(Magazine!$AO77&lt;&gt;0,SUBSTITUTE(Magazine!$B77," ","-"),"")&amp;"""&gt;&amp;emsp;&amp;emsp;•&amp;nbsp;&amp;nbsp;Consultant Vanzari Negre&amp;nbsp;&amp;nbsp;("&amp;VLOOKUP(Magazine!$B77,Magazine!$B$2:$AN$95,35,0)&amp;IF(VLOOKUP(Magazine!$B77,Magazine!$B$2:$AN$95,35,0)&gt;1," pozitii"," pozitie")&amp;")&lt;/p&gt;"&amp;Negre!D76&amp;"  &lt;p&gt;&amp;emsp;&amp;emsp;&amp;emsp;&amp;emsp;&amp;emsp;Trimite-ne CV-ul tău la adresa &lt;a href=""mailto:recrutare@altex.ro?subject="&amp;"["&amp;UPPER(Magazine!C77)&amp;"]"&amp;" ["&amp;UPPER(Magazine!A77)&amp;"] "&amp;"Negre"&amp;"""&gt;recrutare@altex.ro&lt;/a&gt;&lt;/p&gt;","")</f>
        <v>&lt;p class="cariere-pozitie-titlu" id="Altex-Ploiesti-Billa"&gt;&amp;emsp;&amp;emsp;•&amp;nbsp;&amp;nbsp;Consultant Vanzari Negre&amp;nbsp;&amp;nbsp;(1 pozitie)&lt;/p&gt;  &lt;p&gt;&amp;emsp;&amp;emsp;&amp;emsp;&amp;emsp;&amp;emsp;Trimite-ne CV-ul tău la adresa &lt;a href="mailto:recrutare@altex.ro?subject=[PLOIESTI] [ALTEX] Negre"&gt;recrutare@altex.ro&lt;/a&gt;&lt;/p&gt;</v>
      </c>
      <c r="N202" t="str">
        <f>IF(Magazine!AK77&gt;0,"&lt;p class=""cariere-pozitie-titlu"" id="""&amp;IF(Magazine!$AO77&lt;&gt;0,SUBSTITUTE(Magazine!$B77," ","-"),"")&amp;"""&gt;&amp;emsp;&amp;emsp;•&amp;nbsp;&amp;nbsp;Consultant Vanzari Audio-Visual&amp;nbsp;&amp;nbsp;("&amp;VLOOKUP(Magazine!$B77,Magazine!$B$2:$AN$95,36,0)&amp;IF(VLOOKUP(Magazine!$B77,Magazine!$B$2:$AN$95,36,0)&gt;1," pozitii"," pozitie")&amp;")&lt;/p&gt;"&amp;'Audio-Visual    '!$D$1&amp;"  &lt;p&gt;&amp;emsp;&amp;emsp;&amp;emsp;&amp;emsp;&amp;emsp;Trimite-ne CV-ul tau: &lt;a href=""mailto:recrutare@altex.ro?subject="&amp;"["&amp;UPPER(Magazine!F77)&amp;"]"&amp;" ["&amp;UPPER(Magazine!D77)&amp;"] "&amp;"Audio-Visual"&amp;"""&gt;click aici pentru a aplica.&lt;/a&gt;&lt;/p&gt;","")</f>
        <v/>
      </c>
      <c r="O202" t="str">
        <f>IF(Magazine!AL77&gt;0,"&lt;p class=""cariere-pozitie-titlu"" id="""&amp;IF(Magazine!$AO77&lt;&gt;0,SUBSTITUTE(Magazine!$B77," ","-"),"")&amp;"""&gt;&amp;emsp;&amp;emsp;•&amp;nbsp;&amp;nbsp;Responsabil Service&amp;nbsp;&amp;nbsp;("&amp;VLOOKUP(Magazine!$B77,Magazine!$B$2:$AN$95,37,0)&amp;IF(VLOOKUP(Magazine!$B77,Magazine!$B$2:$AN$95,37,0)&gt;1," pozitii"," pozitie")&amp;")&lt;/p&gt;"&amp;'Responsabil Service'!$D$1&amp;"  &lt;p&gt;&amp;emsp;&amp;emsp;&amp;emsp;&amp;emsp;&amp;emsp;Trimite-ne CV-ul tau &lt;a href=""mailto:recrutare@altex.ro?subject="&amp;"["&amp;UPPER(Magazine!F77)&amp;"]"&amp;" ["&amp;UPPER(Magazine!D77)&amp;"] "&amp;"Responsabil Service"&amp;"""&gt;click aici pentru a aplica.&lt;/a&gt;&lt;/p&gt;","")</f>
        <v/>
      </c>
      <c r="P202" t="str">
        <f>IF(Magazine!AM77&gt;0,"&lt;p class=""cariere-pozitie-titlu"" id="""&amp;IF(Magazine!$AO77&lt;&gt;0,SUBSTITUTE(Magazine!$B77," ","-"),"")&amp;"""&gt;&amp;emsp;&amp;emsp;•&amp;nbsp;&amp;nbsp;Operator Online&amp;nbsp;&amp;nbsp;("&amp;VLOOKUP(Magazine!$B77,Magazine!$B$2:$AN$95,38,0)&amp;IF(VLOOKUP(Magazine!$B77,Magazine!$B$2:$AN$95,38,0)&gt;1,"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href=""mailto:recrutare@altex.ro?subject="&amp;"["&amp;UPPER(Magazine!F77)&amp;"]"&amp;" ["&amp;UPPER(Magazine!D77)&amp;"] "&amp;"Operator Online"&amp;"""&gt;recrutare@altex.ro&lt;/a&gt;&lt;/p&gt;","")</f>
        <v/>
      </c>
      <c r="Q202" t="str">
        <f>IF(Magazine!AN77&gt;0,"&lt;p class=""cariere-pozitie-titlu"" id="""&amp;IF(Magazine!$AO77&lt;&gt;0,SUBSTITUTE(Magazine!$B77," ","-"),"")&amp;"""&gt;&amp;emsp;&amp;emsp;•&amp;nbsp;&amp;nbsp;Operator Probe &amp; Garantii&amp;nbsp;&amp;nbsp;("&amp;VLOOKUP(Magazine!$B77,Magazine!$B$2:$AN$95,39,0)&amp;IF(VLOOKUP(Magazine!$B77,Magazine!$B$2:$AN$95,39,0)&gt;1,"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href=""mailto:recrutare@altex.ro?subject="&amp;"["&amp;UPPER(Magazine!G77)&amp;"]"&amp;" ["&amp;UPPER(Magazine!E77)&amp;"] "&amp;"Probe &amp; Garantii"&amp;"""&gt;recrutare@altex.ro&lt;/a&gt;&lt;/p&gt;","")</f>
        <v/>
      </c>
      <c r="R202" t="str">
        <f t="shared" si="5"/>
        <v/>
      </c>
    </row>
    <row r="203" spans="1:18" x14ac:dyDescent="0.3">
      <c r="A203" t="str">
        <f>IF(NOT(ISNA(VLOOKUP(Magazine!D78,Magazine!$AQ$2:$AR$41,2,0))),IF(Magazine!D78&lt;&gt;Magazine!D77,"&lt;button id="""&amp;LOWER(Magazine!D78)&amp;""" class=""accordion""&gt;Posturi in județul "&amp;Magazine!D78&amp;" &lt;div&gt;("&amp;VLOOKUP(Magazine!D78,Magazine!$AQ$2:$AR$41,2,0)&amp;")&lt;/div&gt;&lt;/button&gt;",""),"")</f>
        <v/>
      </c>
      <c r="B203" t="str">
        <f t="shared" si="4"/>
        <v/>
      </c>
      <c r="C203" t="str">
        <f>IF(Magazine!$AO78&lt;&gt;0,"  &lt;h3 class=cariere-magazin-titlu&gt;"&amp;Magazine!B78&amp;"&lt;/h3&gt;","")</f>
        <v/>
      </c>
      <c r="D203" t="str">
        <f>IF(Magazine!AA78&gt;0,"&lt;p class=""cariere-pozitie-titlu"" id="""&amp;IF(Magazine!$AO78&lt;&gt;0,SUBSTITUTE(Magazine!$B78," ","-"),"")&amp;"""&gt;&amp;emsp;&amp;emsp;•&amp;nbsp;&amp;nbsp;Director Magazin&amp;nbsp;&amp;nbsp;("&amp;VLOOKUP(Magazine!$B78,Magazine!$B$2:$AN$95,26,0)&amp;IF(VLOOKUP(Magazine!$B78,Magazine!$B$2:$AN$95,26,0)&gt;1," pozitii"," pozitie")&amp;")&lt;/p&gt;"&amp;'Director Magazin   '!$D$1&amp;"  &lt;p&gt;&amp;emsp;&amp;emsp;&amp;emsp;&amp;emsp;&amp;emsp;Trimite-ne CV-ul tau: &lt;a href=""mailto:recrutare@altex.ro?subject="&amp;"["&amp;UPPER(Magazine!C78)&amp;"]"&amp;" ["&amp;UPPER(Magazine!A78)&amp;"] "&amp;"Director Magazin"&amp;"""&gt;click aici pentru a aplica.&lt;/a&gt;&lt;/p&gt;","")</f>
        <v/>
      </c>
      <c r="E203" t="str">
        <f>IF(Magazine!AB78&gt;0,"&lt;p class=""cariere-pozitie-titlu"" id="""&amp;IF(Magazine!$AO78&lt;&gt;0,SUBSTITUTE(Magazine!$B78," ","-"),"")&amp;"""&gt;&amp;emsp;&amp;emsp;•&amp;nbsp;&amp;nbsp;Director Adjunct Magazin&amp;nbsp;&amp;nbsp;("&amp;VLOOKUP(Magazine!$B78,Magazine!$B$2:$AN$95,27,0)&amp;IF(VLOOKUP(Magazine!$B78,Magazine!$B$2:$AN$95,27,0)&gt;1," pozitii"," pozitie")&amp;")&lt;/p&gt;"&amp;'Director Adjunct'!$D$1&amp;"  &lt;p&gt;&amp;emsp;&amp;emsp;&amp;emsp;&amp;emsp;&amp;emsp;Trimite-ne CV-ul tau: &lt;a href=""mailto:recrutare@altex.ro?subject="&amp;"["&amp;UPPER(Magazine!D78)&amp;"]"&amp;" ["&amp;UPPER(Magazine!B78)&amp;"] "&amp;"Director Adjunct Magazin"&amp;"""&gt;click aici pentru a aplica.&lt;/a&gt;&lt;/p&gt;","")</f>
        <v/>
      </c>
      <c r="F203" t="str">
        <f>IF(Magazine!AC78&gt;0,"&lt;p class=""cariere-pozitie-titlu"" id="""&amp;IF(Magazine!$AO78&lt;&gt;0,SUBSTITUTE(Magazine!$B78," ","-"),"")&amp;"""&gt;&amp;emsp;&amp;emsp;•&amp;nbsp;&amp;nbsp;Manager Financiar&amp;nbsp;&amp;nbsp;("&amp;VLOOKUP(Magazine!$B78,Magazine!$B$2:$AN$95,28,0)&amp;IF(VLOOKUP(Magazine!$B78,Magazine!$B$2:$AN$95,28,0)&gt;1," pozitii"," pozitie")&amp;")&lt;/p&gt;"&amp;'Manager Financiar'!$D$1&amp;"  &lt;p&gt;&amp;emsp;&amp;emsp;&amp;emsp;&amp;emsp;&amp;emsp;Trimite-ne CV-ul tau: &lt;a href=""mailto:recrutare@altex.ro?subject="&amp;"["&amp;UPPER(Magazine!C78)&amp;"]"&amp;" ["&amp;UPPER(Magazine!A78)&amp;"] "&amp;"Manager Financiar"&amp;"""&gt;click aici pentru a aplica.&lt;/a&gt;&lt;/p&gt;","")</f>
        <v/>
      </c>
      <c r="G203" t="str">
        <f>IF(Magazine!AD78&gt;0,"&lt;p class=""cariere-pozitie-titlu"" id="""&amp;IF(Magazine!$AO78&lt;&gt;0,SUBSTITUTE(Magazine!$B78," ","-"),"")&amp;"""&gt;&amp;emsp;&amp;emsp;•&amp;nbsp;&amp;nbsp;Casier&amp;nbsp;&amp;nbsp;("&amp;VLOOKUP(Magazine!$B78,Magazine!$B$2:$AN$95,29,0)&amp;IF(VLOOKUP(Magazine!$B78,Magazine!$B$2:$AN$95,29,0)&gt;1," pozitii"," pozitie")&amp;")&lt;/p&gt;"&amp;Casier!$D$1&amp;"  &lt;p&gt;&amp;emsp;&amp;emsp;&amp;emsp;&amp;emsp;&amp;emsp;Trimite-ne CV-ul tau: &lt;a href=""mailto:recrutare@altex.ro?subject="&amp;"["&amp;UPPER(Magazine!C78)&amp;"]"&amp;" ["&amp;UPPER(Magazine!A78)&amp;"] "&amp;"Casier"&amp;"""&gt;click aici pentru a aplica.&lt;/a&gt;&lt;/p&gt;","")</f>
        <v/>
      </c>
      <c r="H203" t="str">
        <f>IF(Magazine!AE78&gt;0,"&lt;p class=""cariere-pozitie-titlu"" id="""&amp;IF(Magazine!$AO78&lt;&gt;0,SUBSTITUTE(Magazine!$B78," ","-"),"")&amp;"""&gt;&amp;emsp;&amp;emsp;•&amp;nbsp;&amp;nbsp;Consultant Vanzari Electrocasnice Mari&amp;nbsp;&amp;nbsp;("&amp;VLOOKUP(Magazine!$B78,Magazine!$B$2:$AN$95,30,0)&amp;IF(VLOOKUP(Magazine!$B78,Magazine!$B$2:$AN$95,30,0)&gt;1," pozitii"," pozitie")&amp;")&lt;/p&gt;"&amp;'Electrocasnice Mari'!$D$1&amp;"  &lt;p&gt;&amp;emsp;&amp;emsp;&amp;emsp;&amp;emsp;&amp;emsp;Trimite-ne CV-ul tau: &lt;a href=""mailto:recrutare@altex.ro?subject="&amp;"["&amp;UPPER(Magazine!C78)&amp;"]"&amp;" ["&amp;UPPER(Magazine!A78)&amp;"] "&amp;"Electrocasnice Mari"&amp;"""&gt;clici aici pentru a aplica.&lt;/a&gt;&lt;/p&gt;","")</f>
        <v/>
      </c>
      <c r="I203" t="str">
        <f>IF(Magazine!AF78&gt;0,"&lt;p class=""cariere-pozitie-titlu"" id="""&amp;IF(Magazine!$AO78&lt;&gt;0,SUBSTITUTE(Magazine!$B78," ","-"),"")&amp;"""&gt;&amp;emsp;&amp;emsp;•&amp;nbsp;&amp;nbsp;Consultant Vanzari Electrocasnice Mici&amp;nbsp;&amp;nbsp;("&amp;VLOOKUP(Magazine!$B78,Magazine!$B$2:$AN$95,31,0)&amp;IF(VLOOKUP(Magazine!$B78,Magazine!$B$2:$AN$95,31,0)&gt;1," pozitii"," pozitie")&amp;")&lt;/p&gt;"&amp;'Electrocasnice Mici'!$D$1&amp;"  &lt;p&gt;&amp;emsp;&amp;emsp;&amp;emsp;&amp;emsp;&amp;emsp;Trimite-ne CV-ul tau: &lt;a href=""mailto:recrutare@altex.ro?subject="&amp;"["&amp;UPPER(Magazine!C78)&amp;"]"&amp;" ["&amp;UPPER(Magazine!A78)&amp;"] "&amp;"Electrocasnice Mici"&amp;"""&gt;click aici pentru a aplica.&lt;/a&gt;&lt;/p&gt;","")</f>
        <v/>
      </c>
      <c r="J203" t="str">
        <f>IF(Magazine!AG78&gt;0,"&lt;p class=""cariere-pozitie-titlu"" id="""&amp;IF(Magazine!$AO78&lt;&gt;0,SUBSTITUTE(Magazine!$B78," ","-"),"")&amp;"""&gt;&amp;emsp;&amp;emsp;•&amp;nbsp;&amp;nbsp;Consultant Vanzari Comunicatii&amp;nbsp;&amp;nbsp;("&amp;VLOOKUP(Magazine!$B78,Magazine!$B$2:$AN$95,32,0)&amp;IF(VLOOKUP(Magazine!$B78,Magazine!$B$2:$AN$95,32,0)&gt;1," pozitii"," pozitie")&amp;")&lt;/p&gt;"&amp;Comunicatii!$D$1&amp;"  &lt;p&gt;&amp;emsp;&amp;emsp;&amp;emsp;&amp;emsp;&amp;emsp;Trimite-ne CV-ul tau: &lt;a href=""mailto:recrutare@altex.ro?subject="&amp;"["&amp;UPPER(Magazine!C78)&amp;"]"&amp;" ["&amp;UPPER(Magazine!A78)&amp;"] "&amp;"Comunicatii"&amp;"""&gt;click aici pentru a aplica.&lt;/a&gt;&lt;/p&gt;","")</f>
        <v/>
      </c>
      <c r="K203" t="str">
        <f>IF(Magazine!AH78&gt;0,"&lt;p class=""cariere-pozitie-titlu"" id="""&amp;IF(Magazine!$AO78&lt;&gt;0,SUBSTITUTE(Magazine!$B78," ","-"),"")&amp;"""&gt;&amp;emsp;&amp;emsp;•&amp;nbsp;&amp;nbsp;Consultant Vanzari IT&amp;nbsp;&amp;nbsp;("&amp;VLOOKUP(Magazine!$B78,Magazine!$B$2:$AN$95,33,0)&amp;IF(VLOOKUP(Magazine!$B78,Magazine!$B$2:$AN$95,33,0)&gt;1," pozitii"," pozitie")&amp;")&lt;/p&gt;"&amp;IT!$D$1&amp;"  &lt;p&gt;&amp;emsp;&amp;emsp;&amp;emsp;&amp;emsp;&amp;emsp;Trimite-ne CV-ul tau: &lt;a href=""mailto:recrutare@altex.ro?subject="&amp;"["&amp;UPPER(Magazine!C78)&amp;"]"&amp;" ["&amp;UPPER(Magazine!A78)&amp;"] "&amp;"IT"&amp;"""&gt;click aici pentru a aplica.&lt;/a&gt;&lt;/p&gt;","")</f>
        <v/>
      </c>
      <c r="L203" t="str">
        <f>IF(Magazine!AI78&gt;0,"&lt;p class=""cariere-pozitie-titlu"" id="""&amp;IF(Magazine!$AO78&lt;&gt;0,SUBSTITUTE(Magazine!$B78," ","-"),"")&amp;"""&gt;&amp;emsp;&amp;emsp;•&amp;nbsp;&amp;nbsp;Consultant Vanzari Entertainment&amp;nbsp;&amp;nbsp;("&amp;VLOOKUP(Magazine!$B78,Magazine!$B$2:$AN$95,34,0)&amp;IF(VLOOKUP(Magazine!$B78,Magazine!$B$2:$AN$95,34,0)&gt;1," pozitii"," pozitie")&amp;")&lt;/p&gt;"&amp;Entertainment!$D$1&amp;"  &lt;p&gt;&amp;emsp;&amp;emsp;&amp;emsp;&amp;emsp;&amp;emsp;Trimite-ne CV-ul tau &lt;a href=""mailto:recrutare@altex.ro?subject="&amp;"["&amp;UPPER(Magazine!C78)&amp;"]"&amp;" ["&amp;UPPER(Magazine!A78)&amp;"] "&amp;"Entertainment"&amp;"""&gt;click aici pentru a aplica.&lt;/a&gt;&lt;/p&gt;","")</f>
        <v/>
      </c>
      <c r="M203" t="str">
        <f>IF(Magazine!AJ78&gt;0,"&lt;p class=""cariere-pozitie-titlu"" id="""&amp;IF(Magazine!$AO78&lt;&gt;0,SUBSTITUTE(Magazine!$B78," ","-"),"")&amp;"""&gt;&amp;emsp;&amp;emsp;•&amp;nbsp;&amp;nbsp;Consultant Vanzari Negre&amp;nbsp;&amp;nbsp;("&amp;VLOOKUP(Magazine!$B78,Magazine!$B$2:$AN$95,35,0)&amp;IF(VLOOKUP(Magazine!$B78,Magazine!$B$2:$AN$95,35,0)&gt;1," pozitii"," pozitie")&amp;")&lt;/p&gt;"&amp;Negre!D77&amp;"  &lt;p&gt;&amp;emsp;&amp;emsp;&amp;emsp;&amp;emsp;&amp;emsp;Trimite-ne CV-ul tău la adresa &lt;a href=""mailto:recrutare@altex.ro?subject="&amp;"["&amp;UPPER(Magazine!C78)&amp;"]"&amp;" ["&amp;UPPER(Magazine!A78)&amp;"] "&amp;"Negre"&amp;"""&gt;recrutare@altex.ro&lt;/a&gt;&lt;/p&gt;","")</f>
        <v/>
      </c>
      <c r="N203" t="str">
        <f>IF(Magazine!AK78&gt;0,"&lt;p class=""cariere-pozitie-titlu"" id="""&amp;IF(Magazine!$AO78&lt;&gt;0,SUBSTITUTE(Magazine!$B78," ","-"),"")&amp;"""&gt;&amp;emsp;&amp;emsp;•&amp;nbsp;&amp;nbsp;Consultant Vanzari Audio-Visual&amp;nbsp;&amp;nbsp;("&amp;VLOOKUP(Magazine!$B78,Magazine!$B$2:$AN$95,36,0)&amp;IF(VLOOKUP(Magazine!$B78,Magazine!$B$2:$AN$95,36,0)&gt;1," pozitii"," pozitie")&amp;")&lt;/p&gt;"&amp;'Audio-Visual    '!$D$1&amp;"  &lt;p&gt;&amp;emsp;&amp;emsp;&amp;emsp;&amp;emsp;&amp;emsp;Trimite-ne CV-ul tau: &lt;a href=""mailto:recrutare@altex.ro?subject="&amp;"["&amp;UPPER(Magazine!F78)&amp;"]"&amp;" ["&amp;UPPER(Magazine!D78)&amp;"] "&amp;"Audio-Visual"&amp;"""&gt;click aici pentru a aplica.&lt;/a&gt;&lt;/p&gt;","")</f>
        <v/>
      </c>
      <c r="O203" t="str">
        <f>IF(Magazine!AL78&gt;0,"&lt;p class=""cariere-pozitie-titlu"" id="""&amp;IF(Magazine!$AO78&lt;&gt;0,SUBSTITUTE(Magazine!$B78," ","-"),"")&amp;"""&gt;&amp;emsp;&amp;emsp;•&amp;nbsp;&amp;nbsp;Responsabil Service&amp;nbsp;&amp;nbsp;("&amp;VLOOKUP(Magazine!$B78,Magazine!$B$2:$AN$95,37,0)&amp;IF(VLOOKUP(Magazine!$B78,Magazine!$B$2:$AN$95,37,0)&gt;1," pozitii"," pozitie")&amp;")&lt;/p&gt;"&amp;'Responsabil Service'!$D$1&amp;"  &lt;p&gt;&amp;emsp;&amp;emsp;&amp;emsp;&amp;emsp;&amp;emsp;Trimite-ne CV-ul tau &lt;a href=""mailto:recrutare@altex.ro?subject="&amp;"["&amp;UPPER(Magazine!F78)&amp;"]"&amp;" ["&amp;UPPER(Magazine!D78)&amp;"] "&amp;"Responsabil Service"&amp;"""&gt;click aici pentru a aplica.&lt;/a&gt;&lt;/p&gt;","")</f>
        <v/>
      </c>
      <c r="P203" t="str">
        <f>IF(Magazine!AM78&gt;0,"&lt;p class=""cariere-pozitie-titlu"" id="""&amp;IF(Magazine!$AO78&lt;&gt;0,SUBSTITUTE(Magazine!$B78," ","-"),"")&amp;"""&gt;&amp;emsp;&amp;emsp;•&amp;nbsp;&amp;nbsp;Operator Online&amp;nbsp;&amp;nbsp;("&amp;VLOOKUP(Magazine!$B78,Magazine!$B$2:$AN$95,38,0)&amp;IF(VLOOKUP(Magazine!$B78,Magazine!$B$2:$AN$95,38,0)&gt;1,"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href=""mailto:recrutare@altex.ro?subject="&amp;"["&amp;UPPER(Magazine!F78)&amp;"]"&amp;" ["&amp;UPPER(Magazine!D78)&amp;"] "&amp;"Operator Online"&amp;"""&gt;recrutare@altex.ro&lt;/a&gt;&lt;/p&gt;","")</f>
        <v/>
      </c>
      <c r="Q203" t="str">
        <f>IF(Magazine!AN78&gt;0,"&lt;p class=""cariere-pozitie-titlu"" id="""&amp;IF(Magazine!$AO78&lt;&gt;0,SUBSTITUTE(Magazine!$B78," ","-"),"")&amp;"""&gt;&amp;emsp;&amp;emsp;•&amp;nbsp;&amp;nbsp;Operator Probe &amp; Garantii&amp;nbsp;&amp;nbsp;("&amp;VLOOKUP(Magazine!$B78,Magazine!$B$2:$AN$95,39,0)&amp;IF(VLOOKUP(Magazine!$B78,Magazine!$B$2:$AN$95,39,0)&gt;1,"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href=""mailto:recrutare@altex.ro?subject="&amp;"["&amp;UPPER(Magazine!G78)&amp;"]"&amp;" ["&amp;UPPER(Magazine!E78)&amp;"] "&amp;"Probe &amp; Garantii"&amp;"""&gt;recrutare@altex.ro&lt;/a&gt;&lt;/p&gt;","")</f>
        <v/>
      </c>
      <c r="R203" t="str">
        <f t="shared" si="5"/>
        <v>&lt;/div&gt;</v>
      </c>
    </row>
    <row r="204" spans="1:18" x14ac:dyDescent="0.3">
      <c r="A204" t="str">
        <f>IF(NOT(ISNA(VLOOKUP(Magazine!D79,Magazine!$AQ$2:$AR$41,2,0))),IF(Magazine!D79&lt;&gt;Magazine!D78,"&lt;button id="""&amp;LOWER(Magazine!D79)&amp;""" class=""accordion""&gt;Posturi in județul "&amp;Magazine!D79&amp;" &lt;div&gt;("&amp;VLOOKUP(Magazine!D79,Magazine!$AQ$2:$AR$41,2,0)&amp;")&lt;/div&gt;&lt;/button&gt;",""),"")</f>
        <v>&lt;button id="salaj" class="accordion"&gt;Posturi in județul Salaj &lt;div&gt;(3)&lt;/div&gt;&lt;/button&gt;</v>
      </c>
      <c r="B204" t="str">
        <f t="shared" si="4"/>
        <v>&lt;div class="panel"&gt;</v>
      </c>
      <c r="C204" t="str">
        <f>IF(Magazine!$AO79&lt;&gt;0,"  &lt;h3 class=cariere-magazin-titlu&gt;"&amp;Magazine!B79&amp;"&lt;/h3&gt;","")</f>
        <v xml:space="preserve">  &lt;h3 class=cariere-magazin-titlu&gt;Altex Zalau Silvania&lt;/h3&gt;</v>
      </c>
      <c r="D204" t="str">
        <f>IF(Magazine!AA79&gt;0,"&lt;p class=""cariere-pozitie-titlu"" id="""&amp;IF(Magazine!$AO79&lt;&gt;0,SUBSTITUTE(Magazine!$B79," ","-"),"")&amp;"""&gt;&amp;emsp;&amp;emsp;•&amp;nbsp;&amp;nbsp;Director Magazin&amp;nbsp;&amp;nbsp;("&amp;VLOOKUP(Magazine!$B79,Magazine!$B$2:$AN$95,26,0)&amp;IF(VLOOKUP(Magazine!$B79,Magazine!$B$2:$AN$95,26,0)&gt;1," pozitii"," pozitie")&amp;")&lt;/p&gt;"&amp;'Director Magazin   '!$D$1&amp;"  &lt;p&gt;&amp;emsp;&amp;emsp;&amp;emsp;&amp;emsp;&amp;emsp;Trimite-ne CV-ul tau: &lt;a href=""mailto:recrutare@altex.ro?subject="&amp;"["&amp;UPPER(Magazine!C79)&amp;"]"&amp;" ["&amp;UPPER(Magazine!A79)&amp;"] "&amp;"Director Magazin"&amp;"""&gt;click aici pentru a aplica.&lt;/a&gt;&lt;/p&gt;","")</f>
        <v/>
      </c>
      <c r="E204" t="str">
        <f>IF(Magazine!AB79&gt;0,"&lt;p class=""cariere-pozitie-titlu"" id="""&amp;IF(Magazine!$AO79&lt;&gt;0,SUBSTITUTE(Magazine!$B79," ","-"),"")&amp;"""&gt;&amp;emsp;&amp;emsp;•&amp;nbsp;&amp;nbsp;Director Adjunct Magazin&amp;nbsp;&amp;nbsp;("&amp;VLOOKUP(Magazine!$B79,Magazine!$B$2:$AN$95,27,0)&amp;IF(VLOOKUP(Magazine!$B79,Magazine!$B$2:$AN$95,27,0)&gt;1," pozitii"," pozitie")&amp;")&lt;/p&gt;"&amp;'Director Adjunct'!$D$1&amp;"  &lt;p&gt;&amp;emsp;&amp;emsp;&amp;emsp;&amp;emsp;&amp;emsp;Trimite-ne CV-ul tau: &lt;a href=""mailto:recrutare@altex.ro?subject="&amp;"["&amp;UPPER(Magazine!D79)&amp;"]"&amp;" ["&amp;UPPER(Magazine!B79)&amp;"] "&amp;"Director Adjunct Magazin"&amp;"""&gt;click aici pentru a aplica.&lt;/a&gt;&lt;/p&gt;","")</f>
        <v>&lt;p class="cariere-pozitie-titlu" id="Altex-Zalau-Silvania"&gt;&amp;emsp;&amp;emsp;•&amp;nbsp;&amp;nbsp;Director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href="mailto:recrutare@altex.ro?subject=[SALAJ] [ALTEX ZALAU SILVANIA] Director Adjunct Magazin"&gt;click aici pentru a aplica.&lt;/a&gt;&lt;/p&gt;</v>
      </c>
      <c r="F204" t="str">
        <f>IF(Magazine!AC79&gt;0,"&lt;p class=""cariere-pozitie-titlu"" id="""&amp;IF(Magazine!$AO79&lt;&gt;0,SUBSTITUTE(Magazine!$B79," ","-"),"")&amp;"""&gt;&amp;emsp;&amp;emsp;•&amp;nbsp;&amp;nbsp;Manager Financiar&amp;nbsp;&amp;nbsp;("&amp;VLOOKUP(Magazine!$B79,Magazine!$B$2:$AN$95,28,0)&amp;IF(VLOOKUP(Magazine!$B79,Magazine!$B$2:$AN$95,28,0)&gt;1," pozitii"," pozitie")&amp;")&lt;/p&gt;"&amp;'Manager Financiar'!$D$1&amp;"  &lt;p&gt;&amp;emsp;&amp;emsp;&amp;emsp;&amp;emsp;&amp;emsp;Trimite-ne CV-ul tau: &lt;a href=""mailto:recrutare@altex.ro?subject="&amp;"["&amp;UPPER(Magazine!C79)&amp;"]"&amp;" ["&amp;UPPER(Magazine!A79)&amp;"] "&amp;"Manager Financiar"&amp;"""&gt;click aici pentru a aplica.&lt;/a&gt;&lt;/p&gt;","")</f>
        <v>&lt;p class="cariere-pozitie-titlu" id="Altex-Zalau-Silvania"&gt;&amp;emsp;&amp;emsp;•&amp;nbsp;&amp;nbsp;Manager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href="mailto:recrutare@altex.ro?subject=[ZALAU] [ALTEX] Manager Financiar"&gt;click aici pentru a aplica.&lt;/a&gt;&lt;/p&gt;</v>
      </c>
      <c r="G204" t="str">
        <f>IF(Magazine!AD79&gt;0,"&lt;p class=""cariere-pozitie-titlu"" id="""&amp;IF(Magazine!$AO79&lt;&gt;0,SUBSTITUTE(Magazine!$B79," ","-"),"")&amp;"""&gt;&amp;emsp;&amp;emsp;•&amp;nbsp;&amp;nbsp;Casier&amp;nbsp;&amp;nbsp;("&amp;VLOOKUP(Magazine!$B79,Magazine!$B$2:$AN$95,29,0)&amp;IF(VLOOKUP(Magazine!$B79,Magazine!$B$2:$AN$95,29,0)&gt;1," pozitii"," pozitie")&amp;")&lt;/p&gt;"&amp;Casier!$D$1&amp;"  &lt;p&gt;&amp;emsp;&amp;emsp;&amp;emsp;&amp;emsp;&amp;emsp;Trimite-ne CV-ul tau: &lt;a href=""mailto:recrutare@altex.ro?subject="&amp;"["&amp;UPPER(Magazine!C79)&amp;"]"&amp;" ["&amp;UPPER(Magazine!A79)&amp;"] "&amp;"Casier"&amp;"""&gt;click aici pentru a aplica.&lt;/a&gt;&lt;/p&gt;","")</f>
        <v/>
      </c>
      <c r="H204" t="str">
        <f>IF(Magazine!AE79&gt;0,"&lt;p class=""cariere-pozitie-titlu"" id="""&amp;IF(Magazine!$AO79&lt;&gt;0,SUBSTITUTE(Magazine!$B79," ","-"),"")&amp;"""&gt;&amp;emsp;&amp;emsp;•&amp;nbsp;&amp;nbsp;Consultant Vanzari Electrocasnice Mari&amp;nbsp;&amp;nbsp;("&amp;VLOOKUP(Magazine!$B79,Magazine!$B$2:$AN$95,30,0)&amp;IF(VLOOKUP(Magazine!$B79,Magazine!$B$2:$AN$95,30,0)&gt;1," pozitii"," pozitie")&amp;")&lt;/p&gt;"&amp;'Electrocasnice Mari'!$D$1&amp;"  &lt;p&gt;&amp;emsp;&amp;emsp;&amp;emsp;&amp;emsp;&amp;emsp;Trimite-ne CV-ul tau: &lt;a href=""mailto:recrutare@altex.ro?subject="&amp;"["&amp;UPPER(Magazine!C79)&amp;"]"&amp;" ["&amp;UPPER(Magazine!A79)&amp;"] "&amp;"Electrocasnice Mari"&amp;"""&gt;clici aici pentru a aplica.&lt;/a&gt;&lt;/p&gt;","")</f>
        <v>&lt;p class="cariere-pozitie-titlu" id="Altex-Zalau-Silvania"&gt;&amp;emsp;&amp;emsp;•&amp;nbsp;&amp;nbsp;Consultant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href="mailto:recrutare@altex.ro?subject=[ZALAU] [ALTEX] Electrocasnice Mari"&gt;clici aici pentru a aplica.&lt;/a&gt;&lt;/p&gt;</v>
      </c>
      <c r="I204" t="str">
        <f>IF(Magazine!AF79&gt;0,"&lt;p class=""cariere-pozitie-titlu"" id="""&amp;IF(Magazine!$AO79&lt;&gt;0,SUBSTITUTE(Magazine!$B79," ","-"),"")&amp;"""&gt;&amp;emsp;&amp;emsp;•&amp;nbsp;&amp;nbsp;Consultant Vanzari Electrocasnice Mici&amp;nbsp;&amp;nbsp;("&amp;VLOOKUP(Magazine!$B79,Magazine!$B$2:$AN$95,31,0)&amp;IF(VLOOKUP(Magazine!$B79,Magazine!$B$2:$AN$95,31,0)&gt;1," pozitii"," pozitie")&amp;")&lt;/p&gt;"&amp;'Electrocasnice Mici'!$D$1&amp;"  &lt;p&gt;&amp;emsp;&amp;emsp;&amp;emsp;&amp;emsp;&amp;emsp;Trimite-ne CV-ul tau: &lt;a href=""mailto:recrutare@altex.ro?subject="&amp;"["&amp;UPPER(Magazine!C79)&amp;"]"&amp;" ["&amp;UPPER(Magazine!A79)&amp;"] "&amp;"Electrocasnice Mici"&amp;"""&gt;click aici pentru a aplica.&lt;/a&gt;&lt;/p&gt;","")</f>
        <v/>
      </c>
      <c r="J204" t="str">
        <f>IF(Magazine!AG79&gt;0,"&lt;p class=""cariere-pozitie-titlu"" id="""&amp;IF(Magazine!$AO79&lt;&gt;0,SUBSTITUTE(Magazine!$B79," ","-"),"")&amp;"""&gt;&amp;emsp;&amp;emsp;•&amp;nbsp;&amp;nbsp;Consultant Vanzari Comunicatii&amp;nbsp;&amp;nbsp;("&amp;VLOOKUP(Magazine!$B79,Magazine!$B$2:$AN$95,32,0)&amp;IF(VLOOKUP(Magazine!$B79,Magazine!$B$2:$AN$95,32,0)&gt;1," pozitii"," pozitie")&amp;")&lt;/p&gt;"&amp;Comunicatii!$D$1&amp;"  &lt;p&gt;&amp;emsp;&amp;emsp;&amp;emsp;&amp;emsp;&amp;emsp;Trimite-ne CV-ul tau: &lt;a href=""mailto:recrutare@altex.ro?subject="&amp;"["&amp;UPPER(Magazine!C79)&amp;"]"&amp;" ["&amp;UPPER(Magazine!A79)&amp;"] "&amp;"Comunicatii"&amp;"""&gt;click aici pentru a aplica.&lt;/a&gt;&lt;/p&gt;","")</f>
        <v/>
      </c>
      <c r="K204" t="str">
        <f>IF(Magazine!AH79&gt;0,"&lt;p class=""cariere-pozitie-titlu"" id="""&amp;IF(Magazine!$AO79&lt;&gt;0,SUBSTITUTE(Magazine!$B79," ","-"),"")&amp;"""&gt;&amp;emsp;&amp;emsp;•&amp;nbsp;&amp;nbsp;Consultant Vanzari IT&amp;nbsp;&amp;nbsp;("&amp;VLOOKUP(Magazine!$B79,Magazine!$B$2:$AN$95,33,0)&amp;IF(VLOOKUP(Magazine!$B79,Magazine!$B$2:$AN$95,33,0)&gt;1," pozitii"," pozitie")&amp;")&lt;/p&gt;"&amp;IT!$D$1&amp;"  &lt;p&gt;&amp;emsp;&amp;emsp;&amp;emsp;&amp;emsp;&amp;emsp;Trimite-ne CV-ul tau: &lt;a href=""mailto:recrutare@altex.ro?subject="&amp;"["&amp;UPPER(Magazine!C79)&amp;"]"&amp;" ["&amp;UPPER(Magazine!A79)&amp;"] "&amp;"IT"&amp;"""&gt;click aici pentru a aplica.&lt;/a&gt;&lt;/p&gt;","")</f>
        <v/>
      </c>
      <c r="L204" t="str">
        <f>IF(Magazine!AI79&gt;0,"&lt;p class=""cariere-pozitie-titlu"" id="""&amp;IF(Magazine!$AO79&lt;&gt;0,SUBSTITUTE(Magazine!$B79," ","-"),"")&amp;"""&gt;&amp;emsp;&amp;emsp;•&amp;nbsp;&amp;nbsp;Consultant Vanzari Entertainment&amp;nbsp;&amp;nbsp;("&amp;VLOOKUP(Magazine!$B79,Magazine!$B$2:$AN$95,34,0)&amp;IF(VLOOKUP(Magazine!$B79,Magazine!$B$2:$AN$95,34,0)&gt;1," pozitii"," pozitie")&amp;")&lt;/p&gt;"&amp;Entertainment!$D$1&amp;"  &lt;p&gt;&amp;emsp;&amp;emsp;&amp;emsp;&amp;emsp;&amp;emsp;Trimite-ne CV-ul tau &lt;a href=""mailto:recrutare@altex.ro?subject="&amp;"["&amp;UPPER(Magazine!C79)&amp;"]"&amp;" ["&amp;UPPER(Magazine!A79)&amp;"] "&amp;"Entertainment"&amp;"""&gt;click aici pentru a aplica.&lt;/a&gt;&lt;/p&gt;","")</f>
        <v/>
      </c>
      <c r="M204" t="str">
        <f>IF(Magazine!AJ79&gt;0,"&lt;p class=""cariere-pozitie-titlu"" id="""&amp;IF(Magazine!$AO79&lt;&gt;0,SUBSTITUTE(Magazine!$B79," ","-"),"")&amp;"""&gt;&amp;emsp;&amp;emsp;•&amp;nbsp;&amp;nbsp;Consultant Vanzari Negre&amp;nbsp;&amp;nbsp;("&amp;VLOOKUP(Magazine!$B79,Magazine!$B$2:$AN$95,35,0)&amp;IF(VLOOKUP(Magazine!$B79,Magazine!$B$2:$AN$95,35,0)&gt;1," pozitii"," pozitie")&amp;")&lt;/p&gt;"&amp;Negre!D78&amp;"  &lt;p&gt;&amp;emsp;&amp;emsp;&amp;emsp;&amp;emsp;&amp;emsp;Trimite-ne CV-ul tău la adresa &lt;a href=""mailto:recrutare@altex.ro?subject="&amp;"["&amp;UPPER(Magazine!C79)&amp;"]"&amp;" ["&amp;UPPER(Magazine!A79)&amp;"] "&amp;"Negre"&amp;"""&gt;recrutare@altex.ro&lt;/a&gt;&lt;/p&gt;","")</f>
        <v/>
      </c>
      <c r="N204" t="str">
        <f>IF(Magazine!AK79&gt;0,"&lt;p class=""cariere-pozitie-titlu"" id="""&amp;IF(Magazine!$AO79&lt;&gt;0,SUBSTITUTE(Magazine!$B79," ","-"),"")&amp;"""&gt;&amp;emsp;&amp;emsp;•&amp;nbsp;&amp;nbsp;Consultant Vanzari Audio-Visual&amp;nbsp;&amp;nbsp;("&amp;VLOOKUP(Magazine!$B79,Magazine!$B$2:$AN$95,36,0)&amp;IF(VLOOKUP(Magazine!$B79,Magazine!$B$2:$AN$95,36,0)&gt;1," pozitii"," pozitie")&amp;")&lt;/p&gt;"&amp;'Audio-Visual    '!$D$1&amp;"  &lt;p&gt;&amp;emsp;&amp;emsp;&amp;emsp;&amp;emsp;&amp;emsp;Trimite-ne CV-ul tau: &lt;a href=""mailto:recrutare@altex.ro?subject="&amp;"["&amp;UPPER(Magazine!F79)&amp;"]"&amp;" ["&amp;UPPER(Magazine!D79)&amp;"] "&amp;"Audio-Visual"&amp;"""&gt;click aici pentru a aplica.&lt;/a&gt;&lt;/p&gt;","")</f>
        <v/>
      </c>
      <c r="O204" t="str">
        <f>IF(Magazine!AL79&gt;0,"&lt;p class=""cariere-pozitie-titlu"" id="""&amp;IF(Magazine!$AO79&lt;&gt;0,SUBSTITUTE(Magazine!$B79," ","-"),"")&amp;"""&gt;&amp;emsp;&amp;emsp;•&amp;nbsp;&amp;nbsp;Responsabil Service&amp;nbsp;&amp;nbsp;("&amp;VLOOKUP(Magazine!$B79,Magazine!$B$2:$AN$95,37,0)&amp;IF(VLOOKUP(Magazine!$B79,Magazine!$B$2:$AN$95,37,0)&gt;1," pozitii"," pozitie")&amp;")&lt;/p&gt;"&amp;'Responsabil Service'!$D$1&amp;"  &lt;p&gt;&amp;emsp;&amp;emsp;&amp;emsp;&amp;emsp;&amp;emsp;Trimite-ne CV-ul tau &lt;a href=""mailto:recrutare@altex.ro?subject="&amp;"["&amp;UPPER(Magazine!F79)&amp;"]"&amp;" ["&amp;UPPER(Magazine!D79)&amp;"] "&amp;"Responsabil Service"&amp;"""&gt;click aici pentru a aplica.&lt;/a&gt;&lt;/p&gt;","")</f>
        <v/>
      </c>
      <c r="P204" t="str">
        <f>IF(Magazine!AM79&gt;0,"&lt;p class=""cariere-pozitie-titlu"" id="""&amp;IF(Magazine!$AO79&lt;&gt;0,SUBSTITUTE(Magazine!$B79," ","-"),"")&amp;"""&gt;&amp;emsp;&amp;emsp;•&amp;nbsp;&amp;nbsp;Operator Online&amp;nbsp;&amp;nbsp;("&amp;VLOOKUP(Magazine!$B79,Magazine!$B$2:$AN$95,38,0)&amp;IF(VLOOKUP(Magazine!$B79,Magazine!$B$2:$AN$95,38,0)&gt;1,"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href=""mailto:recrutare@altex.ro?subject="&amp;"["&amp;UPPER(Magazine!F79)&amp;"]"&amp;" ["&amp;UPPER(Magazine!D79)&amp;"] "&amp;"Operator Online"&amp;"""&gt;recrutare@altex.ro&lt;/a&gt;&lt;/p&gt;","")</f>
        <v/>
      </c>
      <c r="Q204" t="str">
        <f>IF(Magazine!AN79&gt;0,"&lt;p class=""cariere-pozitie-titlu"" id="""&amp;IF(Magazine!$AO79&lt;&gt;0,SUBSTITUTE(Magazine!$B79," ","-"),"")&amp;"""&gt;&amp;emsp;&amp;emsp;•&amp;nbsp;&amp;nbsp;Operator Probe &amp; Garantii&amp;nbsp;&amp;nbsp;("&amp;VLOOKUP(Magazine!$B79,Magazine!$B$2:$AN$95,39,0)&amp;IF(VLOOKUP(Magazine!$B79,Magazine!$B$2:$AN$95,39,0)&gt;1,"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href=""mailto:recrutare@altex.ro?subject="&amp;"["&amp;UPPER(Magazine!G79)&amp;"]"&amp;" ["&amp;UPPER(Magazine!E79)&amp;"] "&amp;"Probe &amp; Garantii"&amp;"""&gt;recrutare@altex.ro&lt;/a&gt;&lt;/p&gt;","")</f>
        <v/>
      </c>
      <c r="R204" t="str">
        <f t="shared" si="5"/>
        <v>&lt;/div&gt;</v>
      </c>
    </row>
    <row r="205" spans="1:18" x14ac:dyDescent="0.3">
      <c r="A205" t="str">
        <f>IF(NOT(ISNA(VLOOKUP(Magazine!D80,Magazine!$AQ$2:$AR$41,2,0))),IF(Magazine!D80&lt;&gt;Magazine!D79,"&lt;button id="""&amp;LOWER(Magazine!D80)&amp;""" class=""accordion""&gt;Posturi in județul "&amp;Magazine!D80&amp;" &lt;div&gt;("&amp;VLOOKUP(Magazine!D80,Magazine!$AQ$2:$AR$41,2,0)&amp;")&lt;/div&gt;&lt;/button&gt;",""),"")</f>
        <v>&lt;button id="satu mare" class="accordion"&gt;Posturi in județul Satu Mare &lt;div&gt;(3)&lt;/div&gt;&lt;/button&gt;</v>
      </c>
      <c r="B205" t="str">
        <f t="shared" si="4"/>
        <v>&lt;div class="panel"&gt;</v>
      </c>
      <c r="C205" t="str">
        <f>IF(Magazine!$AO80&lt;&gt;0,"  &lt;h3 class=cariere-magazin-titlu&gt;"&amp;Magazine!B80&amp;"&lt;/h3&gt;","")</f>
        <v xml:space="preserve">  &lt;h3 class=cariere-magazin-titlu&gt;Altex Satu Mare Auchan&lt;/h3&gt;</v>
      </c>
      <c r="D205" t="str">
        <f>IF(Magazine!AA80&gt;0,"&lt;p class=""cariere-pozitie-titlu"" id="""&amp;IF(Magazine!$AO80&lt;&gt;0,SUBSTITUTE(Magazine!$B80," ","-"),"")&amp;"""&gt;&amp;emsp;&amp;emsp;•&amp;nbsp;&amp;nbsp;Director Magazin&amp;nbsp;&amp;nbsp;("&amp;VLOOKUP(Magazine!$B80,Magazine!$B$2:$AN$95,26,0)&amp;IF(VLOOKUP(Magazine!$B80,Magazine!$B$2:$AN$95,26,0)&gt;1," pozitii"," pozitie")&amp;")&lt;/p&gt;"&amp;'Director Magazin   '!$D$1&amp;"  &lt;p&gt;&amp;emsp;&amp;emsp;&amp;emsp;&amp;emsp;&amp;emsp;Trimite-ne CV-ul tau: &lt;a href=""mailto:recrutare@altex.ro?subject="&amp;"["&amp;UPPER(Magazine!C80)&amp;"]"&amp;" ["&amp;UPPER(Magazine!A80)&amp;"] "&amp;"Director Magazin"&amp;"""&gt;click aici pentru a aplica.&lt;/a&gt;&lt;/p&gt;","")</f>
        <v/>
      </c>
      <c r="E205" t="str">
        <f>IF(Magazine!AB80&gt;0,"&lt;p class=""cariere-pozitie-titlu"" id="""&amp;IF(Magazine!$AO80&lt;&gt;0,SUBSTITUTE(Magazine!$B80," ","-"),"")&amp;"""&gt;&amp;emsp;&amp;emsp;•&amp;nbsp;&amp;nbsp;Director Adjunct Magazin&amp;nbsp;&amp;nbsp;("&amp;VLOOKUP(Magazine!$B80,Magazine!$B$2:$AN$95,27,0)&amp;IF(VLOOKUP(Magazine!$B80,Magazine!$B$2:$AN$95,27,0)&gt;1," pozitii"," pozitie")&amp;")&lt;/p&gt;"&amp;'Director Adjunct'!$D$1&amp;"  &lt;p&gt;&amp;emsp;&amp;emsp;&amp;emsp;&amp;emsp;&amp;emsp;Trimite-ne CV-ul tau: &lt;a href=""mailto:recrutare@altex.ro?subject="&amp;"["&amp;UPPER(Magazine!D80)&amp;"]"&amp;" ["&amp;UPPER(Magazine!B80)&amp;"] "&amp;"Director Adjunct Magazin"&amp;"""&gt;click aici pentru a aplica.&lt;/a&gt;&lt;/p&gt;","")</f>
        <v/>
      </c>
      <c r="F205" t="str">
        <f>IF(Magazine!AC80&gt;0,"&lt;p class=""cariere-pozitie-titlu"" id="""&amp;IF(Magazine!$AO80&lt;&gt;0,SUBSTITUTE(Magazine!$B80," ","-"),"")&amp;"""&gt;&amp;emsp;&amp;emsp;•&amp;nbsp;&amp;nbsp;Manager Financiar&amp;nbsp;&amp;nbsp;("&amp;VLOOKUP(Magazine!$B80,Magazine!$B$2:$AN$95,28,0)&amp;IF(VLOOKUP(Magazine!$B80,Magazine!$B$2:$AN$95,28,0)&gt;1," pozitii"," pozitie")&amp;")&lt;/p&gt;"&amp;'Manager Financiar'!$D$1&amp;"  &lt;p&gt;&amp;emsp;&amp;emsp;&amp;emsp;&amp;emsp;&amp;emsp;Trimite-ne CV-ul tau: &lt;a href=""mailto:recrutare@altex.ro?subject="&amp;"["&amp;UPPER(Magazine!C80)&amp;"]"&amp;" ["&amp;UPPER(Magazine!A80)&amp;"] "&amp;"Manager Financiar"&amp;"""&gt;click aici pentru a aplica.&lt;/a&gt;&lt;/p&gt;","")</f>
        <v/>
      </c>
      <c r="G205" t="str">
        <f>IF(Magazine!AD80&gt;0,"&lt;p class=""cariere-pozitie-titlu"" id="""&amp;IF(Magazine!$AO80&lt;&gt;0,SUBSTITUTE(Magazine!$B80," ","-"),"")&amp;"""&gt;&amp;emsp;&amp;emsp;•&amp;nbsp;&amp;nbsp;Casier&amp;nbsp;&amp;nbsp;("&amp;VLOOKUP(Magazine!$B80,Magazine!$B$2:$AN$95,29,0)&amp;IF(VLOOKUP(Magazine!$B80,Magazine!$B$2:$AN$95,29,0)&gt;1," pozitii"," pozitie")&amp;")&lt;/p&gt;"&amp;Casier!$D$1&amp;"  &lt;p&gt;&amp;emsp;&amp;emsp;&amp;emsp;&amp;emsp;&amp;emsp;Trimite-ne CV-ul tau: &lt;a href=""mailto:recrutare@altex.ro?subject="&amp;"["&amp;UPPER(Magazine!C80)&amp;"]"&amp;" ["&amp;UPPER(Magazine!A80)&amp;"] "&amp;"Casier"&amp;"""&gt;click aici pentru a aplica.&lt;/a&gt;&lt;/p&gt;","")</f>
        <v/>
      </c>
      <c r="H205" t="str">
        <f>IF(Magazine!AE80&gt;0,"&lt;p class=""cariere-pozitie-titlu"" id="""&amp;IF(Magazine!$AO80&lt;&gt;0,SUBSTITUTE(Magazine!$B80," ","-"),"")&amp;"""&gt;&amp;emsp;&amp;emsp;•&amp;nbsp;&amp;nbsp;Consultant Vanzari Electrocasnice Mari&amp;nbsp;&amp;nbsp;("&amp;VLOOKUP(Magazine!$B80,Magazine!$B$2:$AN$95,30,0)&amp;IF(VLOOKUP(Magazine!$B80,Magazine!$B$2:$AN$95,30,0)&gt;1," pozitii"," pozitie")&amp;")&lt;/p&gt;"&amp;'Electrocasnice Mari'!$D$1&amp;"  &lt;p&gt;&amp;emsp;&amp;emsp;&amp;emsp;&amp;emsp;&amp;emsp;Trimite-ne CV-ul tau: &lt;a href=""mailto:recrutare@altex.ro?subject="&amp;"["&amp;UPPER(Magazine!C80)&amp;"]"&amp;" ["&amp;UPPER(Magazine!A80)&amp;"] "&amp;"Electrocasnice Mari"&amp;"""&gt;clici aici pentru a aplica.&lt;/a&gt;&lt;/p&gt;","")</f>
        <v/>
      </c>
      <c r="I205" t="str">
        <f>IF(Magazine!AF80&gt;0,"&lt;p class=""cariere-pozitie-titlu"" id="""&amp;IF(Magazine!$AO80&lt;&gt;0,SUBSTITUTE(Magazine!$B80," ","-"),"")&amp;"""&gt;&amp;emsp;&amp;emsp;•&amp;nbsp;&amp;nbsp;Consultant Vanzari Electrocasnice Mici&amp;nbsp;&amp;nbsp;("&amp;VLOOKUP(Magazine!$B80,Magazine!$B$2:$AN$95,31,0)&amp;IF(VLOOKUP(Magazine!$B80,Magazine!$B$2:$AN$95,31,0)&gt;1," pozitii"," pozitie")&amp;")&lt;/p&gt;"&amp;'Electrocasnice Mici'!$D$1&amp;"  &lt;p&gt;&amp;emsp;&amp;emsp;&amp;emsp;&amp;emsp;&amp;emsp;Trimite-ne CV-ul tau: &lt;a href=""mailto:recrutare@altex.ro?subject="&amp;"["&amp;UPPER(Magazine!C80)&amp;"]"&amp;" ["&amp;UPPER(Magazine!A80)&amp;"] "&amp;"Electrocasnice Mici"&amp;"""&gt;click aici pentru a aplica.&lt;/a&gt;&lt;/p&gt;","")</f>
        <v/>
      </c>
      <c r="J205" t="str">
        <f>IF(Magazine!AG80&gt;0,"&lt;p class=""cariere-pozitie-titlu"" id="""&amp;IF(Magazine!$AO80&lt;&gt;0,SUBSTITUTE(Magazine!$B80," ","-"),"")&amp;"""&gt;&amp;emsp;&amp;emsp;•&amp;nbsp;&amp;nbsp;Consultant Vanzari Comunicatii&amp;nbsp;&amp;nbsp;("&amp;VLOOKUP(Magazine!$B80,Magazine!$B$2:$AN$95,32,0)&amp;IF(VLOOKUP(Magazine!$B80,Magazine!$B$2:$AN$95,32,0)&gt;1," pozitii"," pozitie")&amp;")&lt;/p&gt;"&amp;Comunicatii!$D$1&amp;"  &lt;p&gt;&amp;emsp;&amp;emsp;&amp;emsp;&amp;emsp;&amp;emsp;Trimite-ne CV-ul tau: &lt;a href=""mailto:recrutare@altex.ro?subject="&amp;"["&amp;UPPER(Magazine!C80)&amp;"]"&amp;" ["&amp;UPPER(Magazine!A80)&amp;"] "&amp;"Comunicatii"&amp;"""&gt;click aici pentru a aplica.&lt;/a&gt;&lt;/p&gt;","")</f>
        <v>&lt;p class="cariere-pozitie-titlu" id="Altex-Satu-Mare-Auchan"&gt;&amp;emsp;&amp;emsp;•&amp;nbsp;&amp;nbsp;Consultant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href="mailto:recrutare@altex.ro?subject=[SATU MARE] [ALTEX] Comunicatii"&gt;click aici pentru a aplica.&lt;/a&gt;&lt;/p&gt;</v>
      </c>
      <c r="K205" t="str">
        <f>IF(Magazine!AH80&gt;0,"&lt;p class=""cariere-pozitie-titlu"" id="""&amp;IF(Magazine!$AO80&lt;&gt;0,SUBSTITUTE(Magazine!$B80," ","-"),"")&amp;"""&gt;&amp;emsp;&amp;emsp;•&amp;nbsp;&amp;nbsp;Consultant Vanzari IT&amp;nbsp;&amp;nbsp;("&amp;VLOOKUP(Magazine!$B80,Magazine!$B$2:$AN$95,33,0)&amp;IF(VLOOKUP(Magazine!$B80,Magazine!$B$2:$AN$95,33,0)&gt;1," pozitii"," pozitie")&amp;")&lt;/p&gt;"&amp;IT!$D$1&amp;"  &lt;p&gt;&amp;emsp;&amp;emsp;&amp;emsp;&amp;emsp;&amp;emsp;Trimite-ne CV-ul tau: &lt;a href=""mailto:recrutare@altex.ro?subject="&amp;"["&amp;UPPER(Magazine!C80)&amp;"]"&amp;" ["&amp;UPPER(Magazine!A80)&amp;"] "&amp;"IT"&amp;"""&gt;click aici pentru a aplica.&lt;/a&gt;&lt;/p&gt;","")</f>
        <v/>
      </c>
      <c r="L205" t="str">
        <f>IF(Magazine!AI80&gt;0,"&lt;p class=""cariere-pozitie-titlu"" id="""&amp;IF(Magazine!$AO80&lt;&gt;0,SUBSTITUTE(Magazine!$B80," ","-"),"")&amp;"""&gt;&amp;emsp;&amp;emsp;•&amp;nbsp;&amp;nbsp;Consultant Vanzari Entertainment&amp;nbsp;&amp;nbsp;("&amp;VLOOKUP(Magazine!$B80,Magazine!$B$2:$AN$95,34,0)&amp;IF(VLOOKUP(Magazine!$B80,Magazine!$B$2:$AN$95,34,0)&gt;1," pozitii"," pozitie")&amp;")&lt;/p&gt;"&amp;Entertainment!$D$1&amp;"  &lt;p&gt;&amp;emsp;&amp;emsp;&amp;emsp;&amp;emsp;&amp;emsp;Trimite-ne CV-ul tau &lt;a href=""mailto:recrutare@altex.ro?subject="&amp;"["&amp;UPPER(Magazine!C80)&amp;"]"&amp;" ["&amp;UPPER(Magazine!A80)&amp;"] "&amp;"Entertainment"&amp;"""&gt;click aici pentru a aplica.&lt;/a&gt;&lt;/p&gt;","")</f>
        <v>&lt;p class="cariere-pozitie-titlu" id="Altex-Satu-Mare-Auchan"&gt;&amp;emsp;&amp;emsp;•&amp;nbsp;&amp;nbsp;Consultant Vanzari Entertainment&amp;nbsp;&amp;nbsp;(1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Buna abilitati de operare PC &lt;br/&gt;  &amp;emsp;- Pasiune pentru tehnologie si gadgeturi 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de entertainment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 &lt;a href="mailto:recrutare@altex.ro?subject=[SATU MARE] [ALTEX] Entertainment"&gt;click aici pentru a aplica.&lt;/a&gt;&lt;/p&gt;</v>
      </c>
      <c r="M205" t="str">
        <f>IF(Magazine!AJ80&gt;0,"&lt;p class=""cariere-pozitie-titlu"" id="""&amp;IF(Magazine!$AO80&lt;&gt;0,SUBSTITUTE(Magazine!$B80," ","-"),"")&amp;"""&gt;&amp;emsp;&amp;emsp;•&amp;nbsp;&amp;nbsp;Consultant Vanzari Negre&amp;nbsp;&amp;nbsp;("&amp;VLOOKUP(Magazine!$B80,Magazine!$B$2:$AN$95,35,0)&amp;IF(VLOOKUP(Magazine!$B80,Magazine!$B$2:$AN$95,35,0)&gt;1," pozitii"," pozitie")&amp;")&lt;/p&gt;"&amp;Negre!D79&amp;"  &lt;p&gt;&amp;emsp;&amp;emsp;&amp;emsp;&amp;emsp;&amp;emsp;Trimite-ne CV-ul tău la adresa &lt;a href=""mailto:recrutare@altex.ro?subject="&amp;"["&amp;UPPER(Magazine!C80)&amp;"]"&amp;" ["&amp;UPPER(Magazine!A80)&amp;"] "&amp;"Negre"&amp;"""&gt;recrutare@altex.ro&lt;/a&gt;&lt;/p&gt;","")</f>
        <v/>
      </c>
      <c r="N205" t="str">
        <f>IF(Magazine!AK80&gt;0,"&lt;p class=""cariere-pozitie-titlu"" id="""&amp;IF(Magazine!$AO80&lt;&gt;0,SUBSTITUTE(Magazine!$B80," ","-"),"")&amp;"""&gt;&amp;emsp;&amp;emsp;•&amp;nbsp;&amp;nbsp;Consultant Vanzari Audio-Visual&amp;nbsp;&amp;nbsp;("&amp;VLOOKUP(Magazine!$B80,Magazine!$B$2:$AN$95,36,0)&amp;IF(VLOOKUP(Magazine!$B80,Magazine!$B$2:$AN$95,36,0)&gt;1," pozitii"," pozitie")&amp;")&lt;/p&gt;"&amp;'Audio-Visual    '!$D$1&amp;"  &lt;p&gt;&amp;emsp;&amp;emsp;&amp;emsp;&amp;emsp;&amp;emsp;Trimite-ne CV-ul tau: &lt;a href=""mailto:recrutare@altex.ro?subject="&amp;"["&amp;UPPER(Magazine!F80)&amp;"]"&amp;" ["&amp;UPPER(Magazine!D80)&amp;"] "&amp;"Audio-Visual"&amp;"""&gt;click aici pentru a aplica.&lt;/a&gt;&lt;/p&gt;","")</f>
        <v/>
      </c>
      <c r="O205" t="str">
        <f>IF(Magazine!AL80&gt;0,"&lt;p class=""cariere-pozitie-titlu"" id="""&amp;IF(Magazine!$AO80&lt;&gt;0,SUBSTITUTE(Magazine!$B80," ","-"),"")&amp;"""&gt;&amp;emsp;&amp;emsp;•&amp;nbsp;&amp;nbsp;Responsabil Service&amp;nbsp;&amp;nbsp;("&amp;VLOOKUP(Magazine!$B80,Magazine!$B$2:$AN$95,37,0)&amp;IF(VLOOKUP(Magazine!$B80,Magazine!$B$2:$AN$95,37,0)&gt;1," pozitii"," pozitie")&amp;")&lt;/p&gt;"&amp;'Responsabil Service'!$D$1&amp;"  &lt;p&gt;&amp;emsp;&amp;emsp;&amp;emsp;&amp;emsp;&amp;emsp;Trimite-ne CV-ul tau &lt;a href=""mailto:recrutare@altex.ro?subject="&amp;"["&amp;UPPER(Magazine!F80)&amp;"]"&amp;" ["&amp;UPPER(Magazine!D80)&amp;"] "&amp;"Responsabil Service"&amp;"""&gt;click aici pentru a aplica.&lt;/a&gt;&lt;/p&gt;","")</f>
        <v/>
      </c>
      <c r="P205" t="str">
        <f>IF(Magazine!AM80&gt;0,"&lt;p class=""cariere-pozitie-titlu"" id="""&amp;IF(Magazine!$AO80&lt;&gt;0,SUBSTITUTE(Magazine!$B80," ","-"),"")&amp;"""&gt;&amp;emsp;&amp;emsp;•&amp;nbsp;&amp;nbsp;Operator Online&amp;nbsp;&amp;nbsp;("&amp;VLOOKUP(Magazine!$B80,Magazine!$B$2:$AN$95,38,0)&amp;IF(VLOOKUP(Magazine!$B80,Magazine!$B$2:$AN$95,38,0)&gt;1,"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href=""mailto:recrutare@altex.ro?subject="&amp;"["&amp;UPPER(Magazine!F80)&amp;"]"&amp;" ["&amp;UPPER(Magazine!D80)&amp;"] "&amp;"Operator Online"&amp;"""&gt;recrutare@altex.ro&lt;/a&gt;&lt;/p&gt;","")</f>
        <v/>
      </c>
      <c r="Q205" t="str">
        <f>IF(Magazine!AN80&gt;0,"&lt;p class=""cariere-pozitie-titlu"" id="""&amp;IF(Magazine!$AO80&lt;&gt;0,SUBSTITUTE(Magazine!$B80," ","-"),"")&amp;"""&gt;&amp;emsp;&amp;emsp;•&amp;nbsp;&amp;nbsp;Operator Probe &amp; Garantii&amp;nbsp;&amp;nbsp;("&amp;VLOOKUP(Magazine!$B80,Magazine!$B$2:$AN$95,39,0)&amp;IF(VLOOKUP(Magazine!$B80,Magazine!$B$2:$AN$95,39,0)&gt;1,"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href=""mailto:recrutare@altex.ro?subject="&amp;"["&amp;UPPER(Magazine!G80)&amp;"]"&amp;" ["&amp;UPPER(Magazine!E80)&amp;"] "&amp;"Probe &amp; Garantii"&amp;"""&gt;recrutare@altex.ro&lt;/a&gt;&lt;/p&gt;","")</f>
        <v/>
      </c>
      <c r="R205" t="str">
        <f t="shared" si="5"/>
        <v/>
      </c>
    </row>
    <row r="206" spans="1:18" x14ac:dyDescent="0.3">
      <c r="A206" t="str">
        <f>IF(NOT(ISNA(VLOOKUP(Magazine!D81,Magazine!$AQ$2:$AR$41,2,0))),IF(Magazine!D81&lt;&gt;Magazine!D80,"&lt;button id="""&amp;LOWER(Magazine!D81)&amp;""" class=""accordion""&gt;Posturi in județul "&amp;Magazine!D81&amp;" &lt;div&gt;("&amp;VLOOKUP(Magazine!D81,Magazine!$AQ$2:$AR$41,2,0)&amp;")&lt;/div&gt;&lt;/button&gt;",""),"")</f>
        <v/>
      </c>
      <c r="B206" t="str">
        <f t="shared" si="4"/>
        <v/>
      </c>
      <c r="C206" t="str">
        <f>IF(Magazine!$AO81&lt;&gt;0,"  &lt;h3 class=cariere-magazin-titlu&gt;"&amp;Magazine!B81&amp;"&lt;/h3&gt;","")</f>
        <v xml:space="preserve">  &lt;h3 class=cariere-magazin-titlu&gt;Altex Satu Mare Somesul&lt;/h3&gt;</v>
      </c>
      <c r="D206" t="str">
        <f>IF(Magazine!AA81&gt;0,"&lt;p class=""cariere-pozitie-titlu"" id="""&amp;IF(Magazine!$AO81&lt;&gt;0,SUBSTITUTE(Magazine!$B81," ","-"),"")&amp;"""&gt;&amp;emsp;&amp;emsp;•&amp;nbsp;&amp;nbsp;Director Magazin&amp;nbsp;&amp;nbsp;("&amp;VLOOKUP(Magazine!$B81,Magazine!$B$2:$AN$95,26,0)&amp;IF(VLOOKUP(Magazine!$B81,Magazine!$B$2:$AN$95,26,0)&gt;1," pozitii"," pozitie")&amp;")&lt;/p&gt;"&amp;'Director Magazin   '!$D$1&amp;"  &lt;p&gt;&amp;emsp;&amp;emsp;&amp;emsp;&amp;emsp;&amp;emsp;Trimite-ne CV-ul tau: &lt;a href=""mailto:recrutare@altex.ro?subject="&amp;"["&amp;UPPER(Magazine!C81)&amp;"]"&amp;" ["&amp;UPPER(Magazine!A81)&amp;"] "&amp;"Director Magazin"&amp;"""&gt;click aici pentru a aplica.&lt;/a&gt;&lt;/p&gt;","")</f>
        <v/>
      </c>
      <c r="E206" t="str">
        <f>IF(Magazine!AB81&gt;0,"&lt;p class=""cariere-pozitie-titlu"" id="""&amp;IF(Magazine!$AO81&lt;&gt;0,SUBSTITUTE(Magazine!$B81," ","-"),"")&amp;"""&gt;&amp;emsp;&amp;emsp;•&amp;nbsp;&amp;nbsp;Director Adjunct Magazin&amp;nbsp;&amp;nbsp;("&amp;VLOOKUP(Magazine!$B81,Magazine!$B$2:$AN$95,27,0)&amp;IF(VLOOKUP(Magazine!$B81,Magazine!$B$2:$AN$95,27,0)&gt;1," pozitii"," pozitie")&amp;")&lt;/p&gt;"&amp;'Director Adjunct'!$D$1&amp;"  &lt;p&gt;&amp;emsp;&amp;emsp;&amp;emsp;&amp;emsp;&amp;emsp;Trimite-ne CV-ul tau: &lt;a href=""mailto:recrutare@altex.ro?subject="&amp;"["&amp;UPPER(Magazine!D81)&amp;"]"&amp;" ["&amp;UPPER(Magazine!B81)&amp;"] "&amp;"Director Adjunct Magazin"&amp;"""&gt;click aici pentru a aplica.&lt;/a&gt;&lt;/p&gt;","")</f>
        <v/>
      </c>
      <c r="F206" t="str">
        <f>IF(Magazine!AC81&gt;0,"&lt;p class=""cariere-pozitie-titlu"" id="""&amp;IF(Magazine!$AO81&lt;&gt;0,SUBSTITUTE(Magazine!$B81," ","-"),"")&amp;"""&gt;&amp;emsp;&amp;emsp;•&amp;nbsp;&amp;nbsp;Manager Financiar&amp;nbsp;&amp;nbsp;("&amp;VLOOKUP(Magazine!$B81,Magazine!$B$2:$AN$95,28,0)&amp;IF(VLOOKUP(Magazine!$B81,Magazine!$B$2:$AN$95,28,0)&gt;1," pozitii"," pozitie")&amp;")&lt;/p&gt;"&amp;'Manager Financiar'!$D$1&amp;"  &lt;p&gt;&amp;emsp;&amp;emsp;&amp;emsp;&amp;emsp;&amp;emsp;Trimite-ne CV-ul tau: &lt;a href=""mailto:recrutare@altex.ro?subject="&amp;"["&amp;UPPER(Magazine!C81)&amp;"]"&amp;" ["&amp;UPPER(Magazine!A81)&amp;"] "&amp;"Manager Financiar"&amp;"""&gt;click aici pentru a aplica.&lt;/a&gt;&lt;/p&gt;","")</f>
        <v>&lt;p class="cariere-pozitie-titlu" id="Altex-Satu-Mare-Somesul"&gt;&amp;emsp;&amp;emsp;•&amp;nbsp;&amp;nbsp;Manager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href="mailto:recrutare@altex.ro?subject=[SATU MARE] [ALTEX] Manager Financiar"&gt;click aici pentru a aplica.&lt;/a&gt;&lt;/p&gt;</v>
      </c>
      <c r="G206" t="str">
        <f>IF(Magazine!AD81&gt;0,"&lt;p class=""cariere-pozitie-titlu"" id="""&amp;IF(Magazine!$AO81&lt;&gt;0,SUBSTITUTE(Magazine!$B81," ","-"),"")&amp;"""&gt;&amp;emsp;&amp;emsp;•&amp;nbsp;&amp;nbsp;Casier&amp;nbsp;&amp;nbsp;("&amp;VLOOKUP(Magazine!$B81,Magazine!$B$2:$AN$95,29,0)&amp;IF(VLOOKUP(Magazine!$B81,Magazine!$B$2:$AN$95,29,0)&gt;1," pozitii"," pozitie")&amp;")&lt;/p&gt;"&amp;Casier!$D$1&amp;"  &lt;p&gt;&amp;emsp;&amp;emsp;&amp;emsp;&amp;emsp;&amp;emsp;Trimite-ne CV-ul tau: &lt;a href=""mailto:recrutare@altex.ro?subject="&amp;"["&amp;UPPER(Magazine!C81)&amp;"]"&amp;" ["&amp;UPPER(Magazine!A81)&amp;"] "&amp;"Casier"&amp;"""&gt;click aici pentru a aplica.&lt;/a&gt;&lt;/p&gt;","")</f>
        <v/>
      </c>
      <c r="H206" t="str">
        <f>IF(Magazine!AE81&gt;0,"&lt;p class=""cariere-pozitie-titlu"" id="""&amp;IF(Magazine!$AO81&lt;&gt;0,SUBSTITUTE(Magazine!$B81," ","-"),"")&amp;"""&gt;&amp;emsp;&amp;emsp;•&amp;nbsp;&amp;nbsp;Consultant Vanzari Electrocasnice Mari&amp;nbsp;&amp;nbsp;("&amp;VLOOKUP(Magazine!$B81,Magazine!$B$2:$AN$95,30,0)&amp;IF(VLOOKUP(Magazine!$B81,Magazine!$B$2:$AN$95,30,0)&gt;1," pozitii"," pozitie")&amp;")&lt;/p&gt;"&amp;'Electrocasnice Mari'!$D$1&amp;"  &lt;p&gt;&amp;emsp;&amp;emsp;&amp;emsp;&amp;emsp;&amp;emsp;Trimite-ne CV-ul tau: &lt;a href=""mailto:recrutare@altex.ro?subject="&amp;"["&amp;UPPER(Magazine!C81)&amp;"]"&amp;" ["&amp;UPPER(Magazine!A81)&amp;"] "&amp;"Electrocasnice Mari"&amp;"""&gt;clici aici pentru a aplica.&lt;/a&gt;&lt;/p&gt;","")</f>
        <v/>
      </c>
      <c r="I206" t="str">
        <f>IF(Magazine!AF81&gt;0,"&lt;p class=""cariere-pozitie-titlu"" id="""&amp;IF(Magazine!$AO81&lt;&gt;0,SUBSTITUTE(Magazine!$B81," ","-"),"")&amp;"""&gt;&amp;emsp;&amp;emsp;•&amp;nbsp;&amp;nbsp;Consultant Vanzari Electrocasnice Mici&amp;nbsp;&amp;nbsp;("&amp;VLOOKUP(Magazine!$B81,Magazine!$B$2:$AN$95,31,0)&amp;IF(VLOOKUP(Magazine!$B81,Magazine!$B$2:$AN$95,31,0)&gt;1," pozitii"," pozitie")&amp;")&lt;/p&gt;"&amp;'Electrocasnice Mici'!$D$1&amp;"  &lt;p&gt;&amp;emsp;&amp;emsp;&amp;emsp;&amp;emsp;&amp;emsp;Trimite-ne CV-ul tau: &lt;a href=""mailto:recrutare@altex.ro?subject="&amp;"["&amp;UPPER(Magazine!C81)&amp;"]"&amp;" ["&amp;UPPER(Magazine!A81)&amp;"] "&amp;"Electrocasnice Mici"&amp;"""&gt;click aici pentru a aplica.&lt;/a&gt;&lt;/p&gt;","")</f>
        <v/>
      </c>
      <c r="J206" t="str">
        <f>IF(Magazine!AG81&gt;0,"&lt;p class=""cariere-pozitie-titlu"" id="""&amp;IF(Magazine!$AO81&lt;&gt;0,SUBSTITUTE(Magazine!$B81," ","-"),"")&amp;"""&gt;&amp;emsp;&amp;emsp;•&amp;nbsp;&amp;nbsp;Consultant Vanzari Comunicatii&amp;nbsp;&amp;nbsp;("&amp;VLOOKUP(Magazine!$B81,Magazine!$B$2:$AN$95,32,0)&amp;IF(VLOOKUP(Magazine!$B81,Magazine!$B$2:$AN$95,32,0)&gt;1," pozitii"," pozitie")&amp;")&lt;/p&gt;"&amp;Comunicatii!$D$1&amp;"  &lt;p&gt;&amp;emsp;&amp;emsp;&amp;emsp;&amp;emsp;&amp;emsp;Trimite-ne CV-ul tau: &lt;a href=""mailto:recrutare@altex.ro?subject="&amp;"["&amp;UPPER(Magazine!C81)&amp;"]"&amp;" ["&amp;UPPER(Magazine!A81)&amp;"] "&amp;"Comunicatii"&amp;"""&gt;click aici pentru a aplica.&lt;/a&gt;&lt;/p&gt;","")</f>
        <v/>
      </c>
      <c r="K206" t="str">
        <f>IF(Magazine!AH81&gt;0,"&lt;p class=""cariere-pozitie-titlu"" id="""&amp;IF(Magazine!$AO81&lt;&gt;0,SUBSTITUTE(Magazine!$B81," ","-"),"")&amp;"""&gt;&amp;emsp;&amp;emsp;•&amp;nbsp;&amp;nbsp;Consultant Vanzari IT&amp;nbsp;&amp;nbsp;("&amp;VLOOKUP(Magazine!$B81,Magazine!$B$2:$AN$95,33,0)&amp;IF(VLOOKUP(Magazine!$B81,Magazine!$B$2:$AN$95,33,0)&gt;1," pozitii"," pozitie")&amp;")&lt;/p&gt;"&amp;IT!$D$1&amp;"  &lt;p&gt;&amp;emsp;&amp;emsp;&amp;emsp;&amp;emsp;&amp;emsp;Trimite-ne CV-ul tau: &lt;a href=""mailto:recrutare@altex.ro?subject="&amp;"["&amp;UPPER(Magazine!C81)&amp;"]"&amp;" ["&amp;UPPER(Magazine!A81)&amp;"] "&amp;"IT"&amp;"""&gt;click aici pentru a aplica.&lt;/a&gt;&lt;/p&gt;","")</f>
        <v/>
      </c>
      <c r="L206" t="str">
        <f>IF(Magazine!AI81&gt;0,"&lt;p class=""cariere-pozitie-titlu"" id="""&amp;IF(Magazine!$AO81&lt;&gt;0,SUBSTITUTE(Magazine!$B81," ","-"),"")&amp;"""&gt;&amp;emsp;&amp;emsp;•&amp;nbsp;&amp;nbsp;Consultant Vanzari Entertainment&amp;nbsp;&amp;nbsp;("&amp;VLOOKUP(Magazine!$B81,Magazine!$B$2:$AN$95,34,0)&amp;IF(VLOOKUP(Magazine!$B81,Magazine!$B$2:$AN$95,34,0)&gt;1," pozitii"," pozitie")&amp;")&lt;/p&gt;"&amp;Entertainment!$D$1&amp;"  &lt;p&gt;&amp;emsp;&amp;emsp;&amp;emsp;&amp;emsp;&amp;emsp;Trimite-ne CV-ul tau &lt;a href=""mailto:recrutare@altex.ro?subject="&amp;"["&amp;UPPER(Magazine!C81)&amp;"]"&amp;" ["&amp;UPPER(Magazine!A81)&amp;"] "&amp;"Entertainment"&amp;"""&gt;click aici pentru a aplica.&lt;/a&gt;&lt;/p&gt;","")</f>
        <v/>
      </c>
      <c r="M206" t="str">
        <f>IF(Magazine!AJ81&gt;0,"&lt;p class=""cariere-pozitie-titlu"" id="""&amp;IF(Magazine!$AO81&lt;&gt;0,SUBSTITUTE(Magazine!$B81," ","-"),"")&amp;"""&gt;&amp;emsp;&amp;emsp;•&amp;nbsp;&amp;nbsp;Consultant Vanzari Negre&amp;nbsp;&amp;nbsp;("&amp;VLOOKUP(Magazine!$B81,Magazine!$B$2:$AN$95,35,0)&amp;IF(VLOOKUP(Magazine!$B81,Magazine!$B$2:$AN$95,35,0)&gt;1," pozitii"," pozitie")&amp;")&lt;/p&gt;"&amp;Negre!D80&amp;"  &lt;p&gt;&amp;emsp;&amp;emsp;&amp;emsp;&amp;emsp;&amp;emsp;Trimite-ne CV-ul tău la adresa &lt;a href=""mailto:recrutare@altex.ro?subject="&amp;"["&amp;UPPER(Magazine!C81)&amp;"]"&amp;" ["&amp;UPPER(Magazine!A81)&amp;"] "&amp;"Negre"&amp;"""&gt;recrutare@altex.ro&lt;/a&gt;&lt;/p&gt;","")</f>
        <v/>
      </c>
      <c r="N206" t="str">
        <f>IF(Magazine!AK81&gt;0,"&lt;p class=""cariere-pozitie-titlu"" id="""&amp;IF(Magazine!$AO81&lt;&gt;0,SUBSTITUTE(Magazine!$B81," ","-"),"")&amp;"""&gt;&amp;emsp;&amp;emsp;•&amp;nbsp;&amp;nbsp;Consultant Vanzari Audio-Visual&amp;nbsp;&amp;nbsp;("&amp;VLOOKUP(Magazine!$B81,Magazine!$B$2:$AN$95,36,0)&amp;IF(VLOOKUP(Magazine!$B81,Magazine!$B$2:$AN$95,36,0)&gt;1," pozitii"," pozitie")&amp;")&lt;/p&gt;"&amp;'Audio-Visual    '!$D$1&amp;"  &lt;p&gt;&amp;emsp;&amp;emsp;&amp;emsp;&amp;emsp;&amp;emsp;Trimite-ne CV-ul tau: &lt;a href=""mailto:recrutare@altex.ro?subject="&amp;"["&amp;UPPER(Magazine!F81)&amp;"]"&amp;" ["&amp;UPPER(Magazine!D81)&amp;"] "&amp;"Audio-Visual"&amp;"""&gt;click aici pentru a aplica.&lt;/a&gt;&lt;/p&gt;","")</f>
        <v/>
      </c>
      <c r="O206" t="str">
        <f>IF(Magazine!AL81&gt;0,"&lt;p class=""cariere-pozitie-titlu"" id="""&amp;IF(Magazine!$AO81&lt;&gt;0,SUBSTITUTE(Magazine!$B81," ","-"),"")&amp;"""&gt;&amp;emsp;&amp;emsp;•&amp;nbsp;&amp;nbsp;Responsabil Service&amp;nbsp;&amp;nbsp;("&amp;VLOOKUP(Magazine!$B81,Magazine!$B$2:$AN$95,37,0)&amp;IF(VLOOKUP(Magazine!$B81,Magazine!$B$2:$AN$95,37,0)&gt;1," pozitii"," pozitie")&amp;")&lt;/p&gt;"&amp;'Responsabil Service'!$D$1&amp;"  &lt;p&gt;&amp;emsp;&amp;emsp;&amp;emsp;&amp;emsp;&amp;emsp;Trimite-ne CV-ul tau &lt;a href=""mailto:recrutare@altex.ro?subject="&amp;"["&amp;UPPER(Magazine!F81)&amp;"]"&amp;" ["&amp;UPPER(Magazine!D81)&amp;"] "&amp;"Responsabil Service"&amp;"""&gt;click aici pentru a aplica.&lt;/a&gt;&lt;/p&gt;","")</f>
        <v/>
      </c>
      <c r="P206" t="str">
        <f>IF(Magazine!AM81&gt;0,"&lt;p class=""cariere-pozitie-titlu"" id="""&amp;IF(Magazine!$AO81&lt;&gt;0,SUBSTITUTE(Magazine!$B81," ","-"),"")&amp;"""&gt;&amp;emsp;&amp;emsp;•&amp;nbsp;&amp;nbsp;Operator Online&amp;nbsp;&amp;nbsp;("&amp;VLOOKUP(Magazine!$B81,Magazine!$B$2:$AN$95,38,0)&amp;IF(VLOOKUP(Magazine!$B81,Magazine!$B$2:$AN$95,38,0)&gt;1,"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href=""mailto:recrutare@altex.ro?subject="&amp;"["&amp;UPPER(Magazine!F81)&amp;"]"&amp;" ["&amp;UPPER(Magazine!D81)&amp;"] "&amp;"Operator Online"&amp;"""&gt;recrutare@altex.ro&lt;/a&gt;&lt;/p&gt;","")</f>
        <v/>
      </c>
      <c r="Q206" t="str">
        <f>IF(Magazine!AN81&gt;0,"&lt;p class=""cariere-pozitie-titlu"" id="""&amp;IF(Magazine!$AO81&lt;&gt;0,SUBSTITUTE(Magazine!$B81," ","-"),"")&amp;"""&gt;&amp;emsp;&amp;emsp;•&amp;nbsp;&amp;nbsp;Operator Probe &amp; Garantii&amp;nbsp;&amp;nbsp;("&amp;VLOOKUP(Magazine!$B81,Magazine!$B$2:$AN$95,39,0)&amp;IF(VLOOKUP(Magazine!$B81,Magazine!$B$2:$AN$95,39,0)&gt;1,"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href=""mailto:recrutare@altex.ro?subject="&amp;"["&amp;UPPER(Magazine!G81)&amp;"]"&amp;" ["&amp;UPPER(Magazine!E81)&amp;"] "&amp;"Probe &amp; Garantii"&amp;"""&gt;recrutare@altex.ro&lt;/a&gt;&lt;/p&gt;","")</f>
        <v/>
      </c>
      <c r="R206" t="str">
        <f t="shared" si="5"/>
        <v>&lt;/div&gt;</v>
      </c>
    </row>
    <row r="207" spans="1:18" x14ac:dyDescent="0.3">
      <c r="A207" t="str">
        <f>IF(NOT(ISNA(VLOOKUP(Magazine!D82,Magazine!$AQ$2:$AR$41,2,0))),IF(Magazine!D82&lt;&gt;Magazine!D81,"&lt;button id="""&amp;LOWER(Magazine!D82)&amp;""" class=""accordion""&gt;Posturi in județul "&amp;Magazine!D82&amp;" &lt;div&gt;("&amp;VLOOKUP(Magazine!D82,Magazine!$AQ$2:$AR$41,2,0)&amp;")&lt;/div&gt;&lt;/button&gt;",""),"")</f>
        <v>&lt;button id="sibiu" class="accordion"&gt;Posturi in județul Sibiu &lt;div&gt;(1)&lt;/div&gt;&lt;/button&gt;</v>
      </c>
      <c r="B207" t="str">
        <f t="shared" si="4"/>
        <v>&lt;div class="panel"&gt;</v>
      </c>
      <c r="C207" t="str">
        <f>IF(Magazine!$AO82&lt;&gt;0,"  &lt;h3 class=cariere-magazin-titlu&gt;"&amp;Magazine!B82&amp;"&lt;/h3&gt;","")</f>
        <v/>
      </c>
      <c r="D207" t="str">
        <f>IF(Magazine!AA82&gt;0,"&lt;p class=""cariere-pozitie-titlu"" id="""&amp;IF(Magazine!$AO82&lt;&gt;0,SUBSTITUTE(Magazine!$B82," ","-"),"")&amp;"""&gt;&amp;emsp;&amp;emsp;•&amp;nbsp;&amp;nbsp;Director Magazin&amp;nbsp;&amp;nbsp;("&amp;VLOOKUP(Magazine!$B82,Magazine!$B$2:$AN$95,26,0)&amp;IF(VLOOKUP(Magazine!$B82,Magazine!$B$2:$AN$95,26,0)&gt;1," pozitii"," pozitie")&amp;")&lt;/p&gt;"&amp;'Director Magazin   '!$D$1&amp;"  &lt;p&gt;&amp;emsp;&amp;emsp;&amp;emsp;&amp;emsp;&amp;emsp;Trimite-ne CV-ul tau: &lt;a href=""mailto:recrutare@altex.ro?subject="&amp;"["&amp;UPPER(Magazine!C82)&amp;"]"&amp;" ["&amp;UPPER(Magazine!A82)&amp;"] "&amp;"Director Magazin"&amp;"""&gt;click aici pentru a aplica.&lt;/a&gt;&lt;/p&gt;","")</f>
        <v/>
      </c>
      <c r="E207" t="str">
        <f>IF(Magazine!AB82&gt;0,"&lt;p class=""cariere-pozitie-titlu"" id="""&amp;IF(Magazine!$AO82&lt;&gt;0,SUBSTITUTE(Magazine!$B82," ","-"),"")&amp;"""&gt;&amp;emsp;&amp;emsp;•&amp;nbsp;&amp;nbsp;Director Adjunct Magazin&amp;nbsp;&amp;nbsp;("&amp;VLOOKUP(Magazine!$B82,Magazine!$B$2:$AN$95,27,0)&amp;IF(VLOOKUP(Magazine!$B82,Magazine!$B$2:$AN$95,27,0)&gt;1," pozitii"," pozitie")&amp;")&lt;/p&gt;"&amp;'Director Adjunct'!$D$1&amp;"  &lt;p&gt;&amp;emsp;&amp;emsp;&amp;emsp;&amp;emsp;&amp;emsp;Trimite-ne CV-ul tau: &lt;a href=""mailto:recrutare@altex.ro?subject="&amp;"["&amp;UPPER(Magazine!D82)&amp;"]"&amp;" ["&amp;UPPER(Magazine!B82)&amp;"] "&amp;"Director Adjunct Magazin"&amp;"""&gt;click aici pentru a aplica.&lt;/a&gt;&lt;/p&gt;","")</f>
        <v/>
      </c>
      <c r="F207" t="str">
        <f>IF(Magazine!AC82&gt;0,"&lt;p class=""cariere-pozitie-titlu"" id="""&amp;IF(Magazine!$AO82&lt;&gt;0,SUBSTITUTE(Magazine!$B82," ","-"),"")&amp;"""&gt;&amp;emsp;&amp;emsp;•&amp;nbsp;&amp;nbsp;Manager Financiar&amp;nbsp;&amp;nbsp;("&amp;VLOOKUP(Magazine!$B82,Magazine!$B$2:$AN$95,28,0)&amp;IF(VLOOKUP(Magazine!$B82,Magazine!$B$2:$AN$95,28,0)&gt;1," pozitii"," pozitie")&amp;")&lt;/p&gt;"&amp;'Manager Financiar'!$D$1&amp;"  &lt;p&gt;&amp;emsp;&amp;emsp;&amp;emsp;&amp;emsp;&amp;emsp;Trimite-ne CV-ul tau: &lt;a href=""mailto:recrutare@altex.ro?subject="&amp;"["&amp;UPPER(Magazine!C82)&amp;"]"&amp;" ["&amp;UPPER(Magazine!A82)&amp;"] "&amp;"Manager Financiar"&amp;"""&gt;click aici pentru a aplica.&lt;/a&gt;&lt;/p&gt;","")</f>
        <v/>
      </c>
      <c r="G207" t="str">
        <f>IF(Magazine!AD82&gt;0,"&lt;p class=""cariere-pozitie-titlu"" id="""&amp;IF(Magazine!$AO82&lt;&gt;0,SUBSTITUTE(Magazine!$B82," ","-"),"")&amp;"""&gt;&amp;emsp;&amp;emsp;•&amp;nbsp;&amp;nbsp;Casier&amp;nbsp;&amp;nbsp;("&amp;VLOOKUP(Magazine!$B82,Magazine!$B$2:$AN$95,29,0)&amp;IF(VLOOKUP(Magazine!$B82,Magazine!$B$2:$AN$95,29,0)&gt;1," pozitii"," pozitie")&amp;")&lt;/p&gt;"&amp;Casier!$D$1&amp;"  &lt;p&gt;&amp;emsp;&amp;emsp;&amp;emsp;&amp;emsp;&amp;emsp;Trimite-ne CV-ul tau: &lt;a href=""mailto:recrutare@altex.ro?subject="&amp;"["&amp;UPPER(Magazine!C82)&amp;"]"&amp;" ["&amp;UPPER(Magazine!A82)&amp;"] "&amp;"Casier"&amp;"""&gt;click aici pentru a aplica.&lt;/a&gt;&lt;/p&gt;","")</f>
        <v/>
      </c>
      <c r="H207" t="str">
        <f>IF(Magazine!AE82&gt;0,"&lt;p class=""cariere-pozitie-titlu"" id="""&amp;IF(Magazine!$AO82&lt;&gt;0,SUBSTITUTE(Magazine!$B82," ","-"),"")&amp;"""&gt;&amp;emsp;&amp;emsp;•&amp;nbsp;&amp;nbsp;Consultant Vanzari Electrocasnice Mari&amp;nbsp;&amp;nbsp;("&amp;VLOOKUP(Magazine!$B82,Magazine!$B$2:$AN$95,30,0)&amp;IF(VLOOKUP(Magazine!$B82,Magazine!$B$2:$AN$95,30,0)&gt;1," pozitii"," pozitie")&amp;")&lt;/p&gt;"&amp;'Electrocasnice Mari'!$D$1&amp;"  &lt;p&gt;&amp;emsp;&amp;emsp;&amp;emsp;&amp;emsp;&amp;emsp;Trimite-ne CV-ul tau: &lt;a href=""mailto:recrutare@altex.ro?subject="&amp;"["&amp;UPPER(Magazine!C82)&amp;"]"&amp;" ["&amp;UPPER(Magazine!A82)&amp;"] "&amp;"Electrocasnice Mari"&amp;"""&gt;clici aici pentru a aplica.&lt;/a&gt;&lt;/p&gt;","")</f>
        <v/>
      </c>
      <c r="I207" t="str">
        <f>IF(Magazine!AF82&gt;0,"&lt;p class=""cariere-pozitie-titlu"" id="""&amp;IF(Magazine!$AO82&lt;&gt;0,SUBSTITUTE(Magazine!$B82," ","-"),"")&amp;"""&gt;&amp;emsp;&amp;emsp;•&amp;nbsp;&amp;nbsp;Consultant Vanzari Electrocasnice Mici&amp;nbsp;&amp;nbsp;("&amp;VLOOKUP(Magazine!$B82,Magazine!$B$2:$AN$95,31,0)&amp;IF(VLOOKUP(Magazine!$B82,Magazine!$B$2:$AN$95,31,0)&gt;1," pozitii"," pozitie")&amp;")&lt;/p&gt;"&amp;'Electrocasnice Mici'!$D$1&amp;"  &lt;p&gt;&amp;emsp;&amp;emsp;&amp;emsp;&amp;emsp;&amp;emsp;Trimite-ne CV-ul tau: &lt;a href=""mailto:recrutare@altex.ro?subject="&amp;"["&amp;UPPER(Magazine!C82)&amp;"]"&amp;" ["&amp;UPPER(Magazine!A82)&amp;"] "&amp;"Electrocasnice Mici"&amp;"""&gt;click aici pentru a aplica.&lt;/a&gt;&lt;/p&gt;","")</f>
        <v/>
      </c>
      <c r="J207" t="str">
        <f>IF(Magazine!AG82&gt;0,"&lt;p class=""cariere-pozitie-titlu"" id="""&amp;IF(Magazine!$AO82&lt;&gt;0,SUBSTITUTE(Magazine!$B82," ","-"),"")&amp;"""&gt;&amp;emsp;&amp;emsp;•&amp;nbsp;&amp;nbsp;Consultant Vanzari Comunicatii&amp;nbsp;&amp;nbsp;("&amp;VLOOKUP(Magazine!$B82,Magazine!$B$2:$AN$95,32,0)&amp;IF(VLOOKUP(Magazine!$B82,Magazine!$B$2:$AN$95,32,0)&gt;1," pozitii"," pozitie")&amp;")&lt;/p&gt;"&amp;Comunicatii!$D$1&amp;"  &lt;p&gt;&amp;emsp;&amp;emsp;&amp;emsp;&amp;emsp;&amp;emsp;Trimite-ne CV-ul tau: &lt;a href=""mailto:recrutare@altex.ro?subject="&amp;"["&amp;UPPER(Magazine!C82)&amp;"]"&amp;" ["&amp;UPPER(Magazine!A82)&amp;"] "&amp;"Comunicatii"&amp;"""&gt;click aici pentru a aplica.&lt;/a&gt;&lt;/p&gt;","")</f>
        <v/>
      </c>
      <c r="K207" t="str">
        <f>IF(Magazine!AH82&gt;0,"&lt;p class=""cariere-pozitie-titlu"" id="""&amp;IF(Magazine!$AO82&lt;&gt;0,SUBSTITUTE(Magazine!$B82," ","-"),"")&amp;"""&gt;&amp;emsp;&amp;emsp;•&amp;nbsp;&amp;nbsp;Consultant Vanzari IT&amp;nbsp;&amp;nbsp;("&amp;VLOOKUP(Magazine!$B82,Magazine!$B$2:$AN$95,33,0)&amp;IF(VLOOKUP(Magazine!$B82,Magazine!$B$2:$AN$95,33,0)&gt;1," pozitii"," pozitie")&amp;")&lt;/p&gt;"&amp;IT!$D$1&amp;"  &lt;p&gt;&amp;emsp;&amp;emsp;&amp;emsp;&amp;emsp;&amp;emsp;Trimite-ne CV-ul tau: &lt;a href=""mailto:recrutare@altex.ro?subject="&amp;"["&amp;UPPER(Magazine!C82)&amp;"]"&amp;" ["&amp;UPPER(Magazine!A82)&amp;"] "&amp;"IT"&amp;"""&gt;click aici pentru a aplica.&lt;/a&gt;&lt;/p&gt;","")</f>
        <v/>
      </c>
      <c r="L207" t="str">
        <f>IF(Magazine!AI82&gt;0,"&lt;p class=""cariere-pozitie-titlu"" id="""&amp;IF(Magazine!$AO82&lt;&gt;0,SUBSTITUTE(Magazine!$B82," ","-"),"")&amp;"""&gt;&amp;emsp;&amp;emsp;•&amp;nbsp;&amp;nbsp;Consultant Vanzari Entertainment&amp;nbsp;&amp;nbsp;("&amp;VLOOKUP(Magazine!$B82,Magazine!$B$2:$AN$95,34,0)&amp;IF(VLOOKUP(Magazine!$B82,Magazine!$B$2:$AN$95,34,0)&gt;1," pozitii"," pozitie")&amp;")&lt;/p&gt;"&amp;Entertainment!$D$1&amp;"  &lt;p&gt;&amp;emsp;&amp;emsp;&amp;emsp;&amp;emsp;&amp;emsp;Trimite-ne CV-ul tau &lt;a href=""mailto:recrutare@altex.ro?subject="&amp;"["&amp;UPPER(Magazine!C82)&amp;"]"&amp;" ["&amp;UPPER(Magazine!A82)&amp;"] "&amp;"Entertainment"&amp;"""&gt;click aici pentru a aplica.&lt;/a&gt;&lt;/p&gt;","")</f>
        <v/>
      </c>
      <c r="M207" t="str">
        <f>IF(Magazine!AJ82&gt;0,"&lt;p class=""cariere-pozitie-titlu"" id="""&amp;IF(Magazine!$AO82&lt;&gt;0,SUBSTITUTE(Magazine!$B82," ","-"),"")&amp;"""&gt;&amp;emsp;&amp;emsp;•&amp;nbsp;&amp;nbsp;Consultant Vanzari Negre&amp;nbsp;&amp;nbsp;("&amp;VLOOKUP(Magazine!$B82,Magazine!$B$2:$AN$95,35,0)&amp;IF(VLOOKUP(Magazine!$B82,Magazine!$B$2:$AN$95,35,0)&gt;1," pozitii"," pozitie")&amp;")&lt;/p&gt;"&amp;Negre!D81&amp;"  &lt;p&gt;&amp;emsp;&amp;emsp;&amp;emsp;&amp;emsp;&amp;emsp;Trimite-ne CV-ul tău la adresa &lt;a href=""mailto:recrutare@altex.ro?subject="&amp;"["&amp;UPPER(Magazine!C82)&amp;"]"&amp;" ["&amp;UPPER(Magazine!A82)&amp;"] "&amp;"Negre"&amp;"""&gt;recrutare@altex.ro&lt;/a&gt;&lt;/p&gt;","")</f>
        <v/>
      </c>
      <c r="N207" t="str">
        <f>IF(Magazine!AK82&gt;0,"&lt;p class=""cariere-pozitie-titlu"" id="""&amp;IF(Magazine!$AO82&lt;&gt;0,SUBSTITUTE(Magazine!$B82," ","-"),"")&amp;"""&gt;&amp;emsp;&amp;emsp;•&amp;nbsp;&amp;nbsp;Consultant Vanzari Audio-Visual&amp;nbsp;&amp;nbsp;("&amp;VLOOKUP(Magazine!$B82,Magazine!$B$2:$AN$95,36,0)&amp;IF(VLOOKUP(Magazine!$B82,Magazine!$B$2:$AN$95,36,0)&gt;1," pozitii"," pozitie")&amp;")&lt;/p&gt;"&amp;'Audio-Visual    '!$D$1&amp;"  &lt;p&gt;&amp;emsp;&amp;emsp;&amp;emsp;&amp;emsp;&amp;emsp;Trimite-ne CV-ul tau: &lt;a href=""mailto:recrutare@altex.ro?subject="&amp;"["&amp;UPPER(Magazine!F82)&amp;"]"&amp;" ["&amp;UPPER(Magazine!D82)&amp;"] "&amp;"Audio-Visual"&amp;"""&gt;click aici pentru a aplica.&lt;/a&gt;&lt;/p&gt;","")</f>
        <v/>
      </c>
      <c r="O207" t="str">
        <f>IF(Magazine!AL82&gt;0,"&lt;p class=""cariere-pozitie-titlu"" id="""&amp;IF(Magazine!$AO82&lt;&gt;0,SUBSTITUTE(Magazine!$B82," ","-"),"")&amp;"""&gt;&amp;emsp;&amp;emsp;•&amp;nbsp;&amp;nbsp;Responsabil Service&amp;nbsp;&amp;nbsp;("&amp;VLOOKUP(Magazine!$B82,Magazine!$B$2:$AN$95,37,0)&amp;IF(VLOOKUP(Magazine!$B82,Magazine!$B$2:$AN$95,37,0)&gt;1," pozitii"," pozitie")&amp;")&lt;/p&gt;"&amp;'Responsabil Service'!$D$1&amp;"  &lt;p&gt;&amp;emsp;&amp;emsp;&amp;emsp;&amp;emsp;&amp;emsp;Trimite-ne CV-ul tau &lt;a href=""mailto:recrutare@altex.ro?subject="&amp;"["&amp;UPPER(Magazine!F82)&amp;"]"&amp;" ["&amp;UPPER(Magazine!D82)&amp;"] "&amp;"Responsabil Service"&amp;"""&gt;click aici pentru a aplica.&lt;/a&gt;&lt;/p&gt;","")</f>
        <v/>
      </c>
      <c r="P207" t="str">
        <f>IF(Magazine!AM82&gt;0,"&lt;p class=""cariere-pozitie-titlu"" id="""&amp;IF(Magazine!$AO82&lt;&gt;0,SUBSTITUTE(Magazine!$B82," ","-"),"")&amp;"""&gt;&amp;emsp;&amp;emsp;•&amp;nbsp;&amp;nbsp;Operator Online&amp;nbsp;&amp;nbsp;("&amp;VLOOKUP(Magazine!$B82,Magazine!$B$2:$AN$95,38,0)&amp;IF(VLOOKUP(Magazine!$B82,Magazine!$B$2:$AN$95,38,0)&gt;1,"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href=""mailto:recrutare@altex.ro?subject="&amp;"["&amp;UPPER(Magazine!F82)&amp;"]"&amp;" ["&amp;UPPER(Magazine!D82)&amp;"] "&amp;"Operator Online"&amp;"""&gt;recrutare@altex.ro&lt;/a&gt;&lt;/p&gt;","")</f>
        <v/>
      </c>
      <c r="Q207" t="str">
        <f>IF(Magazine!AN82&gt;0,"&lt;p class=""cariere-pozitie-titlu"" id="""&amp;IF(Magazine!$AO82&lt;&gt;0,SUBSTITUTE(Magazine!$B82," ","-"),"")&amp;"""&gt;&amp;emsp;&amp;emsp;•&amp;nbsp;&amp;nbsp;Operator Probe &amp; Garantii&amp;nbsp;&amp;nbsp;("&amp;VLOOKUP(Magazine!$B82,Magazine!$B$2:$AN$95,39,0)&amp;IF(VLOOKUP(Magazine!$B82,Magazine!$B$2:$AN$95,39,0)&gt;1,"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href=""mailto:recrutare@altex.ro?subject="&amp;"["&amp;UPPER(Magazine!G82)&amp;"]"&amp;" ["&amp;UPPER(Magazine!E82)&amp;"] "&amp;"Probe &amp; Garantii"&amp;"""&gt;recrutare@altex.ro&lt;/a&gt;&lt;/p&gt;","")</f>
        <v/>
      </c>
      <c r="R207" t="str">
        <f t="shared" si="5"/>
        <v/>
      </c>
    </row>
    <row r="208" spans="1:18" x14ac:dyDescent="0.3">
      <c r="A208" t="str">
        <f>IF(NOT(ISNA(VLOOKUP(Magazine!D83,Magazine!$AQ$2:$AR$41,2,0))),IF(Magazine!D83&lt;&gt;Magazine!D82,"&lt;button id="""&amp;LOWER(Magazine!D83)&amp;""" class=""accordion""&gt;Posturi in județul "&amp;Magazine!D83&amp;" &lt;div&gt;("&amp;VLOOKUP(Magazine!D83,Magazine!$AQ$2:$AR$41,2,0)&amp;")&lt;/div&gt;&lt;/button&gt;",""),"")</f>
        <v/>
      </c>
      <c r="B208" t="str">
        <f t="shared" si="4"/>
        <v/>
      </c>
      <c r="C208" t="str">
        <f>IF(Magazine!$AO83&lt;&gt;0,"  &lt;h3 class=cariere-magazin-titlu&gt;"&amp;Magazine!B83&amp;"&lt;/h3&gt;","")</f>
        <v xml:space="preserve">  &lt;h3 class=cariere-magazin-titlu&gt;Altex Sibiu Shopping City Mall&lt;/h3&gt;</v>
      </c>
      <c r="D208" t="str">
        <f>IF(Magazine!AA83&gt;0,"&lt;p class=""cariere-pozitie-titlu"" id="""&amp;IF(Magazine!$AO83&lt;&gt;0,SUBSTITUTE(Magazine!$B83," ","-"),"")&amp;"""&gt;&amp;emsp;&amp;emsp;•&amp;nbsp;&amp;nbsp;Director Magazin&amp;nbsp;&amp;nbsp;("&amp;VLOOKUP(Magazine!$B83,Magazine!$B$2:$AN$95,26,0)&amp;IF(VLOOKUP(Magazine!$B83,Magazine!$B$2:$AN$95,26,0)&gt;1," pozitii"," pozitie")&amp;")&lt;/p&gt;"&amp;'Director Magazin   '!$D$1&amp;"  &lt;p&gt;&amp;emsp;&amp;emsp;&amp;emsp;&amp;emsp;&amp;emsp;Trimite-ne CV-ul tau: &lt;a href=""mailto:recrutare@altex.ro?subject="&amp;"["&amp;UPPER(Magazine!C83)&amp;"]"&amp;" ["&amp;UPPER(Magazine!A83)&amp;"] "&amp;"Director Magazin"&amp;"""&gt;click aici pentru a aplica.&lt;/a&gt;&lt;/p&gt;","")</f>
        <v/>
      </c>
      <c r="E208" t="str">
        <f>IF(Magazine!AB83&gt;0,"&lt;p class=""cariere-pozitie-titlu"" id="""&amp;IF(Magazine!$AO83&lt;&gt;0,SUBSTITUTE(Magazine!$B83," ","-"),"")&amp;"""&gt;&amp;emsp;&amp;emsp;•&amp;nbsp;&amp;nbsp;Director Adjunct Magazin&amp;nbsp;&amp;nbsp;("&amp;VLOOKUP(Magazine!$B83,Magazine!$B$2:$AN$95,27,0)&amp;IF(VLOOKUP(Magazine!$B83,Magazine!$B$2:$AN$95,27,0)&gt;1," pozitii"," pozitie")&amp;")&lt;/p&gt;"&amp;'Director Adjunct'!$D$1&amp;"  &lt;p&gt;&amp;emsp;&amp;emsp;&amp;emsp;&amp;emsp;&amp;emsp;Trimite-ne CV-ul tau: &lt;a href=""mailto:recrutare@altex.ro?subject="&amp;"["&amp;UPPER(Magazine!D83)&amp;"]"&amp;" ["&amp;UPPER(Magazine!B83)&amp;"] "&amp;"Director Adjunct Magazin"&amp;"""&gt;click aici pentru a aplica.&lt;/a&gt;&lt;/p&gt;","")</f>
        <v>&lt;p class="cariere-pozitie-titlu" id="Altex-Sibiu-Shopping-City-Mall"&gt;&amp;emsp;&amp;emsp;•&amp;nbsp;&amp;nbsp;Director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href="mailto:recrutare@altex.ro?subject=[SIBIU] [ALTEX SIBIU SHOPPING CITY MALL] Director Adjunct Magazin"&gt;click aici pentru a aplica.&lt;/a&gt;&lt;/p&gt;</v>
      </c>
      <c r="F208" t="str">
        <f>IF(Magazine!AC83&gt;0,"&lt;p class=""cariere-pozitie-titlu"" id="""&amp;IF(Magazine!$AO83&lt;&gt;0,SUBSTITUTE(Magazine!$B83," ","-"),"")&amp;"""&gt;&amp;emsp;&amp;emsp;•&amp;nbsp;&amp;nbsp;Manager Financiar&amp;nbsp;&amp;nbsp;("&amp;VLOOKUP(Magazine!$B83,Magazine!$B$2:$AN$95,28,0)&amp;IF(VLOOKUP(Magazine!$B83,Magazine!$B$2:$AN$95,28,0)&gt;1," pozitii"," pozitie")&amp;")&lt;/p&gt;"&amp;'Manager Financiar'!$D$1&amp;"  &lt;p&gt;&amp;emsp;&amp;emsp;&amp;emsp;&amp;emsp;&amp;emsp;Trimite-ne CV-ul tau: &lt;a href=""mailto:recrutare@altex.ro?subject="&amp;"["&amp;UPPER(Magazine!C83)&amp;"]"&amp;" ["&amp;UPPER(Magazine!A83)&amp;"] "&amp;"Manager Financiar"&amp;"""&gt;click aici pentru a aplica.&lt;/a&gt;&lt;/p&gt;","")</f>
        <v/>
      </c>
      <c r="G208" t="str">
        <f>IF(Magazine!AD83&gt;0,"&lt;p class=""cariere-pozitie-titlu"" id="""&amp;IF(Magazine!$AO83&lt;&gt;0,SUBSTITUTE(Magazine!$B83," ","-"),"")&amp;"""&gt;&amp;emsp;&amp;emsp;•&amp;nbsp;&amp;nbsp;Casier&amp;nbsp;&amp;nbsp;("&amp;VLOOKUP(Magazine!$B83,Magazine!$B$2:$AN$95,29,0)&amp;IF(VLOOKUP(Magazine!$B83,Magazine!$B$2:$AN$95,29,0)&gt;1," pozitii"," pozitie")&amp;")&lt;/p&gt;"&amp;Casier!$D$1&amp;"  &lt;p&gt;&amp;emsp;&amp;emsp;&amp;emsp;&amp;emsp;&amp;emsp;Trimite-ne CV-ul tau: &lt;a href=""mailto:recrutare@altex.ro?subject="&amp;"["&amp;UPPER(Magazine!C83)&amp;"]"&amp;" ["&amp;UPPER(Magazine!A83)&amp;"] "&amp;"Casier"&amp;"""&gt;click aici pentru a aplica.&lt;/a&gt;&lt;/p&gt;","")</f>
        <v/>
      </c>
      <c r="H208" t="str">
        <f>IF(Magazine!AE83&gt;0,"&lt;p class=""cariere-pozitie-titlu"" id="""&amp;IF(Magazine!$AO83&lt;&gt;0,SUBSTITUTE(Magazine!$B83," ","-"),"")&amp;"""&gt;&amp;emsp;&amp;emsp;•&amp;nbsp;&amp;nbsp;Consultant Vanzari Electrocasnice Mari&amp;nbsp;&amp;nbsp;("&amp;VLOOKUP(Magazine!$B83,Magazine!$B$2:$AN$95,30,0)&amp;IF(VLOOKUP(Magazine!$B83,Magazine!$B$2:$AN$95,30,0)&gt;1," pozitii"," pozitie")&amp;")&lt;/p&gt;"&amp;'Electrocasnice Mari'!$D$1&amp;"  &lt;p&gt;&amp;emsp;&amp;emsp;&amp;emsp;&amp;emsp;&amp;emsp;Trimite-ne CV-ul tau: &lt;a href=""mailto:recrutare@altex.ro?subject="&amp;"["&amp;UPPER(Magazine!C83)&amp;"]"&amp;" ["&amp;UPPER(Magazine!A83)&amp;"] "&amp;"Electrocasnice Mari"&amp;"""&gt;clici aici pentru a aplica.&lt;/a&gt;&lt;/p&gt;","")</f>
        <v/>
      </c>
      <c r="I208" t="str">
        <f>IF(Magazine!AF83&gt;0,"&lt;p class=""cariere-pozitie-titlu"" id="""&amp;IF(Magazine!$AO83&lt;&gt;0,SUBSTITUTE(Magazine!$B83," ","-"),"")&amp;"""&gt;&amp;emsp;&amp;emsp;•&amp;nbsp;&amp;nbsp;Consultant Vanzari Electrocasnice Mici&amp;nbsp;&amp;nbsp;("&amp;VLOOKUP(Magazine!$B83,Magazine!$B$2:$AN$95,31,0)&amp;IF(VLOOKUP(Magazine!$B83,Magazine!$B$2:$AN$95,31,0)&gt;1," pozitii"," pozitie")&amp;")&lt;/p&gt;"&amp;'Electrocasnice Mici'!$D$1&amp;"  &lt;p&gt;&amp;emsp;&amp;emsp;&amp;emsp;&amp;emsp;&amp;emsp;Trimite-ne CV-ul tau: &lt;a href=""mailto:recrutare@altex.ro?subject="&amp;"["&amp;UPPER(Magazine!C83)&amp;"]"&amp;" ["&amp;UPPER(Magazine!A83)&amp;"] "&amp;"Electrocasnice Mici"&amp;"""&gt;click aici pentru a aplica.&lt;/a&gt;&lt;/p&gt;","")</f>
        <v/>
      </c>
      <c r="J208" t="str">
        <f>IF(Magazine!AG83&gt;0,"&lt;p class=""cariere-pozitie-titlu"" id="""&amp;IF(Magazine!$AO83&lt;&gt;0,SUBSTITUTE(Magazine!$B83," ","-"),"")&amp;"""&gt;&amp;emsp;&amp;emsp;•&amp;nbsp;&amp;nbsp;Consultant Vanzari Comunicatii&amp;nbsp;&amp;nbsp;("&amp;VLOOKUP(Magazine!$B83,Magazine!$B$2:$AN$95,32,0)&amp;IF(VLOOKUP(Magazine!$B83,Magazine!$B$2:$AN$95,32,0)&gt;1," pozitii"," pozitie")&amp;")&lt;/p&gt;"&amp;Comunicatii!$D$1&amp;"  &lt;p&gt;&amp;emsp;&amp;emsp;&amp;emsp;&amp;emsp;&amp;emsp;Trimite-ne CV-ul tau: &lt;a href=""mailto:recrutare@altex.ro?subject="&amp;"["&amp;UPPER(Magazine!C83)&amp;"]"&amp;" ["&amp;UPPER(Magazine!A83)&amp;"] "&amp;"Comunicatii"&amp;"""&gt;click aici pentru a aplica.&lt;/a&gt;&lt;/p&gt;","")</f>
        <v/>
      </c>
      <c r="K208" t="str">
        <f>IF(Magazine!AH83&gt;0,"&lt;p class=""cariere-pozitie-titlu"" id="""&amp;IF(Magazine!$AO83&lt;&gt;0,SUBSTITUTE(Magazine!$B83," ","-"),"")&amp;"""&gt;&amp;emsp;&amp;emsp;•&amp;nbsp;&amp;nbsp;Consultant Vanzari IT&amp;nbsp;&amp;nbsp;("&amp;VLOOKUP(Magazine!$B83,Magazine!$B$2:$AN$95,33,0)&amp;IF(VLOOKUP(Magazine!$B83,Magazine!$B$2:$AN$95,33,0)&gt;1," pozitii"," pozitie")&amp;")&lt;/p&gt;"&amp;IT!$D$1&amp;"  &lt;p&gt;&amp;emsp;&amp;emsp;&amp;emsp;&amp;emsp;&amp;emsp;Trimite-ne CV-ul tau: &lt;a href=""mailto:recrutare@altex.ro?subject="&amp;"["&amp;UPPER(Magazine!C83)&amp;"]"&amp;" ["&amp;UPPER(Magazine!A83)&amp;"] "&amp;"IT"&amp;"""&gt;click aici pentru a aplica.&lt;/a&gt;&lt;/p&gt;","")</f>
        <v/>
      </c>
      <c r="L208" t="str">
        <f>IF(Magazine!AI83&gt;0,"&lt;p class=""cariere-pozitie-titlu"" id="""&amp;IF(Magazine!$AO83&lt;&gt;0,SUBSTITUTE(Magazine!$B83," ","-"),"")&amp;"""&gt;&amp;emsp;&amp;emsp;•&amp;nbsp;&amp;nbsp;Consultant Vanzari Entertainment&amp;nbsp;&amp;nbsp;("&amp;VLOOKUP(Magazine!$B83,Magazine!$B$2:$AN$95,34,0)&amp;IF(VLOOKUP(Magazine!$B83,Magazine!$B$2:$AN$95,34,0)&gt;1," pozitii"," pozitie")&amp;")&lt;/p&gt;"&amp;Entertainment!$D$1&amp;"  &lt;p&gt;&amp;emsp;&amp;emsp;&amp;emsp;&amp;emsp;&amp;emsp;Trimite-ne CV-ul tau &lt;a href=""mailto:recrutare@altex.ro?subject="&amp;"["&amp;UPPER(Magazine!C83)&amp;"]"&amp;" ["&amp;UPPER(Magazine!A83)&amp;"] "&amp;"Entertainment"&amp;"""&gt;click aici pentru a aplica.&lt;/a&gt;&lt;/p&gt;","")</f>
        <v/>
      </c>
      <c r="M208" t="str">
        <f>IF(Magazine!AJ83&gt;0,"&lt;p class=""cariere-pozitie-titlu"" id="""&amp;IF(Magazine!$AO83&lt;&gt;0,SUBSTITUTE(Magazine!$B83," ","-"),"")&amp;"""&gt;&amp;emsp;&amp;emsp;•&amp;nbsp;&amp;nbsp;Consultant Vanzari Negre&amp;nbsp;&amp;nbsp;("&amp;VLOOKUP(Magazine!$B83,Magazine!$B$2:$AN$95,35,0)&amp;IF(VLOOKUP(Magazine!$B83,Magazine!$B$2:$AN$95,35,0)&gt;1," pozitii"," pozitie")&amp;")&lt;/p&gt;"&amp;Negre!D82&amp;"  &lt;p&gt;&amp;emsp;&amp;emsp;&amp;emsp;&amp;emsp;&amp;emsp;Trimite-ne CV-ul tău la adresa &lt;a href=""mailto:recrutare@altex.ro?subject="&amp;"["&amp;UPPER(Magazine!C83)&amp;"]"&amp;" ["&amp;UPPER(Magazine!A83)&amp;"] "&amp;"Negre"&amp;"""&gt;recrutare@altex.ro&lt;/a&gt;&lt;/p&gt;","")</f>
        <v/>
      </c>
      <c r="N208" t="str">
        <f>IF(Magazine!AK83&gt;0,"&lt;p class=""cariere-pozitie-titlu"" id="""&amp;IF(Magazine!$AO83&lt;&gt;0,SUBSTITUTE(Magazine!$B83," ","-"),"")&amp;"""&gt;&amp;emsp;&amp;emsp;•&amp;nbsp;&amp;nbsp;Consultant Vanzari Audio-Visual&amp;nbsp;&amp;nbsp;("&amp;VLOOKUP(Magazine!$B83,Magazine!$B$2:$AN$95,36,0)&amp;IF(VLOOKUP(Magazine!$B83,Magazine!$B$2:$AN$95,36,0)&gt;1," pozitii"," pozitie")&amp;")&lt;/p&gt;"&amp;'Audio-Visual    '!$D$1&amp;"  &lt;p&gt;&amp;emsp;&amp;emsp;&amp;emsp;&amp;emsp;&amp;emsp;Trimite-ne CV-ul tau: &lt;a href=""mailto:recrutare@altex.ro?subject="&amp;"["&amp;UPPER(Magazine!F83)&amp;"]"&amp;" ["&amp;UPPER(Magazine!D83)&amp;"] "&amp;"Audio-Visual"&amp;"""&gt;click aici pentru a aplica.&lt;/a&gt;&lt;/p&gt;","")</f>
        <v/>
      </c>
      <c r="O208" t="str">
        <f>IF(Magazine!AL83&gt;0,"&lt;p class=""cariere-pozitie-titlu"" id="""&amp;IF(Magazine!$AO83&lt;&gt;0,SUBSTITUTE(Magazine!$B83," ","-"),"")&amp;"""&gt;&amp;emsp;&amp;emsp;•&amp;nbsp;&amp;nbsp;Responsabil Service&amp;nbsp;&amp;nbsp;("&amp;VLOOKUP(Magazine!$B83,Magazine!$B$2:$AN$95,37,0)&amp;IF(VLOOKUP(Magazine!$B83,Magazine!$B$2:$AN$95,37,0)&gt;1," pozitii"," pozitie")&amp;")&lt;/p&gt;"&amp;'Responsabil Service'!$D$1&amp;"  &lt;p&gt;&amp;emsp;&amp;emsp;&amp;emsp;&amp;emsp;&amp;emsp;Trimite-ne CV-ul tau &lt;a href=""mailto:recrutare@altex.ro?subject="&amp;"["&amp;UPPER(Magazine!F83)&amp;"]"&amp;" ["&amp;UPPER(Magazine!D83)&amp;"] "&amp;"Responsabil Service"&amp;"""&gt;click aici pentru a aplica.&lt;/a&gt;&lt;/p&gt;","")</f>
        <v/>
      </c>
      <c r="P208" t="str">
        <f>IF(Magazine!AM83&gt;0,"&lt;p class=""cariere-pozitie-titlu"" id="""&amp;IF(Magazine!$AO83&lt;&gt;0,SUBSTITUTE(Magazine!$B83," ","-"),"")&amp;"""&gt;&amp;emsp;&amp;emsp;•&amp;nbsp;&amp;nbsp;Operator Online&amp;nbsp;&amp;nbsp;("&amp;VLOOKUP(Magazine!$B83,Magazine!$B$2:$AN$95,38,0)&amp;IF(VLOOKUP(Magazine!$B83,Magazine!$B$2:$AN$95,38,0)&gt;1,"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href=""mailto:recrutare@altex.ro?subject="&amp;"["&amp;UPPER(Magazine!F83)&amp;"]"&amp;" ["&amp;UPPER(Magazine!D83)&amp;"] "&amp;"Operator Online"&amp;"""&gt;recrutare@altex.ro&lt;/a&gt;&lt;/p&gt;","")</f>
        <v/>
      </c>
      <c r="Q208" t="str">
        <f>IF(Magazine!AN83&gt;0,"&lt;p class=""cariere-pozitie-titlu"" id="""&amp;IF(Magazine!$AO83&lt;&gt;0,SUBSTITUTE(Magazine!$B83," ","-"),"")&amp;"""&gt;&amp;emsp;&amp;emsp;•&amp;nbsp;&amp;nbsp;Operator Probe &amp; Garantii&amp;nbsp;&amp;nbsp;("&amp;VLOOKUP(Magazine!$B83,Magazine!$B$2:$AN$95,39,0)&amp;IF(VLOOKUP(Magazine!$B83,Magazine!$B$2:$AN$95,39,0)&gt;1,"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href=""mailto:recrutare@altex.ro?subject="&amp;"["&amp;UPPER(Magazine!G83)&amp;"]"&amp;" ["&amp;UPPER(Magazine!E83)&amp;"] "&amp;"Probe &amp; Garantii"&amp;"""&gt;recrutare@altex.ro&lt;/a&gt;&lt;/p&gt;","")</f>
        <v/>
      </c>
      <c r="R208" t="str">
        <f t="shared" si="5"/>
        <v>&lt;/div&gt;</v>
      </c>
    </row>
    <row r="209" spans="1:18" x14ac:dyDescent="0.3">
      <c r="A209" t="str">
        <f>IF(NOT(ISNA(VLOOKUP(Magazine!D84,Magazine!$AQ$2:$AR$41,2,0))),IF(Magazine!D84&lt;&gt;Magazine!D83,"&lt;button id="""&amp;LOWER(Magazine!D84)&amp;""" class=""accordion""&gt;Posturi in județul "&amp;Magazine!D84&amp;" &lt;div&gt;("&amp;VLOOKUP(Magazine!D84,Magazine!$AQ$2:$AR$41,2,0)&amp;")&lt;/div&gt;&lt;/button&gt;",""),"")</f>
        <v>&lt;button id="suceava" class="accordion"&gt;Posturi in județul Suceava &lt;div&gt;(1)&lt;/div&gt;&lt;/button&gt;</v>
      </c>
      <c r="B209" t="str">
        <f t="shared" si="4"/>
        <v>&lt;div class="panel"&gt;</v>
      </c>
      <c r="C209" t="str">
        <f>IF(Magazine!$AO84&lt;&gt;0,"  &lt;h3 class=cariere-magazin-titlu&gt;"&amp;Magazine!B84&amp;"&lt;/h3&gt;","")</f>
        <v xml:space="preserve">  &lt;h3 class=cariere-magazin-titlu&gt;Altex Falticeni Nada Florilor&lt;/h3&gt;</v>
      </c>
      <c r="D209" t="str">
        <f>IF(Magazine!AA84&gt;0,"&lt;p class=""cariere-pozitie-titlu"" id="""&amp;IF(Magazine!$AO84&lt;&gt;0,SUBSTITUTE(Magazine!$B84," ","-"),"")&amp;"""&gt;&amp;emsp;&amp;emsp;•&amp;nbsp;&amp;nbsp;Director Magazin&amp;nbsp;&amp;nbsp;("&amp;VLOOKUP(Magazine!$B84,Magazine!$B$2:$AN$95,26,0)&amp;IF(VLOOKUP(Magazine!$B84,Magazine!$B$2:$AN$95,26,0)&gt;1," pozitii"," pozitie")&amp;")&lt;/p&gt;"&amp;'Director Magazin   '!$D$1&amp;"  &lt;p&gt;&amp;emsp;&amp;emsp;&amp;emsp;&amp;emsp;&amp;emsp;Trimite-ne CV-ul tau: &lt;a href=""mailto:recrutare@altex.ro?subject="&amp;"["&amp;UPPER(Magazine!C84)&amp;"]"&amp;" ["&amp;UPPER(Magazine!A84)&amp;"] "&amp;"Director Magazin"&amp;"""&gt;click aici pentru a aplica.&lt;/a&gt;&lt;/p&gt;","")</f>
        <v/>
      </c>
      <c r="E209" t="str">
        <f>IF(Magazine!AB84&gt;0,"&lt;p class=""cariere-pozitie-titlu"" id="""&amp;IF(Magazine!$AO84&lt;&gt;0,SUBSTITUTE(Magazine!$B84," ","-"),"")&amp;"""&gt;&amp;emsp;&amp;emsp;•&amp;nbsp;&amp;nbsp;Director Adjunct Magazin&amp;nbsp;&amp;nbsp;("&amp;VLOOKUP(Magazine!$B84,Magazine!$B$2:$AN$95,27,0)&amp;IF(VLOOKUP(Magazine!$B84,Magazine!$B$2:$AN$95,27,0)&gt;1," pozitii"," pozitie")&amp;")&lt;/p&gt;"&amp;'Director Adjunct'!$D$1&amp;"  &lt;p&gt;&amp;emsp;&amp;emsp;&amp;emsp;&amp;emsp;&amp;emsp;Trimite-ne CV-ul tau: &lt;a href=""mailto:recrutare@altex.ro?subject="&amp;"["&amp;UPPER(Magazine!D84)&amp;"]"&amp;" ["&amp;UPPER(Magazine!B84)&amp;"] "&amp;"Director Adjunct Magazin"&amp;"""&gt;click aici pentru a aplica.&lt;/a&gt;&lt;/p&gt;","")</f>
        <v/>
      </c>
      <c r="F209" t="str">
        <f>IF(Magazine!AC84&gt;0,"&lt;p class=""cariere-pozitie-titlu"" id="""&amp;IF(Magazine!$AO84&lt;&gt;0,SUBSTITUTE(Magazine!$B84," ","-"),"")&amp;"""&gt;&amp;emsp;&amp;emsp;•&amp;nbsp;&amp;nbsp;Manager Financiar&amp;nbsp;&amp;nbsp;("&amp;VLOOKUP(Magazine!$B84,Magazine!$B$2:$AN$95,28,0)&amp;IF(VLOOKUP(Magazine!$B84,Magazine!$B$2:$AN$95,28,0)&gt;1," pozitii"," pozitie")&amp;")&lt;/p&gt;"&amp;'Manager Financiar'!$D$1&amp;"  &lt;p&gt;&amp;emsp;&amp;emsp;&amp;emsp;&amp;emsp;&amp;emsp;Trimite-ne CV-ul tau: &lt;a href=""mailto:recrutare@altex.ro?subject="&amp;"["&amp;UPPER(Magazine!C84)&amp;"]"&amp;" ["&amp;UPPER(Magazine!A84)&amp;"] "&amp;"Manager Financiar"&amp;"""&gt;click aici pentru a aplica.&lt;/a&gt;&lt;/p&gt;","")</f>
        <v/>
      </c>
      <c r="G209" t="str">
        <f>IF(Magazine!AD84&gt;0,"&lt;p class=""cariere-pozitie-titlu"" id="""&amp;IF(Magazine!$AO84&lt;&gt;0,SUBSTITUTE(Magazine!$B84," ","-"),"")&amp;"""&gt;&amp;emsp;&amp;emsp;•&amp;nbsp;&amp;nbsp;Casier&amp;nbsp;&amp;nbsp;("&amp;VLOOKUP(Magazine!$B84,Magazine!$B$2:$AN$95,29,0)&amp;IF(VLOOKUP(Magazine!$B84,Magazine!$B$2:$AN$95,29,0)&gt;1," pozitii"," pozitie")&amp;")&lt;/p&gt;"&amp;Casier!$D$1&amp;"  &lt;p&gt;&amp;emsp;&amp;emsp;&amp;emsp;&amp;emsp;&amp;emsp;Trimite-ne CV-ul tau: &lt;a href=""mailto:recrutare@altex.ro?subject="&amp;"["&amp;UPPER(Magazine!C84)&amp;"]"&amp;" ["&amp;UPPER(Magazine!A84)&amp;"] "&amp;"Casier"&amp;"""&gt;click aici pentru a aplica.&lt;/a&gt;&lt;/p&gt;","")</f>
        <v/>
      </c>
      <c r="H209" t="str">
        <f>IF(Magazine!AE84&gt;0,"&lt;p class=""cariere-pozitie-titlu"" id="""&amp;IF(Magazine!$AO84&lt;&gt;0,SUBSTITUTE(Magazine!$B84," ","-"),"")&amp;"""&gt;&amp;emsp;&amp;emsp;•&amp;nbsp;&amp;nbsp;Consultant Vanzari Electrocasnice Mari&amp;nbsp;&amp;nbsp;("&amp;VLOOKUP(Magazine!$B84,Magazine!$B$2:$AN$95,30,0)&amp;IF(VLOOKUP(Magazine!$B84,Magazine!$B$2:$AN$95,30,0)&gt;1," pozitii"," pozitie")&amp;")&lt;/p&gt;"&amp;'Electrocasnice Mari'!$D$1&amp;"  &lt;p&gt;&amp;emsp;&amp;emsp;&amp;emsp;&amp;emsp;&amp;emsp;Trimite-ne CV-ul tau: &lt;a href=""mailto:recrutare@altex.ro?subject="&amp;"["&amp;UPPER(Magazine!C84)&amp;"]"&amp;" ["&amp;UPPER(Magazine!A84)&amp;"] "&amp;"Electrocasnice Mari"&amp;"""&gt;clici aici pentru a aplica.&lt;/a&gt;&lt;/p&gt;","")</f>
        <v/>
      </c>
      <c r="I209" t="str">
        <f>IF(Magazine!AF84&gt;0,"&lt;p class=""cariere-pozitie-titlu"" id="""&amp;IF(Magazine!$AO84&lt;&gt;0,SUBSTITUTE(Magazine!$B84," ","-"),"")&amp;"""&gt;&amp;emsp;&amp;emsp;•&amp;nbsp;&amp;nbsp;Consultant Vanzari Electrocasnice Mici&amp;nbsp;&amp;nbsp;("&amp;VLOOKUP(Magazine!$B84,Magazine!$B$2:$AN$95,31,0)&amp;IF(VLOOKUP(Magazine!$B84,Magazine!$B$2:$AN$95,31,0)&gt;1," pozitii"," pozitie")&amp;")&lt;/p&gt;"&amp;'Electrocasnice Mici'!$D$1&amp;"  &lt;p&gt;&amp;emsp;&amp;emsp;&amp;emsp;&amp;emsp;&amp;emsp;Trimite-ne CV-ul tau: &lt;a href=""mailto:recrutare@altex.ro?subject="&amp;"["&amp;UPPER(Magazine!C84)&amp;"]"&amp;" ["&amp;UPPER(Magazine!A84)&amp;"] "&amp;"Electrocasnice Mici"&amp;"""&gt;click aici pentru a aplica.&lt;/a&gt;&lt;/p&gt;","")</f>
        <v/>
      </c>
      <c r="J209" t="str">
        <f>IF(Magazine!AG84&gt;0,"&lt;p class=""cariere-pozitie-titlu"" id="""&amp;IF(Magazine!$AO84&lt;&gt;0,SUBSTITUTE(Magazine!$B84," ","-"),"")&amp;"""&gt;&amp;emsp;&amp;emsp;•&amp;nbsp;&amp;nbsp;Consultant Vanzari Comunicatii&amp;nbsp;&amp;nbsp;("&amp;VLOOKUP(Magazine!$B84,Magazine!$B$2:$AN$95,32,0)&amp;IF(VLOOKUP(Magazine!$B84,Magazine!$B$2:$AN$95,32,0)&gt;1," pozitii"," pozitie")&amp;")&lt;/p&gt;"&amp;Comunicatii!$D$1&amp;"  &lt;p&gt;&amp;emsp;&amp;emsp;&amp;emsp;&amp;emsp;&amp;emsp;Trimite-ne CV-ul tau: &lt;a href=""mailto:recrutare@altex.ro?subject="&amp;"["&amp;UPPER(Magazine!C84)&amp;"]"&amp;" ["&amp;UPPER(Magazine!A84)&amp;"] "&amp;"Comunicatii"&amp;"""&gt;click aici pentru a aplica.&lt;/a&gt;&lt;/p&gt;","")</f>
        <v/>
      </c>
      <c r="K209" t="str">
        <f>IF(Magazine!AH84&gt;0,"&lt;p class=""cariere-pozitie-titlu"" id="""&amp;IF(Magazine!$AO84&lt;&gt;0,SUBSTITUTE(Magazine!$B84," ","-"),"")&amp;"""&gt;&amp;emsp;&amp;emsp;•&amp;nbsp;&amp;nbsp;Consultant Vanzari IT&amp;nbsp;&amp;nbsp;("&amp;VLOOKUP(Magazine!$B84,Magazine!$B$2:$AN$95,33,0)&amp;IF(VLOOKUP(Magazine!$B84,Magazine!$B$2:$AN$95,33,0)&gt;1," pozitii"," pozitie")&amp;")&lt;/p&gt;"&amp;IT!$D$1&amp;"  &lt;p&gt;&amp;emsp;&amp;emsp;&amp;emsp;&amp;emsp;&amp;emsp;Trimite-ne CV-ul tau: &lt;a href=""mailto:recrutare@altex.ro?subject="&amp;"["&amp;UPPER(Magazine!C84)&amp;"]"&amp;" ["&amp;UPPER(Magazine!A84)&amp;"] "&amp;"IT"&amp;"""&gt;click aici pentru a aplica.&lt;/a&gt;&lt;/p&gt;","")</f>
        <v/>
      </c>
      <c r="L209" t="str">
        <f>IF(Magazine!AI84&gt;0,"&lt;p class=""cariere-pozitie-titlu"" id="""&amp;IF(Magazine!$AO84&lt;&gt;0,SUBSTITUTE(Magazine!$B84," ","-"),"")&amp;"""&gt;&amp;emsp;&amp;emsp;•&amp;nbsp;&amp;nbsp;Consultant Vanzari Entertainment&amp;nbsp;&amp;nbsp;("&amp;VLOOKUP(Magazine!$B84,Magazine!$B$2:$AN$95,34,0)&amp;IF(VLOOKUP(Magazine!$B84,Magazine!$B$2:$AN$95,34,0)&gt;1," pozitii"," pozitie")&amp;")&lt;/p&gt;"&amp;Entertainment!$D$1&amp;"  &lt;p&gt;&amp;emsp;&amp;emsp;&amp;emsp;&amp;emsp;&amp;emsp;Trimite-ne CV-ul tau &lt;a href=""mailto:recrutare@altex.ro?subject="&amp;"["&amp;UPPER(Magazine!C84)&amp;"]"&amp;" ["&amp;UPPER(Magazine!A84)&amp;"] "&amp;"Entertainment"&amp;"""&gt;click aici pentru a aplica.&lt;/a&gt;&lt;/p&gt;","")</f>
        <v/>
      </c>
      <c r="M209" t="str">
        <f>IF(Magazine!AJ84&gt;0,"&lt;p class=""cariere-pozitie-titlu"" id="""&amp;IF(Magazine!$AO84&lt;&gt;0,SUBSTITUTE(Magazine!$B84," ","-"),"")&amp;"""&gt;&amp;emsp;&amp;emsp;•&amp;nbsp;&amp;nbsp;Consultant Vanzari Negre&amp;nbsp;&amp;nbsp;("&amp;VLOOKUP(Magazine!$B84,Magazine!$B$2:$AN$95,35,0)&amp;IF(VLOOKUP(Magazine!$B84,Magazine!$B$2:$AN$95,35,0)&gt;1," pozitii"," pozitie")&amp;")&lt;/p&gt;"&amp;Negre!D83&amp;"  &lt;p&gt;&amp;emsp;&amp;emsp;&amp;emsp;&amp;emsp;&amp;emsp;Trimite-ne CV-ul tău la adresa &lt;a href=""mailto:recrutare@altex.ro?subject="&amp;"["&amp;UPPER(Magazine!C84)&amp;"]"&amp;" ["&amp;UPPER(Magazine!A84)&amp;"] "&amp;"Negre"&amp;"""&gt;recrutare@altex.ro&lt;/a&gt;&lt;/p&gt;","")</f>
        <v>&lt;p class="cariere-pozitie-titlu" id="Altex-Falticeni-Nada-Florilor"&gt;&amp;emsp;&amp;emsp;•&amp;nbsp;&amp;nbsp;Consultant Vanzari Negre&amp;nbsp;&amp;nbsp;(1 pozitie)&lt;/p&gt;  &lt;p&gt;&amp;emsp;&amp;emsp;&amp;emsp;&amp;emsp;&amp;emsp;Trimite-ne CV-ul tău la adresa &lt;a href="mailto:recrutare@altex.ro?subject=[FALTICENI] [ALTEX] Negre"&gt;recrutare@altex.ro&lt;/a&gt;&lt;/p&gt;</v>
      </c>
      <c r="N209" t="str">
        <f>IF(Magazine!AK84&gt;0,"&lt;p class=""cariere-pozitie-titlu"" id="""&amp;IF(Magazine!$AO84&lt;&gt;0,SUBSTITUTE(Magazine!$B84," ","-"),"")&amp;"""&gt;&amp;emsp;&amp;emsp;•&amp;nbsp;&amp;nbsp;Consultant Vanzari Audio-Visual&amp;nbsp;&amp;nbsp;("&amp;VLOOKUP(Magazine!$B84,Magazine!$B$2:$AN$95,36,0)&amp;IF(VLOOKUP(Magazine!$B84,Magazine!$B$2:$AN$95,36,0)&gt;1," pozitii"," pozitie")&amp;")&lt;/p&gt;"&amp;'Audio-Visual    '!$D$1&amp;"  &lt;p&gt;&amp;emsp;&amp;emsp;&amp;emsp;&amp;emsp;&amp;emsp;Trimite-ne CV-ul tau: &lt;a href=""mailto:recrutare@altex.ro?subject="&amp;"["&amp;UPPER(Magazine!F84)&amp;"]"&amp;" ["&amp;UPPER(Magazine!D84)&amp;"] "&amp;"Audio-Visual"&amp;"""&gt;click aici pentru a aplica.&lt;/a&gt;&lt;/p&gt;","")</f>
        <v/>
      </c>
      <c r="O209" t="str">
        <f>IF(Magazine!AL84&gt;0,"&lt;p class=""cariere-pozitie-titlu"" id="""&amp;IF(Magazine!$AO84&lt;&gt;0,SUBSTITUTE(Magazine!$B84," ","-"),"")&amp;"""&gt;&amp;emsp;&amp;emsp;•&amp;nbsp;&amp;nbsp;Responsabil Service&amp;nbsp;&amp;nbsp;("&amp;VLOOKUP(Magazine!$B84,Magazine!$B$2:$AN$95,37,0)&amp;IF(VLOOKUP(Magazine!$B84,Magazine!$B$2:$AN$95,37,0)&gt;1," pozitii"," pozitie")&amp;")&lt;/p&gt;"&amp;'Responsabil Service'!$D$1&amp;"  &lt;p&gt;&amp;emsp;&amp;emsp;&amp;emsp;&amp;emsp;&amp;emsp;Trimite-ne CV-ul tau &lt;a href=""mailto:recrutare@altex.ro?subject="&amp;"["&amp;UPPER(Magazine!F84)&amp;"]"&amp;" ["&amp;UPPER(Magazine!D84)&amp;"] "&amp;"Responsabil Service"&amp;"""&gt;click aici pentru a aplica.&lt;/a&gt;&lt;/p&gt;","")</f>
        <v/>
      </c>
      <c r="P209" t="str">
        <f>IF(Magazine!AM84&gt;0,"&lt;p class=""cariere-pozitie-titlu"" id="""&amp;IF(Magazine!$AO84&lt;&gt;0,SUBSTITUTE(Magazine!$B84," ","-"),"")&amp;"""&gt;&amp;emsp;&amp;emsp;•&amp;nbsp;&amp;nbsp;Operator Online&amp;nbsp;&amp;nbsp;("&amp;VLOOKUP(Magazine!$B84,Magazine!$B$2:$AN$95,38,0)&amp;IF(VLOOKUP(Magazine!$B84,Magazine!$B$2:$AN$95,38,0)&gt;1,"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href=""mailto:recrutare@altex.ro?subject="&amp;"["&amp;UPPER(Magazine!F84)&amp;"]"&amp;" ["&amp;UPPER(Magazine!D84)&amp;"] "&amp;"Operator Online"&amp;"""&gt;recrutare@altex.ro&lt;/a&gt;&lt;/p&gt;","")</f>
        <v/>
      </c>
      <c r="Q209" t="str">
        <f>IF(Magazine!AN84&gt;0,"&lt;p class=""cariere-pozitie-titlu"" id="""&amp;IF(Magazine!$AO84&lt;&gt;0,SUBSTITUTE(Magazine!$B84," ","-"),"")&amp;"""&gt;&amp;emsp;&amp;emsp;•&amp;nbsp;&amp;nbsp;Operator Probe &amp; Garantii&amp;nbsp;&amp;nbsp;("&amp;VLOOKUP(Magazine!$B84,Magazine!$B$2:$AN$95,39,0)&amp;IF(VLOOKUP(Magazine!$B84,Magazine!$B$2:$AN$95,39,0)&gt;1,"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href=""mailto:recrutare@altex.ro?subject="&amp;"["&amp;UPPER(Magazine!G84)&amp;"]"&amp;" ["&amp;UPPER(Magazine!E84)&amp;"] "&amp;"Probe &amp; Garantii"&amp;"""&gt;recrutare@altex.ro&lt;/a&gt;&lt;/p&gt;","")</f>
        <v/>
      </c>
      <c r="R209" t="str">
        <f t="shared" si="5"/>
        <v/>
      </c>
    </row>
    <row r="210" spans="1:18" x14ac:dyDescent="0.3">
      <c r="A210" t="str">
        <f>IF(NOT(ISNA(VLOOKUP(Magazine!D85,Magazine!$AQ$2:$AR$41,2,0))),IF(Magazine!D85&lt;&gt;Magazine!D84,"&lt;button id="""&amp;LOWER(Magazine!D85)&amp;""" class=""accordion""&gt;Posturi in județul "&amp;Magazine!D85&amp;" &lt;div&gt;("&amp;VLOOKUP(Magazine!D85,Magazine!$AQ$2:$AR$41,2,0)&amp;")&lt;/div&gt;&lt;/button&gt;",""),"")</f>
        <v/>
      </c>
      <c r="B210" t="str">
        <f t="shared" si="4"/>
        <v/>
      </c>
      <c r="C210" t="str">
        <f>IF(Magazine!$AO85&lt;&gt;0,"  &lt;h3 class=cariere-magazin-titlu&gt;"&amp;Magazine!B85&amp;"&lt;/h3&gt;","")</f>
        <v/>
      </c>
      <c r="D210" t="str">
        <f>IF(Magazine!AA85&gt;0,"&lt;p class=""cariere-pozitie-titlu"" id="""&amp;IF(Magazine!$AO85&lt;&gt;0,SUBSTITUTE(Magazine!$B85," ","-"),"")&amp;"""&gt;&amp;emsp;&amp;emsp;•&amp;nbsp;&amp;nbsp;Director Magazin&amp;nbsp;&amp;nbsp;("&amp;VLOOKUP(Magazine!$B85,Magazine!$B$2:$AN$95,26,0)&amp;IF(VLOOKUP(Magazine!$B85,Magazine!$B$2:$AN$95,26,0)&gt;1," pozitii"," pozitie")&amp;")&lt;/p&gt;"&amp;'Director Magazin   '!$D$1&amp;"  &lt;p&gt;&amp;emsp;&amp;emsp;&amp;emsp;&amp;emsp;&amp;emsp;Trimite-ne CV-ul tau: &lt;a href=""mailto:recrutare@altex.ro?subject="&amp;"["&amp;UPPER(Magazine!C85)&amp;"]"&amp;" ["&amp;UPPER(Magazine!A85)&amp;"] "&amp;"Director Magazin"&amp;"""&gt;click aici pentru a aplica.&lt;/a&gt;&lt;/p&gt;","")</f>
        <v/>
      </c>
      <c r="E210" t="str">
        <f>IF(Magazine!AB85&gt;0,"&lt;p class=""cariere-pozitie-titlu"" id="""&amp;IF(Magazine!$AO85&lt;&gt;0,SUBSTITUTE(Magazine!$B85," ","-"),"")&amp;"""&gt;&amp;emsp;&amp;emsp;•&amp;nbsp;&amp;nbsp;Director Adjunct Magazin&amp;nbsp;&amp;nbsp;("&amp;VLOOKUP(Magazine!$B85,Magazine!$B$2:$AN$95,27,0)&amp;IF(VLOOKUP(Magazine!$B85,Magazine!$B$2:$AN$95,27,0)&gt;1," pozitii"," pozitie")&amp;")&lt;/p&gt;"&amp;'Director Adjunct'!$D$1&amp;"  &lt;p&gt;&amp;emsp;&amp;emsp;&amp;emsp;&amp;emsp;&amp;emsp;Trimite-ne CV-ul tau: &lt;a href=""mailto:recrutare@altex.ro?subject="&amp;"["&amp;UPPER(Magazine!D85)&amp;"]"&amp;" ["&amp;UPPER(Magazine!B85)&amp;"] "&amp;"Director Adjunct Magazin"&amp;"""&gt;click aici pentru a aplica.&lt;/a&gt;&lt;/p&gt;","")</f>
        <v/>
      </c>
      <c r="F210" t="str">
        <f>IF(Magazine!AC85&gt;0,"&lt;p class=""cariere-pozitie-titlu"" id="""&amp;IF(Magazine!$AO85&lt;&gt;0,SUBSTITUTE(Magazine!$B85," ","-"),"")&amp;"""&gt;&amp;emsp;&amp;emsp;•&amp;nbsp;&amp;nbsp;Manager Financiar&amp;nbsp;&amp;nbsp;("&amp;VLOOKUP(Magazine!$B85,Magazine!$B$2:$AN$95,28,0)&amp;IF(VLOOKUP(Magazine!$B85,Magazine!$B$2:$AN$95,28,0)&gt;1," pozitii"," pozitie")&amp;")&lt;/p&gt;"&amp;'Manager Financiar'!$D$1&amp;"  &lt;p&gt;&amp;emsp;&amp;emsp;&amp;emsp;&amp;emsp;&amp;emsp;Trimite-ne CV-ul tau: &lt;a href=""mailto:recrutare@altex.ro?subject="&amp;"["&amp;UPPER(Magazine!C85)&amp;"]"&amp;" ["&amp;UPPER(Magazine!A85)&amp;"] "&amp;"Manager Financiar"&amp;"""&gt;click aici pentru a aplica.&lt;/a&gt;&lt;/p&gt;","")</f>
        <v/>
      </c>
      <c r="G210" t="str">
        <f>IF(Magazine!AD85&gt;0,"&lt;p class=""cariere-pozitie-titlu"" id="""&amp;IF(Magazine!$AO85&lt;&gt;0,SUBSTITUTE(Magazine!$B85," ","-"),"")&amp;"""&gt;&amp;emsp;&amp;emsp;•&amp;nbsp;&amp;nbsp;Casier&amp;nbsp;&amp;nbsp;("&amp;VLOOKUP(Magazine!$B85,Magazine!$B$2:$AN$95,29,0)&amp;IF(VLOOKUP(Magazine!$B85,Magazine!$B$2:$AN$95,29,0)&gt;1," pozitii"," pozitie")&amp;")&lt;/p&gt;"&amp;Casier!$D$1&amp;"  &lt;p&gt;&amp;emsp;&amp;emsp;&amp;emsp;&amp;emsp;&amp;emsp;Trimite-ne CV-ul tau: &lt;a href=""mailto:recrutare@altex.ro?subject="&amp;"["&amp;UPPER(Magazine!C85)&amp;"]"&amp;" ["&amp;UPPER(Magazine!A85)&amp;"] "&amp;"Casier"&amp;"""&gt;click aici pentru a aplica.&lt;/a&gt;&lt;/p&gt;","")</f>
        <v/>
      </c>
      <c r="H210" t="str">
        <f>IF(Magazine!AE85&gt;0,"&lt;p class=""cariere-pozitie-titlu"" id="""&amp;IF(Magazine!$AO85&lt;&gt;0,SUBSTITUTE(Magazine!$B85," ","-"),"")&amp;"""&gt;&amp;emsp;&amp;emsp;•&amp;nbsp;&amp;nbsp;Consultant Vanzari Electrocasnice Mari&amp;nbsp;&amp;nbsp;("&amp;VLOOKUP(Magazine!$B85,Magazine!$B$2:$AN$95,30,0)&amp;IF(VLOOKUP(Magazine!$B85,Magazine!$B$2:$AN$95,30,0)&gt;1," pozitii"," pozitie")&amp;")&lt;/p&gt;"&amp;'Electrocasnice Mari'!$D$1&amp;"  &lt;p&gt;&amp;emsp;&amp;emsp;&amp;emsp;&amp;emsp;&amp;emsp;Trimite-ne CV-ul tau: &lt;a href=""mailto:recrutare@altex.ro?subject="&amp;"["&amp;UPPER(Magazine!C85)&amp;"]"&amp;" ["&amp;UPPER(Magazine!A85)&amp;"] "&amp;"Electrocasnice Mari"&amp;"""&gt;clici aici pentru a aplica.&lt;/a&gt;&lt;/p&gt;","")</f>
        <v/>
      </c>
      <c r="I210" t="str">
        <f>IF(Magazine!AF85&gt;0,"&lt;p class=""cariere-pozitie-titlu"" id="""&amp;IF(Magazine!$AO85&lt;&gt;0,SUBSTITUTE(Magazine!$B85," ","-"),"")&amp;"""&gt;&amp;emsp;&amp;emsp;•&amp;nbsp;&amp;nbsp;Consultant Vanzari Electrocasnice Mici&amp;nbsp;&amp;nbsp;("&amp;VLOOKUP(Magazine!$B85,Magazine!$B$2:$AN$95,31,0)&amp;IF(VLOOKUP(Magazine!$B85,Magazine!$B$2:$AN$95,31,0)&gt;1," pozitii"," pozitie")&amp;")&lt;/p&gt;"&amp;'Electrocasnice Mici'!$D$1&amp;"  &lt;p&gt;&amp;emsp;&amp;emsp;&amp;emsp;&amp;emsp;&amp;emsp;Trimite-ne CV-ul tau: &lt;a href=""mailto:recrutare@altex.ro?subject="&amp;"["&amp;UPPER(Magazine!C85)&amp;"]"&amp;" ["&amp;UPPER(Magazine!A85)&amp;"] "&amp;"Electrocasnice Mici"&amp;"""&gt;click aici pentru a aplica.&lt;/a&gt;&lt;/p&gt;","")</f>
        <v/>
      </c>
      <c r="J210" t="str">
        <f>IF(Magazine!AG85&gt;0,"&lt;p class=""cariere-pozitie-titlu"" id="""&amp;IF(Magazine!$AO85&lt;&gt;0,SUBSTITUTE(Magazine!$B85," ","-"),"")&amp;"""&gt;&amp;emsp;&amp;emsp;•&amp;nbsp;&amp;nbsp;Consultant Vanzari Comunicatii&amp;nbsp;&amp;nbsp;("&amp;VLOOKUP(Magazine!$B85,Magazine!$B$2:$AN$95,32,0)&amp;IF(VLOOKUP(Magazine!$B85,Magazine!$B$2:$AN$95,32,0)&gt;1," pozitii"," pozitie")&amp;")&lt;/p&gt;"&amp;Comunicatii!$D$1&amp;"  &lt;p&gt;&amp;emsp;&amp;emsp;&amp;emsp;&amp;emsp;&amp;emsp;Trimite-ne CV-ul tau: &lt;a href=""mailto:recrutare@altex.ro?subject="&amp;"["&amp;UPPER(Magazine!C85)&amp;"]"&amp;" ["&amp;UPPER(Magazine!A85)&amp;"] "&amp;"Comunicatii"&amp;"""&gt;click aici pentru a aplica.&lt;/a&gt;&lt;/p&gt;","")</f>
        <v/>
      </c>
      <c r="K210" t="str">
        <f>IF(Magazine!AH85&gt;0,"&lt;p class=""cariere-pozitie-titlu"" id="""&amp;IF(Magazine!$AO85&lt;&gt;0,SUBSTITUTE(Magazine!$B85," ","-"),"")&amp;"""&gt;&amp;emsp;&amp;emsp;•&amp;nbsp;&amp;nbsp;Consultant Vanzari IT&amp;nbsp;&amp;nbsp;("&amp;VLOOKUP(Magazine!$B85,Magazine!$B$2:$AN$95,33,0)&amp;IF(VLOOKUP(Magazine!$B85,Magazine!$B$2:$AN$95,33,0)&gt;1," pozitii"," pozitie")&amp;")&lt;/p&gt;"&amp;IT!$D$1&amp;"  &lt;p&gt;&amp;emsp;&amp;emsp;&amp;emsp;&amp;emsp;&amp;emsp;Trimite-ne CV-ul tau: &lt;a href=""mailto:recrutare@altex.ro?subject="&amp;"["&amp;UPPER(Magazine!C85)&amp;"]"&amp;" ["&amp;UPPER(Magazine!A85)&amp;"] "&amp;"IT"&amp;"""&gt;click aici pentru a aplica.&lt;/a&gt;&lt;/p&gt;","")</f>
        <v/>
      </c>
      <c r="L210" t="str">
        <f>IF(Magazine!AI85&gt;0,"&lt;p class=""cariere-pozitie-titlu"" id="""&amp;IF(Magazine!$AO85&lt;&gt;0,SUBSTITUTE(Magazine!$B85," ","-"),"")&amp;"""&gt;&amp;emsp;&amp;emsp;•&amp;nbsp;&amp;nbsp;Consultant Vanzari Entertainment&amp;nbsp;&amp;nbsp;("&amp;VLOOKUP(Magazine!$B85,Magazine!$B$2:$AN$95,34,0)&amp;IF(VLOOKUP(Magazine!$B85,Magazine!$B$2:$AN$95,34,0)&gt;1," pozitii"," pozitie")&amp;")&lt;/p&gt;"&amp;Entertainment!$D$1&amp;"  &lt;p&gt;&amp;emsp;&amp;emsp;&amp;emsp;&amp;emsp;&amp;emsp;Trimite-ne CV-ul tau &lt;a href=""mailto:recrutare@altex.ro?subject="&amp;"["&amp;UPPER(Magazine!C85)&amp;"]"&amp;" ["&amp;UPPER(Magazine!A85)&amp;"] "&amp;"Entertainment"&amp;"""&gt;click aici pentru a aplica.&lt;/a&gt;&lt;/p&gt;","")</f>
        <v/>
      </c>
      <c r="M210" t="str">
        <f>IF(Magazine!AJ85&gt;0,"&lt;p class=""cariere-pozitie-titlu"" id="""&amp;IF(Magazine!$AO85&lt;&gt;0,SUBSTITUTE(Magazine!$B85," ","-"),"")&amp;"""&gt;&amp;emsp;&amp;emsp;•&amp;nbsp;&amp;nbsp;Consultant Vanzari Negre&amp;nbsp;&amp;nbsp;("&amp;VLOOKUP(Magazine!$B85,Magazine!$B$2:$AN$95,35,0)&amp;IF(VLOOKUP(Magazine!$B85,Magazine!$B$2:$AN$95,35,0)&gt;1," pozitii"," pozitie")&amp;")&lt;/p&gt;"&amp;Negre!D84&amp;"  &lt;p&gt;&amp;emsp;&amp;emsp;&amp;emsp;&amp;emsp;&amp;emsp;Trimite-ne CV-ul tău la adresa &lt;a href=""mailto:recrutare@altex.ro?subject="&amp;"["&amp;UPPER(Magazine!C85)&amp;"]"&amp;" ["&amp;UPPER(Magazine!A85)&amp;"] "&amp;"Negre"&amp;"""&gt;recrutare@altex.ro&lt;/a&gt;&lt;/p&gt;","")</f>
        <v/>
      </c>
      <c r="N210" t="str">
        <f>IF(Magazine!AK85&gt;0,"&lt;p class=""cariere-pozitie-titlu"" id="""&amp;IF(Magazine!$AO85&lt;&gt;0,SUBSTITUTE(Magazine!$B85," ","-"),"")&amp;"""&gt;&amp;emsp;&amp;emsp;•&amp;nbsp;&amp;nbsp;Consultant Vanzari Audio-Visual&amp;nbsp;&amp;nbsp;("&amp;VLOOKUP(Magazine!$B85,Magazine!$B$2:$AN$95,36,0)&amp;IF(VLOOKUP(Magazine!$B85,Magazine!$B$2:$AN$95,36,0)&gt;1," pozitii"," pozitie")&amp;")&lt;/p&gt;"&amp;'Audio-Visual    '!$D$1&amp;"  &lt;p&gt;&amp;emsp;&amp;emsp;&amp;emsp;&amp;emsp;&amp;emsp;Trimite-ne CV-ul tau: &lt;a href=""mailto:recrutare@altex.ro?subject="&amp;"["&amp;UPPER(Magazine!F85)&amp;"]"&amp;" ["&amp;UPPER(Magazine!D85)&amp;"] "&amp;"Audio-Visual"&amp;"""&gt;click aici pentru a aplica.&lt;/a&gt;&lt;/p&gt;","")</f>
        <v/>
      </c>
      <c r="O210" t="str">
        <f>IF(Magazine!AL85&gt;0,"&lt;p class=""cariere-pozitie-titlu"" id="""&amp;IF(Magazine!$AO85&lt;&gt;0,SUBSTITUTE(Magazine!$B85," ","-"),"")&amp;"""&gt;&amp;emsp;&amp;emsp;•&amp;nbsp;&amp;nbsp;Responsabil Service&amp;nbsp;&amp;nbsp;("&amp;VLOOKUP(Magazine!$B85,Magazine!$B$2:$AN$95,37,0)&amp;IF(VLOOKUP(Magazine!$B85,Magazine!$B$2:$AN$95,37,0)&gt;1," pozitii"," pozitie")&amp;")&lt;/p&gt;"&amp;'Responsabil Service'!$D$1&amp;"  &lt;p&gt;&amp;emsp;&amp;emsp;&amp;emsp;&amp;emsp;&amp;emsp;Trimite-ne CV-ul tau &lt;a href=""mailto:recrutare@altex.ro?subject="&amp;"["&amp;UPPER(Magazine!F85)&amp;"]"&amp;" ["&amp;UPPER(Magazine!D85)&amp;"] "&amp;"Responsabil Service"&amp;"""&gt;click aici pentru a aplica.&lt;/a&gt;&lt;/p&gt;","")</f>
        <v/>
      </c>
      <c r="P210" t="str">
        <f>IF(Magazine!AM85&gt;0,"&lt;p class=""cariere-pozitie-titlu"" id="""&amp;IF(Magazine!$AO85&lt;&gt;0,SUBSTITUTE(Magazine!$B85," ","-"),"")&amp;"""&gt;&amp;emsp;&amp;emsp;•&amp;nbsp;&amp;nbsp;Operator Online&amp;nbsp;&amp;nbsp;("&amp;VLOOKUP(Magazine!$B85,Magazine!$B$2:$AN$95,38,0)&amp;IF(VLOOKUP(Magazine!$B85,Magazine!$B$2:$AN$95,38,0)&gt;1,"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href=""mailto:recrutare@altex.ro?subject="&amp;"["&amp;UPPER(Magazine!F85)&amp;"]"&amp;" ["&amp;UPPER(Magazine!D85)&amp;"] "&amp;"Operator Online"&amp;"""&gt;recrutare@altex.ro&lt;/a&gt;&lt;/p&gt;","")</f>
        <v/>
      </c>
      <c r="Q210" t="str">
        <f>IF(Magazine!AN85&gt;0,"&lt;p class=""cariere-pozitie-titlu"" id="""&amp;IF(Magazine!$AO85&lt;&gt;0,SUBSTITUTE(Magazine!$B85," ","-"),"")&amp;"""&gt;&amp;emsp;&amp;emsp;•&amp;nbsp;&amp;nbsp;Operator Probe &amp; Garantii&amp;nbsp;&amp;nbsp;("&amp;VLOOKUP(Magazine!$B85,Magazine!$B$2:$AN$95,39,0)&amp;IF(VLOOKUP(Magazine!$B85,Magazine!$B$2:$AN$95,39,0)&gt;1,"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href=""mailto:recrutare@altex.ro?subject="&amp;"["&amp;UPPER(Magazine!G85)&amp;"]"&amp;" ["&amp;UPPER(Magazine!E85)&amp;"] "&amp;"Probe &amp; Garantii"&amp;"""&gt;recrutare@altex.ro&lt;/a&gt;&lt;/p&gt;","")</f>
        <v/>
      </c>
      <c r="R210" t="str">
        <f t="shared" si="5"/>
        <v>&lt;/div&gt;</v>
      </c>
    </row>
    <row r="211" spans="1:18" x14ac:dyDescent="0.3">
      <c r="A211" t="str">
        <f>IF(NOT(ISNA(VLOOKUP(Magazine!D86,Magazine!$AQ$2:$AR$41,2,0))),IF(Magazine!D86&lt;&gt;Magazine!D85,"&lt;button id="""&amp;LOWER(Magazine!D86)&amp;""" class=""accordion""&gt;Posturi in județul "&amp;Magazine!D86&amp;" &lt;div&gt;("&amp;VLOOKUP(Magazine!D86,Magazine!$AQ$2:$AR$41,2,0)&amp;")&lt;/div&gt;&lt;/button&gt;",""),"")</f>
        <v>&lt;button id="teleorman" class="accordion"&gt;Posturi in județul Teleorman &lt;div&gt;(1)&lt;/div&gt;&lt;/button&gt;</v>
      </c>
      <c r="B211" t="str">
        <f t="shared" si="4"/>
        <v>&lt;div class="panel"&gt;</v>
      </c>
      <c r="C211" t="str">
        <f>IF(Magazine!$AO86&lt;&gt;0,"  &lt;h3 class=cariere-magazin-titlu&gt;"&amp;Magazine!B86&amp;"&lt;/h3&gt;","")</f>
        <v xml:space="preserve">  &lt;h3 class=cariere-magazin-titlu&gt;Altex Alexandria&lt;/h3&gt;</v>
      </c>
      <c r="D211" t="str">
        <f>IF(Magazine!AA86&gt;0,"&lt;p class=""cariere-pozitie-titlu"" id="""&amp;IF(Magazine!$AO86&lt;&gt;0,SUBSTITUTE(Magazine!$B86," ","-"),"")&amp;"""&gt;&amp;emsp;&amp;emsp;•&amp;nbsp;&amp;nbsp;Director Magazin&amp;nbsp;&amp;nbsp;("&amp;VLOOKUP(Magazine!$B86,Magazine!$B$2:$AN$95,26,0)&amp;IF(VLOOKUP(Magazine!$B86,Magazine!$B$2:$AN$95,26,0)&gt;1," pozitii"," pozitie")&amp;")&lt;/p&gt;"&amp;'Director Magazin   '!$D$1&amp;"  &lt;p&gt;&amp;emsp;&amp;emsp;&amp;emsp;&amp;emsp;&amp;emsp;Trimite-ne CV-ul tau: &lt;a href=""mailto:recrutare@altex.ro?subject="&amp;"["&amp;UPPER(Magazine!C86)&amp;"]"&amp;" ["&amp;UPPER(Magazine!A86)&amp;"] "&amp;"Director Magazin"&amp;"""&gt;click aici pentru a aplica.&lt;/a&gt;&lt;/p&gt;","")</f>
        <v/>
      </c>
      <c r="E211" t="str">
        <f>IF(Magazine!AB86&gt;0,"&lt;p class=""cariere-pozitie-titlu"" id="""&amp;IF(Magazine!$AO86&lt;&gt;0,SUBSTITUTE(Magazine!$B86," ","-"),"")&amp;"""&gt;&amp;emsp;&amp;emsp;•&amp;nbsp;&amp;nbsp;Director Adjunct Magazin&amp;nbsp;&amp;nbsp;("&amp;VLOOKUP(Magazine!$B86,Magazine!$B$2:$AN$95,27,0)&amp;IF(VLOOKUP(Magazine!$B86,Magazine!$B$2:$AN$95,27,0)&gt;1," pozitii"," pozitie")&amp;")&lt;/p&gt;"&amp;'Director Adjunct'!$D$1&amp;"  &lt;p&gt;&amp;emsp;&amp;emsp;&amp;emsp;&amp;emsp;&amp;emsp;Trimite-ne CV-ul tau: &lt;a href=""mailto:recrutare@altex.ro?subject="&amp;"["&amp;UPPER(Magazine!D86)&amp;"]"&amp;" ["&amp;UPPER(Magazine!B86)&amp;"] "&amp;"Director Adjunct Magazin"&amp;"""&gt;click aici pentru a aplica.&lt;/a&gt;&lt;/p&gt;","")</f>
        <v>&lt;p class="cariere-pozitie-titlu" id="Altex-Alexandria"&gt;&amp;emsp;&amp;emsp;•&amp;nbsp;&amp;nbsp;Director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href="mailto:recrutare@altex.ro?subject=[TELEORMAN] [ALTEX ALEXANDRIA] Director Adjunct Magazin"&gt;click aici pentru a aplica.&lt;/a&gt;&lt;/p&gt;</v>
      </c>
      <c r="F211" t="str">
        <f>IF(Magazine!AC86&gt;0,"&lt;p class=""cariere-pozitie-titlu"" id="""&amp;IF(Magazine!$AO86&lt;&gt;0,SUBSTITUTE(Magazine!$B86," ","-"),"")&amp;"""&gt;&amp;emsp;&amp;emsp;•&amp;nbsp;&amp;nbsp;Manager Financiar&amp;nbsp;&amp;nbsp;("&amp;VLOOKUP(Magazine!$B86,Magazine!$B$2:$AN$95,28,0)&amp;IF(VLOOKUP(Magazine!$B86,Magazine!$B$2:$AN$95,28,0)&gt;1," pozitii"," pozitie")&amp;")&lt;/p&gt;"&amp;'Manager Financiar'!$D$1&amp;"  &lt;p&gt;&amp;emsp;&amp;emsp;&amp;emsp;&amp;emsp;&amp;emsp;Trimite-ne CV-ul tau: &lt;a href=""mailto:recrutare@altex.ro?subject="&amp;"["&amp;UPPER(Magazine!C86)&amp;"]"&amp;" ["&amp;UPPER(Magazine!A86)&amp;"] "&amp;"Manager Financiar"&amp;"""&gt;click aici pentru a aplica.&lt;/a&gt;&lt;/p&gt;","")</f>
        <v/>
      </c>
      <c r="G211" t="str">
        <f>IF(Magazine!AD86&gt;0,"&lt;p class=""cariere-pozitie-titlu"" id="""&amp;IF(Magazine!$AO86&lt;&gt;0,SUBSTITUTE(Magazine!$B86," ","-"),"")&amp;"""&gt;&amp;emsp;&amp;emsp;•&amp;nbsp;&amp;nbsp;Casier&amp;nbsp;&amp;nbsp;("&amp;VLOOKUP(Magazine!$B86,Magazine!$B$2:$AN$95,29,0)&amp;IF(VLOOKUP(Magazine!$B86,Magazine!$B$2:$AN$95,29,0)&gt;1," pozitii"," pozitie")&amp;")&lt;/p&gt;"&amp;Casier!$D$1&amp;"  &lt;p&gt;&amp;emsp;&amp;emsp;&amp;emsp;&amp;emsp;&amp;emsp;Trimite-ne CV-ul tau: &lt;a href=""mailto:recrutare@altex.ro?subject="&amp;"["&amp;UPPER(Magazine!C86)&amp;"]"&amp;" ["&amp;UPPER(Magazine!A86)&amp;"] "&amp;"Casier"&amp;"""&gt;click aici pentru a aplica.&lt;/a&gt;&lt;/p&gt;","")</f>
        <v/>
      </c>
      <c r="H211" t="str">
        <f>IF(Magazine!AE86&gt;0,"&lt;p class=""cariere-pozitie-titlu"" id="""&amp;IF(Magazine!$AO86&lt;&gt;0,SUBSTITUTE(Magazine!$B86," ","-"),"")&amp;"""&gt;&amp;emsp;&amp;emsp;•&amp;nbsp;&amp;nbsp;Consultant Vanzari Electrocasnice Mari&amp;nbsp;&amp;nbsp;("&amp;VLOOKUP(Magazine!$B86,Magazine!$B$2:$AN$95,30,0)&amp;IF(VLOOKUP(Magazine!$B86,Magazine!$B$2:$AN$95,30,0)&gt;1," pozitii"," pozitie")&amp;")&lt;/p&gt;"&amp;'Electrocasnice Mari'!$D$1&amp;"  &lt;p&gt;&amp;emsp;&amp;emsp;&amp;emsp;&amp;emsp;&amp;emsp;Trimite-ne CV-ul tau: &lt;a href=""mailto:recrutare@altex.ro?subject="&amp;"["&amp;UPPER(Magazine!C86)&amp;"]"&amp;" ["&amp;UPPER(Magazine!A86)&amp;"] "&amp;"Electrocasnice Mari"&amp;"""&gt;clici aici pentru a aplica.&lt;/a&gt;&lt;/p&gt;","")</f>
        <v/>
      </c>
      <c r="I211" t="str">
        <f>IF(Magazine!AF86&gt;0,"&lt;p class=""cariere-pozitie-titlu"" id="""&amp;IF(Magazine!$AO86&lt;&gt;0,SUBSTITUTE(Magazine!$B86," ","-"),"")&amp;"""&gt;&amp;emsp;&amp;emsp;•&amp;nbsp;&amp;nbsp;Consultant Vanzari Electrocasnice Mici&amp;nbsp;&amp;nbsp;("&amp;VLOOKUP(Magazine!$B86,Magazine!$B$2:$AN$95,31,0)&amp;IF(VLOOKUP(Magazine!$B86,Magazine!$B$2:$AN$95,31,0)&gt;1," pozitii"," pozitie")&amp;")&lt;/p&gt;"&amp;'Electrocasnice Mici'!$D$1&amp;"  &lt;p&gt;&amp;emsp;&amp;emsp;&amp;emsp;&amp;emsp;&amp;emsp;Trimite-ne CV-ul tau: &lt;a href=""mailto:recrutare@altex.ro?subject="&amp;"["&amp;UPPER(Magazine!C86)&amp;"]"&amp;" ["&amp;UPPER(Magazine!A86)&amp;"] "&amp;"Electrocasnice Mici"&amp;"""&gt;click aici pentru a aplica.&lt;/a&gt;&lt;/p&gt;","")</f>
        <v/>
      </c>
      <c r="J211" t="str">
        <f>IF(Magazine!AG86&gt;0,"&lt;p class=""cariere-pozitie-titlu"" id="""&amp;IF(Magazine!$AO86&lt;&gt;0,SUBSTITUTE(Magazine!$B86," ","-"),"")&amp;"""&gt;&amp;emsp;&amp;emsp;•&amp;nbsp;&amp;nbsp;Consultant Vanzari Comunicatii&amp;nbsp;&amp;nbsp;("&amp;VLOOKUP(Magazine!$B86,Magazine!$B$2:$AN$95,32,0)&amp;IF(VLOOKUP(Magazine!$B86,Magazine!$B$2:$AN$95,32,0)&gt;1," pozitii"," pozitie")&amp;")&lt;/p&gt;"&amp;Comunicatii!$D$1&amp;"  &lt;p&gt;&amp;emsp;&amp;emsp;&amp;emsp;&amp;emsp;&amp;emsp;Trimite-ne CV-ul tau: &lt;a href=""mailto:recrutare@altex.ro?subject="&amp;"["&amp;UPPER(Magazine!C86)&amp;"]"&amp;" ["&amp;UPPER(Magazine!A86)&amp;"] "&amp;"Comunicatii"&amp;"""&gt;click aici pentru a aplica.&lt;/a&gt;&lt;/p&gt;","")</f>
        <v/>
      </c>
      <c r="K211" t="str">
        <f>IF(Magazine!AH86&gt;0,"&lt;p class=""cariere-pozitie-titlu"" id="""&amp;IF(Magazine!$AO86&lt;&gt;0,SUBSTITUTE(Magazine!$B86," ","-"),"")&amp;"""&gt;&amp;emsp;&amp;emsp;•&amp;nbsp;&amp;nbsp;Consultant Vanzari IT&amp;nbsp;&amp;nbsp;("&amp;VLOOKUP(Magazine!$B86,Magazine!$B$2:$AN$95,33,0)&amp;IF(VLOOKUP(Magazine!$B86,Magazine!$B$2:$AN$95,33,0)&gt;1," pozitii"," pozitie")&amp;")&lt;/p&gt;"&amp;IT!$D$1&amp;"  &lt;p&gt;&amp;emsp;&amp;emsp;&amp;emsp;&amp;emsp;&amp;emsp;Trimite-ne CV-ul tau: &lt;a href=""mailto:recrutare@altex.ro?subject="&amp;"["&amp;UPPER(Magazine!C86)&amp;"]"&amp;" ["&amp;UPPER(Magazine!A86)&amp;"] "&amp;"IT"&amp;"""&gt;click aici pentru a aplica.&lt;/a&gt;&lt;/p&gt;","")</f>
        <v/>
      </c>
      <c r="L211" t="str">
        <f>IF(Magazine!AI86&gt;0,"&lt;p class=""cariere-pozitie-titlu"" id="""&amp;IF(Magazine!$AO86&lt;&gt;0,SUBSTITUTE(Magazine!$B86," ","-"),"")&amp;"""&gt;&amp;emsp;&amp;emsp;•&amp;nbsp;&amp;nbsp;Consultant Vanzari Entertainment&amp;nbsp;&amp;nbsp;("&amp;VLOOKUP(Magazine!$B86,Magazine!$B$2:$AN$95,34,0)&amp;IF(VLOOKUP(Magazine!$B86,Magazine!$B$2:$AN$95,34,0)&gt;1," pozitii"," pozitie")&amp;")&lt;/p&gt;"&amp;Entertainment!$D$1&amp;"  &lt;p&gt;&amp;emsp;&amp;emsp;&amp;emsp;&amp;emsp;&amp;emsp;Trimite-ne CV-ul tau &lt;a href=""mailto:recrutare@altex.ro?subject="&amp;"["&amp;UPPER(Magazine!C86)&amp;"]"&amp;" ["&amp;UPPER(Magazine!A86)&amp;"] "&amp;"Entertainment"&amp;"""&gt;click aici pentru a aplica.&lt;/a&gt;&lt;/p&gt;","")</f>
        <v/>
      </c>
      <c r="M211" t="str">
        <f>IF(Magazine!AJ86&gt;0,"&lt;p class=""cariere-pozitie-titlu"" id="""&amp;IF(Magazine!$AO86&lt;&gt;0,SUBSTITUTE(Magazine!$B86," ","-"),"")&amp;"""&gt;&amp;emsp;&amp;emsp;•&amp;nbsp;&amp;nbsp;Consultant Vanzari Negre&amp;nbsp;&amp;nbsp;("&amp;VLOOKUP(Magazine!$B86,Magazine!$B$2:$AN$95,35,0)&amp;IF(VLOOKUP(Magazine!$B86,Magazine!$B$2:$AN$95,35,0)&gt;1," pozitii"," pozitie")&amp;")&lt;/p&gt;"&amp;Negre!D85&amp;"  &lt;p&gt;&amp;emsp;&amp;emsp;&amp;emsp;&amp;emsp;&amp;emsp;Trimite-ne CV-ul tău la adresa &lt;a href=""mailto:recrutare@altex.ro?subject="&amp;"["&amp;UPPER(Magazine!C86)&amp;"]"&amp;" ["&amp;UPPER(Magazine!A86)&amp;"] "&amp;"Negre"&amp;"""&gt;recrutare@altex.ro&lt;/a&gt;&lt;/p&gt;","")</f>
        <v/>
      </c>
      <c r="N211" t="str">
        <f>IF(Magazine!AK86&gt;0,"&lt;p class=""cariere-pozitie-titlu"" id="""&amp;IF(Magazine!$AO86&lt;&gt;0,SUBSTITUTE(Magazine!$B86," ","-"),"")&amp;"""&gt;&amp;emsp;&amp;emsp;•&amp;nbsp;&amp;nbsp;Consultant Vanzari Audio-Visual&amp;nbsp;&amp;nbsp;("&amp;VLOOKUP(Magazine!$B86,Magazine!$B$2:$AN$95,36,0)&amp;IF(VLOOKUP(Magazine!$B86,Magazine!$B$2:$AN$95,36,0)&gt;1," pozitii"," pozitie")&amp;")&lt;/p&gt;"&amp;'Audio-Visual    '!$D$1&amp;"  &lt;p&gt;&amp;emsp;&amp;emsp;&amp;emsp;&amp;emsp;&amp;emsp;Trimite-ne CV-ul tau: &lt;a href=""mailto:recrutare@altex.ro?subject="&amp;"["&amp;UPPER(Magazine!F86)&amp;"]"&amp;" ["&amp;UPPER(Magazine!D86)&amp;"] "&amp;"Audio-Visual"&amp;"""&gt;click aici pentru a aplica.&lt;/a&gt;&lt;/p&gt;","")</f>
        <v/>
      </c>
      <c r="O211" t="str">
        <f>IF(Magazine!AL86&gt;0,"&lt;p class=""cariere-pozitie-titlu"" id="""&amp;IF(Magazine!$AO86&lt;&gt;0,SUBSTITUTE(Magazine!$B86," ","-"),"")&amp;"""&gt;&amp;emsp;&amp;emsp;•&amp;nbsp;&amp;nbsp;Responsabil Service&amp;nbsp;&amp;nbsp;("&amp;VLOOKUP(Magazine!$B86,Magazine!$B$2:$AN$95,37,0)&amp;IF(VLOOKUP(Magazine!$B86,Magazine!$B$2:$AN$95,37,0)&gt;1," pozitii"," pozitie")&amp;")&lt;/p&gt;"&amp;'Responsabil Service'!$D$1&amp;"  &lt;p&gt;&amp;emsp;&amp;emsp;&amp;emsp;&amp;emsp;&amp;emsp;Trimite-ne CV-ul tau &lt;a href=""mailto:recrutare@altex.ro?subject="&amp;"["&amp;UPPER(Magazine!F86)&amp;"]"&amp;" ["&amp;UPPER(Magazine!D86)&amp;"] "&amp;"Responsabil Service"&amp;"""&gt;click aici pentru a aplica.&lt;/a&gt;&lt;/p&gt;","")</f>
        <v/>
      </c>
      <c r="P211" t="str">
        <f>IF(Magazine!AM86&gt;0,"&lt;p class=""cariere-pozitie-titlu"" id="""&amp;IF(Magazine!$AO86&lt;&gt;0,SUBSTITUTE(Magazine!$B86," ","-"),"")&amp;"""&gt;&amp;emsp;&amp;emsp;•&amp;nbsp;&amp;nbsp;Operator Online&amp;nbsp;&amp;nbsp;("&amp;VLOOKUP(Magazine!$B86,Magazine!$B$2:$AN$95,38,0)&amp;IF(VLOOKUP(Magazine!$B86,Magazine!$B$2:$AN$95,38,0)&gt;1,"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href=""mailto:recrutare@altex.ro?subject="&amp;"["&amp;UPPER(Magazine!F86)&amp;"]"&amp;" ["&amp;UPPER(Magazine!D86)&amp;"] "&amp;"Operator Online"&amp;"""&gt;recrutare@altex.ro&lt;/a&gt;&lt;/p&gt;","")</f>
        <v/>
      </c>
      <c r="Q211" t="str">
        <f>IF(Magazine!AN86&gt;0,"&lt;p class=""cariere-pozitie-titlu"" id="""&amp;IF(Magazine!$AO86&lt;&gt;0,SUBSTITUTE(Magazine!$B86," ","-"),"")&amp;"""&gt;&amp;emsp;&amp;emsp;•&amp;nbsp;&amp;nbsp;Operator Probe &amp; Garantii&amp;nbsp;&amp;nbsp;("&amp;VLOOKUP(Magazine!$B86,Magazine!$B$2:$AN$95,39,0)&amp;IF(VLOOKUP(Magazine!$B86,Magazine!$B$2:$AN$95,39,0)&gt;1,"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href=""mailto:recrutare@altex.ro?subject="&amp;"["&amp;UPPER(Magazine!G86)&amp;"]"&amp;" ["&amp;UPPER(Magazine!E86)&amp;"] "&amp;"Probe &amp; Garantii"&amp;"""&gt;recrutare@altex.ro&lt;/a&gt;&lt;/p&gt;","")</f>
        <v/>
      </c>
      <c r="R211" t="str">
        <f t="shared" si="5"/>
        <v>&lt;/div&gt;</v>
      </c>
    </row>
    <row r="212" spans="1:18" x14ac:dyDescent="0.3">
      <c r="A212" t="str">
        <f>IF(NOT(ISNA(VLOOKUP(Magazine!D87,Magazine!$AQ$2:$AR$41,2,0))),IF(Magazine!D87&lt;&gt;Magazine!D86,"&lt;button id="""&amp;LOWER(Magazine!D87)&amp;""" class=""accordion""&gt;Posturi in județul "&amp;Magazine!D87&amp;" &lt;div&gt;("&amp;VLOOKUP(Magazine!D87,Magazine!$AQ$2:$AR$41,2,0)&amp;")&lt;/div&gt;&lt;/button&gt;",""),"")</f>
        <v>&lt;button id="timis" class="accordion"&gt;Posturi in județul Timis &lt;div&gt;(7)&lt;/div&gt;&lt;/button&gt;</v>
      </c>
      <c r="B212" t="str">
        <f t="shared" si="4"/>
        <v>&lt;div class="panel"&gt;</v>
      </c>
      <c r="C212" t="str">
        <f>IF(Magazine!$AO87&lt;&gt;0,"  &lt;h3 class=cariere-magazin-titlu&gt;"&amp;Magazine!B87&amp;"&lt;/h3&gt;","")</f>
        <v xml:space="preserve">  &lt;h3 class=cariere-magazin-titlu&gt;Altex Timisoara Auchan&lt;/h3&gt;</v>
      </c>
      <c r="D212" t="str">
        <f>IF(Magazine!AA87&gt;0,"&lt;p class=""cariere-pozitie-titlu"" id="""&amp;IF(Magazine!$AO87&lt;&gt;0,SUBSTITUTE(Magazine!$B87," ","-"),"")&amp;"""&gt;&amp;emsp;&amp;emsp;•&amp;nbsp;&amp;nbsp;Director Magazin&amp;nbsp;&amp;nbsp;("&amp;VLOOKUP(Magazine!$B87,Magazine!$B$2:$AN$95,26,0)&amp;IF(VLOOKUP(Magazine!$B87,Magazine!$B$2:$AN$95,26,0)&gt;1," pozitii"," pozitie")&amp;")&lt;/p&gt;"&amp;'Director Magazin   '!$D$1&amp;"  &lt;p&gt;&amp;emsp;&amp;emsp;&amp;emsp;&amp;emsp;&amp;emsp;Trimite-ne CV-ul tau: &lt;a href=""mailto:recrutare@altex.ro?subject="&amp;"["&amp;UPPER(Magazine!C87)&amp;"]"&amp;" ["&amp;UPPER(Magazine!A87)&amp;"] "&amp;"Director Magazin"&amp;"""&gt;click aici pentru a aplica.&lt;/a&gt;&lt;/p&gt;","")</f>
        <v/>
      </c>
      <c r="E212" t="str">
        <f>IF(Magazine!AB87&gt;0,"&lt;p class=""cariere-pozitie-titlu"" id="""&amp;IF(Magazine!$AO87&lt;&gt;0,SUBSTITUTE(Magazine!$B87," ","-"),"")&amp;"""&gt;&amp;emsp;&amp;emsp;•&amp;nbsp;&amp;nbsp;Director Adjunct Magazin&amp;nbsp;&amp;nbsp;("&amp;VLOOKUP(Magazine!$B87,Magazine!$B$2:$AN$95,27,0)&amp;IF(VLOOKUP(Magazine!$B87,Magazine!$B$2:$AN$95,27,0)&gt;1," pozitii"," pozitie")&amp;")&lt;/p&gt;"&amp;'Director Adjunct'!$D$1&amp;"  &lt;p&gt;&amp;emsp;&amp;emsp;&amp;emsp;&amp;emsp;&amp;emsp;Trimite-ne CV-ul tau: &lt;a href=""mailto:recrutare@altex.ro?subject="&amp;"["&amp;UPPER(Magazine!D87)&amp;"]"&amp;" ["&amp;UPPER(Magazine!B87)&amp;"] "&amp;"Director Adjunct Magazin"&amp;"""&gt;click aici pentru a aplica.&lt;/a&gt;&lt;/p&gt;","")</f>
        <v/>
      </c>
      <c r="F212" t="str">
        <f>IF(Magazine!AC87&gt;0,"&lt;p class=""cariere-pozitie-titlu"" id="""&amp;IF(Magazine!$AO87&lt;&gt;0,SUBSTITUTE(Magazine!$B87," ","-"),"")&amp;"""&gt;&amp;emsp;&amp;emsp;•&amp;nbsp;&amp;nbsp;Manager Financiar&amp;nbsp;&amp;nbsp;("&amp;VLOOKUP(Magazine!$B87,Magazine!$B$2:$AN$95,28,0)&amp;IF(VLOOKUP(Magazine!$B87,Magazine!$B$2:$AN$95,28,0)&gt;1," pozitii"," pozitie")&amp;")&lt;/p&gt;"&amp;'Manager Financiar'!$D$1&amp;"  &lt;p&gt;&amp;emsp;&amp;emsp;&amp;emsp;&amp;emsp;&amp;emsp;Trimite-ne CV-ul tau: &lt;a href=""mailto:recrutare@altex.ro?subject="&amp;"["&amp;UPPER(Magazine!C87)&amp;"]"&amp;" ["&amp;UPPER(Magazine!A87)&amp;"] "&amp;"Manager Financiar"&amp;"""&gt;click aici pentru a aplica.&lt;/a&gt;&lt;/p&gt;","")</f>
        <v/>
      </c>
      <c r="G212" t="str">
        <f>IF(Magazine!AD87&gt;0,"&lt;p class=""cariere-pozitie-titlu"" id="""&amp;IF(Magazine!$AO87&lt;&gt;0,SUBSTITUTE(Magazine!$B87," ","-"),"")&amp;"""&gt;&amp;emsp;&amp;emsp;•&amp;nbsp;&amp;nbsp;Casier&amp;nbsp;&amp;nbsp;("&amp;VLOOKUP(Magazine!$B87,Magazine!$B$2:$AN$95,29,0)&amp;IF(VLOOKUP(Magazine!$B87,Magazine!$B$2:$AN$95,29,0)&gt;1," pozitii"," pozitie")&amp;")&lt;/p&gt;"&amp;Casier!$D$1&amp;"  &lt;p&gt;&amp;emsp;&amp;emsp;&amp;emsp;&amp;emsp;&amp;emsp;Trimite-ne CV-ul tau: &lt;a href=""mailto:recrutare@altex.ro?subject="&amp;"["&amp;UPPER(Magazine!C87)&amp;"]"&amp;" ["&amp;UPPER(Magazine!A87)&amp;"] "&amp;"Casier"&amp;"""&gt;click aici pentru a aplica.&lt;/a&gt;&lt;/p&gt;","")</f>
        <v>&lt;p class="cariere-pozitie-titlu" id="Altex-Timisoara-Auchan"&gt;&amp;emsp;&amp;emsp;•&amp;nbsp;&amp;nbsp;Casier&amp;nbsp;&amp;nbsp;(1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href="mailto:recrutare@altex.ro?subject=[TIMISOARA] [ALTEX] Casier"&gt;click aici pentru a aplica.&lt;/a&gt;&lt;/p&gt;</v>
      </c>
      <c r="H212" t="str">
        <f>IF(Magazine!AE87&gt;0,"&lt;p class=""cariere-pozitie-titlu"" id="""&amp;IF(Magazine!$AO87&lt;&gt;0,SUBSTITUTE(Magazine!$B87," ","-"),"")&amp;"""&gt;&amp;emsp;&amp;emsp;•&amp;nbsp;&amp;nbsp;Consultant Vanzari Electrocasnice Mari&amp;nbsp;&amp;nbsp;("&amp;VLOOKUP(Magazine!$B87,Magazine!$B$2:$AN$95,30,0)&amp;IF(VLOOKUP(Magazine!$B87,Magazine!$B$2:$AN$95,30,0)&gt;1," pozitii"," pozitie")&amp;")&lt;/p&gt;"&amp;'Electrocasnice Mari'!$D$1&amp;"  &lt;p&gt;&amp;emsp;&amp;emsp;&amp;emsp;&amp;emsp;&amp;emsp;Trimite-ne CV-ul tau: &lt;a href=""mailto:recrutare@altex.ro?subject="&amp;"["&amp;UPPER(Magazine!C87)&amp;"]"&amp;" ["&amp;UPPER(Magazine!A87)&amp;"] "&amp;"Electrocasnice Mari"&amp;"""&gt;clici aici pentru a aplica.&lt;/a&gt;&lt;/p&gt;","")</f>
        <v/>
      </c>
      <c r="I212" t="str">
        <f>IF(Magazine!AF87&gt;0,"&lt;p class=""cariere-pozitie-titlu"" id="""&amp;IF(Magazine!$AO87&lt;&gt;0,SUBSTITUTE(Magazine!$B87," ","-"),"")&amp;"""&gt;&amp;emsp;&amp;emsp;•&amp;nbsp;&amp;nbsp;Consultant Vanzari Electrocasnice Mici&amp;nbsp;&amp;nbsp;("&amp;VLOOKUP(Magazine!$B87,Magazine!$B$2:$AN$95,31,0)&amp;IF(VLOOKUP(Magazine!$B87,Magazine!$B$2:$AN$95,31,0)&gt;1," pozitii"," pozitie")&amp;")&lt;/p&gt;"&amp;'Electrocasnice Mici'!$D$1&amp;"  &lt;p&gt;&amp;emsp;&amp;emsp;&amp;emsp;&amp;emsp;&amp;emsp;Trimite-ne CV-ul tau: &lt;a href=""mailto:recrutare@altex.ro?subject="&amp;"["&amp;UPPER(Magazine!C87)&amp;"]"&amp;" ["&amp;UPPER(Magazine!A87)&amp;"] "&amp;"Electrocasnice Mici"&amp;"""&gt;click aici pentru a aplica.&lt;/a&gt;&lt;/p&gt;","")</f>
        <v/>
      </c>
      <c r="J212" t="str">
        <f>IF(Magazine!AG87&gt;0,"&lt;p class=""cariere-pozitie-titlu"" id="""&amp;IF(Magazine!$AO87&lt;&gt;0,SUBSTITUTE(Magazine!$B87," ","-"),"")&amp;"""&gt;&amp;emsp;&amp;emsp;•&amp;nbsp;&amp;nbsp;Consultant Vanzari Comunicatii&amp;nbsp;&amp;nbsp;("&amp;VLOOKUP(Magazine!$B87,Magazine!$B$2:$AN$95,32,0)&amp;IF(VLOOKUP(Magazine!$B87,Magazine!$B$2:$AN$95,32,0)&gt;1," pozitii"," pozitie")&amp;")&lt;/p&gt;"&amp;Comunicatii!$D$1&amp;"  &lt;p&gt;&amp;emsp;&amp;emsp;&amp;emsp;&amp;emsp;&amp;emsp;Trimite-ne CV-ul tau: &lt;a href=""mailto:recrutare@altex.ro?subject="&amp;"["&amp;UPPER(Magazine!C87)&amp;"]"&amp;" ["&amp;UPPER(Magazine!A87)&amp;"] "&amp;"Comunicatii"&amp;"""&gt;click aici pentru a aplica.&lt;/a&gt;&lt;/p&gt;","")</f>
        <v/>
      </c>
      <c r="K212" t="str">
        <f>IF(Magazine!AH87&gt;0,"&lt;p class=""cariere-pozitie-titlu"" id="""&amp;IF(Magazine!$AO87&lt;&gt;0,SUBSTITUTE(Magazine!$B87," ","-"),"")&amp;"""&gt;&amp;emsp;&amp;emsp;•&amp;nbsp;&amp;nbsp;Consultant Vanzari IT&amp;nbsp;&amp;nbsp;("&amp;VLOOKUP(Magazine!$B87,Magazine!$B$2:$AN$95,33,0)&amp;IF(VLOOKUP(Magazine!$B87,Magazine!$B$2:$AN$95,33,0)&gt;1," pozitii"," pozitie")&amp;")&lt;/p&gt;"&amp;IT!$D$1&amp;"  &lt;p&gt;&amp;emsp;&amp;emsp;&amp;emsp;&amp;emsp;&amp;emsp;Trimite-ne CV-ul tau: &lt;a href=""mailto:recrutare@altex.ro?subject="&amp;"["&amp;UPPER(Magazine!C87)&amp;"]"&amp;" ["&amp;UPPER(Magazine!A87)&amp;"] "&amp;"IT"&amp;"""&gt;click aici pentru a aplica.&lt;/a&gt;&lt;/p&gt;","")</f>
        <v/>
      </c>
      <c r="L212" t="str">
        <f>IF(Magazine!AI87&gt;0,"&lt;p class=""cariere-pozitie-titlu"" id="""&amp;IF(Magazine!$AO87&lt;&gt;0,SUBSTITUTE(Magazine!$B87," ","-"),"")&amp;"""&gt;&amp;emsp;&amp;emsp;•&amp;nbsp;&amp;nbsp;Consultant Vanzari Entertainment&amp;nbsp;&amp;nbsp;("&amp;VLOOKUP(Magazine!$B87,Magazine!$B$2:$AN$95,34,0)&amp;IF(VLOOKUP(Magazine!$B87,Magazine!$B$2:$AN$95,34,0)&gt;1," pozitii"," pozitie")&amp;")&lt;/p&gt;"&amp;Entertainment!$D$1&amp;"  &lt;p&gt;&amp;emsp;&amp;emsp;&amp;emsp;&amp;emsp;&amp;emsp;Trimite-ne CV-ul tau &lt;a href=""mailto:recrutare@altex.ro?subject="&amp;"["&amp;UPPER(Magazine!C87)&amp;"]"&amp;" ["&amp;UPPER(Magazine!A87)&amp;"] "&amp;"Entertainment"&amp;"""&gt;click aici pentru a aplica.&lt;/a&gt;&lt;/p&gt;","")</f>
        <v/>
      </c>
      <c r="M212" t="str">
        <f>IF(Magazine!AJ87&gt;0,"&lt;p class=""cariere-pozitie-titlu"" id="""&amp;IF(Magazine!$AO87&lt;&gt;0,SUBSTITUTE(Magazine!$B87," ","-"),"")&amp;"""&gt;&amp;emsp;&amp;emsp;•&amp;nbsp;&amp;nbsp;Consultant Vanzari Negre&amp;nbsp;&amp;nbsp;("&amp;VLOOKUP(Magazine!$B87,Magazine!$B$2:$AN$95,35,0)&amp;IF(VLOOKUP(Magazine!$B87,Magazine!$B$2:$AN$95,35,0)&gt;1," pozitii"," pozitie")&amp;")&lt;/p&gt;"&amp;Negre!D86&amp;"  &lt;p&gt;&amp;emsp;&amp;emsp;&amp;emsp;&amp;emsp;&amp;emsp;Trimite-ne CV-ul tău la adresa &lt;a href=""mailto:recrutare@altex.ro?subject="&amp;"["&amp;UPPER(Magazine!C87)&amp;"]"&amp;" ["&amp;UPPER(Magazine!A87)&amp;"] "&amp;"Negre"&amp;"""&gt;recrutare@altex.ro&lt;/a&gt;&lt;/p&gt;","")</f>
        <v/>
      </c>
      <c r="N212" t="str">
        <f>IF(Magazine!AK87&gt;0,"&lt;p class=""cariere-pozitie-titlu"" id="""&amp;IF(Magazine!$AO87&lt;&gt;0,SUBSTITUTE(Magazine!$B87," ","-"),"")&amp;"""&gt;&amp;emsp;&amp;emsp;•&amp;nbsp;&amp;nbsp;Consultant Vanzari Audio-Visual&amp;nbsp;&amp;nbsp;("&amp;VLOOKUP(Magazine!$B87,Magazine!$B$2:$AN$95,36,0)&amp;IF(VLOOKUP(Magazine!$B87,Magazine!$B$2:$AN$95,36,0)&gt;1," pozitii"," pozitie")&amp;")&lt;/p&gt;"&amp;'Audio-Visual    '!$D$1&amp;"  &lt;p&gt;&amp;emsp;&amp;emsp;&amp;emsp;&amp;emsp;&amp;emsp;Trimite-ne CV-ul tau: &lt;a href=""mailto:recrutare@altex.ro?subject="&amp;"["&amp;UPPER(Magazine!F87)&amp;"]"&amp;" ["&amp;UPPER(Magazine!D87)&amp;"] "&amp;"Audio-Visual"&amp;"""&gt;click aici pentru a aplica.&lt;/a&gt;&lt;/p&gt;","")</f>
        <v/>
      </c>
      <c r="O212" t="str">
        <f>IF(Magazine!AL87&gt;0,"&lt;p class=""cariere-pozitie-titlu"" id="""&amp;IF(Magazine!$AO87&lt;&gt;0,SUBSTITUTE(Magazine!$B87," ","-"),"")&amp;"""&gt;&amp;emsp;&amp;emsp;•&amp;nbsp;&amp;nbsp;Responsabil Service&amp;nbsp;&amp;nbsp;("&amp;VLOOKUP(Magazine!$B87,Magazine!$B$2:$AN$95,37,0)&amp;IF(VLOOKUP(Magazine!$B87,Magazine!$B$2:$AN$95,37,0)&gt;1," pozitii"," pozitie")&amp;")&lt;/p&gt;"&amp;'Responsabil Service'!$D$1&amp;"  &lt;p&gt;&amp;emsp;&amp;emsp;&amp;emsp;&amp;emsp;&amp;emsp;Trimite-ne CV-ul tau &lt;a href=""mailto:recrutare@altex.ro?subject="&amp;"["&amp;UPPER(Magazine!F87)&amp;"]"&amp;" ["&amp;UPPER(Magazine!D87)&amp;"] "&amp;"Responsabil Service"&amp;"""&gt;click aici pentru a aplica.&lt;/a&gt;&lt;/p&gt;","")</f>
        <v/>
      </c>
      <c r="P212" t="str">
        <f>IF(Magazine!AM87&gt;0,"&lt;p class=""cariere-pozitie-titlu"" id="""&amp;IF(Magazine!$AO87&lt;&gt;0,SUBSTITUTE(Magazine!$B87," ","-"),"")&amp;"""&gt;&amp;emsp;&amp;emsp;•&amp;nbsp;&amp;nbsp;Operator Online&amp;nbsp;&amp;nbsp;("&amp;VLOOKUP(Magazine!$B87,Magazine!$B$2:$AN$95,38,0)&amp;IF(VLOOKUP(Magazine!$B87,Magazine!$B$2:$AN$95,38,0)&gt;1,"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href=""mailto:recrutare@altex.ro?subject="&amp;"["&amp;UPPER(Magazine!F87)&amp;"]"&amp;" ["&amp;UPPER(Magazine!D87)&amp;"] "&amp;"Operator Online"&amp;"""&gt;recrutare@altex.ro&lt;/a&gt;&lt;/p&gt;","")</f>
        <v/>
      </c>
      <c r="Q212" t="str">
        <f>IF(Magazine!AN87&gt;0,"&lt;p class=""cariere-pozitie-titlu"" id="""&amp;IF(Magazine!$AO87&lt;&gt;0,SUBSTITUTE(Magazine!$B87," ","-"),"")&amp;"""&gt;&amp;emsp;&amp;emsp;•&amp;nbsp;&amp;nbsp;Operator Probe &amp; Garantii&amp;nbsp;&amp;nbsp;("&amp;VLOOKUP(Magazine!$B87,Magazine!$B$2:$AN$95,39,0)&amp;IF(VLOOKUP(Magazine!$B87,Magazine!$B$2:$AN$95,39,0)&gt;1,"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href=""mailto:recrutare@altex.ro?subject="&amp;"["&amp;UPPER(Magazine!G87)&amp;"]"&amp;" ["&amp;UPPER(Magazine!E87)&amp;"] "&amp;"Probe &amp; Garantii"&amp;"""&gt;recrutare@altex.ro&lt;/a&gt;&lt;/p&gt;","")</f>
        <v/>
      </c>
      <c r="R212" t="str">
        <f t="shared" si="5"/>
        <v/>
      </c>
    </row>
    <row r="213" spans="1:18" x14ac:dyDescent="0.3">
      <c r="A213" t="str">
        <f>IF(NOT(ISNA(VLOOKUP(Magazine!D88,Magazine!$AQ$2:$AR$41,2,0))),IF(Magazine!D88&lt;&gt;Magazine!D87,"&lt;button id="""&amp;LOWER(Magazine!D88)&amp;""" class=""accordion""&gt;Posturi in județul "&amp;Magazine!D88&amp;" &lt;div&gt;("&amp;VLOOKUP(Magazine!D88,Magazine!$AQ$2:$AR$41,2,0)&amp;")&lt;/div&gt;&lt;/button&gt;",""),"")</f>
        <v/>
      </c>
      <c r="B213" t="str">
        <f t="shared" si="4"/>
        <v/>
      </c>
      <c r="C213" t="str">
        <f>IF(Magazine!$AO88&lt;&gt;0,"  &lt;h3 class=cariere-magazin-titlu&gt;"&amp;Magazine!B88&amp;"&lt;/h3&gt;","")</f>
        <v xml:space="preserve">  &lt;h3 class=cariere-magazin-titlu&gt;Altex Timisoara Greenfield&lt;/h3&gt;</v>
      </c>
      <c r="D213" t="str">
        <f>IF(Magazine!AA88&gt;0,"&lt;p class=""cariere-pozitie-titlu"" id="""&amp;IF(Magazine!$AO88&lt;&gt;0,SUBSTITUTE(Magazine!$B88," ","-"),"")&amp;"""&gt;&amp;emsp;&amp;emsp;•&amp;nbsp;&amp;nbsp;Director Magazin&amp;nbsp;&amp;nbsp;("&amp;VLOOKUP(Magazine!$B88,Magazine!$B$2:$AN$95,26,0)&amp;IF(VLOOKUP(Magazine!$B88,Magazine!$B$2:$AN$95,26,0)&gt;1," pozitii"," pozitie")&amp;")&lt;/p&gt;"&amp;'Director Magazin   '!$D$1&amp;"  &lt;p&gt;&amp;emsp;&amp;emsp;&amp;emsp;&amp;emsp;&amp;emsp;Trimite-ne CV-ul tau: &lt;a href=""mailto:recrutare@altex.ro?subject="&amp;"["&amp;UPPER(Magazine!C88)&amp;"]"&amp;" ["&amp;UPPER(Magazine!A88)&amp;"] "&amp;"Director Magazin"&amp;"""&gt;click aici pentru a aplica.&lt;/a&gt;&lt;/p&gt;","")</f>
        <v/>
      </c>
      <c r="E213" t="str">
        <f>IF(Magazine!AB88&gt;0,"&lt;p class=""cariere-pozitie-titlu"" id="""&amp;IF(Magazine!$AO88&lt;&gt;0,SUBSTITUTE(Magazine!$B88," ","-"),"")&amp;"""&gt;&amp;emsp;&amp;emsp;•&amp;nbsp;&amp;nbsp;Director Adjunct Magazin&amp;nbsp;&amp;nbsp;("&amp;VLOOKUP(Magazine!$B88,Magazine!$B$2:$AN$95,27,0)&amp;IF(VLOOKUP(Magazine!$B88,Magazine!$B$2:$AN$95,27,0)&gt;1," pozitii"," pozitie")&amp;")&lt;/p&gt;"&amp;'Director Adjunct'!$D$1&amp;"  &lt;p&gt;&amp;emsp;&amp;emsp;&amp;emsp;&amp;emsp;&amp;emsp;Trimite-ne CV-ul tau: &lt;a href=""mailto:recrutare@altex.ro?subject="&amp;"["&amp;UPPER(Magazine!D88)&amp;"]"&amp;" ["&amp;UPPER(Magazine!B88)&amp;"] "&amp;"Director Adjunct Magazin"&amp;"""&gt;click aici pentru a aplica.&lt;/a&gt;&lt;/p&gt;","")</f>
        <v/>
      </c>
      <c r="F213" t="str">
        <f>IF(Magazine!AC88&gt;0,"&lt;p class=""cariere-pozitie-titlu"" id="""&amp;IF(Magazine!$AO88&lt;&gt;0,SUBSTITUTE(Magazine!$B88," ","-"),"")&amp;"""&gt;&amp;emsp;&amp;emsp;•&amp;nbsp;&amp;nbsp;Manager Financiar&amp;nbsp;&amp;nbsp;("&amp;VLOOKUP(Magazine!$B88,Magazine!$B$2:$AN$95,28,0)&amp;IF(VLOOKUP(Magazine!$B88,Magazine!$B$2:$AN$95,28,0)&gt;1," pozitii"," pozitie")&amp;")&lt;/p&gt;"&amp;'Manager Financiar'!$D$1&amp;"  &lt;p&gt;&amp;emsp;&amp;emsp;&amp;emsp;&amp;emsp;&amp;emsp;Trimite-ne CV-ul tau: &lt;a href=""mailto:recrutare@altex.ro?subject="&amp;"["&amp;UPPER(Magazine!C88)&amp;"]"&amp;" ["&amp;UPPER(Magazine!A88)&amp;"] "&amp;"Manager Financiar"&amp;"""&gt;click aici pentru a aplica.&lt;/a&gt;&lt;/p&gt;","")</f>
        <v>&lt;p class="cariere-pozitie-titlu" id="Altex-Timisoara-Greenfield"&gt;&amp;emsp;&amp;emsp;•&amp;nbsp;&amp;nbsp;Manager Financiar&amp;nbsp;&amp;nbsp;(1 pozitie)&lt;/p&gt;&lt;p&gt; &amp;emsp;&amp;emsp;&amp;emsp;&amp;emsp;&amp;emsp;Cerințe:&lt;/p&gt;&lt;p&gt;  &amp;emsp;- Studii superioare economice finalizate (Facultatea de Finante Banci sau Contabilitate)&lt;br/&gt;  &amp;emsp;- Experienta minim 1 an intr-o pozitie similara (experienta in Retail, reprezinta un avantaj)&lt;br/&gt;  &amp;emsp;- Spirit antreprenorial si initiativa&lt;br/&gt;  &amp;emsp;- Bune abilitati de organizare&lt;br/&gt;  &amp;emsp;- Orientare catre rezultate&lt;br/&gt;  &amp;emsp;- Bune abilitati de comunicare si atentie la detalii &lt;br/&gt;  &amp;emsp;- Orientare catre cerintele pietei si ale clientului&lt;br/&gt;  &amp;emsp;- Bune cunostinte de operare PC (MS Office);&lt;br/&gt;&lt;/p&gt;&lt;p&gt; &amp;emsp;&amp;emsp;&amp;emsp;&amp;emsp;&amp;emsp;Beneficii:&lt;/p&gt;&lt;p&gt;  &amp;emsp;- Organizeaza si gestioneaza din punct de vedere economic activitatea magazinului&lt;br/&gt;  &amp;emsp;- Intocmeste situatii si rapoarte financiar-contabile&lt;br/&gt;  &amp;emsp;- Genereaza si verifica rapoartele aferente stocurilor&lt;br/&gt;  &amp;emsp;- Asigura gestionarea activitatii legate de inchiderea/deschiderea de magazine&lt;br/&gt;  &amp;emsp;- Salariu competitiv&lt;br/&gt;  &amp;emsp;- Bonusuri de performanta si prime ocazinonale&lt;br/&gt;  &amp;emsp;- Tichete de masa&lt;/p&gt;  &lt;p&gt;&amp;emsp;&amp;emsp;&amp;emsp;&amp;emsp;&amp;emsp;Trimite-ne CV-ul tau: &lt;a href="mailto:recrutare@altex.ro?subject=[TIMISOARA] [ALTEX] Manager Financiar"&gt;click aici pentru a aplica.&lt;/a&gt;&lt;/p&gt;</v>
      </c>
      <c r="G213" t="str">
        <f>IF(Magazine!AD88&gt;0,"&lt;p class=""cariere-pozitie-titlu"" id="""&amp;IF(Magazine!$AO88&lt;&gt;0,SUBSTITUTE(Magazine!$B88," ","-"),"")&amp;"""&gt;&amp;emsp;&amp;emsp;•&amp;nbsp;&amp;nbsp;Casier&amp;nbsp;&amp;nbsp;("&amp;VLOOKUP(Magazine!$B88,Magazine!$B$2:$AN$95,29,0)&amp;IF(VLOOKUP(Magazine!$B88,Magazine!$B$2:$AN$95,29,0)&gt;1," pozitii"," pozitie")&amp;")&lt;/p&gt;"&amp;Casier!$D$1&amp;"  &lt;p&gt;&amp;emsp;&amp;emsp;&amp;emsp;&amp;emsp;&amp;emsp;Trimite-ne CV-ul tau: &lt;a href=""mailto:recrutare@altex.ro?subject="&amp;"["&amp;UPPER(Magazine!C88)&amp;"]"&amp;" ["&amp;UPPER(Magazine!A88)&amp;"] "&amp;"Casier"&amp;"""&gt;click aici pentru a aplica.&lt;/a&gt;&lt;/p&gt;","")</f>
        <v>&lt;p class="cariere-pozitie-titlu" id="Altex-Timisoara-Greenfield"&gt;&amp;emsp;&amp;emsp;•&amp;nbsp;&amp;nbsp;Casier&amp;nbsp;&amp;nbsp;(1 pozitie)&lt;/p&gt;&lt;p&gt; &amp;emsp;&amp;emsp;&amp;emsp;&amp;emsp;&amp;emsp;Cerințe:&lt;/p&gt;&lt;p&gt;  &amp;emsp;- Studii medii finalizate/ studiile superioare constituie un avantaj&lt;br/&gt;  &amp;emsp;- Cunostinte operare PC (Microsoft Office)&lt;br/&gt;  &amp;emsp;- Experienta in activitatea de casierie constituie un avantaj&lt;br/&gt;  &amp;emsp;- Acuratente in lucru si atentie la detalii&lt;br/&gt;  &amp;emsp;- Bune abilitati de comunicare si usurinta in stabilirea relatiilor interpersonale &lt;br/&gt;  &amp;emsp;- Orientare catre nevoile clientului&lt;br/&gt;&lt;/p&gt;&lt;p&gt; &amp;emsp;&amp;emsp;&amp;emsp;&amp;emsp;&amp;emsp;Beneficii:&lt;/p&gt;&lt;p&gt;  &amp;emsp;- Emiterea documentelor fiscale (facturi fiscale, bon fiscal) cu respectarea prevederilor legale privind modul de intocmire a acestora&lt;br/&gt;  &amp;emsp;- Completarea corecta si verificarea instrumentelor de plata (CEC-uri, bilete la ordin, ordine de plata, tichete, etc)&lt;br/&gt;  &amp;emsp;- Facturarea corecta a produsului vandut si evitarea erorilor din stocurile magazinului&lt;br/&gt;  &amp;emsp;- Emiterea documentelor de incasare a marfurilor vandute si  incasarea contravalorii acestora pentru cele care nu fac obiectul unui contract de rate&lt;br/&gt;  &amp;emsp;- Emiterea facturilor pentru comenzile online&lt;br/&gt;  &amp;emsp;- Verificarea facturilor emise pentru comenzile online&lt;br/&gt;  &amp;emsp;- Efectuarea tranzactiilor POS cu respectarea prevederilor existente in conventiile incheiate cu bancile &lt;br/&gt;  &amp;emsp;- Intocmirea monetarului pentru numerarul existent in casierie si verificarea corectitudini acestuia cu documentele de numerarar generate din sistemul informatic al magazinului&lt;br/&gt;  &amp;emsp;- Organizarea si arhivarea documentelor cu regim special&lt;br/&gt;&lt;/p&gt;  &lt;p&gt;&amp;emsp;&amp;emsp;&amp;emsp;&amp;emsp;&amp;emsp;Trimite-ne CV-ul tau: &lt;a href="mailto:recrutare@altex.ro?subject=[TIMISOARA] [ALTEX] Casier"&gt;click aici pentru a aplica.&lt;/a&gt;&lt;/p&gt;</v>
      </c>
      <c r="H213" t="str">
        <f>IF(Magazine!AE88&gt;0,"&lt;p class=""cariere-pozitie-titlu"" id="""&amp;IF(Magazine!$AO88&lt;&gt;0,SUBSTITUTE(Magazine!$B88," ","-"),"")&amp;"""&gt;&amp;emsp;&amp;emsp;•&amp;nbsp;&amp;nbsp;Consultant Vanzari Electrocasnice Mari&amp;nbsp;&amp;nbsp;("&amp;VLOOKUP(Magazine!$B88,Magazine!$B$2:$AN$95,30,0)&amp;IF(VLOOKUP(Magazine!$B88,Magazine!$B$2:$AN$95,30,0)&gt;1," pozitii"," pozitie")&amp;")&lt;/p&gt;"&amp;'Electrocasnice Mari'!$D$1&amp;"  &lt;p&gt;&amp;emsp;&amp;emsp;&amp;emsp;&amp;emsp;&amp;emsp;Trimite-ne CV-ul tau: &lt;a href=""mailto:recrutare@altex.ro?subject="&amp;"["&amp;UPPER(Magazine!C88)&amp;"]"&amp;" ["&amp;UPPER(Magazine!A88)&amp;"] "&amp;"Electrocasnice Mari"&amp;"""&gt;clici aici pentru a aplica.&lt;/a&gt;&lt;/p&gt;","")</f>
        <v>&lt;p class="cariere-pozitie-titlu" id="Altex-Timisoara-Greenfield"&gt;&amp;emsp;&amp;emsp;•&amp;nbsp;&amp;nbsp;Consultant Vanzari Electrocasnice Mari&amp;nbsp;&amp;nbsp;(1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href="mailto:recrutare@altex.ro?subject=[TIMISOARA] [ALTEX] Electrocasnice Mari"&gt;clici aici pentru a aplica.&lt;/a&gt;&lt;/p&gt;</v>
      </c>
      <c r="I213" t="str">
        <f>IF(Magazine!AF88&gt;0,"&lt;p class=""cariere-pozitie-titlu"" id="""&amp;IF(Magazine!$AO88&lt;&gt;0,SUBSTITUTE(Magazine!$B88," ","-"),"")&amp;"""&gt;&amp;emsp;&amp;emsp;•&amp;nbsp;&amp;nbsp;Consultant Vanzari Electrocasnice Mici&amp;nbsp;&amp;nbsp;("&amp;VLOOKUP(Magazine!$B88,Magazine!$B$2:$AN$95,31,0)&amp;IF(VLOOKUP(Magazine!$B88,Magazine!$B$2:$AN$95,31,0)&gt;1," pozitii"," pozitie")&amp;")&lt;/p&gt;"&amp;'Electrocasnice Mici'!$D$1&amp;"  &lt;p&gt;&amp;emsp;&amp;emsp;&amp;emsp;&amp;emsp;&amp;emsp;Trimite-ne CV-ul tau: &lt;a href=""mailto:recrutare@altex.ro?subject="&amp;"["&amp;UPPER(Magazine!C88)&amp;"]"&amp;" ["&amp;UPPER(Magazine!A88)&amp;"] "&amp;"Electrocasnice Mici"&amp;"""&gt;click aici pentru a aplica.&lt;/a&gt;&lt;/p&gt;","")</f>
        <v>&lt;p class="cariere-pozitie-titlu" id="Altex-Timisoara-Greenfield"&gt;&amp;emsp;&amp;emsp;•&amp;nbsp;&amp;nbsp;Consultant Vanzari Electrocasnice Mici&amp;nbsp;&amp;nbsp;(1 pozitie)&lt;/p&gt;&lt;p&gt; &amp;emsp;&amp;emsp;&amp;emsp;&amp;emsp;&amp;emsp;Cerințe:&lt;/p&gt;&lt;p&gt;  &amp;emsp;- Studii medii finalizate 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tehnologie si electronice si electrocasnice de dimensiuni mari&lt;br/&gt;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electronice / electrocasnice si a serviciilor de garantii si asigurari oferite de ALTEX Romania&lt;br/&gt;  &amp;emsp;- Merchandising / afisarea preturilor si a produselor pe raft&lt;br/&gt;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href="mailto:recrutare@altex.ro?subject=[TIMISOARA] [ALTEX] Electrocasnice Mici"&gt;click aici pentru a aplica.&lt;/a&gt;&lt;/p&gt;</v>
      </c>
      <c r="J213" t="str">
        <f>IF(Magazine!AG88&gt;0,"&lt;p class=""cariere-pozitie-titlu"" id="""&amp;IF(Magazine!$AO88&lt;&gt;0,SUBSTITUTE(Magazine!$B88," ","-"),"")&amp;"""&gt;&amp;emsp;&amp;emsp;•&amp;nbsp;&amp;nbsp;Consultant Vanzari Comunicatii&amp;nbsp;&amp;nbsp;("&amp;VLOOKUP(Magazine!$B88,Magazine!$B$2:$AN$95,32,0)&amp;IF(VLOOKUP(Magazine!$B88,Magazine!$B$2:$AN$95,32,0)&gt;1," pozitii"," pozitie")&amp;")&lt;/p&gt;"&amp;Comunicatii!$D$1&amp;"  &lt;p&gt;&amp;emsp;&amp;emsp;&amp;emsp;&amp;emsp;&amp;emsp;Trimite-ne CV-ul tau: &lt;a href=""mailto:recrutare@altex.ro?subject="&amp;"["&amp;UPPER(Magazine!C88)&amp;"]"&amp;" ["&amp;UPPER(Magazine!A88)&amp;"] "&amp;"Comunicatii"&amp;"""&gt;click aici pentru a aplica.&lt;/a&gt;&lt;/p&gt;","")</f>
        <v>&lt;p class="cariere-pozitie-titlu" id="Altex-Timisoara-Greenfield"&gt;&amp;emsp;&amp;emsp;•&amp;nbsp;&amp;nbsp;Consultant Vanzari Comunicatii&amp;nbsp;&amp;nbsp;(1 pozitie)&lt;/p&gt;&lt;p&gt; &amp;emsp;&amp;emsp;&amp;emsp;&amp;emsp;&amp;emsp;Cerințe:&lt;/p&gt;&lt;p&gt;  &amp;emsp;- Studii medii finalizate/ studiile superioare constituie un avantaj&lt;br/&gt;  &amp;emsp;- Bune abilitati de comunicare si ascultare activa&lt;br/&gt;  &amp;emsp;- Atentie la detalii si orientare catre client&lt;br/&gt;  &amp;emsp;- Bune abilitati de operare PC &lt;br/&gt;  &amp;emsp;- Pasiune pentru telefoanele mobile &amp; accesorii&lt;br/&gt;  &amp;emsp;- Experienta intr-o companie de telecomunicatii reprezinta un avantaj&lt;br/&gt;  &amp;emsp;- Cunostinte de limba engleza la nivel conversational&lt;br/&gt;  &amp;emsp;- Competente de stock control si raportare&lt;br/&gt;  &amp;emsp;- Competente de vanzare si negociere&lt;br/&gt;  &amp;emsp;- Curiozitate si dorinta de invatare continua &lt;br/&gt;&lt;/p&gt;&lt;p&gt; &amp;emsp;&amp;emsp;&amp;emsp;&amp;emsp;&amp;emsp;Beneficii:&lt;/p&gt;&lt;p&gt;  &amp;emsp;- Vanzarea produselor si a serviciilor de garantii si asigurari oferite de ALTEX Romania&lt;br/&gt;  &amp;emsp;- Merchandising / afisarea preturilor si a produselor pe raft&lt;br/&gt;  &amp;emsp;- Se informeaza continuu despre noile aparitii tehnologice din piata&lt;br/&gt;  &amp;emsp;- Pregatirea, verificarea si receptia produselor&lt;br/&gt;  &amp;emsp;- Amenajarea produselor / comenzi / livrari / receptii &lt;br/&gt;  &amp;emsp;- Rapoarte saptamanale si lunare&lt;br/&gt;  &amp;emsp;- Pachet salarial competitiv: salariu fix, bonusuri corelate cu performanta si tichete de masa&lt;br/&gt;  &amp;emsp;- Prime anuale si reduceri la servicii medicale &lt;br/&gt;&lt;/p&gt;  &lt;p&gt;&amp;emsp;&amp;emsp;&amp;emsp;&amp;emsp;&amp;emsp;Trimite-ne CV-ul tau: &lt;a href="mailto:recrutare@altex.ro?subject=[TIMISOARA] [ALTEX] Comunicatii"&gt;click aici pentru a aplica.&lt;/a&gt;&lt;/p&gt;</v>
      </c>
      <c r="K213" t="str">
        <f>IF(Magazine!AH88&gt;0,"&lt;p class=""cariere-pozitie-titlu"" id="""&amp;IF(Magazine!$AO88&lt;&gt;0,SUBSTITUTE(Magazine!$B88," ","-"),"")&amp;"""&gt;&amp;emsp;&amp;emsp;•&amp;nbsp;&amp;nbsp;Consultant Vanzari IT&amp;nbsp;&amp;nbsp;("&amp;VLOOKUP(Magazine!$B88,Magazine!$B$2:$AN$95,33,0)&amp;IF(VLOOKUP(Magazine!$B88,Magazine!$B$2:$AN$95,33,0)&gt;1," pozitii"," pozitie")&amp;")&lt;/p&gt;"&amp;IT!$D$1&amp;"  &lt;p&gt;&amp;emsp;&amp;emsp;&amp;emsp;&amp;emsp;&amp;emsp;Trimite-ne CV-ul tau: &lt;a href=""mailto:recrutare@altex.ro?subject="&amp;"["&amp;UPPER(Magazine!C88)&amp;"]"&amp;" ["&amp;UPPER(Magazine!A88)&amp;"] "&amp;"IT"&amp;"""&gt;click aici pentru a aplica.&lt;/a&gt;&lt;/p&gt;","")</f>
        <v/>
      </c>
      <c r="L213" t="str">
        <f>IF(Magazine!AI88&gt;0,"&lt;p class=""cariere-pozitie-titlu"" id="""&amp;IF(Magazine!$AO88&lt;&gt;0,SUBSTITUTE(Magazine!$B88," ","-"),"")&amp;"""&gt;&amp;emsp;&amp;emsp;•&amp;nbsp;&amp;nbsp;Consultant Vanzari Entertainment&amp;nbsp;&amp;nbsp;("&amp;VLOOKUP(Magazine!$B88,Magazine!$B$2:$AN$95,34,0)&amp;IF(VLOOKUP(Magazine!$B88,Magazine!$B$2:$AN$95,34,0)&gt;1," pozitii"," pozitie")&amp;")&lt;/p&gt;"&amp;Entertainment!$D$1&amp;"  &lt;p&gt;&amp;emsp;&amp;emsp;&amp;emsp;&amp;emsp;&amp;emsp;Trimite-ne CV-ul tau &lt;a href=""mailto:recrutare@altex.ro?subject="&amp;"["&amp;UPPER(Magazine!C88)&amp;"]"&amp;" ["&amp;UPPER(Magazine!A88)&amp;"] "&amp;"Entertainment"&amp;"""&gt;click aici pentru a aplica.&lt;/a&gt;&lt;/p&gt;","")</f>
        <v/>
      </c>
      <c r="M213" t="str">
        <f>IF(Magazine!AJ88&gt;0,"&lt;p class=""cariere-pozitie-titlu"" id="""&amp;IF(Magazine!$AO88&lt;&gt;0,SUBSTITUTE(Magazine!$B88," ","-"),"")&amp;"""&gt;&amp;emsp;&amp;emsp;•&amp;nbsp;&amp;nbsp;Consultant Vanzari Negre&amp;nbsp;&amp;nbsp;("&amp;VLOOKUP(Magazine!$B88,Magazine!$B$2:$AN$95,35,0)&amp;IF(VLOOKUP(Magazine!$B88,Magazine!$B$2:$AN$95,35,0)&gt;1," pozitii"," pozitie")&amp;")&lt;/p&gt;"&amp;Negre!D87&amp;"  &lt;p&gt;&amp;emsp;&amp;emsp;&amp;emsp;&amp;emsp;&amp;emsp;Trimite-ne CV-ul tău la adresa &lt;a href=""mailto:recrutare@altex.ro?subject="&amp;"["&amp;UPPER(Magazine!C88)&amp;"]"&amp;" ["&amp;UPPER(Magazine!A88)&amp;"] "&amp;"Negre"&amp;"""&gt;recrutare@altex.ro&lt;/a&gt;&lt;/p&gt;","")</f>
        <v/>
      </c>
      <c r="N213" t="str">
        <f>IF(Magazine!AK88&gt;0,"&lt;p class=""cariere-pozitie-titlu"" id="""&amp;IF(Magazine!$AO88&lt;&gt;0,SUBSTITUTE(Magazine!$B88," ","-"),"")&amp;"""&gt;&amp;emsp;&amp;emsp;•&amp;nbsp;&amp;nbsp;Consultant Vanzari Audio-Visual&amp;nbsp;&amp;nbsp;("&amp;VLOOKUP(Magazine!$B88,Magazine!$B$2:$AN$95,36,0)&amp;IF(VLOOKUP(Magazine!$B88,Magazine!$B$2:$AN$95,36,0)&gt;1," pozitii"," pozitie")&amp;")&lt;/p&gt;"&amp;'Audio-Visual    '!$D$1&amp;"  &lt;p&gt;&amp;emsp;&amp;emsp;&amp;emsp;&amp;emsp;&amp;emsp;Trimite-ne CV-ul tau: &lt;a href=""mailto:recrutare@altex.ro?subject="&amp;"["&amp;UPPER(Magazine!F88)&amp;"]"&amp;" ["&amp;UPPER(Magazine!D88)&amp;"] "&amp;"Audio-Visual"&amp;"""&gt;click aici pentru a aplica.&lt;/a&gt;&lt;/p&gt;","")</f>
        <v/>
      </c>
      <c r="O213" t="str">
        <f>IF(Magazine!AL88&gt;0,"&lt;p class=""cariere-pozitie-titlu"" id="""&amp;IF(Magazine!$AO88&lt;&gt;0,SUBSTITUTE(Magazine!$B88," ","-"),"")&amp;"""&gt;&amp;emsp;&amp;emsp;•&amp;nbsp;&amp;nbsp;Responsabil Service&amp;nbsp;&amp;nbsp;("&amp;VLOOKUP(Magazine!$B88,Magazine!$B$2:$AN$95,37,0)&amp;IF(VLOOKUP(Magazine!$B88,Magazine!$B$2:$AN$95,37,0)&gt;1," pozitii"," pozitie")&amp;")&lt;/p&gt;"&amp;'Responsabil Service'!$D$1&amp;"  &lt;p&gt;&amp;emsp;&amp;emsp;&amp;emsp;&amp;emsp;&amp;emsp;Trimite-ne CV-ul tau &lt;a href=""mailto:recrutare@altex.ro?subject="&amp;"["&amp;UPPER(Magazine!F88)&amp;"]"&amp;" ["&amp;UPPER(Magazine!D88)&amp;"] "&amp;"Responsabil Service"&amp;"""&gt;click aici pentru a aplica.&lt;/a&gt;&lt;/p&gt;","")</f>
        <v/>
      </c>
      <c r="P213" t="str">
        <f>IF(Magazine!AM88&gt;0,"&lt;p class=""cariere-pozitie-titlu"" id="""&amp;IF(Magazine!$AO88&lt;&gt;0,SUBSTITUTE(Magazine!$B88," ","-"),"")&amp;"""&gt;&amp;emsp;&amp;emsp;•&amp;nbsp;&amp;nbsp;Operator Online&amp;nbsp;&amp;nbsp;("&amp;VLOOKUP(Magazine!$B88,Magazine!$B$2:$AN$95,38,0)&amp;IF(VLOOKUP(Magazine!$B88,Magazine!$B$2:$AN$95,38,0)&gt;1,"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href=""mailto:recrutare@altex.ro?subject="&amp;"["&amp;UPPER(Magazine!F88)&amp;"]"&amp;" ["&amp;UPPER(Magazine!D88)&amp;"] "&amp;"Operator Online"&amp;"""&gt;recrutare@altex.ro&lt;/a&gt;&lt;/p&gt;","")</f>
        <v/>
      </c>
      <c r="Q213" t="str">
        <f>IF(Magazine!AN88&gt;0,"&lt;p class=""cariere-pozitie-titlu"" id="""&amp;IF(Magazine!$AO88&lt;&gt;0,SUBSTITUTE(Magazine!$B88," ","-"),"")&amp;"""&gt;&amp;emsp;&amp;emsp;•&amp;nbsp;&amp;nbsp;Operator Probe &amp; Garantii&amp;nbsp;&amp;nbsp;("&amp;VLOOKUP(Magazine!$B88,Magazine!$B$2:$AN$95,39,0)&amp;IF(VLOOKUP(Magazine!$B88,Magazine!$B$2:$AN$95,39,0)&gt;1,"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href=""mailto:recrutare@altex.ro?subject="&amp;"["&amp;UPPER(Magazine!G88)&amp;"]"&amp;" ["&amp;UPPER(Magazine!E88)&amp;"] "&amp;"Probe &amp; Garantii"&amp;"""&gt;recrutare@altex.ro&lt;/a&gt;&lt;/p&gt;","")</f>
        <v>&lt;p class="cariere-pozitie-titlu" id="Altex-Timisoara-Greenfield"&gt;&amp;emsp;&amp;emsp;•&amp;nbsp;&amp;nbsp;Operator Probe &amp; Garantii&amp;nbsp;&amp;nbsp;(1 pozitie)&lt;/p&gt;&lt;p&gt; &amp;emsp;&amp;emsp;&amp;emsp;&amp;emsp;&amp;emsp;Cerințe:&lt;/p&gt;&lt;p&gt;  &amp;emsp;- Studii medii finalizate/ studiile superioare constituie un avantaj&lt;br/&gt;  &amp;emsp;- Atentie la detalii si orientare catre client&lt;br/&gt;  &amp;emsp;- Bune abilitati de operare PC &lt;br/&gt;  &amp;emsp;- Abilitati de comunicare, analiza si sinteza&lt;br/&gt;  &amp;emsp;- Capacitate de organizare, planificare si rezolvare de probleme&lt;br/&gt;  &amp;emsp;- Atitudine proactiva la noutate si dezvoltare&lt;br/&gt;  &amp;emsp;- Atentie la detalii, flexibilitate si initiativa&lt;br/&gt;  &amp;emsp;- Orientare spre rezultate si nevoile clientilor&lt;br/&gt;&lt;/p&gt;&lt;p&gt; &amp;emsp;&amp;emsp;&amp;emsp;&amp;emsp;&amp;emsp;Beneficii:&lt;/p&gt;&lt;p&gt;  &amp;emsp;- Asigura probarea functionalitatii produselor vandute&lt;br/&gt;  &amp;emsp;- Se asigura ca produsele carora le face proba sunt insotite de factura&lt;br/&gt;  &amp;emsp;- Elibereaza certificatele de garantie pentru produsele vandute&lt;br/&gt;  &amp;emsp;- Asigura activitatea de transport la domiciliu&lt;br/&gt;  &amp;emsp;- Participa activ la receptia cantitativa a marfii; se implica in procesul de descarcare si incarcare a marfii&lt;br/&gt;  &amp;emsp;- Pachet salarial competitiv: reduceri la servicii medicale, salariu fix si tichete de masa&lt;br/&gt;&lt;/p&gt;  &lt;p&gt;&amp;emsp;&amp;emsp;&amp;emsp;&amp;emsp;&amp;emsp;Trimite-ne CV-ul tău la adresa &lt;a href="mailto:recrutare@altex.ro?subject=[09:00 - 21:00] [CALEA ARADULUI, NR. 58A, TIMIOARA, JUD. TIMIS] Probe &amp; Garantii"&gt;recrutare@altex.ro&lt;/a&gt;&lt;/p&gt;</v>
      </c>
      <c r="R213" t="str">
        <f t="shared" si="5"/>
        <v>&lt;/div&gt;</v>
      </c>
    </row>
    <row r="214" spans="1:18" x14ac:dyDescent="0.3">
      <c r="A214" t="str">
        <f>IF(NOT(ISNA(VLOOKUP(Magazine!D89,Magazine!$AQ$2:$AR$41,2,0))),IF(Magazine!D89&lt;&gt;Magazine!D88,"&lt;button id="""&amp;LOWER(Magazine!D89)&amp;""" class=""accordion""&gt;Posturi in județul "&amp;Magazine!D89&amp;" &lt;div&gt;("&amp;VLOOKUP(Magazine!D89,Magazine!$AQ$2:$AR$41,2,0)&amp;")&lt;/div&gt;&lt;/button&gt;",""),"")</f>
        <v>&lt;button id="tulcea" class="accordion"&gt;Posturi in județul Tulcea &lt;div&gt;(1)&lt;/div&gt;&lt;/button&gt;</v>
      </c>
      <c r="B214" t="str">
        <f t="shared" si="4"/>
        <v>&lt;div class="panel"&gt;</v>
      </c>
      <c r="C214" t="str">
        <f>IF(Magazine!$AO89&lt;&gt;0,"  &lt;h3 class=cariere-magazin-titlu&gt;"&amp;Magazine!B89&amp;"&lt;/h3&gt;","")</f>
        <v/>
      </c>
      <c r="D214" t="str">
        <f>IF(Magazine!AA89&gt;0,"&lt;p class=""cariere-pozitie-titlu"" id="""&amp;IF(Magazine!$AO89&lt;&gt;0,SUBSTITUTE(Magazine!$B89," ","-"),"")&amp;"""&gt;&amp;emsp;&amp;emsp;•&amp;nbsp;&amp;nbsp;Director Magazin&amp;nbsp;&amp;nbsp;("&amp;VLOOKUP(Magazine!$B89,Magazine!$B$2:$AN$95,26,0)&amp;IF(VLOOKUP(Magazine!$B89,Magazine!$B$2:$AN$95,26,0)&gt;1," pozitii"," pozitie")&amp;")&lt;/p&gt;"&amp;'Director Magazin   '!$D$1&amp;"  &lt;p&gt;&amp;emsp;&amp;emsp;&amp;emsp;&amp;emsp;&amp;emsp;Trimite-ne CV-ul tau: &lt;a href=""mailto:recrutare@altex.ro?subject="&amp;"["&amp;UPPER(Magazine!C89)&amp;"]"&amp;" ["&amp;UPPER(Magazine!A89)&amp;"] "&amp;"Director Magazin"&amp;"""&gt;click aici pentru a aplica.&lt;/a&gt;&lt;/p&gt;","")</f>
        <v/>
      </c>
      <c r="E214" t="str">
        <f>IF(Magazine!AB89&gt;0,"&lt;p class=""cariere-pozitie-titlu"" id="""&amp;IF(Magazine!$AO89&lt;&gt;0,SUBSTITUTE(Magazine!$B89," ","-"),"")&amp;"""&gt;&amp;emsp;&amp;emsp;•&amp;nbsp;&amp;nbsp;Director Adjunct Magazin&amp;nbsp;&amp;nbsp;("&amp;VLOOKUP(Magazine!$B89,Magazine!$B$2:$AN$95,27,0)&amp;IF(VLOOKUP(Magazine!$B89,Magazine!$B$2:$AN$95,27,0)&gt;1," pozitii"," pozitie")&amp;")&lt;/p&gt;"&amp;'Director Adjunct'!$D$1&amp;"  &lt;p&gt;&amp;emsp;&amp;emsp;&amp;emsp;&amp;emsp;&amp;emsp;Trimite-ne CV-ul tau: &lt;a href=""mailto:recrutare@altex.ro?subject="&amp;"["&amp;UPPER(Magazine!D89)&amp;"]"&amp;" ["&amp;UPPER(Magazine!B89)&amp;"] "&amp;"Director Adjunct Magazin"&amp;"""&gt;click aici pentru a aplica.&lt;/a&gt;&lt;/p&gt;","")</f>
        <v/>
      </c>
      <c r="F214" t="str">
        <f>IF(Magazine!AC89&gt;0,"&lt;p class=""cariere-pozitie-titlu"" id="""&amp;IF(Magazine!$AO89&lt;&gt;0,SUBSTITUTE(Magazine!$B89," ","-"),"")&amp;"""&gt;&amp;emsp;&amp;emsp;•&amp;nbsp;&amp;nbsp;Manager Financiar&amp;nbsp;&amp;nbsp;("&amp;VLOOKUP(Magazine!$B89,Magazine!$B$2:$AN$95,28,0)&amp;IF(VLOOKUP(Magazine!$B89,Magazine!$B$2:$AN$95,28,0)&gt;1," pozitii"," pozitie")&amp;")&lt;/p&gt;"&amp;'Manager Financiar'!$D$1&amp;"  &lt;p&gt;&amp;emsp;&amp;emsp;&amp;emsp;&amp;emsp;&amp;emsp;Trimite-ne CV-ul tau: &lt;a href=""mailto:recrutare@altex.ro?subject="&amp;"["&amp;UPPER(Magazine!C89)&amp;"]"&amp;" ["&amp;UPPER(Magazine!A89)&amp;"] "&amp;"Manager Financiar"&amp;"""&gt;click aici pentru a aplica.&lt;/a&gt;&lt;/p&gt;","")</f>
        <v/>
      </c>
      <c r="G214" t="str">
        <f>IF(Magazine!AD89&gt;0,"&lt;p class=""cariere-pozitie-titlu"" id="""&amp;IF(Magazine!$AO89&lt;&gt;0,SUBSTITUTE(Magazine!$B89," ","-"),"")&amp;"""&gt;&amp;emsp;&amp;emsp;•&amp;nbsp;&amp;nbsp;Casier&amp;nbsp;&amp;nbsp;("&amp;VLOOKUP(Magazine!$B89,Magazine!$B$2:$AN$95,29,0)&amp;IF(VLOOKUP(Magazine!$B89,Magazine!$B$2:$AN$95,29,0)&gt;1," pozitii"," pozitie")&amp;")&lt;/p&gt;"&amp;Casier!$D$1&amp;"  &lt;p&gt;&amp;emsp;&amp;emsp;&amp;emsp;&amp;emsp;&amp;emsp;Trimite-ne CV-ul tau: &lt;a href=""mailto:recrutare@altex.ro?subject="&amp;"["&amp;UPPER(Magazine!C89)&amp;"]"&amp;" ["&amp;UPPER(Magazine!A89)&amp;"] "&amp;"Casier"&amp;"""&gt;click aici pentru a aplica.&lt;/a&gt;&lt;/p&gt;","")</f>
        <v/>
      </c>
      <c r="H214" t="str">
        <f>IF(Magazine!AE89&gt;0,"&lt;p class=""cariere-pozitie-titlu"" id="""&amp;IF(Magazine!$AO89&lt;&gt;0,SUBSTITUTE(Magazine!$B89," ","-"),"")&amp;"""&gt;&amp;emsp;&amp;emsp;•&amp;nbsp;&amp;nbsp;Consultant Vanzari Electrocasnice Mari&amp;nbsp;&amp;nbsp;("&amp;VLOOKUP(Magazine!$B89,Magazine!$B$2:$AN$95,30,0)&amp;IF(VLOOKUP(Magazine!$B89,Magazine!$B$2:$AN$95,30,0)&gt;1," pozitii"," pozitie")&amp;")&lt;/p&gt;"&amp;'Electrocasnice Mari'!$D$1&amp;"  &lt;p&gt;&amp;emsp;&amp;emsp;&amp;emsp;&amp;emsp;&amp;emsp;Trimite-ne CV-ul tau: &lt;a href=""mailto:recrutare@altex.ro?subject="&amp;"["&amp;UPPER(Magazine!C89)&amp;"]"&amp;" ["&amp;UPPER(Magazine!A89)&amp;"] "&amp;"Electrocasnice Mari"&amp;"""&gt;clici aici pentru a aplica.&lt;/a&gt;&lt;/p&gt;","")</f>
        <v/>
      </c>
      <c r="I214" t="str">
        <f>IF(Magazine!AF89&gt;0,"&lt;p class=""cariere-pozitie-titlu"" id="""&amp;IF(Magazine!$AO89&lt;&gt;0,SUBSTITUTE(Magazine!$B89," ","-"),"")&amp;"""&gt;&amp;emsp;&amp;emsp;•&amp;nbsp;&amp;nbsp;Consultant Vanzari Electrocasnice Mici&amp;nbsp;&amp;nbsp;("&amp;VLOOKUP(Magazine!$B89,Magazine!$B$2:$AN$95,31,0)&amp;IF(VLOOKUP(Magazine!$B89,Magazine!$B$2:$AN$95,31,0)&gt;1," pozitii"," pozitie")&amp;")&lt;/p&gt;"&amp;'Electrocasnice Mici'!$D$1&amp;"  &lt;p&gt;&amp;emsp;&amp;emsp;&amp;emsp;&amp;emsp;&amp;emsp;Trimite-ne CV-ul tau: &lt;a href=""mailto:recrutare@altex.ro?subject="&amp;"["&amp;UPPER(Magazine!C89)&amp;"]"&amp;" ["&amp;UPPER(Magazine!A89)&amp;"] "&amp;"Electrocasnice Mici"&amp;"""&gt;click aici pentru a aplica.&lt;/a&gt;&lt;/p&gt;","")</f>
        <v/>
      </c>
      <c r="J214" t="str">
        <f>IF(Magazine!AG89&gt;0,"&lt;p class=""cariere-pozitie-titlu"" id="""&amp;IF(Magazine!$AO89&lt;&gt;0,SUBSTITUTE(Magazine!$B89," ","-"),"")&amp;"""&gt;&amp;emsp;&amp;emsp;•&amp;nbsp;&amp;nbsp;Consultant Vanzari Comunicatii&amp;nbsp;&amp;nbsp;("&amp;VLOOKUP(Magazine!$B89,Magazine!$B$2:$AN$95,32,0)&amp;IF(VLOOKUP(Magazine!$B89,Magazine!$B$2:$AN$95,32,0)&gt;1," pozitii"," pozitie")&amp;")&lt;/p&gt;"&amp;Comunicatii!$D$1&amp;"  &lt;p&gt;&amp;emsp;&amp;emsp;&amp;emsp;&amp;emsp;&amp;emsp;Trimite-ne CV-ul tau: &lt;a href=""mailto:recrutare@altex.ro?subject="&amp;"["&amp;UPPER(Magazine!C89)&amp;"]"&amp;" ["&amp;UPPER(Magazine!A89)&amp;"] "&amp;"Comunicatii"&amp;"""&gt;click aici pentru a aplica.&lt;/a&gt;&lt;/p&gt;","")</f>
        <v/>
      </c>
      <c r="K214" t="str">
        <f>IF(Magazine!AH89&gt;0,"&lt;p class=""cariere-pozitie-titlu"" id="""&amp;IF(Magazine!$AO89&lt;&gt;0,SUBSTITUTE(Magazine!$B89," ","-"),"")&amp;"""&gt;&amp;emsp;&amp;emsp;•&amp;nbsp;&amp;nbsp;Consultant Vanzari IT&amp;nbsp;&amp;nbsp;("&amp;VLOOKUP(Magazine!$B89,Magazine!$B$2:$AN$95,33,0)&amp;IF(VLOOKUP(Magazine!$B89,Magazine!$B$2:$AN$95,33,0)&gt;1," pozitii"," pozitie")&amp;")&lt;/p&gt;"&amp;IT!$D$1&amp;"  &lt;p&gt;&amp;emsp;&amp;emsp;&amp;emsp;&amp;emsp;&amp;emsp;Trimite-ne CV-ul tau: &lt;a href=""mailto:recrutare@altex.ro?subject="&amp;"["&amp;UPPER(Magazine!C89)&amp;"]"&amp;" ["&amp;UPPER(Magazine!A89)&amp;"] "&amp;"IT"&amp;"""&gt;click aici pentru a aplica.&lt;/a&gt;&lt;/p&gt;","")</f>
        <v/>
      </c>
      <c r="L214" t="str">
        <f>IF(Magazine!AI89&gt;0,"&lt;p class=""cariere-pozitie-titlu"" id="""&amp;IF(Magazine!$AO89&lt;&gt;0,SUBSTITUTE(Magazine!$B89," ","-"),"")&amp;"""&gt;&amp;emsp;&amp;emsp;•&amp;nbsp;&amp;nbsp;Consultant Vanzari Entertainment&amp;nbsp;&amp;nbsp;("&amp;VLOOKUP(Magazine!$B89,Magazine!$B$2:$AN$95,34,0)&amp;IF(VLOOKUP(Magazine!$B89,Magazine!$B$2:$AN$95,34,0)&gt;1," pozitii"," pozitie")&amp;")&lt;/p&gt;"&amp;Entertainment!$D$1&amp;"  &lt;p&gt;&amp;emsp;&amp;emsp;&amp;emsp;&amp;emsp;&amp;emsp;Trimite-ne CV-ul tau &lt;a href=""mailto:recrutare@altex.ro?subject="&amp;"["&amp;UPPER(Magazine!C89)&amp;"]"&amp;" ["&amp;UPPER(Magazine!A89)&amp;"] "&amp;"Entertainment"&amp;"""&gt;click aici pentru a aplica.&lt;/a&gt;&lt;/p&gt;","")</f>
        <v/>
      </c>
      <c r="M214" t="str">
        <f>IF(Magazine!AJ89&gt;0,"&lt;p class=""cariere-pozitie-titlu"" id="""&amp;IF(Magazine!$AO89&lt;&gt;0,SUBSTITUTE(Magazine!$B89," ","-"),"")&amp;"""&gt;&amp;emsp;&amp;emsp;•&amp;nbsp;&amp;nbsp;Consultant Vanzari Negre&amp;nbsp;&amp;nbsp;("&amp;VLOOKUP(Magazine!$B89,Magazine!$B$2:$AN$95,35,0)&amp;IF(VLOOKUP(Magazine!$B89,Magazine!$B$2:$AN$95,35,0)&gt;1," pozitii"," pozitie")&amp;")&lt;/p&gt;"&amp;Negre!D88&amp;"  &lt;p&gt;&amp;emsp;&amp;emsp;&amp;emsp;&amp;emsp;&amp;emsp;Trimite-ne CV-ul tău la adresa &lt;a href=""mailto:recrutare@altex.ro?subject="&amp;"["&amp;UPPER(Magazine!C89)&amp;"]"&amp;" ["&amp;UPPER(Magazine!A89)&amp;"] "&amp;"Negre"&amp;"""&gt;recrutare@altex.ro&lt;/a&gt;&lt;/p&gt;","")</f>
        <v/>
      </c>
      <c r="N214" t="str">
        <f>IF(Magazine!AK89&gt;0,"&lt;p class=""cariere-pozitie-titlu"" id="""&amp;IF(Magazine!$AO89&lt;&gt;0,SUBSTITUTE(Magazine!$B89," ","-"),"")&amp;"""&gt;&amp;emsp;&amp;emsp;•&amp;nbsp;&amp;nbsp;Consultant Vanzari Audio-Visual&amp;nbsp;&amp;nbsp;("&amp;VLOOKUP(Magazine!$B89,Magazine!$B$2:$AN$95,36,0)&amp;IF(VLOOKUP(Magazine!$B89,Magazine!$B$2:$AN$95,36,0)&gt;1," pozitii"," pozitie")&amp;")&lt;/p&gt;"&amp;'Audio-Visual    '!$D$1&amp;"  &lt;p&gt;&amp;emsp;&amp;emsp;&amp;emsp;&amp;emsp;&amp;emsp;Trimite-ne CV-ul tau: &lt;a href=""mailto:recrutare@altex.ro?subject="&amp;"["&amp;UPPER(Magazine!F89)&amp;"]"&amp;" ["&amp;UPPER(Magazine!D89)&amp;"] "&amp;"Audio-Visual"&amp;"""&gt;click aici pentru a aplica.&lt;/a&gt;&lt;/p&gt;","")</f>
        <v/>
      </c>
      <c r="O214" t="str">
        <f>IF(Magazine!AL89&gt;0,"&lt;p class=""cariere-pozitie-titlu"" id="""&amp;IF(Magazine!$AO89&lt;&gt;0,SUBSTITUTE(Magazine!$B89," ","-"),"")&amp;"""&gt;&amp;emsp;&amp;emsp;•&amp;nbsp;&amp;nbsp;Responsabil Service&amp;nbsp;&amp;nbsp;("&amp;VLOOKUP(Magazine!$B89,Magazine!$B$2:$AN$95,37,0)&amp;IF(VLOOKUP(Magazine!$B89,Magazine!$B$2:$AN$95,37,0)&gt;1," pozitii"," pozitie")&amp;")&lt;/p&gt;"&amp;'Responsabil Service'!$D$1&amp;"  &lt;p&gt;&amp;emsp;&amp;emsp;&amp;emsp;&amp;emsp;&amp;emsp;Trimite-ne CV-ul tau &lt;a href=""mailto:recrutare@altex.ro?subject="&amp;"["&amp;UPPER(Magazine!F89)&amp;"]"&amp;" ["&amp;UPPER(Magazine!D89)&amp;"] "&amp;"Responsabil Service"&amp;"""&gt;click aici pentru a aplica.&lt;/a&gt;&lt;/p&gt;","")</f>
        <v/>
      </c>
      <c r="P214" t="str">
        <f>IF(Magazine!AM89&gt;0,"&lt;p class=""cariere-pozitie-titlu"" id="""&amp;IF(Magazine!$AO89&lt;&gt;0,SUBSTITUTE(Magazine!$B89," ","-"),"")&amp;"""&gt;&amp;emsp;&amp;emsp;•&amp;nbsp;&amp;nbsp;Operator Online&amp;nbsp;&amp;nbsp;("&amp;VLOOKUP(Magazine!$B89,Magazine!$B$2:$AN$95,38,0)&amp;IF(VLOOKUP(Magazine!$B89,Magazine!$B$2:$AN$95,38,0)&gt;1,"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href=""mailto:recrutare@altex.ro?subject="&amp;"["&amp;UPPER(Magazine!F89)&amp;"]"&amp;" ["&amp;UPPER(Magazine!D89)&amp;"] "&amp;"Operator Online"&amp;"""&gt;recrutare@altex.ro&lt;/a&gt;&lt;/p&gt;","")</f>
        <v/>
      </c>
      <c r="Q214" t="str">
        <f>IF(Magazine!AN89&gt;0,"&lt;p class=""cariere-pozitie-titlu"" id="""&amp;IF(Magazine!$AO89&lt;&gt;0,SUBSTITUTE(Magazine!$B89," ","-"),"")&amp;"""&gt;&amp;emsp;&amp;emsp;•&amp;nbsp;&amp;nbsp;Operator Probe &amp; Garantii&amp;nbsp;&amp;nbsp;("&amp;VLOOKUP(Magazine!$B89,Magazine!$B$2:$AN$95,39,0)&amp;IF(VLOOKUP(Magazine!$B89,Magazine!$B$2:$AN$95,39,0)&gt;1,"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href=""mailto:recrutare@altex.ro?subject="&amp;"["&amp;UPPER(Magazine!G89)&amp;"]"&amp;" ["&amp;UPPER(Magazine!E89)&amp;"] "&amp;"Probe &amp; Garantii"&amp;"""&gt;recrutare@altex.ro&lt;/a&gt;&lt;/p&gt;","")</f>
        <v/>
      </c>
      <c r="R214" t="str">
        <f t="shared" si="5"/>
        <v/>
      </c>
    </row>
    <row r="215" spans="1:18" x14ac:dyDescent="0.3">
      <c r="A215" t="str">
        <f>IF(NOT(ISNA(VLOOKUP(Magazine!D90,Magazine!$AQ$2:$AR$41,2,0))),IF(Magazine!D90&lt;&gt;Magazine!D89,"&lt;button id="""&amp;LOWER(Magazine!D90)&amp;""" class=""accordion""&gt;Posturi in județul "&amp;Magazine!D90&amp;" &lt;div&gt;("&amp;VLOOKUP(Magazine!D90,Magazine!$AQ$2:$AR$41,2,0)&amp;")&lt;/div&gt;&lt;/button&gt;",""),"")</f>
        <v/>
      </c>
      <c r="B215" t="str">
        <f t="shared" si="4"/>
        <v/>
      </c>
      <c r="C215" t="str">
        <f>IF(Magazine!$AO90&lt;&gt;0,"  &lt;h3 class=cariere-magazin-titlu&gt;"&amp;Magazine!B90&amp;"&lt;/h3&gt;","")</f>
        <v xml:space="preserve">  &lt;h3 class=cariere-magazin-titlu&gt;Altex Tulcea Winmarkt&lt;/h3&gt;</v>
      </c>
      <c r="D215" t="str">
        <f>IF(Magazine!AA90&gt;0,"&lt;p class=""cariere-pozitie-titlu"" id="""&amp;IF(Magazine!$AO90&lt;&gt;0,SUBSTITUTE(Magazine!$B90," ","-"),"")&amp;"""&gt;&amp;emsp;&amp;emsp;•&amp;nbsp;&amp;nbsp;Director Magazin&amp;nbsp;&amp;nbsp;("&amp;VLOOKUP(Magazine!$B90,Magazine!$B$2:$AN$95,26,0)&amp;IF(VLOOKUP(Magazine!$B90,Magazine!$B$2:$AN$95,26,0)&gt;1," pozitii"," pozitie")&amp;")&lt;/p&gt;"&amp;'Director Magazin   '!$D$1&amp;"  &lt;p&gt;&amp;emsp;&amp;emsp;&amp;emsp;&amp;emsp;&amp;emsp;Trimite-ne CV-ul tau: &lt;a href=""mailto:recrutare@altex.ro?subject="&amp;"["&amp;UPPER(Magazine!C90)&amp;"]"&amp;" ["&amp;UPPER(Magazine!A90)&amp;"] "&amp;"Director Magazin"&amp;"""&gt;click aici pentru a aplica.&lt;/a&gt;&lt;/p&gt;","")</f>
        <v/>
      </c>
      <c r="E215" t="str">
        <f>IF(Magazine!AB90&gt;0,"&lt;p class=""cariere-pozitie-titlu"" id="""&amp;IF(Magazine!$AO90&lt;&gt;0,SUBSTITUTE(Magazine!$B90," ","-"),"")&amp;"""&gt;&amp;emsp;&amp;emsp;•&amp;nbsp;&amp;nbsp;Director Adjunct Magazin&amp;nbsp;&amp;nbsp;("&amp;VLOOKUP(Magazine!$B90,Magazine!$B$2:$AN$95,27,0)&amp;IF(VLOOKUP(Magazine!$B90,Magazine!$B$2:$AN$95,27,0)&gt;1," pozitii"," pozitie")&amp;")&lt;/p&gt;"&amp;'Director Adjunct'!$D$1&amp;"  &lt;p&gt;&amp;emsp;&amp;emsp;&amp;emsp;&amp;emsp;&amp;emsp;Trimite-ne CV-ul tau: &lt;a href=""mailto:recrutare@altex.ro?subject="&amp;"["&amp;UPPER(Magazine!D90)&amp;"]"&amp;" ["&amp;UPPER(Magazine!B90)&amp;"] "&amp;"Director Adjunct Magazin"&amp;"""&gt;click aici pentru a aplica.&lt;/a&gt;&lt;/p&gt;","")</f>
        <v>&lt;p class="cariere-pozitie-titlu" id="Altex-Tulcea-Winmarkt"&gt;&amp;emsp;&amp;emsp;•&amp;nbsp;&amp;nbsp;Director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href="mailto:recrutare@altex.ro?subject=[TULCEA] [ALTEX TULCEA WINMARKT] Director Adjunct Magazin"&gt;click aici pentru a aplica.&lt;/a&gt;&lt;/p&gt;</v>
      </c>
      <c r="F215" t="str">
        <f>IF(Magazine!AC90&gt;0,"&lt;p class=""cariere-pozitie-titlu"" id="""&amp;IF(Magazine!$AO90&lt;&gt;0,SUBSTITUTE(Magazine!$B90," ","-"),"")&amp;"""&gt;&amp;emsp;&amp;emsp;•&amp;nbsp;&amp;nbsp;Manager Financiar&amp;nbsp;&amp;nbsp;("&amp;VLOOKUP(Magazine!$B90,Magazine!$B$2:$AN$95,28,0)&amp;IF(VLOOKUP(Magazine!$B90,Magazine!$B$2:$AN$95,28,0)&gt;1," pozitii"," pozitie")&amp;")&lt;/p&gt;"&amp;'Manager Financiar'!$D$1&amp;"  &lt;p&gt;&amp;emsp;&amp;emsp;&amp;emsp;&amp;emsp;&amp;emsp;Trimite-ne CV-ul tau: &lt;a href=""mailto:recrutare@altex.ro?subject="&amp;"["&amp;UPPER(Magazine!C90)&amp;"]"&amp;" ["&amp;UPPER(Magazine!A90)&amp;"] "&amp;"Manager Financiar"&amp;"""&gt;click aici pentru a aplica.&lt;/a&gt;&lt;/p&gt;","")</f>
        <v/>
      </c>
      <c r="G215" t="str">
        <f>IF(Magazine!AD90&gt;0,"&lt;p class=""cariere-pozitie-titlu"" id="""&amp;IF(Magazine!$AO90&lt;&gt;0,SUBSTITUTE(Magazine!$B90," ","-"),"")&amp;"""&gt;&amp;emsp;&amp;emsp;•&amp;nbsp;&amp;nbsp;Casier&amp;nbsp;&amp;nbsp;("&amp;VLOOKUP(Magazine!$B90,Magazine!$B$2:$AN$95,29,0)&amp;IF(VLOOKUP(Magazine!$B90,Magazine!$B$2:$AN$95,29,0)&gt;1," pozitii"," pozitie")&amp;")&lt;/p&gt;"&amp;Casier!$D$1&amp;"  &lt;p&gt;&amp;emsp;&amp;emsp;&amp;emsp;&amp;emsp;&amp;emsp;Trimite-ne CV-ul tau: &lt;a href=""mailto:recrutare@altex.ro?subject="&amp;"["&amp;UPPER(Magazine!C90)&amp;"]"&amp;" ["&amp;UPPER(Magazine!A90)&amp;"] "&amp;"Casier"&amp;"""&gt;click aici pentru a aplica.&lt;/a&gt;&lt;/p&gt;","")</f>
        <v/>
      </c>
      <c r="H215" t="str">
        <f>IF(Magazine!AE90&gt;0,"&lt;p class=""cariere-pozitie-titlu"" id="""&amp;IF(Magazine!$AO90&lt;&gt;0,SUBSTITUTE(Magazine!$B90," ","-"),"")&amp;"""&gt;&amp;emsp;&amp;emsp;•&amp;nbsp;&amp;nbsp;Consultant Vanzari Electrocasnice Mari&amp;nbsp;&amp;nbsp;("&amp;VLOOKUP(Magazine!$B90,Magazine!$B$2:$AN$95,30,0)&amp;IF(VLOOKUP(Magazine!$B90,Magazine!$B$2:$AN$95,30,0)&gt;1," pozitii"," pozitie")&amp;")&lt;/p&gt;"&amp;'Electrocasnice Mari'!$D$1&amp;"  &lt;p&gt;&amp;emsp;&amp;emsp;&amp;emsp;&amp;emsp;&amp;emsp;Trimite-ne CV-ul tau: &lt;a href=""mailto:recrutare@altex.ro?subject="&amp;"["&amp;UPPER(Magazine!C90)&amp;"]"&amp;" ["&amp;UPPER(Magazine!A90)&amp;"] "&amp;"Electrocasnice Mari"&amp;"""&gt;clici aici pentru a aplica.&lt;/a&gt;&lt;/p&gt;","")</f>
        <v/>
      </c>
      <c r="I215" t="str">
        <f>IF(Magazine!AF90&gt;0,"&lt;p class=""cariere-pozitie-titlu"" id="""&amp;IF(Magazine!$AO90&lt;&gt;0,SUBSTITUTE(Magazine!$B90," ","-"),"")&amp;"""&gt;&amp;emsp;&amp;emsp;•&amp;nbsp;&amp;nbsp;Consultant Vanzari Electrocasnice Mici&amp;nbsp;&amp;nbsp;("&amp;VLOOKUP(Magazine!$B90,Magazine!$B$2:$AN$95,31,0)&amp;IF(VLOOKUP(Magazine!$B90,Magazine!$B$2:$AN$95,31,0)&gt;1," pozitii"," pozitie")&amp;")&lt;/p&gt;"&amp;'Electrocasnice Mici'!$D$1&amp;"  &lt;p&gt;&amp;emsp;&amp;emsp;&amp;emsp;&amp;emsp;&amp;emsp;Trimite-ne CV-ul tau: &lt;a href=""mailto:recrutare@altex.ro?subject="&amp;"["&amp;UPPER(Magazine!C90)&amp;"]"&amp;" ["&amp;UPPER(Magazine!A90)&amp;"] "&amp;"Electrocasnice Mici"&amp;"""&gt;click aici pentru a aplica.&lt;/a&gt;&lt;/p&gt;","")</f>
        <v/>
      </c>
      <c r="J215" t="str">
        <f>IF(Magazine!AG90&gt;0,"&lt;p class=""cariere-pozitie-titlu"" id="""&amp;IF(Magazine!$AO90&lt;&gt;0,SUBSTITUTE(Magazine!$B90," ","-"),"")&amp;"""&gt;&amp;emsp;&amp;emsp;•&amp;nbsp;&amp;nbsp;Consultant Vanzari Comunicatii&amp;nbsp;&amp;nbsp;("&amp;VLOOKUP(Magazine!$B90,Magazine!$B$2:$AN$95,32,0)&amp;IF(VLOOKUP(Magazine!$B90,Magazine!$B$2:$AN$95,32,0)&gt;1," pozitii"," pozitie")&amp;")&lt;/p&gt;"&amp;Comunicatii!$D$1&amp;"  &lt;p&gt;&amp;emsp;&amp;emsp;&amp;emsp;&amp;emsp;&amp;emsp;Trimite-ne CV-ul tau: &lt;a href=""mailto:recrutare@altex.ro?subject="&amp;"["&amp;UPPER(Magazine!C90)&amp;"]"&amp;" ["&amp;UPPER(Magazine!A90)&amp;"] "&amp;"Comunicatii"&amp;"""&gt;click aici pentru a aplica.&lt;/a&gt;&lt;/p&gt;","")</f>
        <v/>
      </c>
      <c r="K215" t="str">
        <f>IF(Magazine!AH90&gt;0,"&lt;p class=""cariere-pozitie-titlu"" id="""&amp;IF(Magazine!$AO90&lt;&gt;0,SUBSTITUTE(Magazine!$B90," ","-"),"")&amp;"""&gt;&amp;emsp;&amp;emsp;•&amp;nbsp;&amp;nbsp;Consultant Vanzari IT&amp;nbsp;&amp;nbsp;("&amp;VLOOKUP(Magazine!$B90,Magazine!$B$2:$AN$95,33,0)&amp;IF(VLOOKUP(Magazine!$B90,Magazine!$B$2:$AN$95,33,0)&gt;1," pozitii"," pozitie")&amp;")&lt;/p&gt;"&amp;IT!$D$1&amp;"  &lt;p&gt;&amp;emsp;&amp;emsp;&amp;emsp;&amp;emsp;&amp;emsp;Trimite-ne CV-ul tau: &lt;a href=""mailto:recrutare@altex.ro?subject="&amp;"["&amp;UPPER(Magazine!C90)&amp;"]"&amp;" ["&amp;UPPER(Magazine!A90)&amp;"] "&amp;"IT"&amp;"""&gt;click aici pentru a aplica.&lt;/a&gt;&lt;/p&gt;","")</f>
        <v/>
      </c>
      <c r="L215" t="str">
        <f>IF(Magazine!AI90&gt;0,"&lt;p class=""cariere-pozitie-titlu"" id="""&amp;IF(Magazine!$AO90&lt;&gt;0,SUBSTITUTE(Magazine!$B90," ","-"),"")&amp;"""&gt;&amp;emsp;&amp;emsp;•&amp;nbsp;&amp;nbsp;Consultant Vanzari Entertainment&amp;nbsp;&amp;nbsp;("&amp;VLOOKUP(Magazine!$B90,Magazine!$B$2:$AN$95,34,0)&amp;IF(VLOOKUP(Magazine!$B90,Magazine!$B$2:$AN$95,34,0)&gt;1," pozitii"," pozitie")&amp;")&lt;/p&gt;"&amp;Entertainment!$D$1&amp;"  &lt;p&gt;&amp;emsp;&amp;emsp;&amp;emsp;&amp;emsp;&amp;emsp;Trimite-ne CV-ul tau &lt;a href=""mailto:recrutare@altex.ro?subject="&amp;"["&amp;UPPER(Magazine!C90)&amp;"]"&amp;" ["&amp;UPPER(Magazine!A90)&amp;"] "&amp;"Entertainment"&amp;"""&gt;click aici pentru a aplica.&lt;/a&gt;&lt;/p&gt;","")</f>
        <v/>
      </c>
      <c r="M215" t="str">
        <f>IF(Magazine!AJ90&gt;0,"&lt;p class=""cariere-pozitie-titlu"" id="""&amp;IF(Magazine!$AO90&lt;&gt;0,SUBSTITUTE(Magazine!$B90," ","-"),"")&amp;"""&gt;&amp;emsp;&amp;emsp;•&amp;nbsp;&amp;nbsp;Consultant Vanzari Negre&amp;nbsp;&amp;nbsp;("&amp;VLOOKUP(Magazine!$B90,Magazine!$B$2:$AN$95,35,0)&amp;IF(VLOOKUP(Magazine!$B90,Magazine!$B$2:$AN$95,35,0)&gt;1," pozitii"," pozitie")&amp;")&lt;/p&gt;"&amp;Negre!D89&amp;"  &lt;p&gt;&amp;emsp;&amp;emsp;&amp;emsp;&amp;emsp;&amp;emsp;Trimite-ne CV-ul tău la adresa &lt;a href=""mailto:recrutare@altex.ro?subject="&amp;"["&amp;UPPER(Magazine!C90)&amp;"]"&amp;" ["&amp;UPPER(Magazine!A90)&amp;"] "&amp;"Negre"&amp;"""&gt;recrutare@altex.ro&lt;/a&gt;&lt;/p&gt;","")</f>
        <v/>
      </c>
      <c r="N215" t="str">
        <f>IF(Magazine!AK90&gt;0,"&lt;p class=""cariere-pozitie-titlu"" id="""&amp;IF(Magazine!$AO90&lt;&gt;0,SUBSTITUTE(Magazine!$B90," ","-"),"")&amp;"""&gt;&amp;emsp;&amp;emsp;•&amp;nbsp;&amp;nbsp;Consultant Vanzari Audio-Visual&amp;nbsp;&amp;nbsp;("&amp;VLOOKUP(Magazine!$B90,Magazine!$B$2:$AN$95,36,0)&amp;IF(VLOOKUP(Magazine!$B90,Magazine!$B$2:$AN$95,36,0)&gt;1," pozitii"," pozitie")&amp;")&lt;/p&gt;"&amp;'Audio-Visual    '!$D$1&amp;"  &lt;p&gt;&amp;emsp;&amp;emsp;&amp;emsp;&amp;emsp;&amp;emsp;Trimite-ne CV-ul tau: &lt;a href=""mailto:recrutare@altex.ro?subject="&amp;"["&amp;UPPER(Magazine!F90)&amp;"]"&amp;" ["&amp;UPPER(Magazine!D90)&amp;"] "&amp;"Audio-Visual"&amp;"""&gt;click aici pentru a aplica.&lt;/a&gt;&lt;/p&gt;","")</f>
        <v/>
      </c>
      <c r="O215" t="str">
        <f>IF(Magazine!AL90&gt;0,"&lt;p class=""cariere-pozitie-titlu"" id="""&amp;IF(Magazine!$AO90&lt;&gt;0,SUBSTITUTE(Magazine!$B90," ","-"),"")&amp;"""&gt;&amp;emsp;&amp;emsp;•&amp;nbsp;&amp;nbsp;Responsabil Service&amp;nbsp;&amp;nbsp;("&amp;VLOOKUP(Magazine!$B90,Magazine!$B$2:$AN$95,37,0)&amp;IF(VLOOKUP(Magazine!$B90,Magazine!$B$2:$AN$95,37,0)&gt;1," pozitii"," pozitie")&amp;")&lt;/p&gt;"&amp;'Responsabil Service'!$D$1&amp;"  &lt;p&gt;&amp;emsp;&amp;emsp;&amp;emsp;&amp;emsp;&amp;emsp;Trimite-ne CV-ul tau &lt;a href=""mailto:recrutare@altex.ro?subject="&amp;"["&amp;UPPER(Magazine!F90)&amp;"]"&amp;" ["&amp;UPPER(Magazine!D90)&amp;"] "&amp;"Responsabil Service"&amp;"""&gt;click aici pentru a aplica.&lt;/a&gt;&lt;/p&gt;","")</f>
        <v/>
      </c>
      <c r="P215" t="str">
        <f>IF(Magazine!AM90&gt;0,"&lt;p class=""cariere-pozitie-titlu"" id="""&amp;IF(Magazine!$AO90&lt;&gt;0,SUBSTITUTE(Magazine!$B90," ","-"),"")&amp;"""&gt;&amp;emsp;&amp;emsp;•&amp;nbsp;&amp;nbsp;Operator Online&amp;nbsp;&amp;nbsp;("&amp;VLOOKUP(Magazine!$B90,Magazine!$B$2:$AN$95,38,0)&amp;IF(VLOOKUP(Magazine!$B90,Magazine!$B$2:$AN$95,38,0)&gt;1,"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href=""mailto:recrutare@altex.ro?subject="&amp;"["&amp;UPPER(Magazine!F90)&amp;"]"&amp;" ["&amp;UPPER(Magazine!D90)&amp;"] "&amp;"Operator Online"&amp;"""&gt;recrutare@altex.ro&lt;/a&gt;&lt;/p&gt;","")</f>
        <v/>
      </c>
      <c r="Q215" t="str">
        <f>IF(Magazine!AN90&gt;0,"&lt;p class=""cariere-pozitie-titlu"" id="""&amp;IF(Magazine!$AO90&lt;&gt;0,SUBSTITUTE(Magazine!$B90," ","-"),"")&amp;"""&gt;&amp;emsp;&amp;emsp;•&amp;nbsp;&amp;nbsp;Operator Probe &amp; Garantii&amp;nbsp;&amp;nbsp;("&amp;VLOOKUP(Magazine!$B90,Magazine!$B$2:$AN$95,39,0)&amp;IF(VLOOKUP(Magazine!$B90,Magazine!$B$2:$AN$95,39,0)&gt;1,"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href=""mailto:recrutare@altex.ro?subject="&amp;"["&amp;UPPER(Magazine!G90)&amp;"]"&amp;" ["&amp;UPPER(Magazine!E90)&amp;"] "&amp;"Probe &amp; Garantii"&amp;"""&gt;recrutare@altex.ro&lt;/a&gt;&lt;/p&gt;","")</f>
        <v/>
      </c>
      <c r="R215" t="str">
        <f t="shared" si="5"/>
        <v>&lt;/div&gt;</v>
      </c>
    </row>
    <row r="216" spans="1:18" x14ac:dyDescent="0.3">
      <c r="A216" t="str">
        <f>IF(NOT(ISNA(VLOOKUP(Magazine!D91,Magazine!$AQ$2:$AR$41,2,0))),IF(Magazine!D91&lt;&gt;Magazine!D90,"&lt;button id="""&amp;LOWER(Magazine!D91)&amp;""" class=""accordion""&gt;Posturi in județul "&amp;Magazine!D91&amp;" &lt;div&gt;("&amp;VLOOKUP(Magazine!D91,Magazine!$AQ$2:$AR$41,2,0)&amp;")&lt;/div&gt;&lt;/button&gt;",""),"")</f>
        <v>&lt;button id="valcea" class="accordion"&gt;Posturi in județul Valcea &lt;div&gt;(1)&lt;/div&gt;&lt;/button&gt;</v>
      </c>
      <c r="B216" t="str">
        <f t="shared" si="4"/>
        <v>&lt;div class="panel"&gt;</v>
      </c>
      <c r="C216" t="str">
        <f>IF(Magazine!$AO91&lt;&gt;0,"  &lt;h3 class=cariere-magazin-titlu&gt;"&amp;Magazine!B91&amp;"&lt;/h3&gt;","")</f>
        <v xml:space="preserve">  &lt;h3 class=cariere-magazin-titlu&gt;Altex Ramnicu Valcea Family Center Kaufland&lt;/h3&gt;</v>
      </c>
      <c r="D216" t="str">
        <f>IF(Magazine!AA91&gt;0,"&lt;p class=""cariere-pozitie-titlu"" id="""&amp;IF(Magazine!$AO91&lt;&gt;0,SUBSTITUTE(Magazine!$B91," ","-"),"")&amp;"""&gt;&amp;emsp;&amp;emsp;•&amp;nbsp;&amp;nbsp;Director Magazin&amp;nbsp;&amp;nbsp;("&amp;VLOOKUP(Magazine!$B91,Magazine!$B$2:$AN$95,26,0)&amp;IF(VLOOKUP(Magazine!$B91,Magazine!$B$2:$AN$95,26,0)&gt;1," pozitii"," pozitie")&amp;")&lt;/p&gt;"&amp;'Director Magazin   '!$D$1&amp;"  &lt;p&gt;&amp;emsp;&amp;emsp;&amp;emsp;&amp;emsp;&amp;emsp;Trimite-ne CV-ul tau: &lt;a href=""mailto:recrutare@altex.ro?subject="&amp;"["&amp;UPPER(Magazine!C91)&amp;"]"&amp;" ["&amp;UPPER(Magazine!A91)&amp;"] "&amp;"Director Magazin"&amp;"""&gt;click aici pentru a aplica.&lt;/a&gt;&lt;/p&gt;","")</f>
        <v/>
      </c>
      <c r="E216" t="str">
        <f>IF(Magazine!AB91&gt;0,"&lt;p class=""cariere-pozitie-titlu"" id="""&amp;IF(Magazine!$AO91&lt;&gt;0,SUBSTITUTE(Magazine!$B91," ","-"),"")&amp;"""&gt;&amp;emsp;&amp;emsp;•&amp;nbsp;&amp;nbsp;Director Adjunct Magazin&amp;nbsp;&amp;nbsp;("&amp;VLOOKUP(Magazine!$B91,Magazine!$B$2:$AN$95,27,0)&amp;IF(VLOOKUP(Magazine!$B91,Magazine!$B$2:$AN$95,27,0)&gt;1," pozitii"," pozitie")&amp;")&lt;/p&gt;"&amp;'Director Adjunct'!$D$1&amp;"  &lt;p&gt;&amp;emsp;&amp;emsp;&amp;emsp;&amp;emsp;&amp;emsp;Trimite-ne CV-ul tau: &lt;a href=""mailto:recrutare@altex.ro?subject="&amp;"["&amp;UPPER(Magazine!D91)&amp;"]"&amp;" ["&amp;UPPER(Magazine!B91)&amp;"] "&amp;"Director Adjunct Magazin"&amp;"""&gt;click aici pentru a aplica.&lt;/a&gt;&lt;/p&gt;","")</f>
        <v>&lt;p class="cariere-pozitie-titlu" id="Altex-Ramnicu-Valcea-Family-Center-Kaufland"&gt;&amp;emsp;&amp;emsp;•&amp;nbsp;&amp;nbsp;Director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href="mailto:recrutare@altex.ro?subject=[VALCEA] [ALTEX RAMNICU VALCEA FAMILY CENTER KAUFLAND] Director Adjunct Magazin"&gt;click aici pentru a aplica.&lt;/a&gt;&lt;/p&gt;</v>
      </c>
      <c r="F216" t="str">
        <f>IF(Magazine!AC91&gt;0,"&lt;p class=""cariere-pozitie-titlu"" id="""&amp;IF(Magazine!$AO91&lt;&gt;0,SUBSTITUTE(Magazine!$B91," ","-"),"")&amp;"""&gt;&amp;emsp;&amp;emsp;•&amp;nbsp;&amp;nbsp;Manager Financiar&amp;nbsp;&amp;nbsp;("&amp;VLOOKUP(Magazine!$B91,Magazine!$B$2:$AN$95,28,0)&amp;IF(VLOOKUP(Magazine!$B91,Magazine!$B$2:$AN$95,28,0)&gt;1," pozitii"," pozitie")&amp;")&lt;/p&gt;"&amp;'Manager Financiar'!$D$1&amp;"  &lt;p&gt;&amp;emsp;&amp;emsp;&amp;emsp;&amp;emsp;&amp;emsp;Trimite-ne CV-ul tau: &lt;a href=""mailto:recrutare@altex.ro?subject="&amp;"["&amp;UPPER(Magazine!C91)&amp;"]"&amp;" ["&amp;UPPER(Magazine!A91)&amp;"] "&amp;"Manager Financiar"&amp;"""&gt;click aici pentru a aplica.&lt;/a&gt;&lt;/p&gt;","")</f>
        <v/>
      </c>
      <c r="G216" t="str">
        <f>IF(Magazine!AD91&gt;0,"&lt;p class=""cariere-pozitie-titlu"" id="""&amp;IF(Magazine!$AO91&lt;&gt;0,SUBSTITUTE(Magazine!$B91," ","-"),"")&amp;"""&gt;&amp;emsp;&amp;emsp;•&amp;nbsp;&amp;nbsp;Casier&amp;nbsp;&amp;nbsp;("&amp;VLOOKUP(Magazine!$B91,Magazine!$B$2:$AN$95,29,0)&amp;IF(VLOOKUP(Magazine!$B91,Magazine!$B$2:$AN$95,29,0)&gt;1," pozitii"," pozitie")&amp;")&lt;/p&gt;"&amp;Casier!$D$1&amp;"  &lt;p&gt;&amp;emsp;&amp;emsp;&amp;emsp;&amp;emsp;&amp;emsp;Trimite-ne CV-ul tau: &lt;a href=""mailto:recrutare@altex.ro?subject="&amp;"["&amp;UPPER(Magazine!C91)&amp;"]"&amp;" ["&amp;UPPER(Magazine!A91)&amp;"] "&amp;"Casier"&amp;"""&gt;click aici pentru a aplica.&lt;/a&gt;&lt;/p&gt;","")</f>
        <v/>
      </c>
      <c r="H216" t="str">
        <f>IF(Magazine!AE91&gt;0,"&lt;p class=""cariere-pozitie-titlu"" id="""&amp;IF(Magazine!$AO91&lt;&gt;0,SUBSTITUTE(Magazine!$B91," ","-"),"")&amp;"""&gt;&amp;emsp;&amp;emsp;•&amp;nbsp;&amp;nbsp;Consultant Vanzari Electrocasnice Mari&amp;nbsp;&amp;nbsp;("&amp;VLOOKUP(Magazine!$B91,Magazine!$B$2:$AN$95,30,0)&amp;IF(VLOOKUP(Magazine!$B91,Magazine!$B$2:$AN$95,30,0)&gt;1," pozitii"," pozitie")&amp;")&lt;/p&gt;"&amp;'Electrocasnice Mari'!$D$1&amp;"  &lt;p&gt;&amp;emsp;&amp;emsp;&amp;emsp;&amp;emsp;&amp;emsp;Trimite-ne CV-ul tau: &lt;a href=""mailto:recrutare@altex.ro?subject="&amp;"["&amp;UPPER(Magazine!C91)&amp;"]"&amp;" ["&amp;UPPER(Magazine!A91)&amp;"] "&amp;"Electrocasnice Mari"&amp;"""&gt;clici aici pentru a aplica.&lt;/a&gt;&lt;/p&gt;","")</f>
        <v/>
      </c>
      <c r="I216" t="str">
        <f>IF(Magazine!AF91&gt;0,"&lt;p class=""cariere-pozitie-titlu"" id="""&amp;IF(Magazine!$AO91&lt;&gt;0,SUBSTITUTE(Magazine!$B91," ","-"),"")&amp;"""&gt;&amp;emsp;&amp;emsp;•&amp;nbsp;&amp;nbsp;Consultant Vanzari Electrocasnice Mici&amp;nbsp;&amp;nbsp;("&amp;VLOOKUP(Magazine!$B91,Magazine!$B$2:$AN$95,31,0)&amp;IF(VLOOKUP(Magazine!$B91,Magazine!$B$2:$AN$95,31,0)&gt;1," pozitii"," pozitie")&amp;")&lt;/p&gt;"&amp;'Electrocasnice Mici'!$D$1&amp;"  &lt;p&gt;&amp;emsp;&amp;emsp;&amp;emsp;&amp;emsp;&amp;emsp;Trimite-ne CV-ul tau: &lt;a href=""mailto:recrutare@altex.ro?subject="&amp;"["&amp;UPPER(Magazine!C91)&amp;"]"&amp;" ["&amp;UPPER(Magazine!A91)&amp;"] "&amp;"Electrocasnice Mici"&amp;"""&gt;click aici pentru a aplica.&lt;/a&gt;&lt;/p&gt;","")</f>
        <v/>
      </c>
      <c r="J216" t="str">
        <f>IF(Magazine!AG91&gt;0,"&lt;p class=""cariere-pozitie-titlu"" id="""&amp;IF(Magazine!$AO91&lt;&gt;0,SUBSTITUTE(Magazine!$B91," ","-"),"")&amp;"""&gt;&amp;emsp;&amp;emsp;•&amp;nbsp;&amp;nbsp;Consultant Vanzari Comunicatii&amp;nbsp;&amp;nbsp;("&amp;VLOOKUP(Magazine!$B91,Magazine!$B$2:$AN$95,32,0)&amp;IF(VLOOKUP(Magazine!$B91,Magazine!$B$2:$AN$95,32,0)&gt;1," pozitii"," pozitie")&amp;")&lt;/p&gt;"&amp;Comunicatii!$D$1&amp;"  &lt;p&gt;&amp;emsp;&amp;emsp;&amp;emsp;&amp;emsp;&amp;emsp;Trimite-ne CV-ul tau: &lt;a href=""mailto:recrutare@altex.ro?subject="&amp;"["&amp;UPPER(Magazine!C91)&amp;"]"&amp;" ["&amp;UPPER(Magazine!A91)&amp;"] "&amp;"Comunicatii"&amp;"""&gt;click aici pentru a aplica.&lt;/a&gt;&lt;/p&gt;","")</f>
        <v/>
      </c>
      <c r="K216" t="str">
        <f>IF(Magazine!AH91&gt;0,"&lt;p class=""cariere-pozitie-titlu"" id="""&amp;IF(Magazine!$AO91&lt;&gt;0,SUBSTITUTE(Magazine!$B91," ","-"),"")&amp;"""&gt;&amp;emsp;&amp;emsp;•&amp;nbsp;&amp;nbsp;Consultant Vanzari IT&amp;nbsp;&amp;nbsp;("&amp;VLOOKUP(Magazine!$B91,Magazine!$B$2:$AN$95,33,0)&amp;IF(VLOOKUP(Magazine!$B91,Magazine!$B$2:$AN$95,33,0)&gt;1," pozitii"," pozitie")&amp;")&lt;/p&gt;"&amp;IT!$D$1&amp;"  &lt;p&gt;&amp;emsp;&amp;emsp;&amp;emsp;&amp;emsp;&amp;emsp;Trimite-ne CV-ul tau: &lt;a href=""mailto:recrutare@altex.ro?subject="&amp;"["&amp;UPPER(Magazine!C91)&amp;"]"&amp;" ["&amp;UPPER(Magazine!A91)&amp;"] "&amp;"IT"&amp;"""&gt;click aici pentru a aplica.&lt;/a&gt;&lt;/p&gt;","")</f>
        <v/>
      </c>
      <c r="L216" t="str">
        <f>IF(Magazine!AI91&gt;0,"&lt;p class=""cariere-pozitie-titlu"" id="""&amp;IF(Magazine!$AO91&lt;&gt;0,SUBSTITUTE(Magazine!$B91," ","-"),"")&amp;"""&gt;&amp;emsp;&amp;emsp;•&amp;nbsp;&amp;nbsp;Consultant Vanzari Entertainment&amp;nbsp;&amp;nbsp;("&amp;VLOOKUP(Magazine!$B91,Magazine!$B$2:$AN$95,34,0)&amp;IF(VLOOKUP(Magazine!$B91,Magazine!$B$2:$AN$95,34,0)&gt;1," pozitii"," pozitie")&amp;")&lt;/p&gt;"&amp;Entertainment!$D$1&amp;"  &lt;p&gt;&amp;emsp;&amp;emsp;&amp;emsp;&amp;emsp;&amp;emsp;Trimite-ne CV-ul tau &lt;a href=""mailto:recrutare@altex.ro?subject="&amp;"["&amp;UPPER(Magazine!C91)&amp;"]"&amp;" ["&amp;UPPER(Magazine!A91)&amp;"] "&amp;"Entertainment"&amp;"""&gt;click aici pentru a aplica.&lt;/a&gt;&lt;/p&gt;","")</f>
        <v/>
      </c>
      <c r="M216" t="str">
        <f>IF(Magazine!AJ91&gt;0,"&lt;p class=""cariere-pozitie-titlu"" id="""&amp;IF(Magazine!$AO91&lt;&gt;0,SUBSTITUTE(Magazine!$B91," ","-"),"")&amp;"""&gt;&amp;emsp;&amp;emsp;•&amp;nbsp;&amp;nbsp;Consultant Vanzari Negre&amp;nbsp;&amp;nbsp;("&amp;VLOOKUP(Magazine!$B91,Magazine!$B$2:$AN$95,35,0)&amp;IF(VLOOKUP(Magazine!$B91,Magazine!$B$2:$AN$95,35,0)&gt;1," pozitii"," pozitie")&amp;")&lt;/p&gt;"&amp;Negre!D90&amp;"  &lt;p&gt;&amp;emsp;&amp;emsp;&amp;emsp;&amp;emsp;&amp;emsp;Trimite-ne CV-ul tău la adresa &lt;a href=""mailto:recrutare@altex.ro?subject="&amp;"["&amp;UPPER(Magazine!C91)&amp;"]"&amp;" ["&amp;UPPER(Magazine!A91)&amp;"] "&amp;"Negre"&amp;"""&gt;recrutare@altex.ro&lt;/a&gt;&lt;/p&gt;","")</f>
        <v/>
      </c>
      <c r="N216" t="str">
        <f>IF(Magazine!AK91&gt;0,"&lt;p class=""cariere-pozitie-titlu"" id="""&amp;IF(Magazine!$AO91&lt;&gt;0,SUBSTITUTE(Magazine!$B91," ","-"),"")&amp;"""&gt;&amp;emsp;&amp;emsp;•&amp;nbsp;&amp;nbsp;Consultant Vanzari Audio-Visual&amp;nbsp;&amp;nbsp;("&amp;VLOOKUP(Magazine!$B91,Magazine!$B$2:$AN$95,36,0)&amp;IF(VLOOKUP(Magazine!$B91,Magazine!$B$2:$AN$95,36,0)&gt;1," pozitii"," pozitie")&amp;")&lt;/p&gt;"&amp;'Audio-Visual    '!$D$1&amp;"  &lt;p&gt;&amp;emsp;&amp;emsp;&amp;emsp;&amp;emsp;&amp;emsp;Trimite-ne CV-ul tau: &lt;a href=""mailto:recrutare@altex.ro?subject="&amp;"["&amp;UPPER(Magazine!F91)&amp;"]"&amp;" ["&amp;UPPER(Magazine!D91)&amp;"] "&amp;"Audio-Visual"&amp;"""&gt;click aici pentru a aplica.&lt;/a&gt;&lt;/p&gt;","")</f>
        <v/>
      </c>
      <c r="O216" t="str">
        <f>IF(Magazine!AL91&gt;0,"&lt;p class=""cariere-pozitie-titlu"" id="""&amp;IF(Magazine!$AO91&lt;&gt;0,SUBSTITUTE(Magazine!$B91," ","-"),"")&amp;"""&gt;&amp;emsp;&amp;emsp;•&amp;nbsp;&amp;nbsp;Responsabil Service&amp;nbsp;&amp;nbsp;("&amp;VLOOKUP(Magazine!$B91,Magazine!$B$2:$AN$95,37,0)&amp;IF(VLOOKUP(Magazine!$B91,Magazine!$B$2:$AN$95,37,0)&gt;1," pozitii"," pozitie")&amp;")&lt;/p&gt;"&amp;'Responsabil Service'!$D$1&amp;"  &lt;p&gt;&amp;emsp;&amp;emsp;&amp;emsp;&amp;emsp;&amp;emsp;Trimite-ne CV-ul tau &lt;a href=""mailto:recrutare@altex.ro?subject="&amp;"["&amp;UPPER(Magazine!F91)&amp;"]"&amp;" ["&amp;UPPER(Magazine!D91)&amp;"] "&amp;"Responsabil Service"&amp;"""&gt;click aici pentru a aplica.&lt;/a&gt;&lt;/p&gt;","")</f>
        <v/>
      </c>
      <c r="P216" t="str">
        <f>IF(Magazine!AM91&gt;0,"&lt;p class=""cariere-pozitie-titlu"" id="""&amp;IF(Magazine!$AO91&lt;&gt;0,SUBSTITUTE(Magazine!$B91," ","-"),"")&amp;"""&gt;&amp;emsp;&amp;emsp;•&amp;nbsp;&amp;nbsp;Operator Online&amp;nbsp;&amp;nbsp;("&amp;VLOOKUP(Magazine!$B91,Magazine!$B$2:$AN$95,38,0)&amp;IF(VLOOKUP(Magazine!$B91,Magazine!$B$2:$AN$95,38,0)&gt;1,"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href=""mailto:recrutare@altex.ro?subject="&amp;"["&amp;UPPER(Magazine!F91)&amp;"]"&amp;" ["&amp;UPPER(Magazine!D91)&amp;"] "&amp;"Operator Online"&amp;"""&gt;recrutare@altex.ro&lt;/a&gt;&lt;/p&gt;","")</f>
        <v/>
      </c>
      <c r="Q216" t="str">
        <f>IF(Magazine!AN91&gt;0,"&lt;p class=""cariere-pozitie-titlu"" id="""&amp;IF(Magazine!$AO91&lt;&gt;0,SUBSTITUTE(Magazine!$B91," ","-"),"")&amp;"""&gt;&amp;emsp;&amp;emsp;•&amp;nbsp;&amp;nbsp;Operator Probe &amp; Garantii&amp;nbsp;&amp;nbsp;("&amp;VLOOKUP(Magazine!$B91,Magazine!$B$2:$AN$95,39,0)&amp;IF(VLOOKUP(Magazine!$B91,Magazine!$B$2:$AN$95,39,0)&gt;1,"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href=""mailto:recrutare@altex.ro?subject="&amp;"["&amp;UPPER(Magazine!G91)&amp;"]"&amp;" ["&amp;UPPER(Magazine!E91)&amp;"] "&amp;"Probe &amp; Garantii"&amp;"""&gt;recrutare@altex.ro&lt;/a&gt;&lt;/p&gt;","")</f>
        <v/>
      </c>
      <c r="R216" t="str">
        <f t="shared" si="5"/>
        <v/>
      </c>
    </row>
    <row r="217" spans="1:18" x14ac:dyDescent="0.3">
      <c r="A217" t="str">
        <f>IF(NOT(ISNA(VLOOKUP(Magazine!D92,Magazine!$AQ$2:$AR$41,2,0))),IF(Magazine!D92&lt;&gt;Magazine!D91,"&lt;button id="""&amp;LOWER(Magazine!D92)&amp;""" class=""accordion""&gt;Posturi in județul "&amp;Magazine!D92&amp;" &lt;div&gt;("&amp;VLOOKUP(Magazine!D92,Magazine!$AQ$2:$AR$41,2,0)&amp;")&lt;/div&gt;&lt;/button&gt;",""),"")</f>
        <v/>
      </c>
      <c r="B217" t="str">
        <f t="shared" si="4"/>
        <v/>
      </c>
      <c r="C217" t="str">
        <f>IF(Magazine!$AO92&lt;&gt;0,"  &lt;h3 class=cariere-magazin-titlu&gt;"&amp;Magazine!B92&amp;"&lt;/h3&gt;","")</f>
        <v/>
      </c>
      <c r="D217" t="str">
        <f>IF(Magazine!AA92&gt;0,"&lt;p class=""cariere-pozitie-titlu"" id="""&amp;IF(Magazine!$AO92&lt;&gt;0,SUBSTITUTE(Magazine!$B92," ","-"),"")&amp;"""&gt;&amp;emsp;&amp;emsp;•&amp;nbsp;&amp;nbsp;Director Magazin&amp;nbsp;&amp;nbsp;("&amp;VLOOKUP(Magazine!$B92,Magazine!$B$2:$AN$95,26,0)&amp;IF(VLOOKUP(Magazine!$B92,Magazine!$B$2:$AN$95,26,0)&gt;1," pozitii"," pozitie")&amp;")&lt;/p&gt;"&amp;'Director Magazin   '!$D$1&amp;"  &lt;p&gt;&amp;emsp;&amp;emsp;&amp;emsp;&amp;emsp;&amp;emsp;Trimite-ne CV-ul tau: &lt;a href=""mailto:recrutare@altex.ro?subject="&amp;"["&amp;UPPER(Magazine!C92)&amp;"]"&amp;" ["&amp;UPPER(Magazine!A92)&amp;"] "&amp;"Director Magazin"&amp;"""&gt;click aici pentru a aplica.&lt;/a&gt;&lt;/p&gt;","")</f>
        <v/>
      </c>
      <c r="E217" t="str">
        <f>IF(Magazine!AB92&gt;0,"&lt;p class=""cariere-pozitie-titlu"" id="""&amp;IF(Magazine!$AO92&lt;&gt;0,SUBSTITUTE(Magazine!$B92," ","-"),"")&amp;"""&gt;&amp;emsp;&amp;emsp;•&amp;nbsp;&amp;nbsp;Director Adjunct Magazin&amp;nbsp;&amp;nbsp;("&amp;VLOOKUP(Magazine!$B92,Magazine!$B$2:$AN$95,27,0)&amp;IF(VLOOKUP(Magazine!$B92,Magazine!$B$2:$AN$95,27,0)&gt;1," pozitii"," pozitie")&amp;")&lt;/p&gt;"&amp;'Director Adjunct'!$D$1&amp;"  &lt;p&gt;&amp;emsp;&amp;emsp;&amp;emsp;&amp;emsp;&amp;emsp;Trimite-ne CV-ul tau: &lt;a href=""mailto:recrutare@altex.ro?subject="&amp;"["&amp;UPPER(Magazine!D92)&amp;"]"&amp;" ["&amp;UPPER(Magazine!B92)&amp;"] "&amp;"Director Adjunct Magazin"&amp;"""&gt;click aici pentru a aplica.&lt;/a&gt;&lt;/p&gt;","")</f>
        <v/>
      </c>
      <c r="F217" t="str">
        <f>IF(Magazine!AC92&gt;0,"&lt;p class=""cariere-pozitie-titlu"" id="""&amp;IF(Magazine!$AO92&lt;&gt;0,SUBSTITUTE(Magazine!$B92," ","-"),"")&amp;"""&gt;&amp;emsp;&amp;emsp;•&amp;nbsp;&amp;nbsp;Manager Financiar&amp;nbsp;&amp;nbsp;("&amp;VLOOKUP(Magazine!$B92,Magazine!$B$2:$AN$95,28,0)&amp;IF(VLOOKUP(Magazine!$B92,Magazine!$B$2:$AN$95,28,0)&gt;1," pozitii"," pozitie")&amp;")&lt;/p&gt;"&amp;'Manager Financiar'!$D$1&amp;"  &lt;p&gt;&amp;emsp;&amp;emsp;&amp;emsp;&amp;emsp;&amp;emsp;Trimite-ne CV-ul tau: &lt;a href=""mailto:recrutare@altex.ro?subject="&amp;"["&amp;UPPER(Magazine!C92)&amp;"]"&amp;" ["&amp;UPPER(Magazine!A92)&amp;"] "&amp;"Manager Financiar"&amp;"""&gt;click aici pentru a aplica.&lt;/a&gt;&lt;/p&gt;","")</f>
        <v/>
      </c>
      <c r="G217" t="str">
        <f>IF(Magazine!AD92&gt;0,"&lt;p class=""cariere-pozitie-titlu"" id="""&amp;IF(Magazine!$AO92&lt;&gt;0,SUBSTITUTE(Magazine!$B92," ","-"),"")&amp;"""&gt;&amp;emsp;&amp;emsp;•&amp;nbsp;&amp;nbsp;Casier&amp;nbsp;&amp;nbsp;("&amp;VLOOKUP(Magazine!$B92,Magazine!$B$2:$AN$95,29,0)&amp;IF(VLOOKUP(Magazine!$B92,Magazine!$B$2:$AN$95,29,0)&gt;1," pozitii"," pozitie")&amp;")&lt;/p&gt;"&amp;Casier!$D$1&amp;"  &lt;p&gt;&amp;emsp;&amp;emsp;&amp;emsp;&amp;emsp;&amp;emsp;Trimite-ne CV-ul tau: &lt;a href=""mailto:recrutare@altex.ro?subject="&amp;"["&amp;UPPER(Magazine!C92)&amp;"]"&amp;" ["&amp;UPPER(Magazine!A92)&amp;"] "&amp;"Casier"&amp;"""&gt;click aici pentru a aplica.&lt;/a&gt;&lt;/p&gt;","")</f>
        <v/>
      </c>
      <c r="H217" t="str">
        <f>IF(Magazine!AE92&gt;0,"&lt;p class=""cariere-pozitie-titlu"" id="""&amp;IF(Magazine!$AO92&lt;&gt;0,SUBSTITUTE(Magazine!$B92," ","-"),"")&amp;"""&gt;&amp;emsp;&amp;emsp;•&amp;nbsp;&amp;nbsp;Consultant Vanzari Electrocasnice Mari&amp;nbsp;&amp;nbsp;("&amp;VLOOKUP(Magazine!$B92,Magazine!$B$2:$AN$95,30,0)&amp;IF(VLOOKUP(Magazine!$B92,Magazine!$B$2:$AN$95,30,0)&gt;1," pozitii"," pozitie")&amp;")&lt;/p&gt;"&amp;'Electrocasnice Mari'!$D$1&amp;"  &lt;p&gt;&amp;emsp;&amp;emsp;&amp;emsp;&amp;emsp;&amp;emsp;Trimite-ne CV-ul tau: &lt;a href=""mailto:recrutare@altex.ro?subject="&amp;"["&amp;UPPER(Magazine!C92)&amp;"]"&amp;" ["&amp;UPPER(Magazine!A92)&amp;"] "&amp;"Electrocasnice Mari"&amp;"""&gt;clici aici pentru a aplica.&lt;/a&gt;&lt;/p&gt;","")</f>
        <v/>
      </c>
      <c r="I217" t="str">
        <f>IF(Magazine!AF92&gt;0,"&lt;p class=""cariere-pozitie-titlu"" id="""&amp;IF(Magazine!$AO92&lt;&gt;0,SUBSTITUTE(Magazine!$B92," ","-"),"")&amp;"""&gt;&amp;emsp;&amp;emsp;•&amp;nbsp;&amp;nbsp;Consultant Vanzari Electrocasnice Mici&amp;nbsp;&amp;nbsp;("&amp;VLOOKUP(Magazine!$B92,Magazine!$B$2:$AN$95,31,0)&amp;IF(VLOOKUP(Magazine!$B92,Magazine!$B$2:$AN$95,31,0)&gt;1," pozitii"," pozitie")&amp;")&lt;/p&gt;"&amp;'Electrocasnice Mici'!$D$1&amp;"  &lt;p&gt;&amp;emsp;&amp;emsp;&amp;emsp;&amp;emsp;&amp;emsp;Trimite-ne CV-ul tau: &lt;a href=""mailto:recrutare@altex.ro?subject="&amp;"["&amp;UPPER(Magazine!C92)&amp;"]"&amp;" ["&amp;UPPER(Magazine!A92)&amp;"] "&amp;"Electrocasnice Mici"&amp;"""&gt;click aici pentru a aplica.&lt;/a&gt;&lt;/p&gt;","")</f>
        <v/>
      </c>
      <c r="J217" t="str">
        <f>IF(Magazine!AG92&gt;0,"&lt;p class=""cariere-pozitie-titlu"" id="""&amp;IF(Magazine!$AO92&lt;&gt;0,SUBSTITUTE(Magazine!$B92," ","-"),"")&amp;"""&gt;&amp;emsp;&amp;emsp;•&amp;nbsp;&amp;nbsp;Consultant Vanzari Comunicatii&amp;nbsp;&amp;nbsp;("&amp;VLOOKUP(Magazine!$B92,Magazine!$B$2:$AN$95,32,0)&amp;IF(VLOOKUP(Magazine!$B92,Magazine!$B$2:$AN$95,32,0)&gt;1," pozitii"," pozitie")&amp;")&lt;/p&gt;"&amp;Comunicatii!$D$1&amp;"  &lt;p&gt;&amp;emsp;&amp;emsp;&amp;emsp;&amp;emsp;&amp;emsp;Trimite-ne CV-ul tau: &lt;a href=""mailto:recrutare@altex.ro?subject="&amp;"["&amp;UPPER(Magazine!C92)&amp;"]"&amp;" ["&amp;UPPER(Magazine!A92)&amp;"] "&amp;"Comunicatii"&amp;"""&gt;click aici pentru a aplica.&lt;/a&gt;&lt;/p&gt;","")</f>
        <v/>
      </c>
      <c r="K217" t="str">
        <f>IF(Magazine!AH92&gt;0,"&lt;p class=""cariere-pozitie-titlu"" id="""&amp;IF(Magazine!$AO92&lt;&gt;0,SUBSTITUTE(Magazine!$B92," ","-"),"")&amp;"""&gt;&amp;emsp;&amp;emsp;•&amp;nbsp;&amp;nbsp;Consultant Vanzari IT&amp;nbsp;&amp;nbsp;("&amp;VLOOKUP(Magazine!$B92,Magazine!$B$2:$AN$95,33,0)&amp;IF(VLOOKUP(Magazine!$B92,Magazine!$B$2:$AN$95,33,0)&gt;1," pozitii"," pozitie")&amp;")&lt;/p&gt;"&amp;IT!$D$1&amp;"  &lt;p&gt;&amp;emsp;&amp;emsp;&amp;emsp;&amp;emsp;&amp;emsp;Trimite-ne CV-ul tau: &lt;a href=""mailto:recrutare@altex.ro?subject="&amp;"["&amp;UPPER(Magazine!C92)&amp;"]"&amp;" ["&amp;UPPER(Magazine!A92)&amp;"] "&amp;"IT"&amp;"""&gt;click aici pentru a aplica.&lt;/a&gt;&lt;/p&gt;","")</f>
        <v/>
      </c>
      <c r="L217" t="str">
        <f>IF(Magazine!AI92&gt;0,"&lt;p class=""cariere-pozitie-titlu"" id="""&amp;IF(Magazine!$AO92&lt;&gt;0,SUBSTITUTE(Magazine!$B92," ","-"),"")&amp;"""&gt;&amp;emsp;&amp;emsp;•&amp;nbsp;&amp;nbsp;Consultant Vanzari Entertainment&amp;nbsp;&amp;nbsp;("&amp;VLOOKUP(Magazine!$B92,Magazine!$B$2:$AN$95,34,0)&amp;IF(VLOOKUP(Magazine!$B92,Magazine!$B$2:$AN$95,34,0)&gt;1," pozitii"," pozitie")&amp;")&lt;/p&gt;"&amp;Entertainment!$D$1&amp;"  &lt;p&gt;&amp;emsp;&amp;emsp;&amp;emsp;&amp;emsp;&amp;emsp;Trimite-ne CV-ul tau &lt;a href=""mailto:recrutare@altex.ro?subject="&amp;"["&amp;UPPER(Magazine!C92)&amp;"]"&amp;" ["&amp;UPPER(Magazine!A92)&amp;"] "&amp;"Entertainment"&amp;"""&gt;click aici pentru a aplica.&lt;/a&gt;&lt;/p&gt;","")</f>
        <v/>
      </c>
      <c r="M217" t="str">
        <f>IF(Magazine!AJ92&gt;0,"&lt;p class=""cariere-pozitie-titlu"" id="""&amp;IF(Magazine!$AO92&lt;&gt;0,SUBSTITUTE(Magazine!$B92," ","-"),"")&amp;"""&gt;&amp;emsp;&amp;emsp;•&amp;nbsp;&amp;nbsp;Consultant Vanzari Negre&amp;nbsp;&amp;nbsp;("&amp;VLOOKUP(Magazine!$B92,Magazine!$B$2:$AN$95,35,0)&amp;IF(VLOOKUP(Magazine!$B92,Magazine!$B$2:$AN$95,35,0)&gt;1," pozitii"," pozitie")&amp;")&lt;/p&gt;"&amp;Negre!D91&amp;"  &lt;p&gt;&amp;emsp;&amp;emsp;&amp;emsp;&amp;emsp;&amp;emsp;Trimite-ne CV-ul tău la adresa &lt;a href=""mailto:recrutare@altex.ro?subject="&amp;"["&amp;UPPER(Magazine!C92)&amp;"]"&amp;" ["&amp;UPPER(Magazine!A92)&amp;"] "&amp;"Negre"&amp;"""&gt;recrutare@altex.ro&lt;/a&gt;&lt;/p&gt;","")</f>
        <v/>
      </c>
      <c r="N217" t="str">
        <f>IF(Magazine!AK92&gt;0,"&lt;p class=""cariere-pozitie-titlu"" id="""&amp;IF(Magazine!$AO92&lt;&gt;0,SUBSTITUTE(Magazine!$B92," ","-"),"")&amp;"""&gt;&amp;emsp;&amp;emsp;•&amp;nbsp;&amp;nbsp;Consultant Vanzari Audio-Visual&amp;nbsp;&amp;nbsp;("&amp;VLOOKUP(Magazine!$B92,Magazine!$B$2:$AN$95,36,0)&amp;IF(VLOOKUP(Magazine!$B92,Magazine!$B$2:$AN$95,36,0)&gt;1," pozitii"," pozitie")&amp;")&lt;/p&gt;"&amp;'Audio-Visual    '!$D$1&amp;"  &lt;p&gt;&amp;emsp;&amp;emsp;&amp;emsp;&amp;emsp;&amp;emsp;Trimite-ne CV-ul tau: &lt;a href=""mailto:recrutare@altex.ro?subject="&amp;"["&amp;UPPER(Magazine!F92)&amp;"]"&amp;" ["&amp;UPPER(Magazine!D92)&amp;"] "&amp;"Audio-Visual"&amp;"""&gt;click aici pentru a aplica.&lt;/a&gt;&lt;/p&gt;","")</f>
        <v/>
      </c>
      <c r="O217" t="str">
        <f>IF(Magazine!AL92&gt;0,"&lt;p class=""cariere-pozitie-titlu"" id="""&amp;IF(Magazine!$AO92&lt;&gt;0,SUBSTITUTE(Magazine!$B92," ","-"),"")&amp;"""&gt;&amp;emsp;&amp;emsp;•&amp;nbsp;&amp;nbsp;Responsabil Service&amp;nbsp;&amp;nbsp;("&amp;VLOOKUP(Magazine!$B92,Magazine!$B$2:$AN$95,37,0)&amp;IF(VLOOKUP(Magazine!$B92,Magazine!$B$2:$AN$95,37,0)&gt;1," pozitii"," pozitie")&amp;")&lt;/p&gt;"&amp;'Responsabil Service'!$D$1&amp;"  &lt;p&gt;&amp;emsp;&amp;emsp;&amp;emsp;&amp;emsp;&amp;emsp;Trimite-ne CV-ul tau &lt;a href=""mailto:recrutare@altex.ro?subject="&amp;"["&amp;UPPER(Magazine!F92)&amp;"]"&amp;" ["&amp;UPPER(Magazine!D92)&amp;"] "&amp;"Responsabil Service"&amp;"""&gt;click aici pentru a aplica.&lt;/a&gt;&lt;/p&gt;","")</f>
        <v/>
      </c>
      <c r="P217" t="str">
        <f>IF(Magazine!AM92&gt;0,"&lt;p class=""cariere-pozitie-titlu"" id="""&amp;IF(Magazine!$AO92&lt;&gt;0,SUBSTITUTE(Magazine!$B92," ","-"),"")&amp;"""&gt;&amp;emsp;&amp;emsp;•&amp;nbsp;&amp;nbsp;Operator Online&amp;nbsp;&amp;nbsp;("&amp;VLOOKUP(Magazine!$B92,Magazine!$B$2:$AN$95,38,0)&amp;IF(VLOOKUP(Magazine!$B92,Magazine!$B$2:$AN$95,38,0)&gt;1,"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href=""mailto:recrutare@altex.ro?subject="&amp;"["&amp;UPPER(Magazine!F92)&amp;"]"&amp;" ["&amp;UPPER(Magazine!D92)&amp;"] "&amp;"Operator Online"&amp;"""&gt;recrutare@altex.ro&lt;/a&gt;&lt;/p&gt;","")</f>
        <v/>
      </c>
      <c r="Q217" t="str">
        <f>IF(Magazine!AN92&gt;0,"&lt;p class=""cariere-pozitie-titlu"" id="""&amp;IF(Magazine!$AO92&lt;&gt;0,SUBSTITUTE(Magazine!$B92," ","-"),"")&amp;"""&gt;&amp;emsp;&amp;emsp;•&amp;nbsp;&amp;nbsp;Operator Probe &amp; Garantii&amp;nbsp;&amp;nbsp;("&amp;VLOOKUP(Magazine!$B92,Magazine!$B$2:$AN$95,39,0)&amp;IF(VLOOKUP(Magazine!$B92,Magazine!$B$2:$AN$95,39,0)&gt;1,"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href=""mailto:recrutare@altex.ro?subject="&amp;"["&amp;UPPER(Magazine!G92)&amp;"]"&amp;" ["&amp;UPPER(Magazine!E92)&amp;"] "&amp;"Probe &amp; Garantii"&amp;"""&gt;recrutare@altex.ro&lt;/a&gt;&lt;/p&gt;","")</f>
        <v/>
      </c>
      <c r="R217" t="str">
        <f t="shared" si="5"/>
        <v>&lt;/div&gt;</v>
      </c>
    </row>
    <row r="218" spans="1:18" x14ac:dyDescent="0.3">
      <c r="A218" t="str">
        <f>IF(NOT(ISNA(VLOOKUP(Magazine!D93,Magazine!$AQ$2:$AR$41,2,0))),IF(Magazine!D93&lt;&gt;Magazine!D92,"&lt;button id="""&amp;LOWER(Magazine!D93)&amp;""" class=""accordion""&gt;Posturi in județul "&amp;Magazine!D93&amp;" &lt;div&gt;("&amp;VLOOKUP(Magazine!D93,Magazine!$AQ$2:$AR$41,2,0)&amp;")&lt;/div&gt;&lt;/button&gt;",""),"")</f>
        <v>&lt;button id="vaslui" class="accordion"&gt;Posturi in județul Vaslui &lt;div&gt;(2)&lt;/div&gt;&lt;/button&gt;</v>
      </c>
      <c r="B218" t="str">
        <f t="shared" si="4"/>
        <v>&lt;div class="panel"&gt;</v>
      </c>
      <c r="C218" t="str">
        <f>IF(Magazine!$AO93&lt;&gt;0,"  &lt;h3 class=cariere-magazin-titlu&gt;"&amp;Magazine!B93&amp;"&lt;/h3&gt;","")</f>
        <v xml:space="preserve">  &lt;h3 class=cariere-magazin-titlu&gt;Altex Barlad Paloda&lt;/h3&gt;</v>
      </c>
      <c r="D218" t="str">
        <f>IF(Magazine!AA93&gt;0,"&lt;p class=""cariere-pozitie-titlu"" id="""&amp;IF(Magazine!$AO93&lt;&gt;0,SUBSTITUTE(Magazine!$B93," ","-"),"")&amp;"""&gt;&amp;emsp;&amp;emsp;•&amp;nbsp;&amp;nbsp;Director Magazin&amp;nbsp;&amp;nbsp;("&amp;VLOOKUP(Magazine!$B93,Magazine!$B$2:$AN$95,26,0)&amp;IF(VLOOKUP(Magazine!$B93,Magazine!$B$2:$AN$95,26,0)&gt;1," pozitii"," pozitie")&amp;")&lt;/p&gt;"&amp;'Director Magazin   '!$D$1&amp;"  &lt;p&gt;&amp;emsp;&amp;emsp;&amp;emsp;&amp;emsp;&amp;emsp;Trimite-ne CV-ul tau: &lt;a href=""mailto:recrutare@altex.ro?subject="&amp;"["&amp;UPPER(Magazine!C93)&amp;"]"&amp;" ["&amp;UPPER(Magazine!A93)&amp;"] "&amp;"Director Magazin"&amp;"""&gt;click aici pentru a aplica.&lt;/a&gt;&lt;/p&gt;","")</f>
        <v/>
      </c>
      <c r="E218" t="str">
        <f>IF(Magazine!AB93&gt;0,"&lt;p class=""cariere-pozitie-titlu"" id="""&amp;IF(Magazine!$AO93&lt;&gt;0,SUBSTITUTE(Magazine!$B93," ","-"),"")&amp;"""&gt;&amp;emsp;&amp;emsp;•&amp;nbsp;&amp;nbsp;Director Adjunct Magazin&amp;nbsp;&amp;nbsp;("&amp;VLOOKUP(Magazine!$B93,Magazine!$B$2:$AN$95,27,0)&amp;IF(VLOOKUP(Magazine!$B93,Magazine!$B$2:$AN$95,27,0)&gt;1," pozitii"," pozitie")&amp;")&lt;/p&gt;"&amp;'Director Adjunct'!$D$1&amp;"  &lt;p&gt;&amp;emsp;&amp;emsp;&amp;emsp;&amp;emsp;&amp;emsp;Trimite-ne CV-ul tau: &lt;a href=""mailto:recrutare@altex.ro?subject="&amp;"["&amp;UPPER(Magazine!D93)&amp;"]"&amp;" ["&amp;UPPER(Magazine!B93)&amp;"] "&amp;"Director Adjunct Magazin"&amp;"""&gt;click aici pentru a aplica.&lt;/a&gt;&lt;/p&gt;","")</f>
        <v>&lt;p class="cariere-pozitie-titlu" id="Altex-Barlad-Paloda"&gt;&amp;emsp;&amp;emsp;•&amp;nbsp;&amp;nbsp;Director Adjunct Magazin&amp;nbsp;&amp;nbsp;(1 pozitie)&lt;/p&gt;&lt;p&gt; &amp;emsp;&amp;emsp;&amp;emsp;&amp;emsp;&amp;emsp;Cerințe:&lt;/p&gt;&lt;p&gt;  &amp;emsp;- Studii superioare finalizate/ in curs de finalizare&lt;br/&gt;  &amp;emsp;- Experienta minim 1 an intr-o pozitie de management (experienta in Retail, reprezinta un avantaj)&lt;br/&gt;  &amp;emsp;- Experienta relevanta in domeniul vanzarilor&lt;br/&gt;  &amp;emsp;- Spirit antreprenorial si dorinta de perfectionare&lt;br/&gt;  &amp;emsp;- Bune abilitati de management si coordonarea a echipei&lt;br/&gt;  &amp;emsp;- Orientare catre rezultate si solutii&lt;br/&gt;  &amp;emsp;- Bune abilitati de comunicare, negociere si organizare&lt;br/&gt;  &amp;emsp;- Bune cunostinte de operare PC (MS Office)&lt;br/&gt;  &amp;emsp;- Cunostinte bune de limba Engleza&lt;br/&gt;  &amp;emsp;- Cunostine tehnice si pasiune pentru tehnologie&lt;br/&gt;&lt;/p&gt;&lt;p&gt; &amp;emsp;&amp;emsp;&amp;emsp;&amp;emsp;&amp;emsp;Beneficii:&lt;/p&gt;&lt;p&gt;  &amp;emsp;- Asigura, conduce si supervizeaza intreaga activitate din cadrul magazinului&lt;br/&gt;  &amp;emsp;- Propune masuri de optimizare a profitabilitatii magazinului pana la nivel de categorie&lt;br/&gt;  &amp;emsp;- Coordoneaza echipa din subordine&lt;br/&gt;  &amp;emsp;- Reprezinta magazinul in relatia cu tertii&lt;br/&gt;  &amp;emsp;- Intocmeste rapoarte de vanzari&lt;br/&gt;  &amp;emsp;- Salariu competitiv&lt;br/&gt;  &amp;emsp;- Bonusuri de performanta si prime ocazinonale&lt;br/&gt;  &amp;emsp;- Tichete de masa&lt;br/&gt;&lt;/p&gt;  &lt;p&gt;&amp;emsp;&amp;emsp;&amp;emsp;&amp;emsp;&amp;emsp;Trimite-ne CV-ul tau: &lt;a href="mailto:recrutare@altex.ro?subject=[VASLUI] [ALTEX BARLAD PALODA] Director Adjunct Magazin"&gt;click aici pentru a aplica.&lt;/a&gt;&lt;/p&gt;</v>
      </c>
      <c r="F218" t="str">
        <f>IF(Magazine!AC93&gt;0,"&lt;p class=""cariere-pozitie-titlu"" id="""&amp;IF(Magazine!$AO93&lt;&gt;0,SUBSTITUTE(Magazine!$B93," ","-"),"")&amp;"""&gt;&amp;emsp;&amp;emsp;•&amp;nbsp;&amp;nbsp;Manager Financiar&amp;nbsp;&amp;nbsp;("&amp;VLOOKUP(Magazine!$B93,Magazine!$B$2:$AN$95,28,0)&amp;IF(VLOOKUP(Magazine!$B93,Magazine!$B$2:$AN$95,28,0)&gt;1," pozitii"," pozitie")&amp;")&lt;/p&gt;"&amp;'Manager Financiar'!$D$1&amp;"  &lt;p&gt;&amp;emsp;&amp;emsp;&amp;emsp;&amp;emsp;&amp;emsp;Trimite-ne CV-ul tau: &lt;a href=""mailto:recrutare@altex.ro?subject="&amp;"["&amp;UPPER(Magazine!C93)&amp;"]"&amp;" ["&amp;UPPER(Magazine!A93)&amp;"] "&amp;"Manager Financiar"&amp;"""&gt;click aici pentru a aplica.&lt;/a&gt;&lt;/p&gt;","")</f>
        <v/>
      </c>
      <c r="G218" t="str">
        <f>IF(Magazine!AD93&gt;0,"&lt;p class=""cariere-pozitie-titlu"" id="""&amp;IF(Magazine!$AO93&lt;&gt;0,SUBSTITUTE(Magazine!$B93," ","-"),"")&amp;"""&gt;&amp;emsp;&amp;emsp;•&amp;nbsp;&amp;nbsp;Casier&amp;nbsp;&amp;nbsp;("&amp;VLOOKUP(Magazine!$B93,Magazine!$B$2:$AN$95,29,0)&amp;IF(VLOOKUP(Magazine!$B93,Magazine!$B$2:$AN$95,29,0)&gt;1," pozitii"," pozitie")&amp;")&lt;/p&gt;"&amp;Casier!$D$1&amp;"  &lt;p&gt;&amp;emsp;&amp;emsp;&amp;emsp;&amp;emsp;&amp;emsp;Trimite-ne CV-ul tau: &lt;a href=""mailto:recrutare@altex.ro?subject="&amp;"["&amp;UPPER(Magazine!C93)&amp;"]"&amp;" ["&amp;UPPER(Magazine!A93)&amp;"] "&amp;"Casier"&amp;"""&gt;click aici pentru a aplica.&lt;/a&gt;&lt;/p&gt;","")</f>
        <v/>
      </c>
      <c r="H218" t="str">
        <f>IF(Magazine!AE93&gt;0,"&lt;p class=""cariere-pozitie-titlu"" id="""&amp;IF(Magazine!$AO93&lt;&gt;0,SUBSTITUTE(Magazine!$B93," ","-"),"")&amp;"""&gt;&amp;emsp;&amp;emsp;•&amp;nbsp;&amp;nbsp;Consultant Vanzari Electrocasnice Mari&amp;nbsp;&amp;nbsp;("&amp;VLOOKUP(Magazine!$B93,Magazine!$B$2:$AN$95,30,0)&amp;IF(VLOOKUP(Magazine!$B93,Magazine!$B$2:$AN$95,30,0)&gt;1," pozitii"," pozitie")&amp;")&lt;/p&gt;"&amp;'Electrocasnice Mari'!$D$1&amp;"  &lt;p&gt;&amp;emsp;&amp;emsp;&amp;emsp;&amp;emsp;&amp;emsp;Trimite-ne CV-ul tau: &lt;a href=""mailto:recrutare@altex.ro?subject="&amp;"["&amp;UPPER(Magazine!C93)&amp;"]"&amp;" ["&amp;UPPER(Magazine!A93)&amp;"] "&amp;"Electrocasnice Mari"&amp;"""&gt;clici aici pentru a aplica.&lt;/a&gt;&lt;/p&gt;","")</f>
        <v/>
      </c>
      <c r="I218" t="str">
        <f>IF(Magazine!AF93&gt;0,"&lt;p class=""cariere-pozitie-titlu"" id="""&amp;IF(Magazine!$AO93&lt;&gt;0,SUBSTITUTE(Magazine!$B93," ","-"),"")&amp;"""&gt;&amp;emsp;&amp;emsp;•&amp;nbsp;&amp;nbsp;Consultant Vanzari Electrocasnice Mici&amp;nbsp;&amp;nbsp;("&amp;VLOOKUP(Magazine!$B93,Magazine!$B$2:$AN$95,31,0)&amp;IF(VLOOKUP(Magazine!$B93,Magazine!$B$2:$AN$95,31,0)&gt;1," pozitii"," pozitie")&amp;")&lt;/p&gt;"&amp;'Electrocasnice Mici'!$D$1&amp;"  &lt;p&gt;&amp;emsp;&amp;emsp;&amp;emsp;&amp;emsp;&amp;emsp;Trimite-ne CV-ul tau: &lt;a href=""mailto:recrutare@altex.ro?subject="&amp;"["&amp;UPPER(Magazine!C93)&amp;"]"&amp;" ["&amp;UPPER(Magazine!A93)&amp;"] "&amp;"Electrocasnice Mici"&amp;"""&gt;click aici pentru a aplica.&lt;/a&gt;&lt;/p&gt;","")</f>
        <v/>
      </c>
      <c r="J218" t="str">
        <f>IF(Magazine!AG93&gt;0,"&lt;p class=""cariere-pozitie-titlu"" id="""&amp;IF(Magazine!$AO93&lt;&gt;0,SUBSTITUTE(Magazine!$B93," ","-"),"")&amp;"""&gt;&amp;emsp;&amp;emsp;•&amp;nbsp;&amp;nbsp;Consultant Vanzari Comunicatii&amp;nbsp;&amp;nbsp;("&amp;VLOOKUP(Magazine!$B93,Magazine!$B$2:$AN$95,32,0)&amp;IF(VLOOKUP(Magazine!$B93,Magazine!$B$2:$AN$95,32,0)&gt;1," pozitii"," pozitie")&amp;")&lt;/p&gt;"&amp;Comunicatii!$D$1&amp;"  &lt;p&gt;&amp;emsp;&amp;emsp;&amp;emsp;&amp;emsp;&amp;emsp;Trimite-ne CV-ul tau: &lt;a href=""mailto:recrutare@altex.ro?subject="&amp;"["&amp;UPPER(Magazine!C93)&amp;"]"&amp;" ["&amp;UPPER(Magazine!A93)&amp;"] "&amp;"Comunicatii"&amp;"""&gt;click aici pentru a aplica.&lt;/a&gt;&lt;/p&gt;","")</f>
        <v/>
      </c>
      <c r="K218" t="str">
        <f>IF(Magazine!AH93&gt;0,"&lt;p class=""cariere-pozitie-titlu"" id="""&amp;IF(Magazine!$AO93&lt;&gt;0,SUBSTITUTE(Magazine!$B93," ","-"),"")&amp;"""&gt;&amp;emsp;&amp;emsp;•&amp;nbsp;&amp;nbsp;Consultant Vanzari IT&amp;nbsp;&amp;nbsp;("&amp;VLOOKUP(Magazine!$B93,Magazine!$B$2:$AN$95,33,0)&amp;IF(VLOOKUP(Magazine!$B93,Magazine!$B$2:$AN$95,33,0)&gt;1," pozitii"," pozitie")&amp;")&lt;/p&gt;"&amp;IT!$D$1&amp;"  &lt;p&gt;&amp;emsp;&amp;emsp;&amp;emsp;&amp;emsp;&amp;emsp;Trimite-ne CV-ul tau: &lt;a href=""mailto:recrutare@altex.ro?subject="&amp;"["&amp;UPPER(Magazine!C93)&amp;"]"&amp;" ["&amp;UPPER(Magazine!A93)&amp;"] "&amp;"IT"&amp;"""&gt;click aici pentru a aplica.&lt;/a&gt;&lt;/p&gt;","")</f>
        <v/>
      </c>
      <c r="L218" t="str">
        <f>IF(Magazine!AI93&gt;0,"&lt;p class=""cariere-pozitie-titlu"" id="""&amp;IF(Magazine!$AO93&lt;&gt;0,SUBSTITUTE(Magazine!$B93," ","-"),"")&amp;"""&gt;&amp;emsp;&amp;emsp;•&amp;nbsp;&amp;nbsp;Consultant Vanzari Entertainment&amp;nbsp;&amp;nbsp;("&amp;VLOOKUP(Magazine!$B93,Magazine!$B$2:$AN$95,34,0)&amp;IF(VLOOKUP(Magazine!$B93,Magazine!$B$2:$AN$95,34,0)&gt;1," pozitii"," pozitie")&amp;")&lt;/p&gt;"&amp;Entertainment!$D$1&amp;"  &lt;p&gt;&amp;emsp;&amp;emsp;&amp;emsp;&amp;emsp;&amp;emsp;Trimite-ne CV-ul tau &lt;a href=""mailto:recrutare@altex.ro?subject="&amp;"["&amp;UPPER(Magazine!C93)&amp;"]"&amp;" ["&amp;UPPER(Magazine!A93)&amp;"] "&amp;"Entertainment"&amp;"""&gt;click aici pentru a aplica.&lt;/a&gt;&lt;/p&gt;","")</f>
        <v/>
      </c>
      <c r="M218" t="str">
        <f>IF(Magazine!AJ93&gt;0,"&lt;p class=""cariere-pozitie-titlu"" id="""&amp;IF(Magazine!$AO93&lt;&gt;0,SUBSTITUTE(Magazine!$B93," ","-"),"")&amp;"""&gt;&amp;emsp;&amp;emsp;•&amp;nbsp;&amp;nbsp;Consultant Vanzari Negre&amp;nbsp;&amp;nbsp;("&amp;VLOOKUP(Magazine!$B93,Magazine!$B$2:$AN$95,35,0)&amp;IF(VLOOKUP(Magazine!$B93,Magazine!$B$2:$AN$95,35,0)&gt;1," pozitii"," pozitie")&amp;")&lt;/p&gt;"&amp;Negre!D92&amp;"  &lt;p&gt;&amp;emsp;&amp;emsp;&amp;emsp;&amp;emsp;&amp;emsp;Trimite-ne CV-ul tău la adresa &lt;a href=""mailto:recrutare@altex.ro?subject="&amp;"["&amp;UPPER(Magazine!C93)&amp;"]"&amp;" ["&amp;UPPER(Magazine!A93)&amp;"] "&amp;"Negre"&amp;"""&gt;recrutare@altex.ro&lt;/a&gt;&lt;/p&gt;","")</f>
        <v>&lt;p class="cariere-pozitie-titlu" id="Altex-Barlad-Paloda"&gt;&amp;emsp;&amp;emsp;•&amp;nbsp;&amp;nbsp;Consultant Vanzari Negre&amp;nbsp;&amp;nbsp;(1 pozitie)&lt;/p&gt;  &lt;p&gt;&amp;emsp;&amp;emsp;&amp;emsp;&amp;emsp;&amp;emsp;Trimite-ne CV-ul tău la adresa &lt;a href="mailto:recrutare@altex.ro?subject=[BARLAD] [ALTEX] Negre"&gt;recrutare@altex.ro&lt;/a&gt;&lt;/p&gt;</v>
      </c>
      <c r="N218" t="str">
        <f>IF(Magazine!AK93&gt;0,"&lt;p class=""cariere-pozitie-titlu"" id="""&amp;IF(Magazine!$AO93&lt;&gt;0,SUBSTITUTE(Magazine!$B93," ","-"),"")&amp;"""&gt;&amp;emsp;&amp;emsp;•&amp;nbsp;&amp;nbsp;Consultant Vanzari Audio-Visual&amp;nbsp;&amp;nbsp;("&amp;VLOOKUP(Magazine!$B93,Magazine!$B$2:$AN$95,36,0)&amp;IF(VLOOKUP(Magazine!$B93,Magazine!$B$2:$AN$95,36,0)&gt;1," pozitii"," pozitie")&amp;")&lt;/p&gt;"&amp;'Audio-Visual    '!$D$1&amp;"  &lt;p&gt;&amp;emsp;&amp;emsp;&amp;emsp;&amp;emsp;&amp;emsp;Trimite-ne CV-ul tau: &lt;a href=""mailto:recrutare@altex.ro?subject="&amp;"["&amp;UPPER(Magazine!F93)&amp;"]"&amp;" ["&amp;UPPER(Magazine!D93)&amp;"] "&amp;"Audio-Visual"&amp;"""&gt;click aici pentru a aplica.&lt;/a&gt;&lt;/p&gt;","")</f>
        <v/>
      </c>
      <c r="O218" t="str">
        <f>IF(Magazine!AL93&gt;0,"&lt;p class=""cariere-pozitie-titlu"" id="""&amp;IF(Magazine!$AO93&lt;&gt;0,SUBSTITUTE(Magazine!$B93," ","-"),"")&amp;"""&gt;&amp;emsp;&amp;emsp;•&amp;nbsp;&amp;nbsp;Responsabil Service&amp;nbsp;&amp;nbsp;("&amp;VLOOKUP(Magazine!$B93,Magazine!$B$2:$AN$95,37,0)&amp;IF(VLOOKUP(Magazine!$B93,Magazine!$B$2:$AN$95,37,0)&gt;1," pozitii"," pozitie")&amp;")&lt;/p&gt;"&amp;'Responsabil Service'!$D$1&amp;"  &lt;p&gt;&amp;emsp;&amp;emsp;&amp;emsp;&amp;emsp;&amp;emsp;Trimite-ne CV-ul tau &lt;a href=""mailto:recrutare@altex.ro?subject="&amp;"["&amp;UPPER(Magazine!F93)&amp;"]"&amp;" ["&amp;UPPER(Magazine!D93)&amp;"] "&amp;"Responsabil Service"&amp;"""&gt;click aici pentru a aplica.&lt;/a&gt;&lt;/p&gt;","")</f>
        <v/>
      </c>
      <c r="P218" t="str">
        <f>IF(Magazine!AM93&gt;0,"&lt;p class=""cariere-pozitie-titlu"" id="""&amp;IF(Magazine!$AO93&lt;&gt;0,SUBSTITUTE(Magazine!$B93," ","-"),"")&amp;"""&gt;&amp;emsp;&amp;emsp;•&amp;nbsp;&amp;nbsp;Operator Online&amp;nbsp;&amp;nbsp;("&amp;VLOOKUP(Magazine!$B93,Magazine!$B$2:$AN$95,38,0)&amp;IF(VLOOKUP(Magazine!$B93,Magazine!$B$2:$AN$95,38,0)&gt;1,"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href=""mailto:recrutare@altex.ro?subject="&amp;"["&amp;UPPER(Magazine!F93)&amp;"]"&amp;" ["&amp;UPPER(Magazine!D93)&amp;"] "&amp;"Operator Online"&amp;"""&gt;recrutare@altex.ro&lt;/a&gt;&lt;/p&gt;","")</f>
        <v/>
      </c>
      <c r="Q218" t="str">
        <f>IF(Magazine!AN93&gt;0,"&lt;p class=""cariere-pozitie-titlu"" id="""&amp;IF(Magazine!$AO93&lt;&gt;0,SUBSTITUTE(Magazine!$B93," ","-"),"")&amp;"""&gt;&amp;emsp;&amp;emsp;•&amp;nbsp;&amp;nbsp;Operator Probe &amp; Garantii&amp;nbsp;&amp;nbsp;("&amp;VLOOKUP(Magazine!$B93,Magazine!$B$2:$AN$95,39,0)&amp;IF(VLOOKUP(Magazine!$B93,Magazine!$B$2:$AN$95,39,0)&gt;1,"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href=""mailto:recrutare@altex.ro?subject="&amp;"["&amp;UPPER(Magazine!G93)&amp;"]"&amp;" ["&amp;UPPER(Magazine!E93)&amp;"] "&amp;"Probe &amp; Garantii"&amp;"""&gt;recrutare@altex.ro&lt;/a&gt;&lt;/p&gt;","")</f>
        <v/>
      </c>
      <c r="R218" t="str">
        <f t="shared" si="5"/>
        <v/>
      </c>
    </row>
    <row r="219" spans="1:18" x14ac:dyDescent="0.3">
      <c r="A219" t="str">
        <f>IF(NOT(ISNA(VLOOKUP(Magazine!D94,Magazine!$AQ$2:$AR$41,2,0))),IF(Magazine!D94&lt;&gt;Magazine!D93,"&lt;button id="""&amp;LOWER(Magazine!D94)&amp;""" class=""accordion""&gt;Posturi in județul "&amp;Magazine!D94&amp;" &lt;div&gt;("&amp;VLOOKUP(Magazine!D94,Magazine!$AQ$2:$AR$41,2,0)&amp;")&lt;/div&gt;&lt;/button&gt;",""),"")</f>
        <v/>
      </c>
      <c r="B219" t="str">
        <f t="shared" si="4"/>
        <v/>
      </c>
      <c r="C219" t="str">
        <f>IF(Magazine!$AO94&lt;&gt;0,"  &lt;h3 class=cariere-magazin-titlu&gt;"&amp;Magazine!B94&amp;"&lt;/h3&gt;","")</f>
        <v/>
      </c>
      <c r="D219" t="str">
        <f>IF(Magazine!AA94&gt;0,"&lt;p class=""cariere-pozitie-titlu"" id="""&amp;IF(Magazine!$AO94&lt;&gt;0,SUBSTITUTE(Magazine!$B94," ","-"),"")&amp;"""&gt;&amp;emsp;&amp;emsp;•&amp;nbsp;&amp;nbsp;Director Magazin&amp;nbsp;&amp;nbsp;("&amp;VLOOKUP(Magazine!$B94,Magazine!$B$2:$AN$95,26,0)&amp;IF(VLOOKUP(Magazine!$B94,Magazine!$B$2:$AN$95,26,0)&gt;1," pozitii"," pozitie")&amp;")&lt;/p&gt;"&amp;'Director Magazin   '!$D$1&amp;"  &lt;p&gt;&amp;emsp;&amp;emsp;&amp;emsp;&amp;emsp;&amp;emsp;Trimite-ne CV-ul tau: &lt;a href=""mailto:recrutare@altex.ro?subject="&amp;"["&amp;UPPER(Magazine!C94)&amp;"]"&amp;" ["&amp;UPPER(Magazine!A94)&amp;"] "&amp;"Director Magazin"&amp;"""&gt;click aici pentru a aplica.&lt;/a&gt;&lt;/p&gt;","")</f>
        <v/>
      </c>
      <c r="E219" t="str">
        <f>IF(Magazine!AB94&gt;0,"&lt;p class=""cariere-pozitie-titlu"" id="""&amp;IF(Magazine!$AO94&lt;&gt;0,SUBSTITUTE(Magazine!$B94," ","-"),"")&amp;"""&gt;&amp;emsp;&amp;emsp;•&amp;nbsp;&amp;nbsp;Director Adjunct Magazin&amp;nbsp;&amp;nbsp;("&amp;VLOOKUP(Magazine!$B94,Magazine!$B$2:$AN$95,27,0)&amp;IF(VLOOKUP(Magazine!$B94,Magazine!$B$2:$AN$95,27,0)&gt;1," pozitii"," pozitie")&amp;")&lt;/p&gt;"&amp;'Director Adjunct'!$D$1&amp;"  &lt;p&gt;&amp;emsp;&amp;emsp;&amp;emsp;&amp;emsp;&amp;emsp;Trimite-ne CV-ul tau: &lt;a href=""mailto:recrutare@altex.ro?subject="&amp;"["&amp;UPPER(Magazine!D94)&amp;"]"&amp;" ["&amp;UPPER(Magazine!B94)&amp;"] "&amp;"Director Adjunct Magazin"&amp;"""&gt;click aici pentru a aplica.&lt;/a&gt;&lt;/p&gt;","")</f>
        <v/>
      </c>
      <c r="F219" t="str">
        <f>IF(Magazine!AC94&gt;0,"&lt;p class=""cariere-pozitie-titlu"" id="""&amp;IF(Magazine!$AO94&lt;&gt;0,SUBSTITUTE(Magazine!$B94," ","-"),"")&amp;"""&gt;&amp;emsp;&amp;emsp;•&amp;nbsp;&amp;nbsp;Manager Financiar&amp;nbsp;&amp;nbsp;("&amp;VLOOKUP(Magazine!$B94,Magazine!$B$2:$AN$95,28,0)&amp;IF(VLOOKUP(Magazine!$B94,Magazine!$B$2:$AN$95,28,0)&gt;1," pozitii"," pozitie")&amp;")&lt;/p&gt;"&amp;'Manager Financiar'!$D$1&amp;"  &lt;p&gt;&amp;emsp;&amp;emsp;&amp;emsp;&amp;emsp;&amp;emsp;Trimite-ne CV-ul tau: &lt;a href=""mailto:recrutare@altex.ro?subject="&amp;"["&amp;UPPER(Magazine!C94)&amp;"]"&amp;" ["&amp;UPPER(Magazine!A94)&amp;"] "&amp;"Manager Financiar"&amp;"""&gt;click aici pentru a aplica.&lt;/a&gt;&lt;/p&gt;","")</f>
        <v/>
      </c>
      <c r="G219" t="str">
        <f>IF(Magazine!AD94&gt;0,"&lt;p class=""cariere-pozitie-titlu"" id="""&amp;IF(Magazine!$AO94&lt;&gt;0,SUBSTITUTE(Magazine!$B94," ","-"),"")&amp;"""&gt;&amp;emsp;&amp;emsp;•&amp;nbsp;&amp;nbsp;Casier&amp;nbsp;&amp;nbsp;("&amp;VLOOKUP(Magazine!$B94,Magazine!$B$2:$AN$95,29,0)&amp;IF(VLOOKUP(Magazine!$B94,Magazine!$B$2:$AN$95,29,0)&gt;1," pozitii"," pozitie")&amp;")&lt;/p&gt;"&amp;Casier!$D$1&amp;"  &lt;p&gt;&amp;emsp;&amp;emsp;&amp;emsp;&amp;emsp;&amp;emsp;Trimite-ne CV-ul tau: &lt;a href=""mailto:recrutare@altex.ro?subject="&amp;"["&amp;UPPER(Magazine!C94)&amp;"]"&amp;" ["&amp;UPPER(Magazine!A94)&amp;"] "&amp;"Casier"&amp;"""&gt;click aici pentru a aplica.&lt;/a&gt;&lt;/p&gt;","")</f>
        <v/>
      </c>
      <c r="H219" t="str">
        <f>IF(Magazine!AE94&gt;0,"&lt;p class=""cariere-pozitie-titlu"" id="""&amp;IF(Magazine!$AO94&lt;&gt;0,SUBSTITUTE(Magazine!$B94," ","-"),"")&amp;"""&gt;&amp;emsp;&amp;emsp;•&amp;nbsp;&amp;nbsp;Consultant Vanzari Electrocasnice Mari&amp;nbsp;&amp;nbsp;("&amp;VLOOKUP(Magazine!$B94,Magazine!$B$2:$AN$95,30,0)&amp;IF(VLOOKUP(Magazine!$B94,Magazine!$B$2:$AN$95,30,0)&gt;1," pozitii"," pozitie")&amp;")&lt;/p&gt;"&amp;'Electrocasnice Mari'!$D$1&amp;"  &lt;p&gt;&amp;emsp;&amp;emsp;&amp;emsp;&amp;emsp;&amp;emsp;Trimite-ne CV-ul tau: &lt;a href=""mailto:recrutare@altex.ro?subject="&amp;"["&amp;UPPER(Magazine!C94)&amp;"]"&amp;" ["&amp;UPPER(Magazine!A94)&amp;"] "&amp;"Electrocasnice Mari"&amp;"""&gt;clici aici pentru a aplica.&lt;/a&gt;&lt;/p&gt;","")</f>
        <v/>
      </c>
      <c r="I219" t="str">
        <f>IF(Magazine!AF94&gt;0,"&lt;p class=""cariere-pozitie-titlu"" id="""&amp;IF(Magazine!$AO94&lt;&gt;0,SUBSTITUTE(Magazine!$B94," ","-"),"")&amp;"""&gt;&amp;emsp;&amp;emsp;•&amp;nbsp;&amp;nbsp;Consultant Vanzari Electrocasnice Mici&amp;nbsp;&amp;nbsp;("&amp;VLOOKUP(Magazine!$B94,Magazine!$B$2:$AN$95,31,0)&amp;IF(VLOOKUP(Magazine!$B94,Magazine!$B$2:$AN$95,31,0)&gt;1," pozitii"," pozitie")&amp;")&lt;/p&gt;"&amp;'Electrocasnice Mici'!$D$1&amp;"  &lt;p&gt;&amp;emsp;&amp;emsp;&amp;emsp;&amp;emsp;&amp;emsp;Trimite-ne CV-ul tau: &lt;a href=""mailto:recrutare@altex.ro?subject="&amp;"["&amp;UPPER(Magazine!C94)&amp;"]"&amp;" ["&amp;UPPER(Magazine!A94)&amp;"] "&amp;"Electrocasnice Mici"&amp;"""&gt;click aici pentru a aplica.&lt;/a&gt;&lt;/p&gt;","")</f>
        <v/>
      </c>
      <c r="J219" t="str">
        <f>IF(Magazine!AG94&gt;0,"&lt;p class=""cariere-pozitie-titlu"" id="""&amp;IF(Magazine!$AO94&lt;&gt;0,SUBSTITUTE(Magazine!$B94," ","-"),"")&amp;"""&gt;&amp;emsp;&amp;emsp;•&amp;nbsp;&amp;nbsp;Consultant Vanzari Comunicatii&amp;nbsp;&amp;nbsp;("&amp;VLOOKUP(Magazine!$B94,Magazine!$B$2:$AN$95,32,0)&amp;IF(VLOOKUP(Magazine!$B94,Magazine!$B$2:$AN$95,32,0)&gt;1," pozitii"," pozitie")&amp;")&lt;/p&gt;"&amp;Comunicatii!$D$1&amp;"  &lt;p&gt;&amp;emsp;&amp;emsp;&amp;emsp;&amp;emsp;&amp;emsp;Trimite-ne CV-ul tau: &lt;a href=""mailto:recrutare@altex.ro?subject="&amp;"["&amp;UPPER(Magazine!C94)&amp;"]"&amp;" ["&amp;UPPER(Magazine!A94)&amp;"] "&amp;"Comunicatii"&amp;"""&gt;click aici pentru a aplica.&lt;/a&gt;&lt;/p&gt;","")</f>
        <v/>
      </c>
      <c r="K219" t="str">
        <f>IF(Magazine!AH94&gt;0,"&lt;p class=""cariere-pozitie-titlu"" id="""&amp;IF(Magazine!$AO94&lt;&gt;0,SUBSTITUTE(Magazine!$B94," ","-"),"")&amp;"""&gt;&amp;emsp;&amp;emsp;•&amp;nbsp;&amp;nbsp;Consultant Vanzari IT&amp;nbsp;&amp;nbsp;("&amp;VLOOKUP(Magazine!$B94,Magazine!$B$2:$AN$95,33,0)&amp;IF(VLOOKUP(Magazine!$B94,Magazine!$B$2:$AN$95,33,0)&gt;1," pozitii"," pozitie")&amp;")&lt;/p&gt;"&amp;IT!$D$1&amp;"  &lt;p&gt;&amp;emsp;&amp;emsp;&amp;emsp;&amp;emsp;&amp;emsp;Trimite-ne CV-ul tau: &lt;a href=""mailto:recrutare@altex.ro?subject="&amp;"["&amp;UPPER(Magazine!C94)&amp;"]"&amp;" ["&amp;UPPER(Magazine!A94)&amp;"] "&amp;"IT"&amp;"""&gt;click aici pentru a aplica.&lt;/a&gt;&lt;/p&gt;","")</f>
        <v/>
      </c>
      <c r="L219" t="str">
        <f>IF(Magazine!AI94&gt;0,"&lt;p class=""cariere-pozitie-titlu"" id="""&amp;IF(Magazine!$AO94&lt;&gt;0,SUBSTITUTE(Magazine!$B94," ","-"),"")&amp;"""&gt;&amp;emsp;&amp;emsp;•&amp;nbsp;&amp;nbsp;Consultant Vanzari Entertainment&amp;nbsp;&amp;nbsp;("&amp;VLOOKUP(Magazine!$B94,Magazine!$B$2:$AN$95,34,0)&amp;IF(VLOOKUP(Magazine!$B94,Magazine!$B$2:$AN$95,34,0)&gt;1," pozitii"," pozitie")&amp;")&lt;/p&gt;"&amp;Entertainment!$D$1&amp;"  &lt;p&gt;&amp;emsp;&amp;emsp;&amp;emsp;&amp;emsp;&amp;emsp;Trimite-ne CV-ul tau &lt;a href=""mailto:recrutare@altex.ro?subject="&amp;"["&amp;UPPER(Magazine!C94)&amp;"]"&amp;" ["&amp;UPPER(Magazine!A94)&amp;"] "&amp;"Entertainment"&amp;"""&gt;click aici pentru a aplica.&lt;/a&gt;&lt;/p&gt;","")</f>
        <v/>
      </c>
      <c r="M219" t="str">
        <f>IF(Magazine!AJ94&gt;0,"&lt;p class=""cariere-pozitie-titlu"" id="""&amp;IF(Magazine!$AO94&lt;&gt;0,SUBSTITUTE(Magazine!$B94," ","-"),"")&amp;"""&gt;&amp;emsp;&amp;emsp;•&amp;nbsp;&amp;nbsp;Consultant Vanzari Negre&amp;nbsp;&amp;nbsp;("&amp;VLOOKUP(Magazine!$B94,Magazine!$B$2:$AN$95,35,0)&amp;IF(VLOOKUP(Magazine!$B94,Magazine!$B$2:$AN$95,35,0)&gt;1," pozitii"," pozitie")&amp;")&lt;/p&gt;"&amp;Negre!D93&amp;"  &lt;p&gt;&amp;emsp;&amp;emsp;&amp;emsp;&amp;emsp;&amp;emsp;Trimite-ne CV-ul tău la adresa &lt;a href=""mailto:recrutare@altex.ro?subject="&amp;"["&amp;UPPER(Magazine!C94)&amp;"]"&amp;" ["&amp;UPPER(Magazine!A94)&amp;"] "&amp;"Negre"&amp;"""&gt;recrutare@altex.ro&lt;/a&gt;&lt;/p&gt;","")</f>
        <v/>
      </c>
      <c r="N219" t="str">
        <f>IF(Magazine!AK94&gt;0,"&lt;p class=""cariere-pozitie-titlu"" id="""&amp;IF(Magazine!$AO94&lt;&gt;0,SUBSTITUTE(Magazine!$B94," ","-"),"")&amp;"""&gt;&amp;emsp;&amp;emsp;•&amp;nbsp;&amp;nbsp;Consultant Vanzari Audio-Visual&amp;nbsp;&amp;nbsp;("&amp;VLOOKUP(Magazine!$B94,Magazine!$B$2:$AN$95,36,0)&amp;IF(VLOOKUP(Magazine!$B94,Magazine!$B$2:$AN$95,36,0)&gt;1," pozitii"," pozitie")&amp;")&lt;/p&gt;"&amp;'Audio-Visual    '!$D$1&amp;"  &lt;p&gt;&amp;emsp;&amp;emsp;&amp;emsp;&amp;emsp;&amp;emsp;Trimite-ne CV-ul tau: &lt;a href=""mailto:recrutare@altex.ro?subject="&amp;"["&amp;UPPER(Magazine!F94)&amp;"]"&amp;" ["&amp;UPPER(Magazine!D94)&amp;"] "&amp;"Audio-Visual"&amp;"""&gt;click aici pentru a aplica.&lt;/a&gt;&lt;/p&gt;","")</f>
        <v/>
      </c>
      <c r="O219" t="str">
        <f>IF(Magazine!AL94&gt;0,"&lt;p class=""cariere-pozitie-titlu"" id="""&amp;IF(Magazine!$AO94&lt;&gt;0,SUBSTITUTE(Magazine!$B94," ","-"),"")&amp;"""&gt;&amp;emsp;&amp;emsp;•&amp;nbsp;&amp;nbsp;Responsabil Service&amp;nbsp;&amp;nbsp;("&amp;VLOOKUP(Magazine!$B94,Magazine!$B$2:$AN$95,37,0)&amp;IF(VLOOKUP(Magazine!$B94,Magazine!$B$2:$AN$95,37,0)&gt;1," pozitii"," pozitie")&amp;")&lt;/p&gt;"&amp;'Responsabil Service'!$D$1&amp;"  &lt;p&gt;&amp;emsp;&amp;emsp;&amp;emsp;&amp;emsp;&amp;emsp;Trimite-ne CV-ul tau &lt;a href=""mailto:recrutare@altex.ro?subject="&amp;"["&amp;UPPER(Magazine!F94)&amp;"]"&amp;" ["&amp;UPPER(Magazine!D94)&amp;"] "&amp;"Responsabil Service"&amp;"""&gt;click aici pentru a aplica.&lt;/a&gt;&lt;/p&gt;","")</f>
        <v/>
      </c>
      <c r="P219" t="str">
        <f>IF(Magazine!AM94&gt;0,"&lt;p class=""cariere-pozitie-titlu"" id="""&amp;IF(Magazine!$AO94&lt;&gt;0,SUBSTITUTE(Magazine!$B94," ","-"),"")&amp;"""&gt;&amp;emsp;&amp;emsp;•&amp;nbsp;&amp;nbsp;Operator Online&amp;nbsp;&amp;nbsp;("&amp;VLOOKUP(Magazine!$B94,Magazine!$B$2:$AN$95,38,0)&amp;IF(VLOOKUP(Magazine!$B94,Magazine!$B$2:$AN$95,38,0)&gt;1,"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href=""mailto:recrutare@altex.ro?subject="&amp;"["&amp;UPPER(Magazine!F94)&amp;"]"&amp;" ["&amp;UPPER(Magazine!D94)&amp;"] "&amp;"Operator Online"&amp;"""&gt;recrutare@altex.ro&lt;/a&gt;&lt;/p&gt;","")</f>
        <v/>
      </c>
      <c r="Q219" t="str">
        <f>IF(Magazine!AN94&gt;0,"&lt;p class=""cariere-pozitie-titlu"" id="""&amp;IF(Magazine!$AO94&lt;&gt;0,SUBSTITUTE(Magazine!$B94," ","-"),"")&amp;"""&gt;&amp;emsp;&amp;emsp;•&amp;nbsp;&amp;nbsp;Operator Probe &amp; Garantii&amp;nbsp;&amp;nbsp;("&amp;VLOOKUP(Magazine!$B94,Magazine!$B$2:$AN$95,39,0)&amp;IF(VLOOKUP(Magazine!$B94,Magazine!$B$2:$AN$95,39,0)&gt;1,"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href=""mailto:recrutare@altex.ro?subject="&amp;"["&amp;UPPER(Magazine!G94)&amp;"]"&amp;" ["&amp;UPPER(Magazine!E94)&amp;"] "&amp;"Probe &amp; Garantii"&amp;"""&gt;recrutare@altex.ro&lt;/a&gt;&lt;/p&gt;","")</f>
        <v/>
      </c>
      <c r="R219" t="str">
        <f t="shared" si="5"/>
        <v>&lt;/div&gt;</v>
      </c>
    </row>
    <row r="220" spans="1:18" x14ac:dyDescent="0.3">
      <c r="A220" t="str">
        <f>IF(NOT(ISNA(VLOOKUP(Magazine!D95,Magazine!$AQ$2:$AR$41,2,0))),IF(Magazine!D95&lt;&gt;Magazine!D94,"&lt;button id="""&amp;LOWER(Magazine!D95)&amp;""" class=""accordion""&gt;Posturi in județul "&amp;Magazine!D95&amp;" &lt;div&gt;("&amp;VLOOKUP(Magazine!D95,Magazine!$AQ$2:$AR$41,2,0)&amp;")&lt;/div&gt;&lt;/button&gt;",""),"")</f>
        <v>&lt;button id="vrancea" class="accordion"&gt;Posturi in județul Vrancea &lt;div&gt;(0)&lt;/div&gt;&lt;/button&gt;</v>
      </c>
      <c r="B220" t="str">
        <f t="shared" si="4"/>
        <v>&lt;div class="panel"&gt;</v>
      </c>
      <c r="C220" t="str">
        <f>IF(Magazine!$AO95&lt;&gt;0,"  &lt;h3 class=cariere-magazin-titlu&gt;"&amp;Magazine!B95&amp;"&lt;/h3&gt;","")</f>
        <v/>
      </c>
      <c r="D220" t="str">
        <f>IF(Magazine!AA95&gt;0,"&lt;p class=""cariere-pozitie-titlu"" id="""&amp;IF(Magazine!$AO95&lt;&gt;0,SUBSTITUTE(Magazine!$B95," ","-"),"")&amp;"""&gt;&amp;emsp;&amp;emsp;•&amp;nbsp;&amp;nbsp;Director Magazin&amp;nbsp;&amp;nbsp;("&amp;VLOOKUP(Magazine!$B95,Magazine!$B$2:$AN$95,26,0)&amp;IF(VLOOKUP(Magazine!$B95,Magazine!$B$2:$AN$95,26,0)&gt;1," pozitii"," pozitie")&amp;")&lt;/p&gt;"&amp;'Director Magazin   '!$D$1&amp;"  &lt;p&gt;&amp;emsp;&amp;emsp;&amp;emsp;&amp;emsp;&amp;emsp;Trimite-ne CV-ul tau: &lt;a href=""mailto:recrutare@altex.ro?subject="&amp;"["&amp;UPPER(Magazine!C95)&amp;"]"&amp;" ["&amp;UPPER(Magazine!A95)&amp;"] "&amp;"Director Magazin"&amp;"""&gt;click aici pentru a aplica.&lt;/a&gt;&lt;/p&gt;","")</f>
        <v/>
      </c>
      <c r="E220" t="str">
        <f>IF(Magazine!AB95&gt;0,"&lt;p class=""cariere-pozitie-titlu"" id="""&amp;IF(Magazine!$AO95&lt;&gt;0,SUBSTITUTE(Magazine!$B95," ","-"),"")&amp;"""&gt;&amp;emsp;&amp;emsp;•&amp;nbsp;&amp;nbsp;Director Adjunct Magazin&amp;nbsp;&amp;nbsp;("&amp;VLOOKUP(Magazine!$B95,Magazine!$B$2:$AN$95,27,0)&amp;IF(VLOOKUP(Magazine!$B95,Magazine!$B$2:$AN$95,27,0)&gt;1," pozitii"," pozitie")&amp;")&lt;/p&gt;"&amp;'Director Adjunct'!$D$1&amp;"  &lt;p&gt;&amp;emsp;&amp;emsp;&amp;emsp;&amp;emsp;&amp;emsp;Trimite-ne CV-ul tau: &lt;a href=""mailto:recrutare@altex.ro?subject="&amp;"["&amp;UPPER(Magazine!D95)&amp;"]"&amp;" ["&amp;UPPER(Magazine!B95)&amp;"] "&amp;"Director Adjunct Magazin"&amp;"""&gt;click aici pentru a aplica.&lt;/a&gt;&lt;/p&gt;","")</f>
        <v/>
      </c>
      <c r="F220" t="str">
        <f>IF(Magazine!AC95&gt;0,"&lt;p class=""cariere-pozitie-titlu"" id="""&amp;IF(Magazine!$AO95&lt;&gt;0,SUBSTITUTE(Magazine!$B95," ","-"),"")&amp;"""&gt;&amp;emsp;&amp;emsp;•&amp;nbsp;&amp;nbsp;Manager Financiar&amp;nbsp;&amp;nbsp;("&amp;VLOOKUP(Magazine!$B95,Magazine!$B$2:$AN$95,28,0)&amp;IF(VLOOKUP(Magazine!$B95,Magazine!$B$2:$AN$95,28,0)&gt;1," pozitii"," pozitie")&amp;")&lt;/p&gt;"&amp;'Manager Financiar'!$D$1&amp;"  &lt;p&gt;&amp;emsp;&amp;emsp;&amp;emsp;&amp;emsp;&amp;emsp;Trimite-ne CV-ul tau: &lt;a href=""mailto:recrutare@altex.ro?subject="&amp;"["&amp;UPPER(Magazine!C95)&amp;"]"&amp;" ["&amp;UPPER(Magazine!A95)&amp;"] "&amp;"Manager Financiar"&amp;"""&gt;click aici pentru a aplica.&lt;/a&gt;&lt;/p&gt;","")</f>
        <v/>
      </c>
      <c r="G220" t="str">
        <f>IF(Magazine!AD95&gt;0,"&lt;p class=""cariere-pozitie-titlu"" id="""&amp;IF(Magazine!$AO95&lt;&gt;0,SUBSTITUTE(Magazine!$B95," ","-"),"")&amp;"""&gt;&amp;emsp;&amp;emsp;•&amp;nbsp;&amp;nbsp;Casier&amp;nbsp;&amp;nbsp;("&amp;VLOOKUP(Magazine!$B95,Magazine!$B$2:$AN$95,29,0)&amp;IF(VLOOKUP(Magazine!$B95,Magazine!$B$2:$AN$95,29,0)&gt;1," pozitii"," pozitie")&amp;")&lt;/p&gt;"&amp;Casier!$D$1&amp;"  &lt;p&gt;&amp;emsp;&amp;emsp;&amp;emsp;&amp;emsp;&amp;emsp;Trimite-ne CV-ul tau: &lt;a href=""mailto:recrutare@altex.ro?subject="&amp;"["&amp;UPPER(Magazine!C95)&amp;"]"&amp;" ["&amp;UPPER(Magazine!A95)&amp;"] "&amp;"Casier"&amp;"""&gt;click aici pentru a aplica.&lt;/a&gt;&lt;/p&gt;","")</f>
        <v/>
      </c>
      <c r="H220" t="str">
        <f>IF(Magazine!AE95&gt;0,"&lt;p class=""cariere-pozitie-titlu"" id="""&amp;IF(Magazine!$AO95&lt;&gt;0,SUBSTITUTE(Magazine!$B95," ","-"),"")&amp;"""&gt;&amp;emsp;&amp;emsp;•&amp;nbsp;&amp;nbsp;Consultant Vanzari Electrocasnice Mari&amp;nbsp;&amp;nbsp;("&amp;VLOOKUP(Magazine!$B95,Magazine!$B$2:$AN$95,30,0)&amp;IF(VLOOKUP(Magazine!$B95,Magazine!$B$2:$AN$95,30,0)&gt;1," pozitii"," pozitie")&amp;")&lt;/p&gt;"&amp;'Electrocasnice Mari'!$D$1&amp;"  &lt;p&gt;&amp;emsp;&amp;emsp;&amp;emsp;&amp;emsp;&amp;emsp;Trimite-ne CV-ul tau: &lt;a href=""mailto:recrutare@altex.ro?subject="&amp;"["&amp;UPPER(Magazine!C95)&amp;"]"&amp;" ["&amp;UPPER(Magazine!A95)&amp;"] "&amp;"Electrocasnice Mari"&amp;"""&gt;clici aici pentru a aplica.&lt;/a&gt;&lt;/p&gt;","")</f>
        <v/>
      </c>
      <c r="I220" t="str">
        <f>IF(Magazine!AF95&gt;0,"&lt;p class=""cariere-pozitie-titlu"" id="""&amp;IF(Magazine!$AO95&lt;&gt;0,SUBSTITUTE(Magazine!$B95," ","-"),"")&amp;"""&gt;&amp;emsp;&amp;emsp;•&amp;nbsp;&amp;nbsp;Consultant Vanzari Electrocasnice Mici&amp;nbsp;&amp;nbsp;("&amp;VLOOKUP(Magazine!$B95,Magazine!$B$2:$AN$95,31,0)&amp;IF(VLOOKUP(Magazine!$B95,Magazine!$B$2:$AN$95,31,0)&gt;1," pozitii"," pozitie")&amp;")&lt;/p&gt;"&amp;'Electrocasnice Mici'!$D$1&amp;"  &lt;p&gt;&amp;emsp;&amp;emsp;&amp;emsp;&amp;emsp;&amp;emsp;Trimite-ne CV-ul tau: &lt;a href=""mailto:recrutare@altex.ro?subject="&amp;"["&amp;UPPER(Magazine!C95)&amp;"]"&amp;" ["&amp;UPPER(Magazine!A95)&amp;"] "&amp;"Electrocasnice Mici"&amp;"""&gt;click aici pentru a aplica.&lt;/a&gt;&lt;/p&gt;","")</f>
        <v/>
      </c>
      <c r="J220" t="str">
        <f>IF(Magazine!AG95&gt;0,"&lt;p class=""cariere-pozitie-titlu"" id="""&amp;IF(Magazine!$AO95&lt;&gt;0,SUBSTITUTE(Magazine!$B95," ","-"),"")&amp;"""&gt;&amp;emsp;&amp;emsp;•&amp;nbsp;&amp;nbsp;Consultant Vanzari Comunicatii&amp;nbsp;&amp;nbsp;("&amp;VLOOKUP(Magazine!$B95,Magazine!$B$2:$AN$95,32,0)&amp;IF(VLOOKUP(Magazine!$B95,Magazine!$B$2:$AN$95,32,0)&gt;1," pozitii"," pozitie")&amp;")&lt;/p&gt;"&amp;Comunicatii!$D$1&amp;"  &lt;p&gt;&amp;emsp;&amp;emsp;&amp;emsp;&amp;emsp;&amp;emsp;Trimite-ne CV-ul tau: &lt;a href=""mailto:recrutare@altex.ro?subject="&amp;"["&amp;UPPER(Magazine!C95)&amp;"]"&amp;" ["&amp;UPPER(Magazine!A95)&amp;"] "&amp;"Comunicatii"&amp;"""&gt;click aici pentru a aplica.&lt;/a&gt;&lt;/p&gt;","")</f>
        <v/>
      </c>
      <c r="K220" t="str">
        <f>IF(Magazine!AH95&gt;0,"&lt;p class=""cariere-pozitie-titlu"" id="""&amp;IF(Magazine!$AO95&lt;&gt;0,SUBSTITUTE(Magazine!$B95," ","-"),"")&amp;"""&gt;&amp;emsp;&amp;emsp;•&amp;nbsp;&amp;nbsp;Consultant Vanzari IT&amp;nbsp;&amp;nbsp;("&amp;VLOOKUP(Magazine!$B95,Magazine!$B$2:$AN$95,33,0)&amp;IF(VLOOKUP(Magazine!$B95,Magazine!$B$2:$AN$95,33,0)&gt;1," pozitii"," pozitie")&amp;")&lt;/p&gt;"&amp;IT!$D$1&amp;"  &lt;p&gt;&amp;emsp;&amp;emsp;&amp;emsp;&amp;emsp;&amp;emsp;Trimite-ne CV-ul tau: &lt;a href=""mailto:recrutare@altex.ro?subject="&amp;"["&amp;UPPER(Magazine!C95)&amp;"]"&amp;" ["&amp;UPPER(Magazine!A95)&amp;"] "&amp;"IT"&amp;"""&gt;click aici pentru a aplica.&lt;/a&gt;&lt;/p&gt;","")</f>
        <v/>
      </c>
      <c r="L220" t="str">
        <f>IF(Magazine!AI95&gt;0,"&lt;p class=""cariere-pozitie-titlu"" id="""&amp;IF(Magazine!$AO95&lt;&gt;0,SUBSTITUTE(Magazine!$B95," ","-"),"")&amp;"""&gt;&amp;emsp;&amp;emsp;•&amp;nbsp;&amp;nbsp;Consultant Vanzari Entertainment&amp;nbsp;&amp;nbsp;("&amp;VLOOKUP(Magazine!$B95,Magazine!$B$2:$AN$95,34,0)&amp;IF(VLOOKUP(Magazine!$B95,Magazine!$B$2:$AN$95,34,0)&gt;1," pozitii"," pozitie")&amp;")&lt;/p&gt;"&amp;Entertainment!$D$1&amp;"  &lt;p&gt;&amp;emsp;&amp;emsp;&amp;emsp;&amp;emsp;&amp;emsp;Trimite-ne CV-ul tau &lt;a href=""mailto:recrutare@altex.ro?subject="&amp;"["&amp;UPPER(Magazine!C95)&amp;"]"&amp;" ["&amp;UPPER(Magazine!A95)&amp;"] "&amp;"Entertainment"&amp;"""&gt;click aici pentru a aplica.&lt;/a&gt;&lt;/p&gt;","")</f>
        <v/>
      </c>
      <c r="M220" t="str">
        <f>IF(Magazine!AJ95&gt;0,"&lt;p class=""cariere-pozitie-titlu"" id="""&amp;IF(Magazine!$AO95&lt;&gt;0,SUBSTITUTE(Magazine!$B95," ","-"),"")&amp;"""&gt;&amp;emsp;&amp;emsp;•&amp;nbsp;&amp;nbsp;Consultant Vanzari Negre&amp;nbsp;&amp;nbsp;("&amp;VLOOKUP(Magazine!$B95,Magazine!$B$2:$AN$95,35,0)&amp;IF(VLOOKUP(Magazine!$B95,Magazine!$B$2:$AN$95,35,0)&gt;1," pozitii"," pozitie")&amp;")&lt;/p&gt;"&amp;Negre!D94&amp;"  &lt;p&gt;&amp;emsp;&amp;emsp;&amp;emsp;&amp;emsp;&amp;emsp;Trimite-ne CV-ul tău la adresa &lt;a href=""mailto:recrutare@altex.ro?subject="&amp;"["&amp;UPPER(Magazine!C95)&amp;"]"&amp;" ["&amp;UPPER(Magazine!A95)&amp;"] "&amp;"Negre"&amp;"""&gt;recrutare@altex.ro&lt;/a&gt;&lt;/p&gt;","")</f>
        <v/>
      </c>
      <c r="N220" t="str">
        <f>IF(Magazine!AK95&gt;0,"&lt;p class=""cariere-pozitie-titlu"" id="""&amp;IF(Magazine!$AO95&lt;&gt;0,SUBSTITUTE(Magazine!$B95," ","-"),"")&amp;"""&gt;&amp;emsp;&amp;emsp;•&amp;nbsp;&amp;nbsp;Consultant Vanzari Audio-Visual&amp;nbsp;&amp;nbsp;("&amp;VLOOKUP(Magazine!$B95,Magazine!$B$2:$AN$95,36,0)&amp;IF(VLOOKUP(Magazine!$B95,Magazine!$B$2:$AN$95,36,0)&gt;1," pozitii"," pozitie")&amp;")&lt;/p&gt;"&amp;'Audio-Visual    '!$D$1&amp;"  &lt;p&gt;&amp;emsp;&amp;emsp;&amp;emsp;&amp;emsp;&amp;emsp;Trimite-ne CV-ul tau: &lt;a href=""mailto:recrutare@altex.ro?subject="&amp;"["&amp;UPPER(Magazine!F95)&amp;"]"&amp;" ["&amp;UPPER(Magazine!D95)&amp;"] "&amp;"Audio-Visual"&amp;"""&gt;click aici pentru a aplica.&lt;/a&gt;&lt;/p&gt;","")</f>
        <v/>
      </c>
      <c r="O220" t="str">
        <f>IF(Magazine!AL95&gt;0,"&lt;p class=""cariere-pozitie-titlu"" id="""&amp;IF(Magazine!$AO95&lt;&gt;0,SUBSTITUTE(Magazine!$B95," ","-"),"")&amp;"""&gt;&amp;emsp;&amp;emsp;•&amp;nbsp;&amp;nbsp;Responsabil Service&amp;nbsp;&amp;nbsp;("&amp;VLOOKUP(Magazine!$B95,Magazine!$B$2:$AN$95,37,0)&amp;IF(VLOOKUP(Magazine!$B95,Magazine!$B$2:$AN$95,37,0)&gt;1," pozitii"," pozitie")&amp;")&lt;/p&gt;"&amp;'Responsabil Service'!$D$1&amp;"  &lt;p&gt;&amp;emsp;&amp;emsp;&amp;emsp;&amp;emsp;&amp;emsp;Trimite-ne CV-ul tau &lt;a href=""mailto:recrutare@altex.ro?subject="&amp;"["&amp;UPPER(Magazine!F95)&amp;"]"&amp;" ["&amp;UPPER(Magazine!D95)&amp;"] "&amp;"Responsabil Service"&amp;"""&gt;click aici pentru a aplica.&lt;/a&gt;&lt;/p&gt;","")</f>
        <v/>
      </c>
      <c r="P220" t="str">
        <f>IF(Magazine!AM95&gt;0,"&lt;p class=""cariere-pozitie-titlu"" id="""&amp;IF(Magazine!$AO95&lt;&gt;0,SUBSTITUTE(Magazine!$B95," ","-"),"")&amp;"""&gt;&amp;emsp;&amp;emsp;•&amp;nbsp;&amp;nbsp;Operator Online&amp;nbsp;&amp;nbsp;("&amp;VLOOKUP(Magazine!$B95,Magazine!$B$2:$AN$95,38,0)&amp;IF(VLOOKUP(Magazine!$B95,Magazine!$B$2:$AN$95,38,0)&gt;1,"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href=""mailto:recrutare@altex.ro?subject="&amp;"["&amp;UPPER(Magazine!F95)&amp;"]"&amp;" ["&amp;UPPER(Magazine!D95)&amp;"] "&amp;"Operator Online"&amp;"""&gt;recrutare@altex.ro&lt;/a&gt;&lt;/p&gt;","")</f>
        <v/>
      </c>
      <c r="Q220" t="str">
        <f>IF(Magazine!AN95&gt;0,"&lt;p class=""cariere-pozitie-titlu"" id="""&amp;IF(Magazine!$AO95&lt;&gt;0,SUBSTITUTE(Magazine!$B95," ","-"),"")&amp;"""&gt;&amp;emsp;&amp;emsp;•&amp;nbsp;&amp;nbsp;Operator Probe &amp; Garantii&amp;nbsp;&amp;nbsp;("&amp;VLOOKUP(Magazine!$B95,Magazine!$B$2:$AN$95,39,0)&amp;IF(VLOOKUP(Magazine!$B95,Magazine!$B$2:$AN$95,39,0)&gt;1,"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href=""mailto:recrutare@altex.ro?subject="&amp;"["&amp;UPPER(Magazine!G95)&amp;"]"&amp;" ["&amp;UPPER(Magazine!E95)&amp;"] "&amp;"Probe &amp; Garantii"&amp;"""&gt;recrutare@altex.ro&lt;/a&gt;&lt;/p&gt;","")</f>
        <v/>
      </c>
      <c r="R220" t="str">
        <f t="shared" si="5"/>
        <v/>
      </c>
    </row>
    <row r="221" spans="1:18" x14ac:dyDescent="0.3">
      <c r="A221" t="str">
        <f>IF(NOT(ISNA(VLOOKUP(Magazine!D96,Magazine!$AQ$2:$AR$41,2,0))),IF(Magazine!D96&lt;&gt;Magazine!D95,"&lt;button id="""&amp;LOWER(Magazine!D96)&amp;""" class=""accordion""&gt;Posturi in județul "&amp;Magazine!D96&amp;" &lt;div&gt;("&amp;VLOOKUP(Magazine!D96,Magazine!$AQ$2:$AR$41,2,0)&amp;")&lt;/div&gt;&lt;/button&gt;",""),"")</f>
        <v/>
      </c>
      <c r="B221" t="str">
        <f t="shared" ref="B221:B252" si="6">IF(LEN(A221)&gt;0,"&lt;div class=""panel""&gt;","")</f>
        <v/>
      </c>
      <c r="C221" t="str">
        <f>IF(Magazine!$AO96&lt;&gt;0,"  &lt;h3 class=cariere-magazin-titlu&gt;"&amp;Magazine!B96&amp;"&lt;/h3&gt;","")</f>
        <v/>
      </c>
      <c r="D221" t="str">
        <f>IF(Magazine!AA96&gt;0,"&lt;p class=""cariere-pozitie-titlu"" id="""&amp;IF(Magazine!$AO96&lt;&gt;0,SUBSTITUTE(Magazine!$B96," ","-"),"")&amp;"""&gt;&amp;emsp;&amp;emsp;•&amp;nbsp;&amp;nbsp;Director Magazin&amp;nbsp;&amp;nbsp;("&amp;VLOOKUP(Magazine!$B96,Magazine!$B$2:$AN$95,26,0)&amp;IF(VLOOKUP(Magazine!$B96,Magazine!$B$2:$AN$95,26,0)&gt;1," pozitii"," pozitie")&amp;")&lt;/p&gt;"&amp;'Director Magazin   '!$D$1&amp;"  &lt;p&gt;&amp;emsp;&amp;emsp;&amp;emsp;&amp;emsp;&amp;emsp;Trimite-ne CV-ul tau: &lt;a href=""mailto:recrutare@altex.ro?subject="&amp;"["&amp;UPPER(Magazine!C96)&amp;"]"&amp;" ["&amp;UPPER(Magazine!A96)&amp;"] "&amp;"Director Magazin"&amp;"""&gt;click aici pentru a aplica.&lt;/a&gt;&lt;/p&gt;","")</f>
        <v/>
      </c>
      <c r="E221" t="str">
        <f>IF(Magazine!AB96&gt;0,"&lt;p class=""cariere-pozitie-titlu"" id="""&amp;IF(Magazine!$AO96&lt;&gt;0,SUBSTITUTE(Magazine!$B96," ","-"),"")&amp;"""&gt;&amp;emsp;&amp;emsp;•&amp;nbsp;&amp;nbsp;Director Adjunct Magazin&amp;nbsp;&amp;nbsp;("&amp;VLOOKUP(Magazine!$B96,Magazine!$B$2:$AN$95,27,0)&amp;IF(VLOOKUP(Magazine!$B96,Magazine!$B$2:$AN$95,27,0)&gt;1," pozitii"," pozitie")&amp;")&lt;/p&gt;"&amp;'Director Adjunct'!$D$1&amp;"  &lt;p&gt;&amp;emsp;&amp;emsp;&amp;emsp;&amp;emsp;&amp;emsp;Trimite-ne CV-ul tau: &lt;a href=""mailto:recrutare@altex.ro?subject="&amp;"["&amp;UPPER(Magazine!D96)&amp;"]"&amp;" ["&amp;UPPER(Magazine!B96)&amp;"] "&amp;"Director Adjunct Magazin"&amp;"""&gt;click aici pentru a aplica.&lt;/a&gt;&lt;/p&gt;","")</f>
        <v/>
      </c>
      <c r="F221" t="str">
        <f>IF(Magazine!AC96&gt;0,"&lt;p class=""cariere-pozitie-titlu"" id="""&amp;IF(Magazine!$AO96&lt;&gt;0,SUBSTITUTE(Magazine!$B96," ","-"),"")&amp;"""&gt;&amp;emsp;&amp;emsp;•&amp;nbsp;&amp;nbsp;Manager Financiar&amp;nbsp;&amp;nbsp;("&amp;VLOOKUP(Magazine!$B96,Magazine!$B$2:$AN$95,28,0)&amp;IF(VLOOKUP(Magazine!$B96,Magazine!$B$2:$AN$95,28,0)&gt;1," pozitii"," pozitie")&amp;")&lt;/p&gt;"&amp;'Manager Financiar'!$D$1&amp;"  &lt;p&gt;&amp;emsp;&amp;emsp;&amp;emsp;&amp;emsp;&amp;emsp;Trimite-ne CV-ul tau: &lt;a href=""mailto:recrutare@altex.ro?subject="&amp;"["&amp;UPPER(Magazine!C96)&amp;"]"&amp;" ["&amp;UPPER(Magazine!A96)&amp;"] "&amp;"Manager Financiar"&amp;"""&gt;click aici pentru a aplica.&lt;/a&gt;&lt;/p&gt;","")</f>
        <v/>
      </c>
      <c r="G221" t="str">
        <f>IF(Magazine!AD96&gt;0,"&lt;p class=""cariere-pozitie-titlu"" id="""&amp;IF(Magazine!$AO96&lt;&gt;0,SUBSTITUTE(Magazine!$B96," ","-"),"")&amp;"""&gt;&amp;emsp;&amp;emsp;•&amp;nbsp;&amp;nbsp;Casier&amp;nbsp;&amp;nbsp;("&amp;VLOOKUP(Magazine!$B96,Magazine!$B$2:$AN$95,29,0)&amp;IF(VLOOKUP(Magazine!$B96,Magazine!$B$2:$AN$95,29,0)&gt;1," pozitii"," pozitie")&amp;")&lt;/p&gt;"&amp;Casier!$D$1&amp;"  &lt;p&gt;&amp;emsp;&amp;emsp;&amp;emsp;&amp;emsp;&amp;emsp;Trimite-ne CV-ul tau: &lt;a href=""mailto:recrutare@altex.ro?subject="&amp;"["&amp;UPPER(Magazine!C96)&amp;"]"&amp;" ["&amp;UPPER(Magazine!A96)&amp;"] "&amp;"Casier"&amp;"""&gt;click aici pentru a aplica.&lt;/a&gt;&lt;/p&gt;","")</f>
        <v/>
      </c>
      <c r="H221" t="str">
        <f>IF(Magazine!AE96&gt;0,"&lt;p class=""cariere-pozitie-titlu"" id="""&amp;IF(Magazine!$AO96&lt;&gt;0,SUBSTITUTE(Magazine!$B96," ","-"),"")&amp;"""&gt;&amp;emsp;&amp;emsp;•&amp;nbsp;&amp;nbsp;Consultant Vanzari Electrocasnice Mari&amp;nbsp;&amp;nbsp;("&amp;VLOOKUP(Magazine!$B96,Magazine!$B$2:$AN$95,30,0)&amp;IF(VLOOKUP(Magazine!$B96,Magazine!$B$2:$AN$95,30,0)&gt;1," pozitii"," pozitie")&amp;")&lt;/p&gt;"&amp;'Electrocasnice Mari'!$D$1&amp;"  &lt;p&gt;&amp;emsp;&amp;emsp;&amp;emsp;&amp;emsp;&amp;emsp;Trimite-ne CV-ul tau: &lt;a href=""mailto:recrutare@altex.ro?subject="&amp;"["&amp;UPPER(Magazine!C96)&amp;"]"&amp;" ["&amp;UPPER(Magazine!A96)&amp;"] "&amp;"Electrocasnice Mari"&amp;"""&gt;clici aici pentru a aplica.&lt;/a&gt;&lt;/p&gt;","")</f>
        <v/>
      </c>
      <c r="I221" t="str">
        <f>IF(Magazine!AF96&gt;0,"&lt;p class=""cariere-pozitie-titlu"" id="""&amp;IF(Magazine!$AO96&lt;&gt;0,SUBSTITUTE(Magazine!$B96," ","-"),"")&amp;"""&gt;&amp;emsp;&amp;emsp;•&amp;nbsp;&amp;nbsp;Consultant Vanzari Electrocasnice Mici&amp;nbsp;&amp;nbsp;("&amp;VLOOKUP(Magazine!$B96,Magazine!$B$2:$AN$95,31,0)&amp;IF(VLOOKUP(Magazine!$B96,Magazine!$B$2:$AN$95,31,0)&gt;1," pozitii"," pozitie")&amp;")&lt;/p&gt;"&amp;'Electrocasnice Mici'!$D$1&amp;"  &lt;p&gt;&amp;emsp;&amp;emsp;&amp;emsp;&amp;emsp;&amp;emsp;Trimite-ne CV-ul tau: &lt;a href=""mailto:recrutare@altex.ro?subject="&amp;"["&amp;UPPER(Magazine!C96)&amp;"]"&amp;" ["&amp;UPPER(Magazine!A96)&amp;"] "&amp;"Electrocasnice Mici"&amp;"""&gt;click aici pentru a aplica.&lt;/a&gt;&lt;/p&gt;","")</f>
        <v/>
      </c>
      <c r="J221" t="str">
        <f>IF(Magazine!AG96&gt;0,"&lt;p class=""cariere-pozitie-titlu"" id="""&amp;IF(Magazine!$AO96&lt;&gt;0,SUBSTITUTE(Magazine!$B96," ","-"),"")&amp;"""&gt;&amp;emsp;&amp;emsp;•&amp;nbsp;&amp;nbsp;Consultant Vanzari Comunicatii&amp;nbsp;&amp;nbsp;("&amp;VLOOKUP(Magazine!$B96,Magazine!$B$2:$AN$95,32,0)&amp;IF(VLOOKUP(Magazine!$B96,Magazine!$B$2:$AN$95,32,0)&gt;1," pozitii"," pozitie")&amp;")&lt;/p&gt;"&amp;Comunicatii!$D$1&amp;"  &lt;p&gt;&amp;emsp;&amp;emsp;&amp;emsp;&amp;emsp;&amp;emsp;Trimite-ne CV-ul tau: &lt;a href=""mailto:recrutare@altex.ro?subject="&amp;"["&amp;UPPER(Magazine!C96)&amp;"]"&amp;" ["&amp;UPPER(Magazine!A96)&amp;"] "&amp;"Comunicatii"&amp;"""&gt;click aici pentru a aplica.&lt;/a&gt;&lt;/p&gt;","")</f>
        <v/>
      </c>
      <c r="K221" t="str">
        <f>IF(Magazine!AH96&gt;0,"&lt;p class=""cariere-pozitie-titlu"" id="""&amp;IF(Magazine!$AO96&lt;&gt;0,SUBSTITUTE(Magazine!$B96," ","-"),"")&amp;"""&gt;&amp;emsp;&amp;emsp;•&amp;nbsp;&amp;nbsp;Consultant Vanzari IT&amp;nbsp;&amp;nbsp;("&amp;VLOOKUP(Magazine!$B96,Magazine!$B$2:$AN$95,33,0)&amp;IF(VLOOKUP(Magazine!$B96,Magazine!$B$2:$AN$95,33,0)&gt;1," pozitii"," pozitie")&amp;")&lt;/p&gt;"&amp;IT!$D$1&amp;"  &lt;p&gt;&amp;emsp;&amp;emsp;&amp;emsp;&amp;emsp;&amp;emsp;Trimite-ne CV-ul tau: &lt;a href=""mailto:recrutare@altex.ro?subject="&amp;"["&amp;UPPER(Magazine!C96)&amp;"]"&amp;" ["&amp;UPPER(Magazine!A96)&amp;"] "&amp;"IT"&amp;"""&gt;click aici pentru a aplica.&lt;/a&gt;&lt;/p&gt;","")</f>
        <v/>
      </c>
      <c r="L221" t="str">
        <f>IF(Magazine!AI96&gt;0,"&lt;p class=""cariere-pozitie-titlu"" id="""&amp;IF(Magazine!$AO96&lt;&gt;0,SUBSTITUTE(Magazine!$B96," ","-"),"")&amp;"""&gt;&amp;emsp;&amp;emsp;•&amp;nbsp;&amp;nbsp;Consultant Vanzari Entertainment&amp;nbsp;&amp;nbsp;("&amp;VLOOKUP(Magazine!$B96,Magazine!$B$2:$AN$95,34,0)&amp;IF(VLOOKUP(Magazine!$B96,Magazine!$B$2:$AN$95,34,0)&gt;1," pozitii"," pozitie")&amp;")&lt;/p&gt;"&amp;Entertainment!$D$1&amp;"  &lt;p&gt;&amp;emsp;&amp;emsp;&amp;emsp;&amp;emsp;&amp;emsp;Trimite-ne CV-ul tau &lt;a href=""mailto:recrutare@altex.ro?subject="&amp;"["&amp;UPPER(Magazine!C96)&amp;"]"&amp;" ["&amp;UPPER(Magazine!A96)&amp;"] "&amp;"Entertainment"&amp;"""&gt;click aici pentru a aplica.&lt;/a&gt;&lt;/p&gt;","")</f>
        <v/>
      </c>
      <c r="M221" t="str">
        <f>IF(Magazine!AJ96&gt;0,"&lt;p class=""cariere-pozitie-titlu"" id="""&amp;IF(Magazine!$AO96&lt;&gt;0,SUBSTITUTE(Magazine!$B96," ","-"),"")&amp;"""&gt;&amp;emsp;&amp;emsp;•&amp;nbsp;&amp;nbsp;Consultant Vanzari Negre&amp;nbsp;&amp;nbsp;("&amp;VLOOKUP(Magazine!$B96,Magazine!$B$2:$AN$95,35,0)&amp;IF(VLOOKUP(Magazine!$B96,Magazine!$B$2:$AN$95,35,0)&gt;1," pozitii"," pozitie")&amp;")&lt;/p&gt;"&amp;Negre!D95&amp;"  &lt;p&gt;&amp;emsp;&amp;emsp;&amp;emsp;&amp;emsp;&amp;emsp;Trimite-ne CV-ul tău la adresa &lt;a href=""mailto:recrutare@altex.ro?subject="&amp;"["&amp;UPPER(Magazine!C96)&amp;"]"&amp;" ["&amp;UPPER(Magazine!A96)&amp;"] "&amp;"Negre"&amp;"""&gt;recrutare@altex.ro&lt;/a&gt;&lt;/p&gt;","")</f>
        <v/>
      </c>
      <c r="N221" t="str">
        <f>IF(Magazine!AK96&gt;0,"&lt;p class=""cariere-pozitie-titlu"" id="""&amp;IF(Magazine!$AO96&lt;&gt;0,SUBSTITUTE(Magazine!$B96," ","-"),"")&amp;"""&gt;&amp;emsp;&amp;emsp;•&amp;nbsp;&amp;nbsp;Consultant Vanzari Audio-Visual&amp;nbsp;&amp;nbsp;("&amp;VLOOKUP(Magazine!$B96,Magazine!$B$2:$AN$95,36,0)&amp;IF(VLOOKUP(Magazine!$B96,Magazine!$B$2:$AN$95,36,0)&gt;1," pozitii"," pozitie")&amp;")&lt;/p&gt;"&amp;'Audio-Visual    '!$D$1&amp;"  &lt;p&gt;&amp;emsp;&amp;emsp;&amp;emsp;&amp;emsp;&amp;emsp;Trimite-ne CV-ul tau: &lt;a href=""mailto:recrutare@altex.ro?subject="&amp;"["&amp;UPPER(Magazine!F96)&amp;"]"&amp;" ["&amp;UPPER(Magazine!D96)&amp;"] "&amp;"Audio-Visual"&amp;"""&gt;click aici pentru a aplica.&lt;/a&gt;&lt;/p&gt;","")</f>
        <v/>
      </c>
      <c r="O221" t="str">
        <f>IF(Magazine!AL96&gt;0,"&lt;p class=""cariere-pozitie-titlu"" id="""&amp;IF(Magazine!$AO96&lt;&gt;0,SUBSTITUTE(Magazine!$B96," ","-"),"")&amp;"""&gt;&amp;emsp;&amp;emsp;•&amp;nbsp;&amp;nbsp;Responsabil Service&amp;nbsp;&amp;nbsp;("&amp;VLOOKUP(Magazine!$B96,Magazine!$B$2:$AN$95,37,0)&amp;IF(VLOOKUP(Magazine!$B96,Magazine!$B$2:$AN$95,37,0)&gt;1," pozitii"," pozitie")&amp;")&lt;/p&gt;"&amp;'Responsabil Service'!$D$1&amp;"  &lt;p&gt;&amp;emsp;&amp;emsp;&amp;emsp;&amp;emsp;&amp;emsp;Trimite-ne CV-ul tau &lt;a href=""mailto:recrutare@altex.ro?subject="&amp;"["&amp;UPPER(Magazine!F96)&amp;"]"&amp;" ["&amp;UPPER(Magazine!D96)&amp;"] "&amp;"Responsabil Service"&amp;"""&gt;click aici pentru a aplica.&lt;/a&gt;&lt;/p&gt;","")</f>
        <v/>
      </c>
      <c r="P221" t="str">
        <f>IF(Magazine!AM96&gt;0,"&lt;p class=""cariere-pozitie-titlu"" id="""&amp;IF(Magazine!$AO96&lt;&gt;0,SUBSTITUTE(Magazine!$B96," ","-"),"")&amp;"""&gt;&amp;emsp;&amp;emsp;•&amp;nbsp;&amp;nbsp;Operator Online&amp;nbsp;&amp;nbsp;("&amp;VLOOKUP(Magazine!$B96,Magazine!$B$2:$AN$95,38,0)&amp;IF(VLOOKUP(Magazine!$B96,Magazine!$B$2:$AN$95,38,0)&gt;1,"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href=""mailto:recrutare@altex.ro?subject="&amp;"["&amp;UPPER(Magazine!F96)&amp;"]"&amp;" ["&amp;UPPER(Magazine!D96)&amp;"] "&amp;"Operator Online"&amp;"""&gt;recrutare@altex.ro&lt;/a&gt;&lt;/p&gt;","")</f>
        <v/>
      </c>
      <c r="Q221" t="str">
        <f>IF(Magazine!AN96&gt;0,"&lt;p class=""cariere-pozitie-titlu"" id="""&amp;IF(Magazine!$AO96&lt;&gt;0,SUBSTITUTE(Magazine!$B96," ","-"),"")&amp;"""&gt;&amp;emsp;&amp;emsp;•&amp;nbsp;&amp;nbsp;Operator Probe &amp; Garantii&amp;nbsp;&amp;nbsp;("&amp;VLOOKUP(Magazine!$B96,Magazine!$B$2:$AN$95,39,0)&amp;IF(VLOOKUP(Magazine!$B96,Magazine!$B$2:$AN$95,39,0)&gt;1,"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href=""mailto:recrutare@altex.ro?subject="&amp;"["&amp;UPPER(Magazine!G96)&amp;"]"&amp;" ["&amp;UPPER(Magazine!E96)&amp;"] "&amp;"Probe &amp; Garantii"&amp;"""&gt;recrutare@altex.ro&lt;/a&gt;&lt;/p&gt;","")</f>
        <v/>
      </c>
      <c r="R221" t="str">
        <f t="shared" si="5"/>
        <v/>
      </c>
    </row>
    <row r="222" spans="1:18" x14ac:dyDescent="0.3">
      <c r="A222" t="str">
        <f>IF(NOT(ISNA(VLOOKUP(Magazine!D97,Magazine!$AQ$2:$AR$41,2,0))),IF(Magazine!D97&lt;&gt;Magazine!D96,"&lt;button id="""&amp;LOWER(Magazine!D97)&amp;""" class=""accordion""&gt;Posturi in județul "&amp;Magazine!D97&amp;" &lt;div&gt;("&amp;VLOOKUP(Magazine!D97,Magazine!$AQ$2:$AR$41,2,0)&amp;")&lt;/div&gt;&lt;/button&gt;",""),"")</f>
        <v/>
      </c>
      <c r="B222" t="str">
        <f t="shared" si="6"/>
        <v/>
      </c>
      <c r="C222" t="str">
        <f>IF(Magazine!$AO97&lt;&gt;0,"  &lt;h3 class=cariere-magazin-titlu&gt;"&amp;Magazine!B97&amp;"&lt;/h3&gt;","")</f>
        <v/>
      </c>
      <c r="D222" t="str">
        <f>IF(Magazine!AA97&gt;0,"&lt;p class=""cariere-pozitie-titlu"" id="""&amp;IF(Magazine!$AO97&lt;&gt;0,SUBSTITUTE(Magazine!$B97," ","-"),"")&amp;"""&gt;&amp;emsp;&amp;emsp;•&amp;nbsp;&amp;nbsp;Director Magazin&amp;nbsp;&amp;nbsp;("&amp;VLOOKUP(Magazine!$B97,Magazine!$B$2:$AN$95,26,0)&amp;IF(VLOOKUP(Magazine!$B97,Magazine!$B$2:$AN$95,26,0)&gt;1," pozitii"," pozitie")&amp;")&lt;/p&gt;"&amp;'Director Magazin   '!$D$1&amp;"  &lt;p&gt;&amp;emsp;&amp;emsp;&amp;emsp;&amp;emsp;&amp;emsp;Trimite-ne CV-ul tau: &lt;a href=""mailto:recrutare@altex.ro?subject="&amp;"["&amp;UPPER(Magazine!C97)&amp;"]"&amp;" ["&amp;UPPER(Magazine!A97)&amp;"] "&amp;"Director Magazin"&amp;"""&gt;click aici pentru a aplica.&lt;/a&gt;&lt;/p&gt;","")</f>
        <v/>
      </c>
      <c r="E222" t="str">
        <f>IF(Magazine!AB97&gt;0,"&lt;p class=""cariere-pozitie-titlu"" id="""&amp;IF(Magazine!$AO97&lt;&gt;0,SUBSTITUTE(Magazine!$B97," ","-"),"")&amp;"""&gt;&amp;emsp;&amp;emsp;•&amp;nbsp;&amp;nbsp;Director Adjunct Magazin&amp;nbsp;&amp;nbsp;("&amp;VLOOKUP(Magazine!$B97,Magazine!$B$2:$AN$95,27,0)&amp;IF(VLOOKUP(Magazine!$B97,Magazine!$B$2:$AN$95,27,0)&gt;1," pozitii"," pozitie")&amp;")&lt;/p&gt;"&amp;'Director Adjunct'!$D$1&amp;"  &lt;p&gt;&amp;emsp;&amp;emsp;&amp;emsp;&amp;emsp;&amp;emsp;Trimite-ne CV-ul tau: &lt;a href=""mailto:recrutare@altex.ro?subject="&amp;"["&amp;UPPER(Magazine!D97)&amp;"]"&amp;" ["&amp;UPPER(Magazine!B97)&amp;"] "&amp;"Director Adjunct Magazin"&amp;"""&gt;click aici pentru a aplica.&lt;/a&gt;&lt;/p&gt;","")</f>
        <v/>
      </c>
      <c r="F222" t="str">
        <f>IF(Magazine!AC97&gt;0,"&lt;p class=""cariere-pozitie-titlu"" id="""&amp;IF(Magazine!$AO97&lt;&gt;0,SUBSTITUTE(Magazine!$B97," ","-"),"")&amp;"""&gt;&amp;emsp;&amp;emsp;•&amp;nbsp;&amp;nbsp;Manager Financiar&amp;nbsp;&amp;nbsp;("&amp;VLOOKUP(Magazine!$B97,Magazine!$B$2:$AN$95,28,0)&amp;IF(VLOOKUP(Magazine!$B97,Magazine!$B$2:$AN$95,28,0)&gt;1," pozitii"," pozitie")&amp;")&lt;/p&gt;"&amp;'Manager Financiar'!$D$1&amp;"  &lt;p&gt;&amp;emsp;&amp;emsp;&amp;emsp;&amp;emsp;&amp;emsp;Trimite-ne CV-ul tau: &lt;a href=""mailto:recrutare@altex.ro?subject="&amp;"["&amp;UPPER(Magazine!C97)&amp;"]"&amp;" ["&amp;UPPER(Magazine!A97)&amp;"] "&amp;"Manager Financiar"&amp;"""&gt;click aici pentru a aplica.&lt;/a&gt;&lt;/p&gt;","")</f>
        <v/>
      </c>
      <c r="G222" t="str">
        <f>IF(Magazine!AD97&gt;0,"&lt;p class=""cariere-pozitie-titlu"" id="""&amp;IF(Magazine!$AO97&lt;&gt;0,SUBSTITUTE(Magazine!$B97," ","-"),"")&amp;"""&gt;&amp;emsp;&amp;emsp;•&amp;nbsp;&amp;nbsp;Casier&amp;nbsp;&amp;nbsp;("&amp;VLOOKUP(Magazine!$B97,Magazine!$B$2:$AN$95,29,0)&amp;IF(VLOOKUP(Magazine!$B97,Magazine!$B$2:$AN$95,29,0)&gt;1," pozitii"," pozitie")&amp;")&lt;/p&gt;"&amp;Casier!$D$1&amp;"  &lt;p&gt;&amp;emsp;&amp;emsp;&amp;emsp;&amp;emsp;&amp;emsp;Trimite-ne CV-ul tau: &lt;a href=""mailto:recrutare@altex.ro?subject="&amp;"["&amp;UPPER(Magazine!C97)&amp;"]"&amp;" ["&amp;UPPER(Magazine!A97)&amp;"] "&amp;"Casier"&amp;"""&gt;click aici pentru a aplica.&lt;/a&gt;&lt;/p&gt;","")</f>
        <v/>
      </c>
      <c r="H222" t="str">
        <f>IF(Magazine!AE97&gt;0,"&lt;p class=""cariere-pozitie-titlu"" id="""&amp;IF(Magazine!$AO97&lt;&gt;0,SUBSTITUTE(Magazine!$B97," ","-"),"")&amp;"""&gt;&amp;emsp;&amp;emsp;•&amp;nbsp;&amp;nbsp;Consultant Vanzari Electrocasnice Mari&amp;nbsp;&amp;nbsp;("&amp;VLOOKUP(Magazine!$B97,Magazine!$B$2:$AN$95,30,0)&amp;IF(VLOOKUP(Magazine!$B97,Magazine!$B$2:$AN$95,30,0)&gt;1," pozitii"," pozitie")&amp;")&lt;/p&gt;"&amp;'Electrocasnice Mari'!$D$1&amp;"  &lt;p&gt;&amp;emsp;&amp;emsp;&amp;emsp;&amp;emsp;&amp;emsp;Trimite-ne CV-ul tau: &lt;a href=""mailto:recrutare@altex.ro?subject="&amp;"["&amp;UPPER(Magazine!C97)&amp;"]"&amp;" ["&amp;UPPER(Magazine!A97)&amp;"] "&amp;"Electrocasnice Mari"&amp;"""&gt;clici aici pentru a aplica.&lt;/a&gt;&lt;/p&gt;","")</f>
        <v/>
      </c>
      <c r="I222" t="str">
        <f>IF(Magazine!AF97&gt;0,"&lt;p class=""cariere-pozitie-titlu"" id="""&amp;IF(Magazine!$AO97&lt;&gt;0,SUBSTITUTE(Magazine!$B97," ","-"),"")&amp;"""&gt;&amp;emsp;&amp;emsp;•&amp;nbsp;&amp;nbsp;Consultant Vanzari Electrocasnice Mici&amp;nbsp;&amp;nbsp;("&amp;VLOOKUP(Magazine!$B97,Magazine!$B$2:$AN$95,31,0)&amp;IF(VLOOKUP(Magazine!$B97,Magazine!$B$2:$AN$95,31,0)&gt;1," pozitii"," pozitie")&amp;")&lt;/p&gt;"&amp;'Electrocasnice Mici'!$D$1&amp;"  &lt;p&gt;&amp;emsp;&amp;emsp;&amp;emsp;&amp;emsp;&amp;emsp;Trimite-ne CV-ul tau: &lt;a href=""mailto:recrutare@altex.ro?subject="&amp;"["&amp;UPPER(Magazine!C97)&amp;"]"&amp;" ["&amp;UPPER(Magazine!A97)&amp;"] "&amp;"Electrocasnice Mici"&amp;"""&gt;click aici pentru a aplica.&lt;/a&gt;&lt;/p&gt;","")</f>
        <v/>
      </c>
      <c r="J222" t="str">
        <f>IF(Magazine!AG97&gt;0,"&lt;p class=""cariere-pozitie-titlu"" id="""&amp;IF(Magazine!$AO97&lt;&gt;0,SUBSTITUTE(Magazine!$B97," ","-"),"")&amp;"""&gt;&amp;emsp;&amp;emsp;•&amp;nbsp;&amp;nbsp;Consultant Vanzari Comunicatii&amp;nbsp;&amp;nbsp;("&amp;VLOOKUP(Magazine!$B97,Magazine!$B$2:$AN$95,32,0)&amp;IF(VLOOKUP(Magazine!$B97,Magazine!$B$2:$AN$95,32,0)&gt;1," pozitii"," pozitie")&amp;")&lt;/p&gt;"&amp;Comunicatii!$D$1&amp;"  &lt;p&gt;&amp;emsp;&amp;emsp;&amp;emsp;&amp;emsp;&amp;emsp;Trimite-ne CV-ul tau: &lt;a href=""mailto:recrutare@altex.ro?subject="&amp;"["&amp;UPPER(Magazine!C97)&amp;"]"&amp;" ["&amp;UPPER(Magazine!A97)&amp;"] "&amp;"Comunicatii"&amp;"""&gt;click aici pentru a aplica.&lt;/a&gt;&lt;/p&gt;","")</f>
        <v/>
      </c>
      <c r="K222" t="str">
        <f>IF(Magazine!AH97&gt;0,"&lt;p class=""cariere-pozitie-titlu"" id="""&amp;IF(Magazine!$AO97&lt;&gt;0,SUBSTITUTE(Magazine!$B97," ","-"),"")&amp;"""&gt;&amp;emsp;&amp;emsp;•&amp;nbsp;&amp;nbsp;Consultant Vanzari IT&amp;nbsp;&amp;nbsp;("&amp;VLOOKUP(Magazine!$B97,Magazine!$B$2:$AN$95,33,0)&amp;IF(VLOOKUP(Magazine!$B97,Magazine!$B$2:$AN$95,33,0)&gt;1," pozitii"," pozitie")&amp;")&lt;/p&gt;"&amp;IT!$D$1&amp;"  &lt;p&gt;&amp;emsp;&amp;emsp;&amp;emsp;&amp;emsp;&amp;emsp;Trimite-ne CV-ul tau: &lt;a href=""mailto:recrutare@altex.ro?subject="&amp;"["&amp;UPPER(Magazine!C97)&amp;"]"&amp;" ["&amp;UPPER(Magazine!A97)&amp;"] "&amp;"IT"&amp;"""&gt;click aici pentru a aplica.&lt;/a&gt;&lt;/p&gt;","")</f>
        <v/>
      </c>
      <c r="L222" t="str">
        <f>IF(Magazine!AI97&gt;0,"&lt;p class=""cariere-pozitie-titlu"" id="""&amp;IF(Magazine!$AO97&lt;&gt;0,SUBSTITUTE(Magazine!$B97," ","-"),"")&amp;"""&gt;&amp;emsp;&amp;emsp;•&amp;nbsp;&amp;nbsp;Consultant Vanzari Entertainment&amp;nbsp;&amp;nbsp;("&amp;VLOOKUP(Magazine!$B97,Magazine!$B$2:$AN$95,34,0)&amp;IF(VLOOKUP(Magazine!$B97,Magazine!$B$2:$AN$95,34,0)&gt;1," pozitii"," pozitie")&amp;")&lt;/p&gt;"&amp;Entertainment!$D$1&amp;"  &lt;p&gt;&amp;emsp;&amp;emsp;&amp;emsp;&amp;emsp;&amp;emsp;Trimite-ne CV-ul tau &lt;a href=""mailto:recrutare@altex.ro?subject="&amp;"["&amp;UPPER(Magazine!C97)&amp;"]"&amp;" ["&amp;UPPER(Magazine!A97)&amp;"] "&amp;"Entertainment"&amp;"""&gt;click aici pentru a aplica.&lt;/a&gt;&lt;/p&gt;","")</f>
        <v/>
      </c>
      <c r="M222" t="str">
        <f>IF(Magazine!AJ97&gt;0,"&lt;p class=""cariere-pozitie-titlu"" id="""&amp;IF(Magazine!$AO97&lt;&gt;0,SUBSTITUTE(Magazine!$B97," ","-"),"")&amp;"""&gt;&amp;emsp;&amp;emsp;•&amp;nbsp;&amp;nbsp;Consultant Vanzari Negre&amp;nbsp;&amp;nbsp;("&amp;VLOOKUP(Magazine!$B97,Magazine!$B$2:$AN$95,35,0)&amp;IF(VLOOKUP(Magazine!$B97,Magazine!$B$2:$AN$95,35,0)&gt;1," pozitii"," pozitie")&amp;")&lt;/p&gt;"&amp;Negre!D96&amp;"  &lt;p&gt;&amp;emsp;&amp;emsp;&amp;emsp;&amp;emsp;&amp;emsp;Trimite-ne CV-ul tău la adresa &lt;a href=""mailto:recrutare@altex.ro?subject="&amp;"["&amp;UPPER(Magazine!C97)&amp;"]"&amp;" ["&amp;UPPER(Magazine!A97)&amp;"] "&amp;"Negre"&amp;"""&gt;recrutare@altex.ro&lt;/a&gt;&lt;/p&gt;","")</f>
        <v/>
      </c>
      <c r="N222" t="str">
        <f>IF(Magazine!AK97&gt;0,"&lt;p class=""cariere-pozitie-titlu"" id="""&amp;IF(Magazine!$AO97&lt;&gt;0,SUBSTITUTE(Magazine!$B97," ","-"),"")&amp;"""&gt;&amp;emsp;&amp;emsp;•&amp;nbsp;&amp;nbsp;Consultant Vanzari Audio-Visual&amp;nbsp;&amp;nbsp;("&amp;VLOOKUP(Magazine!$B97,Magazine!$B$2:$AN$95,36,0)&amp;IF(VLOOKUP(Magazine!$B97,Magazine!$B$2:$AN$95,36,0)&gt;1," pozitii"," pozitie")&amp;")&lt;/p&gt;"&amp;'Audio-Visual    '!$D$1&amp;"  &lt;p&gt;&amp;emsp;&amp;emsp;&amp;emsp;&amp;emsp;&amp;emsp;Trimite-ne CV-ul tau: &lt;a href=""mailto:recrutare@altex.ro?subject="&amp;"["&amp;UPPER(Magazine!F97)&amp;"]"&amp;" ["&amp;UPPER(Magazine!D97)&amp;"] "&amp;"Audio-Visual"&amp;"""&gt;click aici pentru a aplica.&lt;/a&gt;&lt;/p&gt;","")</f>
        <v/>
      </c>
      <c r="O222" t="str">
        <f>IF(Magazine!AL97&gt;0,"&lt;p class=""cariere-pozitie-titlu"" id="""&amp;IF(Magazine!$AO97&lt;&gt;0,SUBSTITUTE(Magazine!$B97," ","-"),"")&amp;"""&gt;&amp;emsp;&amp;emsp;•&amp;nbsp;&amp;nbsp;Responsabil Service&amp;nbsp;&amp;nbsp;("&amp;VLOOKUP(Magazine!$B97,Magazine!$B$2:$AN$95,37,0)&amp;IF(VLOOKUP(Magazine!$B97,Magazine!$B$2:$AN$95,37,0)&gt;1," pozitii"," pozitie")&amp;")&lt;/p&gt;"&amp;'Responsabil Service'!$D$1&amp;"  &lt;p&gt;&amp;emsp;&amp;emsp;&amp;emsp;&amp;emsp;&amp;emsp;Trimite-ne CV-ul tau &lt;a href=""mailto:recrutare@altex.ro?subject="&amp;"["&amp;UPPER(Magazine!F97)&amp;"]"&amp;" ["&amp;UPPER(Magazine!D97)&amp;"] "&amp;"Responsabil Service"&amp;"""&gt;click aici pentru a aplica.&lt;/a&gt;&lt;/p&gt;","")</f>
        <v/>
      </c>
      <c r="P222" t="str">
        <f>IF(Magazine!AM97&gt;0,"&lt;p class=""cariere-pozitie-titlu"" id="""&amp;IF(Magazine!$AO97&lt;&gt;0,SUBSTITUTE(Magazine!$B97," ","-"),"")&amp;"""&gt;&amp;emsp;&amp;emsp;•&amp;nbsp;&amp;nbsp;Operator Online&amp;nbsp;&amp;nbsp;("&amp;VLOOKUP(Magazine!$B97,Magazine!$B$2:$AN$95,38,0)&amp;IF(VLOOKUP(Magazine!$B97,Magazine!$B$2:$AN$95,38,0)&gt;1,"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href=""mailto:recrutare@altex.ro?subject="&amp;"["&amp;UPPER(Magazine!F97)&amp;"]"&amp;" ["&amp;UPPER(Magazine!D97)&amp;"] "&amp;"Operator Online"&amp;"""&gt;recrutare@altex.ro&lt;/a&gt;&lt;/p&gt;","")</f>
        <v/>
      </c>
      <c r="Q222" t="str">
        <f>IF(Magazine!AN97&gt;0,"&lt;p class=""cariere-pozitie-titlu"" id="""&amp;IF(Magazine!$AO97&lt;&gt;0,SUBSTITUTE(Magazine!$B97," ","-"),"")&amp;"""&gt;&amp;emsp;&amp;emsp;•&amp;nbsp;&amp;nbsp;Operator Probe &amp; Garantii&amp;nbsp;&amp;nbsp;("&amp;VLOOKUP(Magazine!$B97,Magazine!$B$2:$AN$95,39,0)&amp;IF(VLOOKUP(Magazine!$B97,Magazine!$B$2:$AN$95,39,0)&gt;1,"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href=""mailto:recrutare@altex.ro?subject="&amp;"["&amp;UPPER(Magazine!G97)&amp;"]"&amp;" ["&amp;UPPER(Magazine!E97)&amp;"] "&amp;"Probe &amp; Garantii"&amp;"""&gt;recrutare@altex.ro&lt;/a&gt;&lt;/p&gt;","")</f>
        <v/>
      </c>
      <c r="R222" t="str">
        <f t="shared" si="5"/>
        <v/>
      </c>
    </row>
    <row r="223" spans="1:18" x14ac:dyDescent="0.3">
      <c r="A223" t="str">
        <f>IF(NOT(ISNA(VLOOKUP(Magazine!D98,Magazine!$AQ$2:$AR$41,2,0))),IF(Magazine!D98&lt;&gt;Magazine!D97,"&lt;button id="""&amp;LOWER(Magazine!D98)&amp;""" class=""accordion""&gt;Posturi in județul "&amp;Magazine!D98&amp;" &lt;div&gt;("&amp;VLOOKUP(Magazine!D98,Magazine!$AQ$2:$AR$41,2,0)&amp;")&lt;/div&gt;&lt;/button&gt;",""),"")</f>
        <v/>
      </c>
      <c r="B223" t="str">
        <f t="shared" si="6"/>
        <v/>
      </c>
      <c r="C223" t="str">
        <f>IF(Magazine!$AO98&lt;&gt;0,"  &lt;h3 class=cariere-magazin-titlu&gt;"&amp;Magazine!B98&amp;"&lt;/h3&gt;","")</f>
        <v/>
      </c>
      <c r="D223" t="str">
        <f>IF(Magazine!AA98&gt;0,"&lt;p class=""cariere-pozitie-titlu"" id="""&amp;IF(Magazine!$AO98&lt;&gt;0,SUBSTITUTE(Magazine!$B98," ","-"),"")&amp;"""&gt;&amp;emsp;&amp;emsp;•&amp;nbsp;&amp;nbsp;Director Magazin&amp;nbsp;&amp;nbsp;("&amp;VLOOKUP(Magazine!$B98,Magazine!$B$2:$AN$95,26,0)&amp;IF(VLOOKUP(Magazine!$B98,Magazine!$B$2:$AN$95,26,0)&gt;1," pozitii"," pozitie")&amp;")&lt;/p&gt;"&amp;'Director Magazin   '!$D$1&amp;"  &lt;p&gt;&amp;emsp;&amp;emsp;&amp;emsp;&amp;emsp;&amp;emsp;Trimite-ne CV-ul tau: &lt;a href=""mailto:recrutare@altex.ro?subject="&amp;"["&amp;UPPER(Magazine!C98)&amp;"]"&amp;" ["&amp;UPPER(Magazine!A98)&amp;"] "&amp;"Director Magazin"&amp;"""&gt;click aici pentru a aplica.&lt;/a&gt;&lt;/p&gt;","")</f>
        <v/>
      </c>
      <c r="E223" t="str">
        <f>IF(Magazine!AB98&gt;0,"&lt;p class=""cariere-pozitie-titlu"" id="""&amp;IF(Magazine!$AO98&lt;&gt;0,SUBSTITUTE(Magazine!$B98," ","-"),"")&amp;"""&gt;&amp;emsp;&amp;emsp;•&amp;nbsp;&amp;nbsp;Director Adjunct Magazin&amp;nbsp;&amp;nbsp;("&amp;VLOOKUP(Magazine!$B98,Magazine!$B$2:$AN$95,27,0)&amp;IF(VLOOKUP(Magazine!$B98,Magazine!$B$2:$AN$95,27,0)&gt;1," pozitii"," pozitie")&amp;")&lt;/p&gt;"&amp;'Director Adjunct'!$D$1&amp;"  &lt;p&gt;&amp;emsp;&amp;emsp;&amp;emsp;&amp;emsp;&amp;emsp;Trimite-ne CV-ul tau: &lt;a href=""mailto:recrutare@altex.ro?subject="&amp;"["&amp;UPPER(Magazine!D98)&amp;"]"&amp;" ["&amp;UPPER(Magazine!B98)&amp;"] "&amp;"Director Adjunct Magazin"&amp;"""&gt;click aici pentru a aplica.&lt;/a&gt;&lt;/p&gt;","")</f>
        <v/>
      </c>
      <c r="F223" t="str">
        <f>IF(Magazine!AC98&gt;0,"&lt;p class=""cariere-pozitie-titlu"" id="""&amp;IF(Magazine!$AO98&lt;&gt;0,SUBSTITUTE(Magazine!$B98," ","-"),"")&amp;"""&gt;&amp;emsp;&amp;emsp;•&amp;nbsp;&amp;nbsp;Manager Financiar&amp;nbsp;&amp;nbsp;("&amp;VLOOKUP(Magazine!$B98,Magazine!$B$2:$AN$95,28,0)&amp;IF(VLOOKUP(Magazine!$B98,Magazine!$B$2:$AN$95,28,0)&gt;1," pozitii"," pozitie")&amp;")&lt;/p&gt;"&amp;'Manager Financiar'!$D$1&amp;"  &lt;p&gt;&amp;emsp;&amp;emsp;&amp;emsp;&amp;emsp;&amp;emsp;Trimite-ne CV-ul tau: &lt;a href=""mailto:recrutare@altex.ro?subject="&amp;"["&amp;UPPER(Magazine!C98)&amp;"]"&amp;" ["&amp;UPPER(Magazine!A98)&amp;"] "&amp;"Manager Financiar"&amp;"""&gt;click aici pentru a aplica.&lt;/a&gt;&lt;/p&gt;","")</f>
        <v/>
      </c>
      <c r="G223" t="str">
        <f>IF(Magazine!AD98&gt;0,"&lt;p class=""cariere-pozitie-titlu"" id="""&amp;IF(Magazine!$AO98&lt;&gt;0,SUBSTITUTE(Magazine!$B98," ","-"),"")&amp;"""&gt;&amp;emsp;&amp;emsp;•&amp;nbsp;&amp;nbsp;Casier&amp;nbsp;&amp;nbsp;("&amp;VLOOKUP(Magazine!$B98,Magazine!$B$2:$AN$95,29,0)&amp;IF(VLOOKUP(Magazine!$B98,Magazine!$B$2:$AN$95,29,0)&gt;1," pozitii"," pozitie")&amp;")&lt;/p&gt;"&amp;Casier!$D$1&amp;"  &lt;p&gt;&amp;emsp;&amp;emsp;&amp;emsp;&amp;emsp;&amp;emsp;Trimite-ne CV-ul tau: &lt;a href=""mailto:recrutare@altex.ro?subject="&amp;"["&amp;UPPER(Magazine!C98)&amp;"]"&amp;" ["&amp;UPPER(Magazine!A98)&amp;"] "&amp;"Casier"&amp;"""&gt;click aici pentru a aplica.&lt;/a&gt;&lt;/p&gt;","")</f>
        <v/>
      </c>
      <c r="H223" t="str">
        <f>IF(Magazine!AE98&gt;0,"&lt;p class=""cariere-pozitie-titlu"" id="""&amp;IF(Magazine!$AO98&lt;&gt;0,SUBSTITUTE(Magazine!$B98," ","-"),"")&amp;"""&gt;&amp;emsp;&amp;emsp;•&amp;nbsp;&amp;nbsp;Consultant Vanzari Electrocasnice Mari&amp;nbsp;&amp;nbsp;("&amp;VLOOKUP(Magazine!$B98,Magazine!$B$2:$AN$95,30,0)&amp;IF(VLOOKUP(Magazine!$B98,Magazine!$B$2:$AN$95,30,0)&gt;1," pozitii"," pozitie")&amp;")&lt;/p&gt;"&amp;'Electrocasnice Mari'!$D$1&amp;"  &lt;p&gt;&amp;emsp;&amp;emsp;&amp;emsp;&amp;emsp;&amp;emsp;Trimite-ne CV-ul tau: &lt;a href=""mailto:recrutare@altex.ro?subject="&amp;"["&amp;UPPER(Magazine!C98)&amp;"]"&amp;" ["&amp;UPPER(Magazine!A98)&amp;"] "&amp;"Electrocasnice Mari"&amp;"""&gt;clici aici pentru a aplica.&lt;/a&gt;&lt;/p&gt;","")</f>
        <v/>
      </c>
      <c r="I223" t="str">
        <f>IF(Magazine!AF98&gt;0,"&lt;p class=""cariere-pozitie-titlu"" id="""&amp;IF(Magazine!$AO98&lt;&gt;0,SUBSTITUTE(Magazine!$B98," ","-"),"")&amp;"""&gt;&amp;emsp;&amp;emsp;•&amp;nbsp;&amp;nbsp;Consultant Vanzari Electrocasnice Mici&amp;nbsp;&amp;nbsp;("&amp;VLOOKUP(Magazine!$B98,Magazine!$B$2:$AN$95,31,0)&amp;IF(VLOOKUP(Magazine!$B98,Magazine!$B$2:$AN$95,31,0)&gt;1," pozitii"," pozitie")&amp;")&lt;/p&gt;"&amp;'Electrocasnice Mici'!$D$1&amp;"  &lt;p&gt;&amp;emsp;&amp;emsp;&amp;emsp;&amp;emsp;&amp;emsp;Trimite-ne CV-ul tau: &lt;a href=""mailto:recrutare@altex.ro?subject="&amp;"["&amp;UPPER(Magazine!C98)&amp;"]"&amp;" ["&amp;UPPER(Magazine!A98)&amp;"] "&amp;"Electrocasnice Mici"&amp;"""&gt;click aici pentru a aplica.&lt;/a&gt;&lt;/p&gt;","")</f>
        <v/>
      </c>
      <c r="J223" t="str">
        <f>IF(Magazine!AG98&gt;0,"&lt;p class=""cariere-pozitie-titlu"" id="""&amp;IF(Magazine!$AO98&lt;&gt;0,SUBSTITUTE(Magazine!$B98," ","-"),"")&amp;"""&gt;&amp;emsp;&amp;emsp;•&amp;nbsp;&amp;nbsp;Consultant Vanzari Comunicatii&amp;nbsp;&amp;nbsp;("&amp;VLOOKUP(Magazine!$B98,Magazine!$B$2:$AN$95,32,0)&amp;IF(VLOOKUP(Magazine!$B98,Magazine!$B$2:$AN$95,32,0)&gt;1," pozitii"," pozitie")&amp;")&lt;/p&gt;"&amp;Comunicatii!$D$1&amp;"  &lt;p&gt;&amp;emsp;&amp;emsp;&amp;emsp;&amp;emsp;&amp;emsp;Trimite-ne CV-ul tau: &lt;a href=""mailto:recrutare@altex.ro?subject="&amp;"["&amp;UPPER(Magazine!C98)&amp;"]"&amp;" ["&amp;UPPER(Magazine!A98)&amp;"] "&amp;"Comunicatii"&amp;"""&gt;click aici pentru a aplica.&lt;/a&gt;&lt;/p&gt;","")</f>
        <v/>
      </c>
      <c r="K223" t="str">
        <f>IF(Magazine!AH98&gt;0,"&lt;p class=""cariere-pozitie-titlu"" id="""&amp;IF(Magazine!$AO98&lt;&gt;0,SUBSTITUTE(Magazine!$B98," ","-"),"")&amp;"""&gt;&amp;emsp;&amp;emsp;•&amp;nbsp;&amp;nbsp;Consultant Vanzari IT&amp;nbsp;&amp;nbsp;("&amp;VLOOKUP(Magazine!$B98,Magazine!$B$2:$AN$95,33,0)&amp;IF(VLOOKUP(Magazine!$B98,Magazine!$B$2:$AN$95,33,0)&gt;1," pozitii"," pozitie")&amp;")&lt;/p&gt;"&amp;IT!$D$1&amp;"  &lt;p&gt;&amp;emsp;&amp;emsp;&amp;emsp;&amp;emsp;&amp;emsp;Trimite-ne CV-ul tau: &lt;a href=""mailto:recrutare@altex.ro?subject="&amp;"["&amp;UPPER(Magazine!C98)&amp;"]"&amp;" ["&amp;UPPER(Magazine!A98)&amp;"] "&amp;"IT"&amp;"""&gt;click aici pentru a aplica.&lt;/a&gt;&lt;/p&gt;","")</f>
        <v/>
      </c>
      <c r="L223" t="str">
        <f>IF(Magazine!AI98&gt;0,"&lt;p class=""cariere-pozitie-titlu"" id="""&amp;IF(Magazine!$AO98&lt;&gt;0,SUBSTITUTE(Magazine!$B98," ","-"),"")&amp;"""&gt;&amp;emsp;&amp;emsp;•&amp;nbsp;&amp;nbsp;Consultant Vanzari Entertainment&amp;nbsp;&amp;nbsp;("&amp;VLOOKUP(Magazine!$B98,Magazine!$B$2:$AN$95,34,0)&amp;IF(VLOOKUP(Magazine!$B98,Magazine!$B$2:$AN$95,34,0)&gt;1," pozitii"," pozitie")&amp;")&lt;/p&gt;"&amp;Entertainment!$D$1&amp;"  &lt;p&gt;&amp;emsp;&amp;emsp;&amp;emsp;&amp;emsp;&amp;emsp;Trimite-ne CV-ul tau &lt;a href=""mailto:recrutare@altex.ro?subject="&amp;"["&amp;UPPER(Magazine!C98)&amp;"]"&amp;" ["&amp;UPPER(Magazine!A98)&amp;"] "&amp;"Entertainment"&amp;"""&gt;click aici pentru a aplica.&lt;/a&gt;&lt;/p&gt;","")</f>
        <v/>
      </c>
      <c r="M223" t="str">
        <f>IF(Magazine!AJ98&gt;0,"&lt;p class=""cariere-pozitie-titlu"" id="""&amp;IF(Magazine!$AO98&lt;&gt;0,SUBSTITUTE(Magazine!$B98," ","-"),"")&amp;"""&gt;&amp;emsp;&amp;emsp;•&amp;nbsp;&amp;nbsp;Consultant Vanzari Negre&amp;nbsp;&amp;nbsp;("&amp;VLOOKUP(Magazine!$B98,Magazine!$B$2:$AN$95,35,0)&amp;IF(VLOOKUP(Magazine!$B98,Magazine!$B$2:$AN$95,35,0)&gt;1," pozitii"," pozitie")&amp;")&lt;/p&gt;"&amp;Negre!D97&amp;"  &lt;p&gt;&amp;emsp;&amp;emsp;&amp;emsp;&amp;emsp;&amp;emsp;Trimite-ne CV-ul tău la adresa &lt;a href=""mailto:recrutare@altex.ro?subject="&amp;"["&amp;UPPER(Magazine!C98)&amp;"]"&amp;" ["&amp;UPPER(Magazine!A98)&amp;"] "&amp;"Negre"&amp;"""&gt;recrutare@altex.ro&lt;/a&gt;&lt;/p&gt;","")</f>
        <v/>
      </c>
      <c r="N223" t="str">
        <f>IF(Magazine!AK98&gt;0,"&lt;p class=""cariere-pozitie-titlu"" id="""&amp;IF(Magazine!$AO98&lt;&gt;0,SUBSTITUTE(Magazine!$B98," ","-"),"")&amp;"""&gt;&amp;emsp;&amp;emsp;•&amp;nbsp;&amp;nbsp;Consultant Vanzari Audio-Visual&amp;nbsp;&amp;nbsp;("&amp;VLOOKUP(Magazine!$B98,Magazine!$B$2:$AN$95,36,0)&amp;IF(VLOOKUP(Magazine!$B98,Magazine!$B$2:$AN$95,36,0)&gt;1," pozitii"," pozitie")&amp;")&lt;/p&gt;"&amp;'Audio-Visual    '!$D$1&amp;"  &lt;p&gt;&amp;emsp;&amp;emsp;&amp;emsp;&amp;emsp;&amp;emsp;Trimite-ne CV-ul tau: &lt;a href=""mailto:recrutare@altex.ro?subject="&amp;"["&amp;UPPER(Magazine!F98)&amp;"]"&amp;" ["&amp;UPPER(Magazine!D98)&amp;"] "&amp;"Audio-Visual"&amp;"""&gt;click aici pentru a aplica.&lt;/a&gt;&lt;/p&gt;","")</f>
        <v/>
      </c>
      <c r="O223" t="str">
        <f>IF(Magazine!AL98&gt;0,"&lt;p class=""cariere-pozitie-titlu"" id="""&amp;IF(Magazine!$AO98&lt;&gt;0,SUBSTITUTE(Magazine!$B98," ","-"),"")&amp;"""&gt;&amp;emsp;&amp;emsp;•&amp;nbsp;&amp;nbsp;Responsabil Service&amp;nbsp;&amp;nbsp;("&amp;VLOOKUP(Magazine!$B98,Magazine!$B$2:$AN$95,37,0)&amp;IF(VLOOKUP(Magazine!$B98,Magazine!$B$2:$AN$95,37,0)&gt;1," pozitii"," pozitie")&amp;")&lt;/p&gt;"&amp;'Responsabil Service'!$D$1&amp;"  &lt;p&gt;&amp;emsp;&amp;emsp;&amp;emsp;&amp;emsp;&amp;emsp;Trimite-ne CV-ul tau &lt;a href=""mailto:recrutare@altex.ro?subject="&amp;"["&amp;UPPER(Magazine!F98)&amp;"]"&amp;" ["&amp;UPPER(Magazine!D98)&amp;"] "&amp;"Responsabil Service"&amp;"""&gt;click aici pentru a aplica.&lt;/a&gt;&lt;/p&gt;","")</f>
        <v/>
      </c>
      <c r="P223" t="str">
        <f>IF(Magazine!AM98&gt;0,"&lt;p class=""cariere-pozitie-titlu"" id="""&amp;IF(Magazine!$AO98&lt;&gt;0,SUBSTITUTE(Magazine!$B98," ","-"),"")&amp;"""&gt;&amp;emsp;&amp;emsp;•&amp;nbsp;&amp;nbsp;Operator Online&amp;nbsp;&amp;nbsp;("&amp;VLOOKUP(Magazine!$B98,Magazine!$B$2:$AN$95,38,0)&amp;IF(VLOOKUP(Magazine!$B98,Magazine!$B$2:$AN$95,38,0)&gt;1,"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href=""mailto:recrutare@altex.ro?subject="&amp;"["&amp;UPPER(Magazine!F98)&amp;"]"&amp;" ["&amp;UPPER(Magazine!D98)&amp;"] "&amp;"Operator Online"&amp;"""&gt;recrutare@altex.ro&lt;/a&gt;&lt;/p&gt;","")</f>
        <v/>
      </c>
      <c r="Q223" t="str">
        <f>IF(Magazine!AN98&gt;0,"&lt;p class=""cariere-pozitie-titlu"" id="""&amp;IF(Magazine!$AO98&lt;&gt;0,SUBSTITUTE(Magazine!$B98," ","-"),"")&amp;"""&gt;&amp;emsp;&amp;emsp;•&amp;nbsp;&amp;nbsp;Operator Probe &amp; Garantii&amp;nbsp;&amp;nbsp;("&amp;VLOOKUP(Magazine!$B98,Magazine!$B$2:$AN$95,39,0)&amp;IF(VLOOKUP(Magazine!$B98,Magazine!$B$2:$AN$95,39,0)&gt;1,"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href=""mailto:recrutare@altex.ro?subject="&amp;"["&amp;UPPER(Magazine!G98)&amp;"]"&amp;" ["&amp;UPPER(Magazine!E98)&amp;"] "&amp;"Probe &amp; Garantii"&amp;"""&gt;recrutare@altex.ro&lt;/a&gt;&lt;/p&gt;","")</f>
        <v/>
      </c>
      <c r="R223" t="str">
        <f t="shared" si="5"/>
        <v/>
      </c>
    </row>
    <row r="224" spans="1:18" x14ac:dyDescent="0.3">
      <c r="A224" t="str">
        <f>IF(NOT(ISNA(VLOOKUP(Magazine!D99,Magazine!$AQ$2:$AR$41,2,0))),IF(Magazine!D99&lt;&gt;Magazine!D98,"&lt;button id="""&amp;LOWER(Magazine!D99)&amp;""" class=""accordion""&gt;Posturi in județul "&amp;Magazine!D99&amp;" &lt;div&gt;("&amp;VLOOKUP(Magazine!D99,Magazine!$AQ$2:$AR$41,2,0)&amp;")&lt;/div&gt;&lt;/button&gt;",""),"")</f>
        <v/>
      </c>
      <c r="B224" t="str">
        <f t="shared" si="6"/>
        <v/>
      </c>
      <c r="C224" t="str">
        <f>IF(Magazine!$AO99&lt;&gt;0,"  &lt;h3 class=cariere-magazin-titlu&gt;"&amp;Magazine!B99&amp;"&lt;/h3&gt;","")</f>
        <v/>
      </c>
      <c r="D224" t="str">
        <f>IF(Magazine!AA99&gt;0,"&lt;p class=""cariere-pozitie-titlu"" id="""&amp;IF(Magazine!$AO99&lt;&gt;0,SUBSTITUTE(Magazine!$B99," ","-"),"")&amp;"""&gt;&amp;emsp;&amp;emsp;•&amp;nbsp;&amp;nbsp;Director Magazin&amp;nbsp;&amp;nbsp;("&amp;VLOOKUP(Magazine!$B99,Magazine!$B$2:$AN$95,26,0)&amp;IF(VLOOKUP(Magazine!$B99,Magazine!$B$2:$AN$95,26,0)&gt;1," pozitii"," pozitie")&amp;")&lt;/p&gt;"&amp;'Director Magazin   '!$D$1&amp;"  &lt;p&gt;&amp;emsp;&amp;emsp;&amp;emsp;&amp;emsp;&amp;emsp;Trimite-ne CV-ul tau: &lt;a href=""mailto:recrutare@altex.ro?subject="&amp;"["&amp;UPPER(Magazine!C99)&amp;"]"&amp;" ["&amp;UPPER(Magazine!A99)&amp;"] "&amp;"Director Magazin"&amp;"""&gt;click aici pentru a aplica.&lt;/a&gt;&lt;/p&gt;","")</f>
        <v/>
      </c>
      <c r="E224" t="str">
        <f>IF(Magazine!AB99&gt;0,"&lt;p class=""cariere-pozitie-titlu"" id="""&amp;IF(Magazine!$AO99&lt;&gt;0,SUBSTITUTE(Magazine!$B99," ","-"),"")&amp;"""&gt;&amp;emsp;&amp;emsp;•&amp;nbsp;&amp;nbsp;Director Adjunct Magazin&amp;nbsp;&amp;nbsp;("&amp;VLOOKUP(Magazine!$B99,Magazine!$B$2:$AN$95,27,0)&amp;IF(VLOOKUP(Magazine!$B99,Magazine!$B$2:$AN$95,27,0)&gt;1," pozitii"," pozitie")&amp;")&lt;/p&gt;"&amp;'Director Adjunct'!$D$1&amp;"  &lt;p&gt;&amp;emsp;&amp;emsp;&amp;emsp;&amp;emsp;&amp;emsp;Trimite-ne CV-ul tau: &lt;a href=""mailto:recrutare@altex.ro?subject="&amp;"["&amp;UPPER(Magazine!D99)&amp;"]"&amp;" ["&amp;UPPER(Magazine!B99)&amp;"] "&amp;"Director Adjunct Magazin"&amp;"""&gt;click aici pentru a aplica.&lt;/a&gt;&lt;/p&gt;","")</f>
        <v/>
      </c>
      <c r="F224" t="str">
        <f>IF(Magazine!AC99&gt;0,"&lt;p class=""cariere-pozitie-titlu"" id="""&amp;IF(Magazine!$AO99&lt;&gt;0,SUBSTITUTE(Magazine!$B99," ","-"),"")&amp;"""&gt;&amp;emsp;&amp;emsp;•&amp;nbsp;&amp;nbsp;Manager Financiar&amp;nbsp;&amp;nbsp;("&amp;VLOOKUP(Magazine!$B99,Magazine!$B$2:$AN$95,28,0)&amp;IF(VLOOKUP(Magazine!$B99,Magazine!$B$2:$AN$95,28,0)&gt;1," pozitii"," pozitie")&amp;")&lt;/p&gt;"&amp;'Manager Financiar'!$D$1&amp;"  &lt;p&gt;&amp;emsp;&amp;emsp;&amp;emsp;&amp;emsp;&amp;emsp;Trimite-ne CV-ul tau: &lt;a href=""mailto:recrutare@altex.ro?subject="&amp;"["&amp;UPPER(Magazine!C99)&amp;"]"&amp;" ["&amp;UPPER(Magazine!A99)&amp;"] "&amp;"Manager Financiar"&amp;"""&gt;click aici pentru a aplica.&lt;/a&gt;&lt;/p&gt;","")</f>
        <v/>
      </c>
      <c r="G224" t="str">
        <f>IF(Magazine!AD99&gt;0,"&lt;p class=""cariere-pozitie-titlu"" id="""&amp;IF(Magazine!$AO99&lt;&gt;0,SUBSTITUTE(Magazine!$B99," ","-"),"")&amp;"""&gt;&amp;emsp;&amp;emsp;•&amp;nbsp;&amp;nbsp;Casier&amp;nbsp;&amp;nbsp;("&amp;VLOOKUP(Magazine!$B99,Magazine!$B$2:$AN$95,29,0)&amp;IF(VLOOKUP(Magazine!$B99,Magazine!$B$2:$AN$95,29,0)&gt;1," pozitii"," pozitie")&amp;")&lt;/p&gt;"&amp;Casier!$D$1&amp;"  &lt;p&gt;&amp;emsp;&amp;emsp;&amp;emsp;&amp;emsp;&amp;emsp;Trimite-ne CV-ul tau: &lt;a href=""mailto:recrutare@altex.ro?subject="&amp;"["&amp;UPPER(Magazine!C99)&amp;"]"&amp;" ["&amp;UPPER(Magazine!A99)&amp;"] "&amp;"Casier"&amp;"""&gt;click aici pentru a aplica.&lt;/a&gt;&lt;/p&gt;","")</f>
        <v/>
      </c>
      <c r="H224" t="str">
        <f>IF(Magazine!AE99&gt;0,"&lt;p class=""cariere-pozitie-titlu"" id="""&amp;IF(Magazine!$AO99&lt;&gt;0,SUBSTITUTE(Magazine!$B99," ","-"),"")&amp;"""&gt;&amp;emsp;&amp;emsp;•&amp;nbsp;&amp;nbsp;Consultant Vanzari Electrocasnice Mari&amp;nbsp;&amp;nbsp;("&amp;VLOOKUP(Magazine!$B99,Magazine!$B$2:$AN$95,30,0)&amp;IF(VLOOKUP(Magazine!$B99,Magazine!$B$2:$AN$95,30,0)&gt;1," pozitii"," pozitie")&amp;")&lt;/p&gt;"&amp;'Electrocasnice Mari'!$D$1&amp;"  &lt;p&gt;&amp;emsp;&amp;emsp;&amp;emsp;&amp;emsp;&amp;emsp;Trimite-ne CV-ul tau: &lt;a href=""mailto:recrutare@altex.ro?subject="&amp;"["&amp;UPPER(Magazine!C99)&amp;"]"&amp;" ["&amp;UPPER(Magazine!A99)&amp;"] "&amp;"Electrocasnice Mari"&amp;"""&gt;clici aici pentru a aplica.&lt;/a&gt;&lt;/p&gt;","")</f>
        <v/>
      </c>
      <c r="I224" t="str">
        <f>IF(Magazine!AF99&gt;0,"&lt;p class=""cariere-pozitie-titlu"" id="""&amp;IF(Magazine!$AO99&lt;&gt;0,SUBSTITUTE(Magazine!$B99," ","-"),"")&amp;"""&gt;&amp;emsp;&amp;emsp;•&amp;nbsp;&amp;nbsp;Consultant Vanzari Electrocasnice Mici&amp;nbsp;&amp;nbsp;("&amp;VLOOKUP(Magazine!$B99,Magazine!$B$2:$AN$95,31,0)&amp;IF(VLOOKUP(Magazine!$B99,Magazine!$B$2:$AN$95,31,0)&gt;1," pozitii"," pozitie")&amp;")&lt;/p&gt;"&amp;'Electrocasnice Mici'!$D$1&amp;"  &lt;p&gt;&amp;emsp;&amp;emsp;&amp;emsp;&amp;emsp;&amp;emsp;Trimite-ne CV-ul tau: &lt;a href=""mailto:recrutare@altex.ro?subject="&amp;"["&amp;UPPER(Magazine!C99)&amp;"]"&amp;" ["&amp;UPPER(Magazine!A99)&amp;"] "&amp;"Electrocasnice Mici"&amp;"""&gt;click aici pentru a aplica.&lt;/a&gt;&lt;/p&gt;","")</f>
        <v/>
      </c>
      <c r="J224" t="str">
        <f>IF(Magazine!AG99&gt;0,"&lt;p class=""cariere-pozitie-titlu"" id="""&amp;IF(Magazine!$AO99&lt;&gt;0,SUBSTITUTE(Magazine!$B99," ","-"),"")&amp;"""&gt;&amp;emsp;&amp;emsp;•&amp;nbsp;&amp;nbsp;Consultant Vanzari Comunicatii&amp;nbsp;&amp;nbsp;("&amp;VLOOKUP(Magazine!$B99,Magazine!$B$2:$AN$95,32,0)&amp;IF(VLOOKUP(Magazine!$B99,Magazine!$B$2:$AN$95,32,0)&gt;1," pozitii"," pozitie")&amp;")&lt;/p&gt;"&amp;Comunicatii!$D$1&amp;"  &lt;p&gt;&amp;emsp;&amp;emsp;&amp;emsp;&amp;emsp;&amp;emsp;Trimite-ne CV-ul tau: &lt;a href=""mailto:recrutare@altex.ro?subject="&amp;"["&amp;UPPER(Magazine!C99)&amp;"]"&amp;" ["&amp;UPPER(Magazine!A99)&amp;"] "&amp;"Comunicatii"&amp;"""&gt;click aici pentru a aplica.&lt;/a&gt;&lt;/p&gt;","")</f>
        <v/>
      </c>
      <c r="K224" t="str">
        <f>IF(Magazine!AH99&gt;0,"&lt;p class=""cariere-pozitie-titlu"" id="""&amp;IF(Magazine!$AO99&lt;&gt;0,SUBSTITUTE(Magazine!$B99," ","-"),"")&amp;"""&gt;&amp;emsp;&amp;emsp;•&amp;nbsp;&amp;nbsp;Consultant Vanzari IT&amp;nbsp;&amp;nbsp;("&amp;VLOOKUP(Magazine!$B99,Magazine!$B$2:$AN$95,33,0)&amp;IF(VLOOKUP(Magazine!$B99,Magazine!$B$2:$AN$95,33,0)&gt;1," pozitii"," pozitie")&amp;")&lt;/p&gt;"&amp;IT!$D$1&amp;"  &lt;p&gt;&amp;emsp;&amp;emsp;&amp;emsp;&amp;emsp;&amp;emsp;Trimite-ne CV-ul tau: &lt;a href=""mailto:recrutare@altex.ro?subject="&amp;"["&amp;UPPER(Magazine!C99)&amp;"]"&amp;" ["&amp;UPPER(Magazine!A99)&amp;"] "&amp;"IT"&amp;"""&gt;click aici pentru a aplica.&lt;/a&gt;&lt;/p&gt;","")</f>
        <v/>
      </c>
      <c r="L224" t="str">
        <f>IF(Magazine!AI99&gt;0,"&lt;p class=""cariere-pozitie-titlu"" id="""&amp;IF(Magazine!$AO99&lt;&gt;0,SUBSTITUTE(Magazine!$B99," ","-"),"")&amp;"""&gt;&amp;emsp;&amp;emsp;•&amp;nbsp;&amp;nbsp;Consultant Vanzari Entertainment&amp;nbsp;&amp;nbsp;("&amp;VLOOKUP(Magazine!$B99,Magazine!$B$2:$AN$95,34,0)&amp;IF(VLOOKUP(Magazine!$B99,Magazine!$B$2:$AN$95,34,0)&gt;1," pozitii"," pozitie")&amp;")&lt;/p&gt;"&amp;Entertainment!$D$1&amp;"  &lt;p&gt;&amp;emsp;&amp;emsp;&amp;emsp;&amp;emsp;&amp;emsp;Trimite-ne CV-ul tau &lt;a href=""mailto:recrutare@altex.ro?subject="&amp;"["&amp;UPPER(Magazine!C99)&amp;"]"&amp;" ["&amp;UPPER(Magazine!A99)&amp;"] "&amp;"Entertainment"&amp;"""&gt;click aici pentru a aplica.&lt;/a&gt;&lt;/p&gt;","")</f>
        <v/>
      </c>
      <c r="M224" t="str">
        <f>IF(Magazine!AJ99&gt;0,"&lt;p class=""cariere-pozitie-titlu"" id="""&amp;IF(Magazine!$AO99&lt;&gt;0,SUBSTITUTE(Magazine!$B99," ","-"),"")&amp;"""&gt;&amp;emsp;&amp;emsp;•&amp;nbsp;&amp;nbsp;Consultant Vanzari Negre&amp;nbsp;&amp;nbsp;("&amp;VLOOKUP(Magazine!$B99,Magazine!$B$2:$AN$95,35,0)&amp;IF(VLOOKUP(Magazine!$B99,Magazine!$B$2:$AN$95,35,0)&gt;1," pozitii"," pozitie")&amp;")&lt;/p&gt;"&amp;Negre!D98&amp;"  &lt;p&gt;&amp;emsp;&amp;emsp;&amp;emsp;&amp;emsp;&amp;emsp;Trimite-ne CV-ul tău la adresa &lt;a href=""mailto:recrutare@altex.ro?subject="&amp;"["&amp;UPPER(Magazine!C99)&amp;"]"&amp;" ["&amp;UPPER(Magazine!A99)&amp;"] "&amp;"Negre"&amp;"""&gt;recrutare@altex.ro&lt;/a&gt;&lt;/p&gt;","")</f>
        <v/>
      </c>
      <c r="N224" t="str">
        <f>IF(Magazine!AK99&gt;0,"&lt;p class=""cariere-pozitie-titlu"" id="""&amp;IF(Magazine!$AO99&lt;&gt;0,SUBSTITUTE(Magazine!$B99," ","-"),"")&amp;"""&gt;&amp;emsp;&amp;emsp;•&amp;nbsp;&amp;nbsp;Consultant Vanzari Audio-Visual&amp;nbsp;&amp;nbsp;("&amp;VLOOKUP(Magazine!$B99,Magazine!$B$2:$AN$95,36,0)&amp;IF(VLOOKUP(Magazine!$B99,Magazine!$B$2:$AN$95,36,0)&gt;1," pozitii"," pozitie")&amp;")&lt;/p&gt;"&amp;'Audio-Visual    '!$D$1&amp;"  &lt;p&gt;&amp;emsp;&amp;emsp;&amp;emsp;&amp;emsp;&amp;emsp;Trimite-ne CV-ul tau: &lt;a href=""mailto:recrutare@altex.ro?subject="&amp;"["&amp;UPPER(Magazine!F99)&amp;"]"&amp;" ["&amp;UPPER(Magazine!D99)&amp;"] "&amp;"Audio-Visual"&amp;"""&gt;click aici pentru a aplica.&lt;/a&gt;&lt;/p&gt;","")</f>
        <v/>
      </c>
      <c r="O224" t="str">
        <f>IF(Magazine!AL99&gt;0,"&lt;p class=""cariere-pozitie-titlu"" id="""&amp;IF(Magazine!$AO99&lt;&gt;0,SUBSTITUTE(Magazine!$B99," ","-"),"")&amp;"""&gt;&amp;emsp;&amp;emsp;•&amp;nbsp;&amp;nbsp;Responsabil Service&amp;nbsp;&amp;nbsp;("&amp;VLOOKUP(Magazine!$B99,Magazine!$B$2:$AN$95,37,0)&amp;IF(VLOOKUP(Magazine!$B99,Magazine!$B$2:$AN$95,37,0)&gt;1," pozitii"," pozitie")&amp;")&lt;/p&gt;"&amp;'Responsabil Service'!$D$1&amp;"  &lt;p&gt;&amp;emsp;&amp;emsp;&amp;emsp;&amp;emsp;&amp;emsp;Trimite-ne CV-ul tau &lt;a href=""mailto:recrutare@altex.ro?subject="&amp;"["&amp;UPPER(Magazine!F99)&amp;"]"&amp;" ["&amp;UPPER(Magazine!D99)&amp;"] "&amp;"Responsabil Service"&amp;"""&gt;click aici pentru a aplica.&lt;/a&gt;&lt;/p&gt;","")</f>
        <v/>
      </c>
      <c r="P224" t="str">
        <f>IF(Magazine!AM99&gt;0,"&lt;p class=""cariere-pozitie-titlu"" id="""&amp;IF(Magazine!$AO99&lt;&gt;0,SUBSTITUTE(Magazine!$B99," ","-"),"")&amp;"""&gt;&amp;emsp;&amp;emsp;•&amp;nbsp;&amp;nbsp;Operator Online&amp;nbsp;&amp;nbsp;("&amp;VLOOKUP(Magazine!$B99,Magazine!$B$2:$AN$95,38,0)&amp;IF(VLOOKUP(Magazine!$B99,Magazine!$B$2:$AN$95,38,0)&gt;1,"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href=""mailto:recrutare@altex.ro?subject="&amp;"["&amp;UPPER(Magazine!F99)&amp;"]"&amp;" ["&amp;UPPER(Magazine!D99)&amp;"] "&amp;"Operator Online"&amp;"""&gt;recrutare@altex.ro&lt;/a&gt;&lt;/p&gt;","")</f>
        <v/>
      </c>
      <c r="Q224" t="str">
        <f>IF(Magazine!AN99&gt;0,"&lt;p class=""cariere-pozitie-titlu"" id="""&amp;IF(Magazine!$AO99&lt;&gt;0,SUBSTITUTE(Magazine!$B99," ","-"),"")&amp;"""&gt;&amp;emsp;&amp;emsp;•&amp;nbsp;&amp;nbsp;Operator Probe &amp; Garantii&amp;nbsp;&amp;nbsp;("&amp;VLOOKUP(Magazine!$B99,Magazine!$B$2:$AN$95,39,0)&amp;IF(VLOOKUP(Magazine!$B99,Magazine!$B$2:$AN$95,39,0)&gt;1,"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href=""mailto:recrutare@altex.ro?subject="&amp;"["&amp;UPPER(Magazine!G99)&amp;"]"&amp;" ["&amp;UPPER(Magazine!E99)&amp;"] "&amp;"Probe &amp; Garantii"&amp;"""&gt;recrutare@altex.ro&lt;/a&gt;&lt;/p&gt;","")</f>
        <v/>
      </c>
      <c r="R224" t="str">
        <f t="shared" si="5"/>
        <v/>
      </c>
    </row>
    <row r="225" spans="1:18" x14ac:dyDescent="0.3">
      <c r="A225" t="str">
        <f>IF(NOT(ISNA(VLOOKUP(Magazine!D100,Magazine!$AQ$2:$AR$41,2,0))),IF(Magazine!D100&lt;&gt;Magazine!D99,"&lt;button id="""&amp;LOWER(Magazine!D100)&amp;""" class=""accordion""&gt;Posturi in județul "&amp;Magazine!D100&amp;" &lt;div&gt;("&amp;VLOOKUP(Magazine!D100,Magazine!$AQ$2:$AR$41,2,0)&amp;")&lt;/div&gt;&lt;/button&gt;",""),"")</f>
        <v/>
      </c>
      <c r="B225" t="str">
        <f t="shared" si="6"/>
        <v/>
      </c>
      <c r="C225" t="str">
        <f>IF(Magazine!$AO100&lt;&gt;0,"  &lt;h3 class=cariere-magazin-titlu&gt;"&amp;Magazine!B100&amp;"&lt;/h3&gt;","")</f>
        <v/>
      </c>
      <c r="D225" t="str">
        <f>IF(Magazine!AA100&gt;0,"&lt;p class=""cariere-pozitie-titlu"" id="""&amp;IF(Magazine!$AO100&lt;&gt;0,SUBSTITUTE(Magazine!$B100," ","-"),"")&amp;"""&gt;&amp;emsp;&amp;emsp;•&amp;nbsp;&amp;nbsp;Director Magazin&amp;nbsp;&amp;nbsp;("&amp;VLOOKUP(Magazine!$B100,Magazine!$B$2:$AN$95,26,0)&amp;IF(VLOOKUP(Magazine!$B100,Magazine!$B$2:$AN$95,26,0)&gt;1," pozitii"," pozitie")&amp;")&lt;/p&gt;"&amp;'Director Magazin   '!$D$1&amp;"  &lt;p&gt;&amp;emsp;&amp;emsp;&amp;emsp;&amp;emsp;&amp;emsp;Trimite-ne CV-ul tau: &lt;a href=""mailto:recrutare@altex.ro?subject="&amp;"["&amp;UPPER(Magazine!C100)&amp;"]"&amp;" ["&amp;UPPER(Magazine!A100)&amp;"] "&amp;"Director Magazin"&amp;"""&gt;click aici pentru a aplica.&lt;/a&gt;&lt;/p&gt;","")</f>
        <v/>
      </c>
      <c r="E225" t="str">
        <f>IF(Magazine!AB100&gt;0,"&lt;p class=""cariere-pozitie-titlu"" id="""&amp;IF(Magazine!$AO100&lt;&gt;0,SUBSTITUTE(Magazine!$B100," ","-"),"")&amp;"""&gt;&amp;emsp;&amp;emsp;•&amp;nbsp;&amp;nbsp;Director Adjunct Magazin&amp;nbsp;&amp;nbsp;("&amp;VLOOKUP(Magazine!$B100,Magazine!$B$2:$AN$95,27,0)&amp;IF(VLOOKUP(Magazine!$B100,Magazine!$B$2:$AN$95,27,0)&gt;1," pozitii"," pozitie")&amp;")&lt;/p&gt;"&amp;'Director Adjunct'!$D$1&amp;"  &lt;p&gt;&amp;emsp;&amp;emsp;&amp;emsp;&amp;emsp;&amp;emsp;Trimite-ne CV-ul tau: &lt;a href=""mailto:recrutare@altex.ro?subject="&amp;"["&amp;UPPER(Magazine!D100)&amp;"]"&amp;" ["&amp;UPPER(Magazine!B100)&amp;"] "&amp;"Director Adjunct Magazin"&amp;"""&gt;click aici pentru a aplica.&lt;/a&gt;&lt;/p&gt;","")</f>
        <v/>
      </c>
      <c r="F225" t="str">
        <f>IF(Magazine!AC100&gt;0,"&lt;p class=""cariere-pozitie-titlu"" id="""&amp;IF(Magazine!$AO100&lt;&gt;0,SUBSTITUTE(Magazine!$B100," ","-"),"")&amp;"""&gt;&amp;emsp;&amp;emsp;•&amp;nbsp;&amp;nbsp;Manager Financiar&amp;nbsp;&amp;nbsp;("&amp;VLOOKUP(Magazine!$B100,Magazine!$B$2:$AN$95,28,0)&amp;IF(VLOOKUP(Magazine!$B100,Magazine!$B$2:$AN$95,28,0)&gt;1," pozitii"," pozitie")&amp;")&lt;/p&gt;"&amp;'Manager Financiar'!$D$1&amp;"  &lt;p&gt;&amp;emsp;&amp;emsp;&amp;emsp;&amp;emsp;&amp;emsp;Trimite-ne CV-ul tau: &lt;a href=""mailto:recrutare@altex.ro?subject="&amp;"["&amp;UPPER(Magazine!C100)&amp;"]"&amp;" ["&amp;UPPER(Magazine!A100)&amp;"] "&amp;"Manager Financiar"&amp;"""&gt;click aici pentru a aplica.&lt;/a&gt;&lt;/p&gt;","")</f>
        <v/>
      </c>
      <c r="G225" t="str">
        <f>IF(Magazine!AD100&gt;0,"&lt;p class=""cariere-pozitie-titlu"" id="""&amp;IF(Magazine!$AO100&lt;&gt;0,SUBSTITUTE(Magazine!$B100," ","-"),"")&amp;"""&gt;&amp;emsp;&amp;emsp;•&amp;nbsp;&amp;nbsp;Casier&amp;nbsp;&amp;nbsp;("&amp;VLOOKUP(Magazine!$B100,Magazine!$B$2:$AN$95,29,0)&amp;IF(VLOOKUP(Magazine!$B100,Magazine!$B$2:$AN$95,29,0)&gt;1," pozitii"," pozitie")&amp;")&lt;/p&gt;"&amp;Casier!$D$1&amp;"  &lt;p&gt;&amp;emsp;&amp;emsp;&amp;emsp;&amp;emsp;&amp;emsp;Trimite-ne CV-ul tau: &lt;a href=""mailto:recrutare@altex.ro?subject="&amp;"["&amp;UPPER(Magazine!C100)&amp;"]"&amp;" ["&amp;UPPER(Magazine!A100)&amp;"] "&amp;"Casier"&amp;"""&gt;click aici pentru a aplica.&lt;/a&gt;&lt;/p&gt;","")</f>
        <v/>
      </c>
      <c r="H225" t="str">
        <f>IF(Magazine!AE100&gt;0,"&lt;p class=""cariere-pozitie-titlu"" id="""&amp;IF(Magazine!$AO100&lt;&gt;0,SUBSTITUTE(Magazine!$B100," ","-"),"")&amp;"""&gt;&amp;emsp;&amp;emsp;•&amp;nbsp;&amp;nbsp;Consultant Vanzari Electrocasnice Mari&amp;nbsp;&amp;nbsp;("&amp;VLOOKUP(Magazine!$B100,Magazine!$B$2:$AN$95,30,0)&amp;IF(VLOOKUP(Magazine!$B100,Magazine!$B$2:$AN$95,30,0)&gt;1," pozitii"," pozitie")&amp;")&lt;/p&gt;"&amp;'Electrocasnice Mari'!$D$1&amp;"  &lt;p&gt;&amp;emsp;&amp;emsp;&amp;emsp;&amp;emsp;&amp;emsp;Trimite-ne CV-ul tau: &lt;a href=""mailto:recrutare@altex.ro?subject="&amp;"["&amp;UPPER(Magazine!C100)&amp;"]"&amp;" ["&amp;UPPER(Magazine!A100)&amp;"] "&amp;"Electrocasnice Mari"&amp;"""&gt;clici aici pentru a aplica.&lt;/a&gt;&lt;/p&gt;","")</f>
        <v/>
      </c>
      <c r="I225" t="str">
        <f>IF(Magazine!AF100&gt;0,"&lt;p class=""cariere-pozitie-titlu"" id="""&amp;IF(Magazine!$AO100&lt;&gt;0,SUBSTITUTE(Magazine!$B100," ","-"),"")&amp;"""&gt;&amp;emsp;&amp;emsp;•&amp;nbsp;&amp;nbsp;Consultant Vanzari Electrocasnice Mici&amp;nbsp;&amp;nbsp;("&amp;VLOOKUP(Magazine!$B100,Magazine!$B$2:$AN$95,31,0)&amp;IF(VLOOKUP(Magazine!$B100,Magazine!$B$2:$AN$95,31,0)&gt;1," pozitii"," pozitie")&amp;")&lt;/p&gt;"&amp;'Electrocasnice Mici'!$D$1&amp;"  &lt;p&gt;&amp;emsp;&amp;emsp;&amp;emsp;&amp;emsp;&amp;emsp;Trimite-ne CV-ul tau: &lt;a href=""mailto:recrutare@altex.ro?subject="&amp;"["&amp;UPPER(Magazine!C100)&amp;"]"&amp;" ["&amp;UPPER(Magazine!A100)&amp;"] "&amp;"Electrocasnice Mici"&amp;"""&gt;click aici pentru a aplica.&lt;/a&gt;&lt;/p&gt;","")</f>
        <v/>
      </c>
      <c r="J225" t="str">
        <f>IF(Magazine!AG100&gt;0,"&lt;p class=""cariere-pozitie-titlu"" id="""&amp;IF(Magazine!$AO100&lt;&gt;0,SUBSTITUTE(Magazine!$B100," ","-"),"")&amp;"""&gt;&amp;emsp;&amp;emsp;•&amp;nbsp;&amp;nbsp;Consultant Vanzari Comunicatii&amp;nbsp;&amp;nbsp;("&amp;VLOOKUP(Magazine!$B100,Magazine!$B$2:$AN$95,32,0)&amp;IF(VLOOKUP(Magazine!$B100,Magazine!$B$2:$AN$95,32,0)&gt;1," pozitii"," pozitie")&amp;")&lt;/p&gt;"&amp;Comunicatii!$D$1&amp;"  &lt;p&gt;&amp;emsp;&amp;emsp;&amp;emsp;&amp;emsp;&amp;emsp;Trimite-ne CV-ul tau: &lt;a href=""mailto:recrutare@altex.ro?subject="&amp;"["&amp;UPPER(Magazine!C100)&amp;"]"&amp;" ["&amp;UPPER(Magazine!A100)&amp;"] "&amp;"Comunicatii"&amp;"""&gt;click aici pentru a aplica.&lt;/a&gt;&lt;/p&gt;","")</f>
        <v/>
      </c>
      <c r="K225" t="str">
        <f>IF(Magazine!AH100&gt;0,"&lt;p class=""cariere-pozitie-titlu"" id="""&amp;IF(Magazine!$AO100&lt;&gt;0,SUBSTITUTE(Magazine!$B100," ","-"),"")&amp;"""&gt;&amp;emsp;&amp;emsp;•&amp;nbsp;&amp;nbsp;Consultant Vanzari IT&amp;nbsp;&amp;nbsp;("&amp;VLOOKUP(Magazine!$B100,Magazine!$B$2:$AN$95,33,0)&amp;IF(VLOOKUP(Magazine!$B100,Magazine!$B$2:$AN$95,33,0)&gt;1," pozitii"," pozitie")&amp;")&lt;/p&gt;"&amp;IT!$D$1&amp;"  &lt;p&gt;&amp;emsp;&amp;emsp;&amp;emsp;&amp;emsp;&amp;emsp;Trimite-ne CV-ul tau: &lt;a href=""mailto:recrutare@altex.ro?subject="&amp;"["&amp;UPPER(Magazine!C100)&amp;"]"&amp;" ["&amp;UPPER(Magazine!A100)&amp;"] "&amp;"IT"&amp;"""&gt;click aici pentru a aplica.&lt;/a&gt;&lt;/p&gt;","")</f>
        <v/>
      </c>
      <c r="L225" t="str">
        <f>IF(Magazine!AI100&gt;0,"&lt;p class=""cariere-pozitie-titlu"" id="""&amp;IF(Magazine!$AO100&lt;&gt;0,SUBSTITUTE(Magazine!$B100," ","-"),"")&amp;"""&gt;&amp;emsp;&amp;emsp;•&amp;nbsp;&amp;nbsp;Consultant Vanzari Entertainment&amp;nbsp;&amp;nbsp;("&amp;VLOOKUP(Magazine!$B100,Magazine!$B$2:$AN$95,34,0)&amp;IF(VLOOKUP(Magazine!$B100,Magazine!$B$2:$AN$95,34,0)&gt;1," pozitii"," pozitie")&amp;")&lt;/p&gt;"&amp;Entertainment!$D$1&amp;"  &lt;p&gt;&amp;emsp;&amp;emsp;&amp;emsp;&amp;emsp;&amp;emsp;Trimite-ne CV-ul tau &lt;a href=""mailto:recrutare@altex.ro?subject="&amp;"["&amp;UPPER(Magazine!C100)&amp;"]"&amp;" ["&amp;UPPER(Magazine!A100)&amp;"] "&amp;"Entertainment"&amp;"""&gt;click aici pentru a aplica.&lt;/a&gt;&lt;/p&gt;","")</f>
        <v/>
      </c>
      <c r="M225" t="str">
        <f>IF(Magazine!AJ100&gt;0,"&lt;p class=""cariere-pozitie-titlu"" id="""&amp;IF(Magazine!$AO100&lt;&gt;0,SUBSTITUTE(Magazine!$B100," ","-"),"")&amp;"""&gt;&amp;emsp;&amp;emsp;•&amp;nbsp;&amp;nbsp;Consultant Vanzari Negre&amp;nbsp;&amp;nbsp;("&amp;VLOOKUP(Magazine!$B100,Magazine!$B$2:$AN$95,35,0)&amp;IF(VLOOKUP(Magazine!$B100,Magazine!$B$2:$AN$95,35,0)&gt;1," pozitii"," pozitie")&amp;")&lt;/p&gt;"&amp;Negre!D99&amp;"  &lt;p&gt;&amp;emsp;&amp;emsp;&amp;emsp;&amp;emsp;&amp;emsp;Trimite-ne CV-ul tău la adresa &lt;a href=""mailto:recrutare@altex.ro?subject="&amp;"["&amp;UPPER(Magazine!C100)&amp;"]"&amp;" ["&amp;UPPER(Magazine!A100)&amp;"] "&amp;"Negre"&amp;"""&gt;recrutare@altex.ro&lt;/a&gt;&lt;/p&gt;","")</f>
        <v/>
      </c>
      <c r="N225" t="str">
        <f>IF(Magazine!AK100&gt;0,"&lt;p class=""cariere-pozitie-titlu"" id="""&amp;IF(Magazine!$AO100&lt;&gt;0,SUBSTITUTE(Magazine!$B100," ","-"),"")&amp;"""&gt;&amp;emsp;&amp;emsp;•&amp;nbsp;&amp;nbsp;Consultant Vanzari Audio-Visual&amp;nbsp;&amp;nbsp;("&amp;VLOOKUP(Magazine!$B100,Magazine!$B$2:$AN$95,36,0)&amp;IF(VLOOKUP(Magazine!$B100,Magazine!$B$2:$AN$95,36,0)&gt;1," pozitii"," pozitie")&amp;")&lt;/p&gt;"&amp;'Audio-Visual    '!$D$1&amp;"  &lt;p&gt;&amp;emsp;&amp;emsp;&amp;emsp;&amp;emsp;&amp;emsp;Trimite-ne CV-ul tau: &lt;a href=""mailto:recrutare@altex.ro?subject="&amp;"["&amp;UPPER(Magazine!F100)&amp;"]"&amp;" ["&amp;UPPER(Magazine!D100)&amp;"] "&amp;"Audio-Visual"&amp;"""&gt;click aici pentru a aplica.&lt;/a&gt;&lt;/p&gt;","")</f>
        <v/>
      </c>
      <c r="O225" t="str">
        <f>IF(Magazine!AL100&gt;0,"&lt;p class=""cariere-pozitie-titlu"" id="""&amp;IF(Magazine!$AO100&lt;&gt;0,SUBSTITUTE(Magazine!$B100," ","-"),"")&amp;"""&gt;&amp;emsp;&amp;emsp;•&amp;nbsp;&amp;nbsp;Responsabil Service&amp;nbsp;&amp;nbsp;("&amp;VLOOKUP(Magazine!$B100,Magazine!$B$2:$AN$95,37,0)&amp;IF(VLOOKUP(Magazine!$B100,Magazine!$B$2:$AN$95,37,0)&gt;1," pozitii"," pozitie")&amp;")&lt;/p&gt;"&amp;'Responsabil Service'!$D$1&amp;"  &lt;p&gt;&amp;emsp;&amp;emsp;&amp;emsp;&amp;emsp;&amp;emsp;Trimite-ne CV-ul tau &lt;a href=""mailto:recrutare@altex.ro?subject="&amp;"["&amp;UPPER(Magazine!F100)&amp;"]"&amp;" ["&amp;UPPER(Magazine!D100)&amp;"] "&amp;"Responsabil Service"&amp;"""&gt;click aici pentru a aplica.&lt;/a&gt;&lt;/p&gt;","")</f>
        <v/>
      </c>
      <c r="P225" t="str">
        <f>IF(Magazine!AM100&gt;0,"&lt;p class=""cariere-pozitie-titlu"" id="""&amp;IF(Magazine!$AO100&lt;&gt;0,SUBSTITUTE(Magazine!$B100," ","-"),"")&amp;"""&gt;&amp;emsp;&amp;emsp;•&amp;nbsp;&amp;nbsp;Operator Online&amp;nbsp;&amp;nbsp;("&amp;VLOOKUP(Magazine!$B100,Magazine!$B$2:$AN$95,38,0)&amp;IF(VLOOKUP(Magazine!$B100,Magazine!$B$2:$AN$95,38,0)&gt;1,"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href=""mailto:recrutare@altex.ro?subject="&amp;"["&amp;UPPER(Magazine!F100)&amp;"]"&amp;" ["&amp;UPPER(Magazine!D100)&amp;"] "&amp;"Operator Online"&amp;"""&gt;recrutare@altex.ro&lt;/a&gt;&lt;/p&gt;","")</f>
        <v/>
      </c>
      <c r="Q225" t="str">
        <f>IF(Magazine!AN100&gt;0,"&lt;p class=""cariere-pozitie-titlu"" id="""&amp;IF(Magazine!$AO100&lt;&gt;0,SUBSTITUTE(Magazine!$B100," ","-"),"")&amp;"""&gt;&amp;emsp;&amp;emsp;•&amp;nbsp;&amp;nbsp;Operator Probe &amp; Garantii&amp;nbsp;&amp;nbsp;("&amp;VLOOKUP(Magazine!$B100,Magazine!$B$2:$AN$95,39,0)&amp;IF(VLOOKUP(Magazine!$B100,Magazine!$B$2:$AN$95,39,0)&gt;1,"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href=""mailto:recrutare@altex.ro?subject="&amp;"["&amp;UPPER(Magazine!G100)&amp;"]"&amp;" ["&amp;UPPER(Magazine!E100)&amp;"] "&amp;"Probe &amp; Garantii"&amp;"""&gt;recrutare@altex.ro&lt;/a&gt;&lt;/p&gt;","")</f>
        <v/>
      </c>
      <c r="R225" t="str">
        <f t="shared" si="5"/>
        <v/>
      </c>
    </row>
    <row r="226" spans="1:18" x14ac:dyDescent="0.3">
      <c r="A226" t="str">
        <f>IF(NOT(ISNA(VLOOKUP(Magazine!D101,Magazine!$AQ$2:$AR$41,2,0))),IF(Magazine!D101&lt;&gt;Magazine!D100,"&lt;button id="""&amp;LOWER(Magazine!D101)&amp;""" class=""accordion""&gt;Posturi in județul "&amp;Magazine!D101&amp;" &lt;div&gt;("&amp;VLOOKUP(Magazine!D101,Magazine!$AQ$2:$AR$41,2,0)&amp;")&lt;/div&gt;&lt;/button&gt;",""),"")</f>
        <v/>
      </c>
      <c r="B226" t="str">
        <f t="shared" si="6"/>
        <v/>
      </c>
      <c r="C226" t="str">
        <f>IF(Magazine!$AO101&lt;&gt;0,"  &lt;h3 class=cariere-magazin-titlu&gt;"&amp;Magazine!B101&amp;"&lt;/h3&gt;","")</f>
        <v/>
      </c>
      <c r="D226" t="str">
        <f>IF(Magazine!AA101&gt;0,"&lt;p class=""cariere-pozitie-titlu"" id="""&amp;IF(Magazine!$AO101&lt;&gt;0,SUBSTITUTE(Magazine!$B101," ","-"),"")&amp;"""&gt;&amp;emsp;&amp;emsp;•&amp;nbsp;&amp;nbsp;Director Magazin&amp;nbsp;&amp;nbsp;("&amp;VLOOKUP(Magazine!$B101,Magazine!$B$2:$AN$95,26,0)&amp;IF(VLOOKUP(Magazine!$B101,Magazine!$B$2:$AN$95,26,0)&gt;1," pozitii"," pozitie")&amp;")&lt;/p&gt;"&amp;'Director Magazin   '!$D$1&amp;"  &lt;p&gt;&amp;emsp;&amp;emsp;&amp;emsp;&amp;emsp;&amp;emsp;Trimite-ne CV-ul tau: &lt;a href=""mailto:recrutare@altex.ro?subject="&amp;"["&amp;UPPER(Magazine!C101)&amp;"]"&amp;" ["&amp;UPPER(Magazine!A101)&amp;"] "&amp;"Director Magazin"&amp;"""&gt;click aici pentru a aplica.&lt;/a&gt;&lt;/p&gt;","")</f>
        <v/>
      </c>
      <c r="E226" t="str">
        <f>IF(Magazine!AB101&gt;0,"&lt;p class=""cariere-pozitie-titlu"" id="""&amp;IF(Magazine!$AO101&lt;&gt;0,SUBSTITUTE(Magazine!$B101," ","-"),"")&amp;"""&gt;&amp;emsp;&amp;emsp;•&amp;nbsp;&amp;nbsp;Director Adjunct Magazin&amp;nbsp;&amp;nbsp;("&amp;VLOOKUP(Magazine!$B101,Magazine!$B$2:$AN$95,27,0)&amp;IF(VLOOKUP(Magazine!$B101,Magazine!$B$2:$AN$95,27,0)&gt;1," pozitii"," pozitie")&amp;")&lt;/p&gt;"&amp;'Director Adjunct'!$D$1&amp;"  &lt;p&gt;&amp;emsp;&amp;emsp;&amp;emsp;&amp;emsp;&amp;emsp;Trimite-ne CV-ul tau: &lt;a href=""mailto:recrutare@altex.ro?subject="&amp;"["&amp;UPPER(Magazine!D101)&amp;"]"&amp;" ["&amp;UPPER(Magazine!B101)&amp;"] "&amp;"Director Adjunct Magazin"&amp;"""&gt;click aici pentru a aplica.&lt;/a&gt;&lt;/p&gt;","")</f>
        <v/>
      </c>
      <c r="F226" t="str">
        <f>IF(Magazine!AC101&gt;0,"&lt;p class=""cariere-pozitie-titlu"" id="""&amp;IF(Magazine!$AO101&lt;&gt;0,SUBSTITUTE(Magazine!$B101," ","-"),"")&amp;"""&gt;&amp;emsp;&amp;emsp;•&amp;nbsp;&amp;nbsp;Manager Financiar&amp;nbsp;&amp;nbsp;("&amp;VLOOKUP(Magazine!$B101,Magazine!$B$2:$AN$95,28,0)&amp;IF(VLOOKUP(Magazine!$B101,Magazine!$B$2:$AN$95,28,0)&gt;1," pozitii"," pozitie")&amp;")&lt;/p&gt;"&amp;'Manager Financiar'!$D$1&amp;"  &lt;p&gt;&amp;emsp;&amp;emsp;&amp;emsp;&amp;emsp;&amp;emsp;Trimite-ne CV-ul tau: &lt;a href=""mailto:recrutare@altex.ro?subject="&amp;"["&amp;UPPER(Magazine!C101)&amp;"]"&amp;" ["&amp;UPPER(Magazine!A101)&amp;"] "&amp;"Manager Financiar"&amp;"""&gt;click aici pentru a aplica.&lt;/a&gt;&lt;/p&gt;","")</f>
        <v/>
      </c>
      <c r="G226" t="str">
        <f>IF(Magazine!AD101&gt;0,"&lt;p class=""cariere-pozitie-titlu"" id="""&amp;IF(Magazine!$AO101&lt;&gt;0,SUBSTITUTE(Magazine!$B101," ","-"),"")&amp;"""&gt;&amp;emsp;&amp;emsp;•&amp;nbsp;&amp;nbsp;Casier&amp;nbsp;&amp;nbsp;("&amp;VLOOKUP(Magazine!$B101,Magazine!$B$2:$AN$95,29,0)&amp;IF(VLOOKUP(Magazine!$B101,Magazine!$B$2:$AN$95,29,0)&gt;1," pozitii"," pozitie")&amp;")&lt;/p&gt;"&amp;Casier!$D$1&amp;"  &lt;p&gt;&amp;emsp;&amp;emsp;&amp;emsp;&amp;emsp;&amp;emsp;Trimite-ne CV-ul tau: &lt;a href=""mailto:recrutare@altex.ro?subject="&amp;"["&amp;UPPER(Magazine!C101)&amp;"]"&amp;" ["&amp;UPPER(Magazine!A101)&amp;"] "&amp;"Casier"&amp;"""&gt;click aici pentru a aplica.&lt;/a&gt;&lt;/p&gt;","")</f>
        <v/>
      </c>
      <c r="H226" t="str">
        <f>IF(Magazine!AE101&gt;0,"&lt;p class=""cariere-pozitie-titlu"" id="""&amp;IF(Magazine!$AO101&lt;&gt;0,SUBSTITUTE(Magazine!$B101," ","-"),"")&amp;"""&gt;&amp;emsp;&amp;emsp;•&amp;nbsp;&amp;nbsp;Consultant Vanzari Electrocasnice Mari&amp;nbsp;&amp;nbsp;("&amp;VLOOKUP(Magazine!$B101,Magazine!$B$2:$AN$95,30,0)&amp;IF(VLOOKUP(Magazine!$B101,Magazine!$B$2:$AN$95,30,0)&gt;1," pozitii"," pozitie")&amp;")&lt;/p&gt;"&amp;'Electrocasnice Mari'!$D$1&amp;"  &lt;p&gt;&amp;emsp;&amp;emsp;&amp;emsp;&amp;emsp;&amp;emsp;Trimite-ne CV-ul tau: &lt;a href=""mailto:recrutare@altex.ro?subject="&amp;"["&amp;UPPER(Magazine!C101)&amp;"]"&amp;" ["&amp;UPPER(Magazine!A101)&amp;"] "&amp;"Electrocasnice Mari"&amp;"""&gt;clici aici pentru a aplica.&lt;/a&gt;&lt;/p&gt;","")</f>
        <v/>
      </c>
      <c r="I226" t="str">
        <f>IF(Magazine!AF101&gt;0,"&lt;p class=""cariere-pozitie-titlu"" id="""&amp;IF(Magazine!$AO101&lt;&gt;0,SUBSTITUTE(Magazine!$B101," ","-"),"")&amp;"""&gt;&amp;emsp;&amp;emsp;•&amp;nbsp;&amp;nbsp;Consultant Vanzari Electrocasnice Mici&amp;nbsp;&amp;nbsp;("&amp;VLOOKUP(Magazine!$B101,Magazine!$B$2:$AN$95,31,0)&amp;IF(VLOOKUP(Magazine!$B101,Magazine!$B$2:$AN$95,31,0)&gt;1," pozitii"," pozitie")&amp;")&lt;/p&gt;"&amp;'Electrocasnice Mici'!$D$1&amp;"  &lt;p&gt;&amp;emsp;&amp;emsp;&amp;emsp;&amp;emsp;&amp;emsp;Trimite-ne CV-ul tau: &lt;a href=""mailto:recrutare@altex.ro?subject="&amp;"["&amp;UPPER(Magazine!C101)&amp;"]"&amp;" ["&amp;UPPER(Magazine!A101)&amp;"] "&amp;"Electrocasnice Mici"&amp;"""&gt;click aici pentru a aplica.&lt;/a&gt;&lt;/p&gt;","")</f>
        <v/>
      </c>
      <c r="J226" t="str">
        <f>IF(Magazine!AG101&gt;0,"&lt;p class=""cariere-pozitie-titlu"" id="""&amp;IF(Magazine!$AO101&lt;&gt;0,SUBSTITUTE(Magazine!$B101," ","-"),"")&amp;"""&gt;&amp;emsp;&amp;emsp;•&amp;nbsp;&amp;nbsp;Consultant Vanzari Comunicatii&amp;nbsp;&amp;nbsp;("&amp;VLOOKUP(Magazine!$B101,Magazine!$B$2:$AN$95,32,0)&amp;IF(VLOOKUP(Magazine!$B101,Magazine!$B$2:$AN$95,32,0)&gt;1," pozitii"," pozitie")&amp;")&lt;/p&gt;"&amp;Comunicatii!$D$1&amp;"  &lt;p&gt;&amp;emsp;&amp;emsp;&amp;emsp;&amp;emsp;&amp;emsp;Trimite-ne CV-ul tau: &lt;a href=""mailto:recrutare@altex.ro?subject="&amp;"["&amp;UPPER(Magazine!C101)&amp;"]"&amp;" ["&amp;UPPER(Magazine!A101)&amp;"] "&amp;"Comunicatii"&amp;"""&gt;click aici pentru a aplica.&lt;/a&gt;&lt;/p&gt;","")</f>
        <v/>
      </c>
      <c r="K226" t="str">
        <f>IF(Magazine!AH101&gt;0,"&lt;p class=""cariere-pozitie-titlu"" id="""&amp;IF(Magazine!$AO101&lt;&gt;0,SUBSTITUTE(Magazine!$B101," ","-"),"")&amp;"""&gt;&amp;emsp;&amp;emsp;•&amp;nbsp;&amp;nbsp;Consultant Vanzari IT&amp;nbsp;&amp;nbsp;("&amp;VLOOKUP(Magazine!$B101,Magazine!$B$2:$AN$95,33,0)&amp;IF(VLOOKUP(Magazine!$B101,Magazine!$B$2:$AN$95,33,0)&gt;1," pozitii"," pozitie")&amp;")&lt;/p&gt;"&amp;IT!$D$1&amp;"  &lt;p&gt;&amp;emsp;&amp;emsp;&amp;emsp;&amp;emsp;&amp;emsp;Trimite-ne CV-ul tau: &lt;a href=""mailto:recrutare@altex.ro?subject="&amp;"["&amp;UPPER(Magazine!C101)&amp;"]"&amp;" ["&amp;UPPER(Magazine!A101)&amp;"] "&amp;"IT"&amp;"""&gt;click aici pentru a aplica.&lt;/a&gt;&lt;/p&gt;","")</f>
        <v/>
      </c>
      <c r="L226" t="str">
        <f>IF(Magazine!AI101&gt;0,"&lt;p class=""cariere-pozitie-titlu"" id="""&amp;IF(Magazine!$AO101&lt;&gt;0,SUBSTITUTE(Magazine!$B101," ","-"),"")&amp;"""&gt;&amp;emsp;&amp;emsp;•&amp;nbsp;&amp;nbsp;Consultant Vanzari Entertainment&amp;nbsp;&amp;nbsp;("&amp;VLOOKUP(Magazine!$B101,Magazine!$B$2:$AN$95,34,0)&amp;IF(VLOOKUP(Magazine!$B101,Magazine!$B$2:$AN$95,34,0)&gt;1," pozitii"," pozitie")&amp;")&lt;/p&gt;"&amp;Entertainment!$D$1&amp;"  &lt;p&gt;&amp;emsp;&amp;emsp;&amp;emsp;&amp;emsp;&amp;emsp;Trimite-ne CV-ul tau &lt;a href=""mailto:recrutare@altex.ro?subject="&amp;"["&amp;UPPER(Magazine!C101)&amp;"]"&amp;" ["&amp;UPPER(Magazine!A101)&amp;"] "&amp;"Entertainment"&amp;"""&gt;click aici pentru a aplica.&lt;/a&gt;&lt;/p&gt;","")</f>
        <v/>
      </c>
      <c r="M226" t="str">
        <f>IF(Magazine!AJ101&gt;0,"&lt;p class=""cariere-pozitie-titlu"" id="""&amp;IF(Magazine!$AO101&lt;&gt;0,SUBSTITUTE(Magazine!$B101," ","-"),"")&amp;"""&gt;&amp;emsp;&amp;emsp;•&amp;nbsp;&amp;nbsp;Consultant Vanzari Negre&amp;nbsp;&amp;nbsp;("&amp;VLOOKUP(Magazine!$B101,Magazine!$B$2:$AN$95,35,0)&amp;IF(VLOOKUP(Magazine!$B101,Magazine!$B$2:$AN$95,35,0)&gt;1," pozitii"," pozitie")&amp;")&lt;/p&gt;"&amp;Negre!D100&amp;"  &lt;p&gt;&amp;emsp;&amp;emsp;&amp;emsp;&amp;emsp;&amp;emsp;Trimite-ne CV-ul tău la adresa &lt;a href=""mailto:recrutare@altex.ro?subject="&amp;"["&amp;UPPER(Magazine!C101)&amp;"]"&amp;" ["&amp;UPPER(Magazine!A101)&amp;"] "&amp;"Negre"&amp;"""&gt;recrutare@altex.ro&lt;/a&gt;&lt;/p&gt;","")</f>
        <v/>
      </c>
      <c r="N226" t="str">
        <f>IF(Magazine!AK101&gt;0,"&lt;p class=""cariere-pozitie-titlu"" id="""&amp;IF(Magazine!$AO101&lt;&gt;0,SUBSTITUTE(Magazine!$B101," ","-"),"")&amp;"""&gt;&amp;emsp;&amp;emsp;•&amp;nbsp;&amp;nbsp;Consultant Vanzari Audio-Visual&amp;nbsp;&amp;nbsp;("&amp;VLOOKUP(Magazine!$B101,Magazine!$B$2:$AN$95,36,0)&amp;IF(VLOOKUP(Magazine!$B101,Magazine!$B$2:$AN$95,36,0)&gt;1," pozitii"," pozitie")&amp;")&lt;/p&gt;"&amp;'Audio-Visual    '!$D$1&amp;"  &lt;p&gt;&amp;emsp;&amp;emsp;&amp;emsp;&amp;emsp;&amp;emsp;Trimite-ne CV-ul tau: &lt;a href=""mailto:recrutare@altex.ro?subject="&amp;"["&amp;UPPER(Magazine!F101)&amp;"]"&amp;" ["&amp;UPPER(Magazine!D101)&amp;"] "&amp;"Audio-Visual"&amp;"""&gt;click aici pentru a aplica.&lt;/a&gt;&lt;/p&gt;","")</f>
        <v/>
      </c>
      <c r="O226" t="str">
        <f>IF(Magazine!AL101&gt;0,"&lt;p class=""cariere-pozitie-titlu"" id="""&amp;IF(Magazine!$AO101&lt;&gt;0,SUBSTITUTE(Magazine!$B101," ","-"),"")&amp;"""&gt;&amp;emsp;&amp;emsp;•&amp;nbsp;&amp;nbsp;Responsabil Service&amp;nbsp;&amp;nbsp;("&amp;VLOOKUP(Magazine!$B101,Magazine!$B$2:$AN$95,37,0)&amp;IF(VLOOKUP(Magazine!$B101,Magazine!$B$2:$AN$95,37,0)&gt;1," pozitii"," pozitie")&amp;")&lt;/p&gt;"&amp;'Responsabil Service'!$D$1&amp;"  &lt;p&gt;&amp;emsp;&amp;emsp;&amp;emsp;&amp;emsp;&amp;emsp;Trimite-ne CV-ul tau &lt;a href=""mailto:recrutare@altex.ro?subject="&amp;"["&amp;UPPER(Magazine!F101)&amp;"]"&amp;" ["&amp;UPPER(Magazine!D101)&amp;"] "&amp;"Responsabil Service"&amp;"""&gt;click aici pentru a aplica.&lt;/a&gt;&lt;/p&gt;","")</f>
        <v/>
      </c>
      <c r="P226" t="str">
        <f>IF(Magazine!AM101&gt;0,"&lt;p class=""cariere-pozitie-titlu"" id="""&amp;IF(Magazine!$AO101&lt;&gt;0,SUBSTITUTE(Magazine!$B101," ","-"),"")&amp;"""&gt;&amp;emsp;&amp;emsp;•&amp;nbsp;&amp;nbsp;Operator Online&amp;nbsp;&amp;nbsp;("&amp;VLOOKUP(Magazine!$B101,Magazine!$B$2:$AN$95,38,0)&amp;IF(VLOOKUP(Magazine!$B101,Magazine!$B$2:$AN$95,38,0)&gt;1,"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href=""mailto:recrutare@altex.ro?subject="&amp;"["&amp;UPPER(Magazine!F101)&amp;"]"&amp;" ["&amp;UPPER(Magazine!D101)&amp;"] "&amp;"Operator Online"&amp;"""&gt;recrutare@altex.ro&lt;/a&gt;&lt;/p&gt;","")</f>
        <v/>
      </c>
      <c r="Q226" t="str">
        <f>IF(Magazine!AN101&gt;0,"&lt;p class=""cariere-pozitie-titlu"" id="""&amp;IF(Magazine!$AO101&lt;&gt;0,SUBSTITUTE(Magazine!$B101," ","-"),"")&amp;"""&gt;&amp;emsp;&amp;emsp;•&amp;nbsp;&amp;nbsp;Operator Probe &amp; Garantii&amp;nbsp;&amp;nbsp;("&amp;VLOOKUP(Magazine!$B101,Magazine!$B$2:$AN$95,39,0)&amp;IF(VLOOKUP(Magazine!$B101,Magazine!$B$2:$AN$95,39,0)&gt;1,"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href=""mailto:recrutare@altex.ro?subject="&amp;"["&amp;UPPER(Magazine!G101)&amp;"]"&amp;" ["&amp;UPPER(Magazine!E101)&amp;"] "&amp;"Probe &amp; Garantii"&amp;"""&gt;recrutare@altex.ro&lt;/a&gt;&lt;/p&gt;","")</f>
        <v/>
      </c>
      <c r="R226" t="str">
        <f t="shared" si="5"/>
        <v/>
      </c>
    </row>
    <row r="227" spans="1:18" x14ac:dyDescent="0.3">
      <c r="A227" t="str">
        <f>IF(NOT(ISNA(VLOOKUP(Magazine!D102,Magazine!$AQ$2:$AR$41,2,0))),IF(Magazine!D102&lt;&gt;Magazine!D101,"&lt;button id="""&amp;LOWER(Magazine!D102)&amp;""" class=""accordion""&gt;Posturi in județul "&amp;Magazine!D102&amp;" &lt;div&gt;("&amp;VLOOKUP(Magazine!D102,Magazine!$AQ$2:$AR$41,2,0)&amp;")&lt;/div&gt;&lt;/button&gt;",""),"")</f>
        <v/>
      </c>
      <c r="B227" t="str">
        <f t="shared" si="6"/>
        <v/>
      </c>
      <c r="C227" t="str">
        <f>IF(Magazine!$AO102&lt;&gt;0,"  &lt;h3 class=cariere-magazin-titlu&gt;"&amp;Magazine!B102&amp;"&lt;/h3&gt;","")</f>
        <v/>
      </c>
      <c r="D227" t="str">
        <f>IF(Magazine!AA102&gt;0,"&lt;p class=""cariere-pozitie-titlu"" id="""&amp;IF(Magazine!$AO102&lt;&gt;0,SUBSTITUTE(Magazine!$B102," ","-"),"")&amp;"""&gt;&amp;emsp;&amp;emsp;•&amp;nbsp;&amp;nbsp;Director Magazin&amp;nbsp;&amp;nbsp;("&amp;VLOOKUP(Magazine!$B102,Magazine!$B$2:$AN$95,26,0)&amp;IF(VLOOKUP(Magazine!$B102,Magazine!$B$2:$AN$95,26,0)&gt;1," pozitii"," pozitie")&amp;")&lt;/p&gt;"&amp;'Director Magazin   '!$D$1&amp;"  &lt;p&gt;&amp;emsp;&amp;emsp;&amp;emsp;&amp;emsp;&amp;emsp;Trimite-ne CV-ul tau: &lt;a href=""mailto:recrutare@altex.ro?subject="&amp;"["&amp;UPPER(Magazine!C102)&amp;"]"&amp;" ["&amp;UPPER(Magazine!A102)&amp;"] "&amp;"Director Magazin"&amp;"""&gt;click aici pentru a aplica.&lt;/a&gt;&lt;/p&gt;","")</f>
        <v/>
      </c>
      <c r="E227" t="str">
        <f>IF(Magazine!AB102&gt;0,"&lt;p class=""cariere-pozitie-titlu"" id="""&amp;IF(Magazine!$AO102&lt;&gt;0,SUBSTITUTE(Magazine!$B102," ","-"),"")&amp;"""&gt;&amp;emsp;&amp;emsp;•&amp;nbsp;&amp;nbsp;Director Adjunct Magazin&amp;nbsp;&amp;nbsp;("&amp;VLOOKUP(Magazine!$B102,Magazine!$B$2:$AN$95,27,0)&amp;IF(VLOOKUP(Magazine!$B102,Magazine!$B$2:$AN$95,27,0)&gt;1," pozitii"," pozitie")&amp;")&lt;/p&gt;"&amp;'Director Adjunct'!$D$1&amp;"  &lt;p&gt;&amp;emsp;&amp;emsp;&amp;emsp;&amp;emsp;&amp;emsp;Trimite-ne CV-ul tau: &lt;a href=""mailto:recrutare@altex.ro?subject="&amp;"["&amp;UPPER(Magazine!D102)&amp;"]"&amp;" ["&amp;UPPER(Magazine!B102)&amp;"] "&amp;"Director Adjunct Magazin"&amp;"""&gt;click aici pentru a aplica.&lt;/a&gt;&lt;/p&gt;","")</f>
        <v/>
      </c>
      <c r="F227" t="str">
        <f>IF(Magazine!AC102&gt;0,"&lt;p class=""cariere-pozitie-titlu"" id="""&amp;IF(Magazine!$AO102&lt;&gt;0,SUBSTITUTE(Magazine!$B102," ","-"),"")&amp;"""&gt;&amp;emsp;&amp;emsp;•&amp;nbsp;&amp;nbsp;Manager Financiar&amp;nbsp;&amp;nbsp;("&amp;VLOOKUP(Magazine!$B102,Magazine!$B$2:$AN$95,28,0)&amp;IF(VLOOKUP(Magazine!$B102,Magazine!$B$2:$AN$95,28,0)&gt;1," pozitii"," pozitie")&amp;")&lt;/p&gt;"&amp;'Manager Financiar'!$D$1&amp;"  &lt;p&gt;&amp;emsp;&amp;emsp;&amp;emsp;&amp;emsp;&amp;emsp;Trimite-ne CV-ul tau: &lt;a href=""mailto:recrutare@altex.ro?subject="&amp;"["&amp;UPPER(Magazine!C102)&amp;"]"&amp;" ["&amp;UPPER(Magazine!A102)&amp;"] "&amp;"Manager Financiar"&amp;"""&gt;click aici pentru a aplica.&lt;/a&gt;&lt;/p&gt;","")</f>
        <v/>
      </c>
      <c r="G227" t="str">
        <f>IF(Magazine!AD102&gt;0,"&lt;p class=""cariere-pozitie-titlu"" id="""&amp;IF(Magazine!$AO102&lt;&gt;0,SUBSTITUTE(Magazine!$B102," ","-"),"")&amp;"""&gt;&amp;emsp;&amp;emsp;•&amp;nbsp;&amp;nbsp;Casier&amp;nbsp;&amp;nbsp;("&amp;VLOOKUP(Magazine!$B102,Magazine!$B$2:$AN$95,29,0)&amp;IF(VLOOKUP(Magazine!$B102,Magazine!$B$2:$AN$95,29,0)&gt;1," pozitii"," pozitie")&amp;")&lt;/p&gt;"&amp;Casier!$D$1&amp;"  &lt;p&gt;&amp;emsp;&amp;emsp;&amp;emsp;&amp;emsp;&amp;emsp;Trimite-ne CV-ul tau: &lt;a href=""mailto:recrutare@altex.ro?subject="&amp;"["&amp;UPPER(Magazine!C102)&amp;"]"&amp;" ["&amp;UPPER(Magazine!A102)&amp;"] "&amp;"Casier"&amp;"""&gt;click aici pentru a aplica.&lt;/a&gt;&lt;/p&gt;","")</f>
        <v/>
      </c>
      <c r="H227" t="str">
        <f>IF(Magazine!AE102&gt;0,"&lt;p class=""cariere-pozitie-titlu"" id="""&amp;IF(Magazine!$AO102&lt;&gt;0,SUBSTITUTE(Magazine!$B102," ","-"),"")&amp;"""&gt;&amp;emsp;&amp;emsp;•&amp;nbsp;&amp;nbsp;Consultant Vanzari Electrocasnice Mari&amp;nbsp;&amp;nbsp;("&amp;VLOOKUP(Magazine!$B102,Magazine!$B$2:$AN$95,30,0)&amp;IF(VLOOKUP(Magazine!$B102,Magazine!$B$2:$AN$95,30,0)&gt;1," pozitii"," pozitie")&amp;")&lt;/p&gt;"&amp;'Electrocasnice Mari'!$D$1&amp;"  &lt;p&gt;&amp;emsp;&amp;emsp;&amp;emsp;&amp;emsp;&amp;emsp;Trimite-ne CV-ul tau: &lt;a href=""mailto:recrutare@altex.ro?subject="&amp;"["&amp;UPPER(Magazine!C102)&amp;"]"&amp;" ["&amp;UPPER(Magazine!A102)&amp;"] "&amp;"Electrocasnice Mari"&amp;"""&gt;clici aici pentru a aplica.&lt;/a&gt;&lt;/p&gt;","")</f>
        <v/>
      </c>
      <c r="I227" t="str">
        <f>IF(Magazine!AF102&gt;0,"&lt;p class=""cariere-pozitie-titlu"" id="""&amp;IF(Magazine!$AO102&lt;&gt;0,SUBSTITUTE(Magazine!$B102," ","-"),"")&amp;"""&gt;&amp;emsp;&amp;emsp;•&amp;nbsp;&amp;nbsp;Consultant Vanzari Electrocasnice Mici&amp;nbsp;&amp;nbsp;("&amp;VLOOKUP(Magazine!$B102,Magazine!$B$2:$AN$95,31,0)&amp;IF(VLOOKUP(Magazine!$B102,Magazine!$B$2:$AN$95,31,0)&gt;1," pozitii"," pozitie")&amp;")&lt;/p&gt;"&amp;'Electrocasnice Mici'!$D$1&amp;"  &lt;p&gt;&amp;emsp;&amp;emsp;&amp;emsp;&amp;emsp;&amp;emsp;Trimite-ne CV-ul tau: &lt;a href=""mailto:recrutare@altex.ro?subject="&amp;"["&amp;UPPER(Magazine!C102)&amp;"]"&amp;" ["&amp;UPPER(Magazine!A102)&amp;"] "&amp;"Electrocasnice Mici"&amp;"""&gt;click aici pentru a aplica.&lt;/a&gt;&lt;/p&gt;","")</f>
        <v/>
      </c>
      <c r="J227" t="str">
        <f>IF(Magazine!AG102&gt;0,"&lt;p class=""cariere-pozitie-titlu"" id="""&amp;IF(Magazine!$AO102&lt;&gt;0,SUBSTITUTE(Magazine!$B102," ","-"),"")&amp;"""&gt;&amp;emsp;&amp;emsp;•&amp;nbsp;&amp;nbsp;Consultant Vanzari Comunicatii&amp;nbsp;&amp;nbsp;("&amp;VLOOKUP(Magazine!$B102,Magazine!$B$2:$AN$95,32,0)&amp;IF(VLOOKUP(Magazine!$B102,Magazine!$B$2:$AN$95,32,0)&gt;1," pozitii"," pozitie")&amp;")&lt;/p&gt;"&amp;Comunicatii!$D$1&amp;"  &lt;p&gt;&amp;emsp;&amp;emsp;&amp;emsp;&amp;emsp;&amp;emsp;Trimite-ne CV-ul tau: &lt;a href=""mailto:recrutare@altex.ro?subject="&amp;"["&amp;UPPER(Magazine!C102)&amp;"]"&amp;" ["&amp;UPPER(Magazine!A102)&amp;"] "&amp;"Comunicatii"&amp;"""&gt;click aici pentru a aplica.&lt;/a&gt;&lt;/p&gt;","")</f>
        <v/>
      </c>
      <c r="K227" t="str">
        <f>IF(Magazine!AH102&gt;0,"&lt;p class=""cariere-pozitie-titlu"" id="""&amp;IF(Magazine!$AO102&lt;&gt;0,SUBSTITUTE(Magazine!$B102," ","-"),"")&amp;"""&gt;&amp;emsp;&amp;emsp;•&amp;nbsp;&amp;nbsp;Consultant Vanzari IT&amp;nbsp;&amp;nbsp;("&amp;VLOOKUP(Magazine!$B102,Magazine!$B$2:$AN$95,33,0)&amp;IF(VLOOKUP(Magazine!$B102,Magazine!$B$2:$AN$95,33,0)&gt;1," pozitii"," pozitie")&amp;")&lt;/p&gt;"&amp;IT!$D$1&amp;"  &lt;p&gt;&amp;emsp;&amp;emsp;&amp;emsp;&amp;emsp;&amp;emsp;Trimite-ne CV-ul tau: &lt;a href=""mailto:recrutare@altex.ro?subject="&amp;"["&amp;UPPER(Magazine!C102)&amp;"]"&amp;" ["&amp;UPPER(Magazine!A102)&amp;"] "&amp;"IT"&amp;"""&gt;click aici pentru a aplica.&lt;/a&gt;&lt;/p&gt;","")</f>
        <v/>
      </c>
      <c r="L227" t="str">
        <f>IF(Magazine!AI102&gt;0,"&lt;p class=""cariere-pozitie-titlu"" id="""&amp;IF(Magazine!$AO102&lt;&gt;0,SUBSTITUTE(Magazine!$B102," ","-"),"")&amp;"""&gt;&amp;emsp;&amp;emsp;•&amp;nbsp;&amp;nbsp;Consultant Vanzari Entertainment&amp;nbsp;&amp;nbsp;("&amp;VLOOKUP(Magazine!$B102,Magazine!$B$2:$AN$95,34,0)&amp;IF(VLOOKUP(Magazine!$B102,Magazine!$B$2:$AN$95,34,0)&gt;1," pozitii"," pozitie")&amp;")&lt;/p&gt;"&amp;Entertainment!$D$1&amp;"  &lt;p&gt;&amp;emsp;&amp;emsp;&amp;emsp;&amp;emsp;&amp;emsp;Trimite-ne CV-ul tau &lt;a href=""mailto:recrutare@altex.ro?subject="&amp;"["&amp;UPPER(Magazine!C102)&amp;"]"&amp;" ["&amp;UPPER(Magazine!A102)&amp;"] "&amp;"Entertainment"&amp;"""&gt;click aici pentru a aplica.&lt;/a&gt;&lt;/p&gt;","")</f>
        <v/>
      </c>
      <c r="M227" t="str">
        <f>IF(Magazine!AJ102&gt;0,"&lt;p class=""cariere-pozitie-titlu"" id="""&amp;IF(Magazine!$AO102&lt;&gt;0,SUBSTITUTE(Magazine!$B102," ","-"),"")&amp;"""&gt;&amp;emsp;&amp;emsp;•&amp;nbsp;&amp;nbsp;Consultant Vanzari Negre&amp;nbsp;&amp;nbsp;("&amp;VLOOKUP(Magazine!$B102,Magazine!$B$2:$AN$95,35,0)&amp;IF(VLOOKUP(Magazine!$B102,Magazine!$B$2:$AN$95,35,0)&gt;1," pozitii"," pozitie")&amp;")&lt;/p&gt;"&amp;Negre!D101&amp;"  &lt;p&gt;&amp;emsp;&amp;emsp;&amp;emsp;&amp;emsp;&amp;emsp;Trimite-ne CV-ul tău la adresa &lt;a href=""mailto:recrutare@altex.ro?subject="&amp;"["&amp;UPPER(Magazine!C102)&amp;"]"&amp;" ["&amp;UPPER(Magazine!A102)&amp;"] "&amp;"Negre"&amp;"""&gt;recrutare@altex.ro&lt;/a&gt;&lt;/p&gt;","")</f>
        <v/>
      </c>
      <c r="N227" t="str">
        <f>IF(Magazine!AK102&gt;0,"&lt;p class=""cariere-pozitie-titlu"" id="""&amp;IF(Magazine!$AO102&lt;&gt;0,SUBSTITUTE(Magazine!$B102," ","-"),"")&amp;"""&gt;&amp;emsp;&amp;emsp;•&amp;nbsp;&amp;nbsp;Consultant Vanzari Audio-Visual&amp;nbsp;&amp;nbsp;("&amp;VLOOKUP(Magazine!$B102,Magazine!$B$2:$AN$95,36,0)&amp;IF(VLOOKUP(Magazine!$B102,Magazine!$B$2:$AN$95,36,0)&gt;1," pozitii"," pozitie")&amp;")&lt;/p&gt;"&amp;'Audio-Visual    '!$D$1&amp;"  &lt;p&gt;&amp;emsp;&amp;emsp;&amp;emsp;&amp;emsp;&amp;emsp;Trimite-ne CV-ul tau: &lt;a href=""mailto:recrutare@altex.ro?subject="&amp;"["&amp;UPPER(Magazine!F102)&amp;"]"&amp;" ["&amp;UPPER(Magazine!D102)&amp;"] "&amp;"Audio-Visual"&amp;"""&gt;click aici pentru a aplica.&lt;/a&gt;&lt;/p&gt;","")</f>
        <v/>
      </c>
      <c r="O227" t="str">
        <f>IF(Magazine!AL102&gt;0,"&lt;p class=""cariere-pozitie-titlu"" id="""&amp;IF(Magazine!$AO102&lt;&gt;0,SUBSTITUTE(Magazine!$B102," ","-"),"")&amp;"""&gt;&amp;emsp;&amp;emsp;•&amp;nbsp;&amp;nbsp;Responsabil Service&amp;nbsp;&amp;nbsp;("&amp;VLOOKUP(Magazine!$B102,Magazine!$B$2:$AN$95,37,0)&amp;IF(VLOOKUP(Magazine!$B102,Magazine!$B$2:$AN$95,37,0)&gt;1," pozitii"," pozitie")&amp;")&lt;/p&gt;"&amp;'Responsabil Service'!$D$1&amp;"  &lt;p&gt;&amp;emsp;&amp;emsp;&amp;emsp;&amp;emsp;&amp;emsp;Trimite-ne CV-ul tau &lt;a href=""mailto:recrutare@altex.ro?subject="&amp;"["&amp;UPPER(Magazine!F102)&amp;"]"&amp;" ["&amp;UPPER(Magazine!D102)&amp;"] "&amp;"Responsabil Service"&amp;"""&gt;click aici pentru a aplica.&lt;/a&gt;&lt;/p&gt;","")</f>
        <v/>
      </c>
      <c r="P227" t="str">
        <f>IF(Magazine!AM102&gt;0,"&lt;p class=""cariere-pozitie-titlu"" id="""&amp;IF(Magazine!$AO102&lt;&gt;0,SUBSTITUTE(Magazine!$B102," ","-"),"")&amp;"""&gt;&amp;emsp;&amp;emsp;•&amp;nbsp;&amp;nbsp;Operator Online&amp;nbsp;&amp;nbsp;("&amp;VLOOKUP(Magazine!$B102,Magazine!$B$2:$AN$95,38,0)&amp;IF(VLOOKUP(Magazine!$B102,Magazine!$B$2:$AN$95,38,0)&gt;1,"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href=""mailto:recrutare@altex.ro?subject="&amp;"["&amp;UPPER(Magazine!F102)&amp;"]"&amp;" ["&amp;UPPER(Magazine!D102)&amp;"] "&amp;"Operator Online"&amp;"""&gt;recrutare@altex.ro&lt;/a&gt;&lt;/p&gt;","")</f>
        <v/>
      </c>
      <c r="Q227" t="str">
        <f>IF(Magazine!AN102&gt;0,"&lt;p class=""cariere-pozitie-titlu"" id="""&amp;IF(Magazine!$AO102&lt;&gt;0,SUBSTITUTE(Magazine!$B102," ","-"),"")&amp;"""&gt;&amp;emsp;&amp;emsp;•&amp;nbsp;&amp;nbsp;Operator Probe &amp; Garantii&amp;nbsp;&amp;nbsp;("&amp;VLOOKUP(Magazine!$B102,Magazine!$B$2:$AN$95,39,0)&amp;IF(VLOOKUP(Magazine!$B102,Magazine!$B$2:$AN$95,39,0)&gt;1,"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href=""mailto:recrutare@altex.ro?subject="&amp;"["&amp;UPPER(Magazine!G102)&amp;"]"&amp;" ["&amp;UPPER(Magazine!E102)&amp;"] "&amp;"Probe &amp; Garantii"&amp;"""&gt;recrutare@altex.ro&lt;/a&gt;&lt;/p&gt;","")</f>
        <v/>
      </c>
      <c r="R227" t="str">
        <f t="shared" si="5"/>
        <v/>
      </c>
    </row>
    <row r="228" spans="1:18" x14ac:dyDescent="0.3">
      <c r="A228" t="str">
        <f>IF(NOT(ISNA(VLOOKUP(Magazine!D103,Magazine!$AQ$2:$AR$41,2,0))),IF(Magazine!D103&lt;&gt;Magazine!D102,"&lt;button id="""&amp;LOWER(Magazine!D103)&amp;""" class=""accordion""&gt;Posturi in județul "&amp;Magazine!D103&amp;" &lt;div&gt;("&amp;VLOOKUP(Magazine!D103,Magazine!$AQ$2:$AR$41,2,0)&amp;")&lt;/div&gt;&lt;/button&gt;",""),"")</f>
        <v/>
      </c>
      <c r="B228" t="str">
        <f t="shared" si="6"/>
        <v/>
      </c>
      <c r="C228" t="str">
        <f>IF(Magazine!$AO103&lt;&gt;0,"  &lt;h3 class=cariere-magazin-titlu&gt;"&amp;Magazine!B103&amp;"&lt;/h3&gt;","")</f>
        <v/>
      </c>
      <c r="D228" t="str">
        <f>IF(Magazine!AA103&gt;0,"&lt;p class=""cariere-pozitie-titlu"" id="""&amp;IF(Magazine!$AO103&lt;&gt;0,SUBSTITUTE(Magazine!$B103," ","-"),"")&amp;"""&gt;&amp;emsp;&amp;emsp;•&amp;nbsp;&amp;nbsp;Director Magazin&amp;nbsp;&amp;nbsp;("&amp;VLOOKUP(Magazine!$B103,Magazine!$B$2:$AN$95,26,0)&amp;IF(VLOOKUP(Magazine!$B103,Magazine!$B$2:$AN$95,26,0)&gt;1," pozitii"," pozitie")&amp;")&lt;/p&gt;"&amp;'Director Magazin   '!$D$1&amp;"  &lt;p&gt;&amp;emsp;&amp;emsp;&amp;emsp;&amp;emsp;&amp;emsp;Trimite-ne CV-ul tau: &lt;a href=""mailto:recrutare@altex.ro?subject="&amp;"["&amp;UPPER(Magazine!C103)&amp;"]"&amp;" ["&amp;UPPER(Magazine!A103)&amp;"] "&amp;"Director Magazin"&amp;"""&gt;click aici pentru a aplica.&lt;/a&gt;&lt;/p&gt;","")</f>
        <v/>
      </c>
      <c r="E228" t="str">
        <f>IF(Magazine!AB103&gt;0,"&lt;p class=""cariere-pozitie-titlu"" id="""&amp;IF(Magazine!$AO103&lt;&gt;0,SUBSTITUTE(Magazine!$B103," ","-"),"")&amp;"""&gt;&amp;emsp;&amp;emsp;•&amp;nbsp;&amp;nbsp;Director Adjunct Magazin&amp;nbsp;&amp;nbsp;("&amp;VLOOKUP(Magazine!$B103,Magazine!$B$2:$AN$95,27,0)&amp;IF(VLOOKUP(Magazine!$B103,Magazine!$B$2:$AN$95,27,0)&gt;1," pozitii"," pozitie")&amp;")&lt;/p&gt;"&amp;'Director Adjunct'!$D$1&amp;"  &lt;p&gt;&amp;emsp;&amp;emsp;&amp;emsp;&amp;emsp;&amp;emsp;Trimite-ne CV-ul tau: &lt;a href=""mailto:recrutare@altex.ro?subject="&amp;"["&amp;UPPER(Magazine!D103)&amp;"]"&amp;" ["&amp;UPPER(Magazine!B103)&amp;"] "&amp;"Director Adjunct Magazin"&amp;"""&gt;click aici pentru a aplica.&lt;/a&gt;&lt;/p&gt;","")</f>
        <v/>
      </c>
      <c r="F228" t="str">
        <f>IF(Magazine!AC103&gt;0,"&lt;p class=""cariere-pozitie-titlu"" id="""&amp;IF(Magazine!$AO103&lt;&gt;0,SUBSTITUTE(Magazine!$B103," ","-"),"")&amp;"""&gt;&amp;emsp;&amp;emsp;•&amp;nbsp;&amp;nbsp;Manager Financiar&amp;nbsp;&amp;nbsp;("&amp;VLOOKUP(Magazine!$B103,Magazine!$B$2:$AN$95,28,0)&amp;IF(VLOOKUP(Magazine!$B103,Magazine!$B$2:$AN$95,28,0)&gt;1," pozitii"," pozitie")&amp;")&lt;/p&gt;"&amp;'Manager Financiar'!$D$1&amp;"  &lt;p&gt;&amp;emsp;&amp;emsp;&amp;emsp;&amp;emsp;&amp;emsp;Trimite-ne CV-ul tau: &lt;a href=""mailto:recrutare@altex.ro?subject="&amp;"["&amp;UPPER(Magazine!C103)&amp;"]"&amp;" ["&amp;UPPER(Magazine!A103)&amp;"] "&amp;"Manager Financiar"&amp;"""&gt;click aici pentru a aplica.&lt;/a&gt;&lt;/p&gt;","")</f>
        <v/>
      </c>
      <c r="G228" t="str">
        <f>IF(Magazine!AD103&gt;0,"&lt;p class=""cariere-pozitie-titlu"" id="""&amp;IF(Magazine!$AO103&lt;&gt;0,SUBSTITUTE(Magazine!$B103," ","-"),"")&amp;"""&gt;&amp;emsp;&amp;emsp;•&amp;nbsp;&amp;nbsp;Casier&amp;nbsp;&amp;nbsp;("&amp;VLOOKUP(Magazine!$B103,Magazine!$B$2:$AN$95,29,0)&amp;IF(VLOOKUP(Magazine!$B103,Magazine!$B$2:$AN$95,29,0)&gt;1," pozitii"," pozitie")&amp;")&lt;/p&gt;"&amp;Casier!$D$1&amp;"  &lt;p&gt;&amp;emsp;&amp;emsp;&amp;emsp;&amp;emsp;&amp;emsp;Trimite-ne CV-ul tau: &lt;a href=""mailto:recrutare@altex.ro?subject="&amp;"["&amp;UPPER(Magazine!C103)&amp;"]"&amp;" ["&amp;UPPER(Magazine!A103)&amp;"] "&amp;"Casier"&amp;"""&gt;click aici pentru a aplica.&lt;/a&gt;&lt;/p&gt;","")</f>
        <v/>
      </c>
      <c r="H228" t="str">
        <f>IF(Magazine!AE103&gt;0,"&lt;p class=""cariere-pozitie-titlu"" id="""&amp;IF(Magazine!$AO103&lt;&gt;0,SUBSTITUTE(Magazine!$B103," ","-"),"")&amp;"""&gt;&amp;emsp;&amp;emsp;•&amp;nbsp;&amp;nbsp;Consultant Vanzari Electrocasnice Mari&amp;nbsp;&amp;nbsp;("&amp;VLOOKUP(Magazine!$B103,Magazine!$B$2:$AN$95,30,0)&amp;IF(VLOOKUP(Magazine!$B103,Magazine!$B$2:$AN$95,30,0)&gt;1," pozitii"," pozitie")&amp;")&lt;/p&gt;"&amp;'Electrocasnice Mari'!$D$1&amp;"  &lt;p&gt;&amp;emsp;&amp;emsp;&amp;emsp;&amp;emsp;&amp;emsp;Trimite-ne CV-ul tau: &lt;a href=""mailto:recrutare@altex.ro?subject="&amp;"["&amp;UPPER(Magazine!C103)&amp;"]"&amp;" ["&amp;UPPER(Magazine!A103)&amp;"] "&amp;"Electrocasnice Mari"&amp;"""&gt;clici aici pentru a aplica.&lt;/a&gt;&lt;/p&gt;","")</f>
        <v/>
      </c>
      <c r="I228" t="str">
        <f>IF(Magazine!AF103&gt;0,"&lt;p class=""cariere-pozitie-titlu"" id="""&amp;IF(Magazine!$AO103&lt;&gt;0,SUBSTITUTE(Magazine!$B103," ","-"),"")&amp;"""&gt;&amp;emsp;&amp;emsp;•&amp;nbsp;&amp;nbsp;Consultant Vanzari Electrocasnice Mici&amp;nbsp;&amp;nbsp;("&amp;VLOOKUP(Magazine!$B103,Magazine!$B$2:$AN$95,31,0)&amp;IF(VLOOKUP(Magazine!$B103,Magazine!$B$2:$AN$95,31,0)&gt;1," pozitii"," pozitie")&amp;")&lt;/p&gt;"&amp;'Electrocasnice Mici'!$D$1&amp;"  &lt;p&gt;&amp;emsp;&amp;emsp;&amp;emsp;&amp;emsp;&amp;emsp;Trimite-ne CV-ul tau: &lt;a href=""mailto:recrutare@altex.ro?subject="&amp;"["&amp;UPPER(Magazine!C103)&amp;"]"&amp;" ["&amp;UPPER(Magazine!A103)&amp;"] "&amp;"Electrocasnice Mici"&amp;"""&gt;click aici pentru a aplica.&lt;/a&gt;&lt;/p&gt;","")</f>
        <v/>
      </c>
      <c r="J228" t="str">
        <f>IF(Magazine!AG103&gt;0,"&lt;p class=""cariere-pozitie-titlu"" id="""&amp;IF(Magazine!$AO103&lt;&gt;0,SUBSTITUTE(Magazine!$B103," ","-"),"")&amp;"""&gt;&amp;emsp;&amp;emsp;•&amp;nbsp;&amp;nbsp;Consultant Vanzari Comunicatii&amp;nbsp;&amp;nbsp;("&amp;VLOOKUP(Magazine!$B103,Magazine!$B$2:$AN$95,32,0)&amp;IF(VLOOKUP(Magazine!$B103,Magazine!$B$2:$AN$95,32,0)&gt;1," pozitii"," pozitie")&amp;")&lt;/p&gt;"&amp;Comunicatii!$D$1&amp;"  &lt;p&gt;&amp;emsp;&amp;emsp;&amp;emsp;&amp;emsp;&amp;emsp;Trimite-ne CV-ul tau: &lt;a href=""mailto:recrutare@altex.ro?subject="&amp;"["&amp;UPPER(Magazine!C103)&amp;"]"&amp;" ["&amp;UPPER(Magazine!A103)&amp;"] "&amp;"Comunicatii"&amp;"""&gt;click aici pentru a aplica.&lt;/a&gt;&lt;/p&gt;","")</f>
        <v/>
      </c>
      <c r="K228" t="str">
        <f>IF(Magazine!AH103&gt;0,"&lt;p class=""cariere-pozitie-titlu"" id="""&amp;IF(Magazine!$AO103&lt;&gt;0,SUBSTITUTE(Magazine!$B103," ","-"),"")&amp;"""&gt;&amp;emsp;&amp;emsp;•&amp;nbsp;&amp;nbsp;Consultant Vanzari IT&amp;nbsp;&amp;nbsp;("&amp;VLOOKUP(Magazine!$B103,Magazine!$B$2:$AN$95,33,0)&amp;IF(VLOOKUP(Magazine!$B103,Magazine!$B$2:$AN$95,33,0)&gt;1," pozitii"," pozitie")&amp;")&lt;/p&gt;"&amp;IT!$D$1&amp;"  &lt;p&gt;&amp;emsp;&amp;emsp;&amp;emsp;&amp;emsp;&amp;emsp;Trimite-ne CV-ul tau: &lt;a href=""mailto:recrutare@altex.ro?subject="&amp;"["&amp;UPPER(Magazine!C103)&amp;"]"&amp;" ["&amp;UPPER(Magazine!A103)&amp;"] "&amp;"IT"&amp;"""&gt;click aici pentru a aplica.&lt;/a&gt;&lt;/p&gt;","")</f>
        <v/>
      </c>
      <c r="L228" t="str">
        <f>IF(Magazine!AI103&gt;0,"&lt;p class=""cariere-pozitie-titlu"" id="""&amp;IF(Magazine!$AO103&lt;&gt;0,SUBSTITUTE(Magazine!$B103," ","-"),"")&amp;"""&gt;&amp;emsp;&amp;emsp;•&amp;nbsp;&amp;nbsp;Consultant Vanzari Entertainment&amp;nbsp;&amp;nbsp;("&amp;VLOOKUP(Magazine!$B103,Magazine!$B$2:$AN$95,34,0)&amp;IF(VLOOKUP(Magazine!$B103,Magazine!$B$2:$AN$95,34,0)&gt;1," pozitii"," pozitie")&amp;")&lt;/p&gt;"&amp;Entertainment!$D$1&amp;"  &lt;p&gt;&amp;emsp;&amp;emsp;&amp;emsp;&amp;emsp;&amp;emsp;Trimite-ne CV-ul tau &lt;a href=""mailto:recrutare@altex.ro?subject="&amp;"["&amp;UPPER(Magazine!C103)&amp;"]"&amp;" ["&amp;UPPER(Magazine!A103)&amp;"] "&amp;"Entertainment"&amp;"""&gt;click aici pentru a aplica.&lt;/a&gt;&lt;/p&gt;","")</f>
        <v/>
      </c>
      <c r="M228" t="str">
        <f>IF(Magazine!AJ103&gt;0,"&lt;p class=""cariere-pozitie-titlu"" id="""&amp;IF(Magazine!$AO103&lt;&gt;0,SUBSTITUTE(Magazine!$B103," ","-"),"")&amp;"""&gt;&amp;emsp;&amp;emsp;•&amp;nbsp;&amp;nbsp;Consultant Vanzari Negre&amp;nbsp;&amp;nbsp;("&amp;VLOOKUP(Magazine!$B103,Magazine!$B$2:$AN$95,35,0)&amp;IF(VLOOKUP(Magazine!$B103,Magazine!$B$2:$AN$95,35,0)&gt;1," pozitii"," pozitie")&amp;")&lt;/p&gt;"&amp;Negre!D102&amp;"  &lt;p&gt;&amp;emsp;&amp;emsp;&amp;emsp;&amp;emsp;&amp;emsp;Trimite-ne CV-ul tău la adresa &lt;a href=""mailto:recrutare@altex.ro?subject="&amp;"["&amp;UPPER(Magazine!C103)&amp;"]"&amp;" ["&amp;UPPER(Magazine!A103)&amp;"] "&amp;"Negre"&amp;"""&gt;recrutare@altex.ro&lt;/a&gt;&lt;/p&gt;","")</f>
        <v/>
      </c>
      <c r="N228" t="str">
        <f>IF(Magazine!AK103&gt;0,"&lt;p class=""cariere-pozitie-titlu"" id="""&amp;IF(Magazine!$AO103&lt;&gt;0,SUBSTITUTE(Magazine!$B103," ","-"),"")&amp;"""&gt;&amp;emsp;&amp;emsp;•&amp;nbsp;&amp;nbsp;Consultant Vanzari Audio-Visual&amp;nbsp;&amp;nbsp;("&amp;VLOOKUP(Magazine!$B103,Magazine!$B$2:$AN$95,36,0)&amp;IF(VLOOKUP(Magazine!$B103,Magazine!$B$2:$AN$95,36,0)&gt;1," pozitii"," pozitie")&amp;")&lt;/p&gt;"&amp;'Audio-Visual    '!$D$1&amp;"  &lt;p&gt;&amp;emsp;&amp;emsp;&amp;emsp;&amp;emsp;&amp;emsp;Trimite-ne CV-ul tau: &lt;a href=""mailto:recrutare@altex.ro?subject="&amp;"["&amp;UPPER(Magazine!F103)&amp;"]"&amp;" ["&amp;UPPER(Magazine!D103)&amp;"] "&amp;"Audio-Visual"&amp;"""&gt;click aici pentru a aplica.&lt;/a&gt;&lt;/p&gt;","")</f>
        <v/>
      </c>
      <c r="O228" t="str">
        <f>IF(Magazine!AL103&gt;0,"&lt;p class=""cariere-pozitie-titlu"" id="""&amp;IF(Magazine!$AO103&lt;&gt;0,SUBSTITUTE(Magazine!$B103," ","-"),"")&amp;"""&gt;&amp;emsp;&amp;emsp;•&amp;nbsp;&amp;nbsp;Responsabil Service&amp;nbsp;&amp;nbsp;("&amp;VLOOKUP(Magazine!$B103,Magazine!$B$2:$AN$95,37,0)&amp;IF(VLOOKUP(Magazine!$B103,Magazine!$B$2:$AN$95,37,0)&gt;1," pozitii"," pozitie")&amp;")&lt;/p&gt;"&amp;'Responsabil Service'!$D$1&amp;"  &lt;p&gt;&amp;emsp;&amp;emsp;&amp;emsp;&amp;emsp;&amp;emsp;Trimite-ne CV-ul tau &lt;a href=""mailto:recrutare@altex.ro?subject="&amp;"["&amp;UPPER(Magazine!F103)&amp;"]"&amp;" ["&amp;UPPER(Magazine!D103)&amp;"] "&amp;"Responsabil Service"&amp;"""&gt;click aici pentru a aplica.&lt;/a&gt;&lt;/p&gt;","")</f>
        <v/>
      </c>
      <c r="P228" t="str">
        <f>IF(Magazine!AM103&gt;0,"&lt;p class=""cariere-pozitie-titlu"" id="""&amp;IF(Magazine!$AO103&lt;&gt;0,SUBSTITUTE(Magazine!$B103," ","-"),"")&amp;"""&gt;&amp;emsp;&amp;emsp;•&amp;nbsp;&amp;nbsp;Operator Online&amp;nbsp;&amp;nbsp;("&amp;VLOOKUP(Magazine!$B103,Magazine!$B$2:$AN$95,38,0)&amp;IF(VLOOKUP(Magazine!$B103,Magazine!$B$2:$AN$95,38,0)&gt;1,"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href=""mailto:recrutare@altex.ro?subject="&amp;"["&amp;UPPER(Magazine!F103)&amp;"]"&amp;" ["&amp;UPPER(Magazine!D103)&amp;"] "&amp;"Operator Online"&amp;"""&gt;recrutare@altex.ro&lt;/a&gt;&lt;/p&gt;","")</f>
        <v/>
      </c>
      <c r="Q228" t="str">
        <f>IF(Magazine!AN103&gt;0,"&lt;p class=""cariere-pozitie-titlu"" id="""&amp;IF(Magazine!$AO103&lt;&gt;0,SUBSTITUTE(Magazine!$B103," ","-"),"")&amp;"""&gt;&amp;emsp;&amp;emsp;•&amp;nbsp;&amp;nbsp;Operator Probe &amp; Garantii&amp;nbsp;&amp;nbsp;("&amp;VLOOKUP(Magazine!$B103,Magazine!$B$2:$AN$95,39,0)&amp;IF(VLOOKUP(Magazine!$B103,Magazine!$B$2:$AN$95,39,0)&gt;1,"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href=""mailto:recrutare@altex.ro?subject="&amp;"["&amp;UPPER(Magazine!G103)&amp;"]"&amp;" ["&amp;UPPER(Magazine!E103)&amp;"] "&amp;"Probe &amp; Garantii"&amp;"""&gt;recrutare@altex.ro&lt;/a&gt;&lt;/p&gt;","")</f>
        <v/>
      </c>
      <c r="R228" t="str">
        <f t="shared" si="5"/>
        <v/>
      </c>
    </row>
    <row r="229" spans="1:18" x14ac:dyDescent="0.3">
      <c r="A229" t="str">
        <f>IF(NOT(ISNA(VLOOKUP(Magazine!D104,Magazine!$AQ$2:$AR$41,2,0))),IF(Magazine!D104&lt;&gt;Magazine!D103,"&lt;button id="""&amp;LOWER(Magazine!D104)&amp;""" class=""accordion""&gt;Posturi in județul "&amp;Magazine!D104&amp;" &lt;div&gt;("&amp;VLOOKUP(Magazine!D104,Magazine!$AQ$2:$AR$41,2,0)&amp;")&lt;/div&gt;&lt;/button&gt;",""),"")</f>
        <v/>
      </c>
      <c r="B229" t="str">
        <f t="shared" si="6"/>
        <v/>
      </c>
      <c r="C229" t="str">
        <f>IF(Magazine!$AO104&lt;&gt;0,"  &lt;h3 class=cariere-magazin-titlu&gt;"&amp;Magazine!B104&amp;"&lt;/h3&gt;","")</f>
        <v/>
      </c>
      <c r="D229" t="str">
        <f>IF(Magazine!AA104&gt;0,"&lt;p class=""cariere-pozitie-titlu"" id="""&amp;IF(Magazine!$AO104&lt;&gt;0,SUBSTITUTE(Magazine!$B104," ","-"),"")&amp;"""&gt;&amp;emsp;&amp;emsp;•&amp;nbsp;&amp;nbsp;Director Magazin&amp;nbsp;&amp;nbsp;("&amp;VLOOKUP(Magazine!$B104,Magazine!$B$2:$AN$95,26,0)&amp;IF(VLOOKUP(Magazine!$B104,Magazine!$B$2:$AN$95,26,0)&gt;1," pozitii"," pozitie")&amp;")&lt;/p&gt;"&amp;'Director Magazin   '!$D$1&amp;"  &lt;p&gt;&amp;emsp;&amp;emsp;&amp;emsp;&amp;emsp;&amp;emsp;Trimite-ne CV-ul tau: &lt;a href=""mailto:recrutare@altex.ro?subject="&amp;"["&amp;UPPER(Magazine!C104)&amp;"]"&amp;" ["&amp;UPPER(Magazine!A104)&amp;"] "&amp;"Director Magazin"&amp;"""&gt;click aici pentru a aplica.&lt;/a&gt;&lt;/p&gt;","")</f>
        <v/>
      </c>
      <c r="E229" t="str">
        <f>IF(Magazine!AB104&gt;0,"&lt;p class=""cariere-pozitie-titlu"" id="""&amp;IF(Magazine!$AO104&lt;&gt;0,SUBSTITUTE(Magazine!$B104," ","-"),"")&amp;"""&gt;&amp;emsp;&amp;emsp;•&amp;nbsp;&amp;nbsp;Director Adjunct Magazin&amp;nbsp;&amp;nbsp;("&amp;VLOOKUP(Magazine!$B104,Magazine!$B$2:$AN$95,27,0)&amp;IF(VLOOKUP(Magazine!$B104,Magazine!$B$2:$AN$95,27,0)&gt;1," pozitii"," pozitie")&amp;")&lt;/p&gt;"&amp;'Director Adjunct'!$D$1&amp;"  &lt;p&gt;&amp;emsp;&amp;emsp;&amp;emsp;&amp;emsp;&amp;emsp;Trimite-ne CV-ul tau: &lt;a href=""mailto:recrutare@altex.ro?subject="&amp;"["&amp;UPPER(Magazine!D104)&amp;"]"&amp;" ["&amp;UPPER(Magazine!B104)&amp;"] "&amp;"Director Adjunct Magazin"&amp;"""&gt;click aici pentru a aplica.&lt;/a&gt;&lt;/p&gt;","")</f>
        <v/>
      </c>
      <c r="F229" t="str">
        <f>IF(Magazine!AC104&gt;0,"&lt;p class=""cariere-pozitie-titlu"" id="""&amp;IF(Magazine!$AO104&lt;&gt;0,SUBSTITUTE(Magazine!$B104," ","-"),"")&amp;"""&gt;&amp;emsp;&amp;emsp;•&amp;nbsp;&amp;nbsp;Manager Financiar&amp;nbsp;&amp;nbsp;("&amp;VLOOKUP(Magazine!$B104,Magazine!$B$2:$AN$95,28,0)&amp;IF(VLOOKUP(Magazine!$B104,Magazine!$B$2:$AN$95,28,0)&gt;1," pozitii"," pozitie")&amp;")&lt;/p&gt;"&amp;'Manager Financiar'!$D$1&amp;"  &lt;p&gt;&amp;emsp;&amp;emsp;&amp;emsp;&amp;emsp;&amp;emsp;Trimite-ne CV-ul tau: &lt;a href=""mailto:recrutare@altex.ro?subject="&amp;"["&amp;UPPER(Magazine!C104)&amp;"]"&amp;" ["&amp;UPPER(Magazine!A104)&amp;"] "&amp;"Manager Financiar"&amp;"""&gt;click aici pentru a aplica.&lt;/a&gt;&lt;/p&gt;","")</f>
        <v/>
      </c>
      <c r="G229" t="str">
        <f>IF(Magazine!AD104&gt;0,"&lt;p class=""cariere-pozitie-titlu"" id="""&amp;IF(Magazine!$AO104&lt;&gt;0,SUBSTITUTE(Magazine!$B104," ","-"),"")&amp;"""&gt;&amp;emsp;&amp;emsp;•&amp;nbsp;&amp;nbsp;Casier&amp;nbsp;&amp;nbsp;("&amp;VLOOKUP(Magazine!$B104,Magazine!$B$2:$AN$95,29,0)&amp;IF(VLOOKUP(Magazine!$B104,Magazine!$B$2:$AN$95,29,0)&gt;1," pozitii"," pozitie")&amp;")&lt;/p&gt;"&amp;Casier!$D$1&amp;"  &lt;p&gt;&amp;emsp;&amp;emsp;&amp;emsp;&amp;emsp;&amp;emsp;Trimite-ne CV-ul tau: &lt;a href=""mailto:recrutare@altex.ro?subject="&amp;"["&amp;UPPER(Magazine!C104)&amp;"]"&amp;" ["&amp;UPPER(Magazine!A104)&amp;"] "&amp;"Casier"&amp;"""&gt;click aici pentru a aplica.&lt;/a&gt;&lt;/p&gt;","")</f>
        <v/>
      </c>
      <c r="H229" t="str">
        <f>IF(Magazine!AE104&gt;0,"&lt;p class=""cariere-pozitie-titlu"" id="""&amp;IF(Magazine!$AO104&lt;&gt;0,SUBSTITUTE(Magazine!$B104," ","-"),"")&amp;"""&gt;&amp;emsp;&amp;emsp;•&amp;nbsp;&amp;nbsp;Consultant Vanzari Electrocasnice Mari&amp;nbsp;&amp;nbsp;("&amp;VLOOKUP(Magazine!$B104,Magazine!$B$2:$AN$95,30,0)&amp;IF(VLOOKUP(Magazine!$B104,Magazine!$B$2:$AN$95,30,0)&gt;1," pozitii"," pozitie")&amp;")&lt;/p&gt;"&amp;'Electrocasnice Mari'!$D$1&amp;"  &lt;p&gt;&amp;emsp;&amp;emsp;&amp;emsp;&amp;emsp;&amp;emsp;Trimite-ne CV-ul tau: &lt;a href=""mailto:recrutare@altex.ro?subject="&amp;"["&amp;UPPER(Magazine!C104)&amp;"]"&amp;" ["&amp;UPPER(Magazine!A104)&amp;"] "&amp;"Electrocasnice Mari"&amp;"""&gt;clici aici pentru a aplica.&lt;/a&gt;&lt;/p&gt;","")</f>
        <v/>
      </c>
      <c r="I229" t="str">
        <f>IF(Magazine!AF104&gt;0,"&lt;p class=""cariere-pozitie-titlu"" id="""&amp;IF(Magazine!$AO104&lt;&gt;0,SUBSTITUTE(Magazine!$B104," ","-"),"")&amp;"""&gt;&amp;emsp;&amp;emsp;•&amp;nbsp;&amp;nbsp;Consultant Vanzari Electrocasnice Mici&amp;nbsp;&amp;nbsp;("&amp;VLOOKUP(Magazine!$B104,Magazine!$B$2:$AN$95,31,0)&amp;IF(VLOOKUP(Magazine!$B104,Magazine!$B$2:$AN$95,31,0)&gt;1," pozitii"," pozitie")&amp;")&lt;/p&gt;"&amp;'Electrocasnice Mici'!$D$1&amp;"  &lt;p&gt;&amp;emsp;&amp;emsp;&amp;emsp;&amp;emsp;&amp;emsp;Trimite-ne CV-ul tau: &lt;a href=""mailto:recrutare@altex.ro?subject="&amp;"["&amp;UPPER(Magazine!C104)&amp;"]"&amp;" ["&amp;UPPER(Magazine!A104)&amp;"] "&amp;"Electrocasnice Mici"&amp;"""&gt;click aici pentru a aplica.&lt;/a&gt;&lt;/p&gt;","")</f>
        <v/>
      </c>
      <c r="J229" t="str">
        <f>IF(Magazine!AG104&gt;0,"&lt;p class=""cariere-pozitie-titlu"" id="""&amp;IF(Magazine!$AO104&lt;&gt;0,SUBSTITUTE(Magazine!$B104," ","-"),"")&amp;"""&gt;&amp;emsp;&amp;emsp;•&amp;nbsp;&amp;nbsp;Consultant Vanzari Comunicatii&amp;nbsp;&amp;nbsp;("&amp;VLOOKUP(Magazine!$B104,Magazine!$B$2:$AN$95,32,0)&amp;IF(VLOOKUP(Magazine!$B104,Magazine!$B$2:$AN$95,32,0)&gt;1," pozitii"," pozitie")&amp;")&lt;/p&gt;"&amp;Comunicatii!$D$1&amp;"  &lt;p&gt;&amp;emsp;&amp;emsp;&amp;emsp;&amp;emsp;&amp;emsp;Trimite-ne CV-ul tau: &lt;a href=""mailto:recrutare@altex.ro?subject="&amp;"["&amp;UPPER(Magazine!C104)&amp;"]"&amp;" ["&amp;UPPER(Magazine!A104)&amp;"] "&amp;"Comunicatii"&amp;"""&gt;click aici pentru a aplica.&lt;/a&gt;&lt;/p&gt;","")</f>
        <v/>
      </c>
      <c r="K229" t="str">
        <f>IF(Magazine!AH104&gt;0,"&lt;p class=""cariere-pozitie-titlu"" id="""&amp;IF(Magazine!$AO104&lt;&gt;0,SUBSTITUTE(Magazine!$B104," ","-"),"")&amp;"""&gt;&amp;emsp;&amp;emsp;•&amp;nbsp;&amp;nbsp;Consultant Vanzari IT&amp;nbsp;&amp;nbsp;("&amp;VLOOKUP(Magazine!$B104,Magazine!$B$2:$AN$95,33,0)&amp;IF(VLOOKUP(Magazine!$B104,Magazine!$B$2:$AN$95,33,0)&gt;1," pozitii"," pozitie")&amp;")&lt;/p&gt;"&amp;IT!$D$1&amp;"  &lt;p&gt;&amp;emsp;&amp;emsp;&amp;emsp;&amp;emsp;&amp;emsp;Trimite-ne CV-ul tau: &lt;a href=""mailto:recrutare@altex.ro?subject="&amp;"["&amp;UPPER(Magazine!C104)&amp;"]"&amp;" ["&amp;UPPER(Magazine!A104)&amp;"] "&amp;"IT"&amp;"""&gt;click aici pentru a aplica.&lt;/a&gt;&lt;/p&gt;","")</f>
        <v/>
      </c>
      <c r="L229" t="str">
        <f>IF(Magazine!AI104&gt;0,"&lt;p class=""cariere-pozitie-titlu"" id="""&amp;IF(Magazine!$AO104&lt;&gt;0,SUBSTITUTE(Magazine!$B104," ","-"),"")&amp;"""&gt;&amp;emsp;&amp;emsp;•&amp;nbsp;&amp;nbsp;Consultant Vanzari Entertainment&amp;nbsp;&amp;nbsp;("&amp;VLOOKUP(Magazine!$B104,Magazine!$B$2:$AN$95,34,0)&amp;IF(VLOOKUP(Magazine!$B104,Magazine!$B$2:$AN$95,34,0)&gt;1," pozitii"," pozitie")&amp;")&lt;/p&gt;"&amp;Entertainment!$D$1&amp;"  &lt;p&gt;&amp;emsp;&amp;emsp;&amp;emsp;&amp;emsp;&amp;emsp;Trimite-ne CV-ul tau &lt;a href=""mailto:recrutare@altex.ro?subject="&amp;"["&amp;UPPER(Magazine!C104)&amp;"]"&amp;" ["&amp;UPPER(Magazine!A104)&amp;"] "&amp;"Entertainment"&amp;"""&gt;click aici pentru a aplica.&lt;/a&gt;&lt;/p&gt;","")</f>
        <v/>
      </c>
      <c r="M229" t="str">
        <f>IF(Magazine!AJ104&gt;0,"&lt;p class=""cariere-pozitie-titlu"" id="""&amp;IF(Magazine!$AO104&lt;&gt;0,SUBSTITUTE(Magazine!$B104," ","-"),"")&amp;"""&gt;&amp;emsp;&amp;emsp;•&amp;nbsp;&amp;nbsp;Consultant Vanzari Negre&amp;nbsp;&amp;nbsp;("&amp;VLOOKUP(Magazine!$B104,Magazine!$B$2:$AN$95,35,0)&amp;IF(VLOOKUP(Magazine!$B104,Magazine!$B$2:$AN$95,35,0)&gt;1," pozitii"," pozitie")&amp;")&lt;/p&gt;"&amp;Negre!D103&amp;"  &lt;p&gt;&amp;emsp;&amp;emsp;&amp;emsp;&amp;emsp;&amp;emsp;Trimite-ne CV-ul tău la adresa &lt;a href=""mailto:recrutare@altex.ro?subject="&amp;"["&amp;UPPER(Magazine!C104)&amp;"]"&amp;" ["&amp;UPPER(Magazine!A104)&amp;"] "&amp;"Negre"&amp;"""&gt;recrutare@altex.ro&lt;/a&gt;&lt;/p&gt;","")</f>
        <v/>
      </c>
      <c r="N229" t="str">
        <f>IF(Magazine!AK104&gt;0,"&lt;p class=""cariere-pozitie-titlu"" id="""&amp;IF(Magazine!$AO104&lt;&gt;0,SUBSTITUTE(Magazine!$B104," ","-"),"")&amp;"""&gt;&amp;emsp;&amp;emsp;•&amp;nbsp;&amp;nbsp;Consultant Vanzari Audio-Visual&amp;nbsp;&amp;nbsp;("&amp;VLOOKUP(Magazine!$B104,Magazine!$B$2:$AN$95,36,0)&amp;IF(VLOOKUP(Magazine!$B104,Magazine!$B$2:$AN$95,36,0)&gt;1," pozitii"," pozitie")&amp;")&lt;/p&gt;"&amp;'Audio-Visual    '!$D$1&amp;"  &lt;p&gt;&amp;emsp;&amp;emsp;&amp;emsp;&amp;emsp;&amp;emsp;Trimite-ne CV-ul tau: &lt;a href=""mailto:recrutare@altex.ro?subject="&amp;"["&amp;UPPER(Magazine!F104)&amp;"]"&amp;" ["&amp;UPPER(Magazine!D104)&amp;"] "&amp;"Audio-Visual"&amp;"""&gt;click aici pentru a aplica.&lt;/a&gt;&lt;/p&gt;","")</f>
        <v/>
      </c>
      <c r="O229" t="str">
        <f>IF(Magazine!AL104&gt;0,"&lt;p class=""cariere-pozitie-titlu"" id="""&amp;IF(Magazine!$AO104&lt;&gt;0,SUBSTITUTE(Magazine!$B104," ","-"),"")&amp;"""&gt;&amp;emsp;&amp;emsp;•&amp;nbsp;&amp;nbsp;Responsabil Service&amp;nbsp;&amp;nbsp;("&amp;VLOOKUP(Magazine!$B104,Magazine!$B$2:$AN$95,37,0)&amp;IF(VLOOKUP(Magazine!$B104,Magazine!$B$2:$AN$95,37,0)&gt;1," pozitii"," pozitie")&amp;")&lt;/p&gt;"&amp;'Responsabil Service'!$D$1&amp;"  &lt;p&gt;&amp;emsp;&amp;emsp;&amp;emsp;&amp;emsp;&amp;emsp;Trimite-ne CV-ul tau &lt;a href=""mailto:recrutare@altex.ro?subject="&amp;"["&amp;UPPER(Magazine!F104)&amp;"]"&amp;" ["&amp;UPPER(Magazine!D104)&amp;"] "&amp;"Responsabil Service"&amp;"""&gt;click aici pentru a aplica.&lt;/a&gt;&lt;/p&gt;","")</f>
        <v/>
      </c>
      <c r="P229" t="str">
        <f>IF(Magazine!AM104&gt;0,"&lt;p class=""cariere-pozitie-titlu"" id="""&amp;IF(Magazine!$AO104&lt;&gt;0,SUBSTITUTE(Magazine!$B104," ","-"),"")&amp;"""&gt;&amp;emsp;&amp;emsp;•&amp;nbsp;&amp;nbsp;Operator Online&amp;nbsp;&amp;nbsp;("&amp;VLOOKUP(Magazine!$B104,Magazine!$B$2:$AN$95,38,0)&amp;IF(VLOOKUP(Magazine!$B104,Magazine!$B$2:$AN$95,38,0)&gt;1,"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href=""mailto:recrutare@altex.ro?subject="&amp;"["&amp;UPPER(Magazine!F104)&amp;"]"&amp;" ["&amp;UPPER(Magazine!D104)&amp;"] "&amp;"Operator Online"&amp;"""&gt;recrutare@altex.ro&lt;/a&gt;&lt;/p&gt;","")</f>
        <v/>
      </c>
      <c r="Q229" t="str">
        <f>IF(Magazine!AN104&gt;0,"&lt;p class=""cariere-pozitie-titlu"" id="""&amp;IF(Magazine!$AO104&lt;&gt;0,SUBSTITUTE(Magazine!$B104," ","-"),"")&amp;"""&gt;&amp;emsp;&amp;emsp;•&amp;nbsp;&amp;nbsp;Operator Probe &amp; Garantii&amp;nbsp;&amp;nbsp;("&amp;VLOOKUP(Magazine!$B104,Magazine!$B$2:$AN$95,39,0)&amp;IF(VLOOKUP(Magazine!$B104,Magazine!$B$2:$AN$95,39,0)&gt;1,"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href=""mailto:recrutare@altex.ro?subject="&amp;"["&amp;UPPER(Magazine!G104)&amp;"]"&amp;" ["&amp;UPPER(Magazine!E104)&amp;"] "&amp;"Probe &amp; Garantii"&amp;"""&gt;recrutare@altex.ro&lt;/a&gt;&lt;/p&gt;","")</f>
        <v/>
      </c>
      <c r="R229" t="str">
        <f t="shared" si="5"/>
        <v/>
      </c>
    </row>
    <row r="230" spans="1:18" x14ac:dyDescent="0.3">
      <c r="A230" t="str">
        <f>IF(NOT(ISNA(VLOOKUP(Magazine!D105,Magazine!$AQ$2:$AR$41,2,0))),IF(Magazine!D105&lt;&gt;Magazine!D104,"&lt;button id="""&amp;LOWER(Magazine!D105)&amp;""" class=""accordion""&gt;Posturi in județul "&amp;Magazine!D105&amp;" &lt;div&gt;("&amp;VLOOKUP(Magazine!D105,Magazine!$AQ$2:$AR$41,2,0)&amp;")&lt;/div&gt;&lt;/button&gt;",""),"")</f>
        <v/>
      </c>
      <c r="B230" t="str">
        <f t="shared" si="6"/>
        <v/>
      </c>
      <c r="C230" t="str">
        <f>IF(Magazine!$AO105&lt;&gt;0,"  &lt;h3 class=cariere-magazin-titlu&gt;"&amp;Magazine!B105&amp;"&lt;/h3&gt;","")</f>
        <v/>
      </c>
      <c r="D230" t="str">
        <f>IF(Magazine!AA105&gt;0,"&lt;p class=""cariere-pozitie-titlu"" id="""&amp;IF(Magazine!$AO105&lt;&gt;0,SUBSTITUTE(Magazine!$B105," ","-"),"")&amp;"""&gt;&amp;emsp;&amp;emsp;•&amp;nbsp;&amp;nbsp;Director Magazin&amp;nbsp;&amp;nbsp;("&amp;VLOOKUP(Magazine!$B105,Magazine!$B$2:$AN$95,26,0)&amp;IF(VLOOKUP(Magazine!$B105,Magazine!$B$2:$AN$95,26,0)&gt;1," pozitii"," pozitie")&amp;")&lt;/p&gt;"&amp;'Director Magazin   '!$D$1&amp;"  &lt;p&gt;&amp;emsp;&amp;emsp;&amp;emsp;&amp;emsp;&amp;emsp;Trimite-ne CV-ul tau: &lt;a href=""mailto:recrutare@altex.ro?subject="&amp;"["&amp;UPPER(Magazine!C105)&amp;"]"&amp;" ["&amp;UPPER(Magazine!A105)&amp;"] "&amp;"Director Magazin"&amp;"""&gt;click aici pentru a aplica.&lt;/a&gt;&lt;/p&gt;","")</f>
        <v/>
      </c>
      <c r="E230" t="str">
        <f>IF(Magazine!AB105&gt;0,"&lt;p class=""cariere-pozitie-titlu"" id="""&amp;IF(Magazine!$AO105&lt;&gt;0,SUBSTITUTE(Magazine!$B105," ","-"),"")&amp;"""&gt;&amp;emsp;&amp;emsp;•&amp;nbsp;&amp;nbsp;Director Adjunct Magazin&amp;nbsp;&amp;nbsp;("&amp;VLOOKUP(Magazine!$B105,Magazine!$B$2:$AN$95,27,0)&amp;IF(VLOOKUP(Magazine!$B105,Magazine!$B$2:$AN$95,27,0)&gt;1," pozitii"," pozitie")&amp;")&lt;/p&gt;"&amp;'Director Adjunct'!$D$1&amp;"  &lt;p&gt;&amp;emsp;&amp;emsp;&amp;emsp;&amp;emsp;&amp;emsp;Trimite-ne CV-ul tau: &lt;a href=""mailto:recrutare@altex.ro?subject="&amp;"["&amp;UPPER(Magazine!D105)&amp;"]"&amp;" ["&amp;UPPER(Magazine!B105)&amp;"] "&amp;"Director Adjunct Magazin"&amp;"""&gt;click aici pentru a aplica.&lt;/a&gt;&lt;/p&gt;","")</f>
        <v/>
      </c>
      <c r="F230" t="str">
        <f>IF(Magazine!AC105&gt;0,"&lt;p class=""cariere-pozitie-titlu"" id="""&amp;IF(Magazine!$AO105&lt;&gt;0,SUBSTITUTE(Magazine!$B105," ","-"),"")&amp;"""&gt;&amp;emsp;&amp;emsp;•&amp;nbsp;&amp;nbsp;Manager Financiar&amp;nbsp;&amp;nbsp;("&amp;VLOOKUP(Magazine!$B105,Magazine!$B$2:$AN$95,28,0)&amp;IF(VLOOKUP(Magazine!$B105,Magazine!$B$2:$AN$95,28,0)&gt;1," pozitii"," pozitie")&amp;")&lt;/p&gt;"&amp;'Manager Financiar'!$D$1&amp;"  &lt;p&gt;&amp;emsp;&amp;emsp;&amp;emsp;&amp;emsp;&amp;emsp;Trimite-ne CV-ul tau: &lt;a href=""mailto:recrutare@altex.ro?subject="&amp;"["&amp;UPPER(Magazine!C105)&amp;"]"&amp;" ["&amp;UPPER(Magazine!A105)&amp;"] "&amp;"Manager Financiar"&amp;"""&gt;click aici pentru a aplica.&lt;/a&gt;&lt;/p&gt;","")</f>
        <v/>
      </c>
      <c r="G230" t="str">
        <f>IF(Magazine!AD105&gt;0,"&lt;p class=""cariere-pozitie-titlu"" id="""&amp;IF(Magazine!$AO105&lt;&gt;0,SUBSTITUTE(Magazine!$B105," ","-"),"")&amp;"""&gt;&amp;emsp;&amp;emsp;•&amp;nbsp;&amp;nbsp;Casier&amp;nbsp;&amp;nbsp;("&amp;VLOOKUP(Magazine!$B105,Magazine!$B$2:$AN$95,29,0)&amp;IF(VLOOKUP(Magazine!$B105,Magazine!$B$2:$AN$95,29,0)&gt;1," pozitii"," pozitie")&amp;")&lt;/p&gt;"&amp;Casier!$D$1&amp;"  &lt;p&gt;&amp;emsp;&amp;emsp;&amp;emsp;&amp;emsp;&amp;emsp;Trimite-ne CV-ul tau: &lt;a href=""mailto:recrutare@altex.ro?subject="&amp;"["&amp;UPPER(Magazine!C105)&amp;"]"&amp;" ["&amp;UPPER(Magazine!A105)&amp;"] "&amp;"Casier"&amp;"""&gt;click aici pentru a aplica.&lt;/a&gt;&lt;/p&gt;","")</f>
        <v/>
      </c>
      <c r="H230" t="str">
        <f>IF(Magazine!AE105&gt;0,"&lt;p class=""cariere-pozitie-titlu"" id="""&amp;IF(Magazine!$AO105&lt;&gt;0,SUBSTITUTE(Magazine!$B105," ","-"),"")&amp;"""&gt;&amp;emsp;&amp;emsp;•&amp;nbsp;&amp;nbsp;Consultant Vanzari Electrocasnice Mari&amp;nbsp;&amp;nbsp;("&amp;VLOOKUP(Magazine!$B105,Magazine!$B$2:$AN$95,30,0)&amp;IF(VLOOKUP(Magazine!$B105,Magazine!$B$2:$AN$95,30,0)&gt;1," pozitii"," pozitie")&amp;")&lt;/p&gt;"&amp;'Electrocasnice Mari'!$D$1&amp;"  &lt;p&gt;&amp;emsp;&amp;emsp;&amp;emsp;&amp;emsp;&amp;emsp;Trimite-ne CV-ul tau: &lt;a href=""mailto:recrutare@altex.ro?subject="&amp;"["&amp;UPPER(Magazine!C105)&amp;"]"&amp;" ["&amp;UPPER(Magazine!A105)&amp;"] "&amp;"Electrocasnice Mari"&amp;"""&gt;clici aici pentru a aplica.&lt;/a&gt;&lt;/p&gt;","")</f>
        <v/>
      </c>
      <c r="I230" t="str">
        <f>IF(Magazine!AF105&gt;0,"&lt;p class=""cariere-pozitie-titlu"" id="""&amp;IF(Magazine!$AO105&lt;&gt;0,SUBSTITUTE(Magazine!$B105," ","-"),"")&amp;"""&gt;&amp;emsp;&amp;emsp;•&amp;nbsp;&amp;nbsp;Consultant Vanzari Electrocasnice Mici&amp;nbsp;&amp;nbsp;("&amp;VLOOKUP(Magazine!$B105,Magazine!$B$2:$AN$95,31,0)&amp;IF(VLOOKUP(Magazine!$B105,Magazine!$B$2:$AN$95,31,0)&gt;1," pozitii"," pozitie")&amp;")&lt;/p&gt;"&amp;'Electrocasnice Mici'!$D$1&amp;"  &lt;p&gt;&amp;emsp;&amp;emsp;&amp;emsp;&amp;emsp;&amp;emsp;Trimite-ne CV-ul tau: &lt;a href=""mailto:recrutare@altex.ro?subject="&amp;"["&amp;UPPER(Magazine!C105)&amp;"]"&amp;" ["&amp;UPPER(Magazine!A105)&amp;"] "&amp;"Electrocasnice Mici"&amp;"""&gt;click aici pentru a aplica.&lt;/a&gt;&lt;/p&gt;","")</f>
        <v/>
      </c>
      <c r="J230" t="str">
        <f>IF(Magazine!AG105&gt;0,"&lt;p class=""cariere-pozitie-titlu"" id="""&amp;IF(Magazine!$AO105&lt;&gt;0,SUBSTITUTE(Magazine!$B105," ","-"),"")&amp;"""&gt;&amp;emsp;&amp;emsp;•&amp;nbsp;&amp;nbsp;Consultant Vanzari Comunicatii&amp;nbsp;&amp;nbsp;("&amp;VLOOKUP(Magazine!$B105,Magazine!$B$2:$AN$95,32,0)&amp;IF(VLOOKUP(Magazine!$B105,Magazine!$B$2:$AN$95,32,0)&gt;1," pozitii"," pozitie")&amp;")&lt;/p&gt;"&amp;Comunicatii!$D$1&amp;"  &lt;p&gt;&amp;emsp;&amp;emsp;&amp;emsp;&amp;emsp;&amp;emsp;Trimite-ne CV-ul tau: &lt;a href=""mailto:recrutare@altex.ro?subject="&amp;"["&amp;UPPER(Magazine!C105)&amp;"]"&amp;" ["&amp;UPPER(Magazine!A105)&amp;"] "&amp;"Comunicatii"&amp;"""&gt;click aici pentru a aplica.&lt;/a&gt;&lt;/p&gt;","")</f>
        <v/>
      </c>
      <c r="K230" t="str">
        <f>IF(Magazine!AH105&gt;0,"&lt;p class=""cariere-pozitie-titlu"" id="""&amp;IF(Magazine!$AO105&lt;&gt;0,SUBSTITUTE(Magazine!$B105," ","-"),"")&amp;"""&gt;&amp;emsp;&amp;emsp;•&amp;nbsp;&amp;nbsp;Consultant Vanzari IT&amp;nbsp;&amp;nbsp;("&amp;VLOOKUP(Magazine!$B105,Magazine!$B$2:$AN$95,33,0)&amp;IF(VLOOKUP(Magazine!$B105,Magazine!$B$2:$AN$95,33,0)&gt;1," pozitii"," pozitie")&amp;")&lt;/p&gt;"&amp;IT!$D$1&amp;"  &lt;p&gt;&amp;emsp;&amp;emsp;&amp;emsp;&amp;emsp;&amp;emsp;Trimite-ne CV-ul tau: &lt;a href=""mailto:recrutare@altex.ro?subject="&amp;"["&amp;UPPER(Magazine!C105)&amp;"]"&amp;" ["&amp;UPPER(Magazine!A105)&amp;"] "&amp;"IT"&amp;"""&gt;click aici pentru a aplica.&lt;/a&gt;&lt;/p&gt;","")</f>
        <v/>
      </c>
      <c r="L230" t="str">
        <f>IF(Magazine!AI105&gt;0,"&lt;p class=""cariere-pozitie-titlu"" id="""&amp;IF(Magazine!$AO105&lt;&gt;0,SUBSTITUTE(Magazine!$B105," ","-"),"")&amp;"""&gt;&amp;emsp;&amp;emsp;•&amp;nbsp;&amp;nbsp;Consultant Vanzari Entertainment&amp;nbsp;&amp;nbsp;("&amp;VLOOKUP(Magazine!$B105,Magazine!$B$2:$AN$95,34,0)&amp;IF(VLOOKUP(Magazine!$B105,Magazine!$B$2:$AN$95,34,0)&gt;1," pozitii"," pozitie")&amp;")&lt;/p&gt;"&amp;Entertainment!$D$1&amp;"  &lt;p&gt;&amp;emsp;&amp;emsp;&amp;emsp;&amp;emsp;&amp;emsp;Trimite-ne CV-ul tau &lt;a href=""mailto:recrutare@altex.ro?subject="&amp;"["&amp;UPPER(Magazine!C105)&amp;"]"&amp;" ["&amp;UPPER(Magazine!A105)&amp;"] "&amp;"Entertainment"&amp;"""&gt;click aici pentru a aplica.&lt;/a&gt;&lt;/p&gt;","")</f>
        <v/>
      </c>
      <c r="M230" t="str">
        <f>IF(Magazine!AJ105&gt;0,"&lt;p class=""cariere-pozitie-titlu"" id="""&amp;IF(Magazine!$AO105&lt;&gt;0,SUBSTITUTE(Magazine!$B105," ","-"),"")&amp;"""&gt;&amp;emsp;&amp;emsp;•&amp;nbsp;&amp;nbsp;Consultant Vanzari Negre&amp;nbsp;&amp;nbsp;("&amp;VLOOKUP(Magazine!$B105,Magazine!$B$2:$AN$95,35,0)&amp;IF(VLOOKUP(Magazine!$B105,Magazine!$B$2:$AN$95,35,0)&gt;1," pozitii"," pozitie")&amp;")&lt;/p&gt;"&amp;Negre!D104&amp;"  &lt;p&gt;&amp;emsp;&amp;emsp;&amp;emsp;&amp;emsp;&amp;emsp;Trimite-ne CV-ul tău la adresa &lt;a href=""mailto:recrutare@altex.ro?subject="&amp;"["&amp;UPPER(Magazine!C105)&amp;"]"&amp;" ["&amp;UPPER(Magazine!A105)&amp;"] "&amp;"Negre"&amp;"""&gt;recrutare@altex.ro&lt;/a&gt;&lt;/p&gt;","")</f>
        <v/>
      </c>
      <c r="N230" t="str">
        <f>IF(Magazine!AK105&gt;0,"&lt;p class=""cariere-pozitie-titlu"" id="""&amp;IF(Magazine!$AO105&lt;&gt;0,SUBSTITUTE(Magazine!$B105," ","-"),"")&amp;"""&gt;&amp;emsp;&amp;emsp;•&amp;nbsp;&amp;nbsp;Consultant Vanzari Audio-Visual&amp;nbsp;&amp;nbsp;("&amp;VLOOKUP(Magazine!$B105,Magazine!$B$2:$AN$95,36,0)&amp;IF(VLOOKUP(Magazine!$B105,Magazine!$B$2:$AN$95,36,0)&gt;1," pozitii"," pozitie")&amp;")&lt;/p&gt;"&amp;'Audio-Visual    '!$D$1&amp;"  &lt;p&gt;&amp;emsp;&amp;emsp;&amp;emsp;&amp;emsp;&amp;emsp;Trimite-ne CV-ul tau: &lt;a href=""mailto:recrutare@altex.ro?subject="&amp;"["&amp;UPPER(Magazine!F105)&amp;"]"&amp;" ["&amp;UPPER(Magazine!D105)&amp;"] "&amp;"Audio-Visual"&amp;"""&gt;click aici pentru a aplica.&lt;/a&gt;&lt;/p&gt;","")</f>
        <v/>
      </c>
      <c r="O230" t="str">
        <f>IF(Magazine!AL105&gt;0,"&lt;p class=""cariere-pozitie-titlu"" id="""&amp;IF(Magazine!$AO105&lt;&gt;0,SUBSTITUTE(Magazine!$B105," ","-"),"")&amp;"""&gt;&amp;emsp;&amp;emsp;•&amp;nbsp;&amp;nbsp;Responsabil Service&amp;nbsp;&amp;nbsp;("&amp;VLOOKUP(Magazine!$B105,Magazine!$B$2:$AN$95,37,0)&amp;IF(VLOOKUP(Magazine!$B105,Magazine!$B$2:$AN$95,37,0)&gt;1," pozitii"," pozitie")&amp;")&lt;/p&gt;"&amp;'Responsabil Service'!$D$1&amp;"  &lt;p&gt;&amp;emsp;&amp;emsp;&amp;emsp;&amp;emsp;&amp;emsp;Trimite-ne CV-ul tau &lt;a href=""mailto:recrutare@altex.ro?subject="&amp;"["&amp;UPPER(Magazine!F105)&amp;"]"&amp;" ["&amp;UPPER(Magazine!D105)&amp;"] "&amp;"Responsabil Service"&amp;"""&gt;click aici pentru a aplica.&lt;/a&gt;&lt;/p&gt;","")</f>
        <v/>
      </c>
      <c r="P230" t="str">
        <f>IF(Magazine!AM105&gt;0,"&lt;p class=""cariere-pozitie-titlu"" id="""&amp;IF(Magazine!$AO105&lt;&gt;0,SUBSTITUTE(Magazine!$B105," ","-"),"")&amp;"""&gt;&amp;emsp;&amp;emsp;•&amp;nbsp;&amp;nbsp;Operator Online&amp;nbsp;&amp;nbsp;("&amp;VLOOKUP(Magazine!$B105,Magazine!$B$2:$AN$95,38,0)&amp;IF(VLOOKUP(Magazine!$B105,Magazine!$B$2:$AN$95,38,0)&gt;1,"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href=""mailto:recrutare@altex.ro?subject="&amp;"["&amp;UPPER(Magazine!F105)&amp;"]"&amp;" ["&amp;UPPER(Magazine!D105)&amp;"] "&amp;"Operator Online"&amp;"""&gt;recrutare@altex.ro&lt;/a&gt;&lt;/p&gt;","")</f>
        <v/>
      </c>
      <c r="Q230" t="str">
        <f>IF(Magazine!AN105&gt;0,"&lt;p class=""cariere-pozitie-titlu"" id="""&amp;IF(Magazine!$AO105&lt;&gt;0,SUBSTITUTE(Magazine!$B105," ","-"),"")&amp;"""&gt;&amp;emsp;&amp;emsp;•&amp;nbsp;&amp;nbsp;Operator Probe &amp; Garantii&amp;nbsp;&amp;nbsp;("&amp;VLOOKUP(Magazine!$B105,Magazine!$B$2:$AN$95,39,0)&amp;IF(VLOOKUP(Magazine!$B105,Magazine!$B$2:$AN$95,39,0)&gt;1,"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href=""mailto:recrutare@altex.ro?subject="&amp;"["&amp;UPPER(Magazine!G105)&amp;"]"&amp;" ["&amp;UPPER(Magazine!E105)&amp;"] "&amp;"Probe &amp; Garantii"&amp;"""&gt;recrutare@altex.ro&lt;/a&gt;&lt;/p&gt;","")</f>
        <v/>
      </c>
      <c r="R230" t="str">
        <f t="shared" si="5"/>
        <v/>
      </c>
    </row>
    <row r="231" spans="1:18" x14ac:dyDescent="0.3">
      <c r="A231" t="str">
        <f>IF(NOT(ISNA(VLOOKUP(Magazine!D106,Magazine!$AQ$2:$AR$41,2,0))),IF(Magazine!D106&lt;&gt;Magazine!D105,"&lt;button id="""&amp;LOWER(Magazine!D106)&amp;""" class=""accordion""&gt;Posturi in județul "&amp;Magazine!D106&amp;" &lt;div&gt;("&amp;VLOOKUP(Magazine!D106,Magazine!$AQ$2:$AR$41,2,0)&amp;")&lt;/div&gt;&lt;/button&gt;",""),"")</f>
        <v/>
      </c>
      <c r="B231" t="str">
        <f t="shared" si="6"/>
        <v/>
      </c>
      <c r="C231" t="str">
        <f>IF(Magazine!$AO106&lt;&gt;0,"  &lt;h3 class=cariere-magazin-titlu&gt;"&amp;Magazine!B106&amp;"&lt;/h3&gt;","")</f>
        <v/>
      </c>
      <c r="D231" t="str">
        <f>IF(Magazine!AA106&gt;0,"&lt;p class=""cariere-pozitie-titlu"" id="""&amp;IF(Magazine!$AO106&lt;&gt;0,SUBSTITUTE(Magazine!$B106," ","-"),"")&amp;"""&gt;&amp;emsp;&amp;emsp;•&amp;nbsp;&amp;nbsp;Director Magazin&amp;nbsp;&amp;nbsp;("&amp;VLOOKUP(Magazine!$B106,Magazine!$B$2:$AN$95,26,0)&amp;IF(VLOOKUP(Magazine!$B106,Magazine!$B$2:$AN$95,26,0)&gt;1," pozitii"," pozitie")&amp;")&lt;/p&gt;"&amp;'Director Magazin   '!$D$1&amp;"  &lt;p&gt;&amp;emsp;&amp;emsp;&amp;emsp;&amp;emsp;&amp;emsp;Trimite-ne CV-ul tau: &lt;a href=""mailto:recrutare@altex.ro?subject="&amp;"["&amp;UPPER(Magazine!C106)&amp;"]"&amp;" ["&amp;UPPER(Magazine!A106)&amp;"] "&amp;"Director Magazin"&amp;"""&gt;click aici pentru a aplica.&lt;/a&gt;&lt;/p&gt;","")</f>
        <v/>
      </c>
      <c r="E231" t="str">
        <f>IF(Magazine!AB106&gt;0,"&lt;p class=""cariere-pozitie-titlu"" id="""&amp;IF(Magazine!$AO106&lt;&gt;0,SUBSTITUTE(Magazine!$B106," ","-"),"")&amp;"""&gt;&amp;emsp;&amp;emsp;•&amp;nbsp;&amp;nbsp;Director Adjunct Magazin&amp;nbsp;&amp;nbsp;("&amp;VLOOKUP(Magazine!$B106,Magazine!$B$2:$AN$95,27,0)&amp;IF(VLOOKUP(Magazine!$B106,Magazine!$B$2:$AN$95,27,0)&gt;1," pozitii"," pozitie")&amp;")&lt;/p&gt;"&amp;'Director Adjunct'!$D$1&amp;"  &lt;p&gt;&amp;emsp;&amp;emsp;&amp;emsp;&amp;emsp;&amp;emsp;Trimite-ne CV-ul tau: &lt;a href=""mailto:recrutare@altex.ro?subject="&amp;"["&amp;UPPER(Magazine!D106)&amp;"]"&amp;" ["&amp;UPPER(Magazine!B106)&amp;"] "&amp;"Director Adjunct Magazin"&amp;"""&gt;click aici pentru a aplica.&lt;/a&gt;&lt;/p&gt;","")</f>
        <v/>
      </c>
      <c r="F231" t="str">
        <f>IF(Magazine!AC106&gt;0,"&lt;p class=""cariere-pozitie-titlu"" id="""&amp;IF(Magazine!$AO106&lt;&gt;0,SUBSTITUTE(Magazine!$B106," ","-"),"")&amp;"""&gt;&amp;emsp;&amp;emsp;•&amp;nbsp;&amp;nbsp;Manager Financiar&amp;nbsp;&amp;nbsp;("&amp;VLOOKUP(Magazine!$B106,Magazine!$B$2:$AN$95,28,0)&amp;IF(VLOOKUP(Magazine!$B106,Magazine!$B$2:$AN$95,28,0)&gt;1," pozitii"," pozitie")&amp;")&lt;/p&gt;"&amp;'Manager Financiar'!$D$1&amp;"  &lt;p&gt;&amp;emsp;&amp;emsp;&amp;emsp;&amp;emsp;&amp;emsp;Trimite-ne CV-ul tau: &lt;a href=""mailto:recrutare@altex.ro?subject="&amp;"["&amp;UPPER(Magazine!C106)&amp;"]"&amp;" ["&amp;UPPER(Magazine!A106)&amp;"] "&amp;"Manager Financiar"&amp;"""&gt;click aici pentru a aplica.&lt;/a&gt;&lt;/p&gt;","")</f>
        <v/>
      </c>
      <c r="G231" t="str">
        <f>IF(Magazine!AD106&gt;0,"&lt;p class=""cariere-pozitie-titlu"" id="""&amp;IF(Magazine!$AO106&lt;&gt;0,SUBSTITUTE(Magazine!$B106," ","-"),"")&amp;"""&gt;&amp;emsp;&amp;emsp;•&amp;nbsp;&amp;nbsp;Casier&amp;nbsp;&amp;nbsp;("&amp;VLOOKUP(Magazine!$B106,Magazine!$B$2:$AN$95,29,0)&amp;IF(VLOOKUP(Magazine!$B106,Magazine!$B$2:$AN$95,29,0)&gt;1," pozitii"," pozitie")&amp;")&lt;/p&gt;"&amp;Casier!$D$1&amp;"  &lt;p&gt;&amp;emsp;&amp;emsp;&amp;emsp;&amp;emsp;&amp;emsp;Trimite-ne CV-ul tau: &lt;a href=""mailto:recrutare@altex.ro?subject="&amp;"["&amp;UPPER(Magazine!C106)&amp;"]"&amp;" ["&amp;UPPER(Magazine!A106)&amp;"] "&amp;"Casier"&amp;"""&gt;click aici pentru a aplica.&lt;/a&gt;&lt;/p&gt;","")</f>
        <v/>
      </c>
      <c r="H231" t="str">
        <f>IF(Magazine!AE106&gt;0,"&lt;p class=""cariere-pozitie-titlu"" id="""&amp;IF(Magazine!$AO106&lt;&gt;0,SUBSTITUTE(Magazine!$B106," ","-"),"")&amp;"""&gt;&amp;emsp;&amp;emsp;•&amp;nbsp;&amp;nbsp;Consultant Vanzari Electrocasnice Mari&amp;nbsp;&amp;nbsp;("&amp;VLOOKUP(Magazine!$B106,Magazine!$B$2:$AN$95,30,0)&amp;IF(VLOOKUP(Magazine!$B106,Magazine!$B$2:$AN$95,30,0)&gt;1," pozitii"," pozitie")&amp;")&lt;/p&gt;"&amp;'Electrocasnice Mari'!$D$1&amp;"  &lt;p&gt;&amp;emsp;&amp;emsp;&amp;emsp;&amp;emsp;&amp;emsp;Trimite-ne CV-ul tau: &lt;a href=""mailto:recrutare@altex.ro?subject="&amp;"["&amp;UPPER(Magazine!C106)&amp;"]"&amp;" ["&amp;UPPER(Magazine!A106)&amp;"] "&amp;"Electrocasnice Mari"&amp;"""&gt;clici aici pentru a aplica.&lt;/a&gt;&lt;/p&gt;","")</f>
        <v/>
      </c>
      <c r="I231" t="str">
        <f>IF(Magazine!AF106&gt;0,"&lt;p class=""cariere-pozitie-titlu"" id="""&amp;IF(Magazine!$AO106&lt;&gt;0,SUBSTITUTE(Magazine!$B106," ","-"),"")&amp;"""&gt;&amp;emsp;&amp;emsp;•&amp;nbsp;&amp;nbsp;Consultant Vanzari Electrocasnice Mici&amp;nbsp;&amp;nbsp;("&amp;VLOOKUP(Magazine!$B106,Magazine!$B$2:$AN$95,31,0)&amp;IF(VLOOKUP(Magazine!$B106,Magazine!$B$2:$AN$95,31,0)&gt;1," pozitii"," pozitie")&amp;")&lt;/p&gt;"&amp;'Electrocasnice Mici'!$D$1&amp;"  &lt;p&gt;&amp;emsp;&amp;emsp;&amp;emsp;&amp;emsp;&amp;emsp;Trimite-ne CV-ul tau: &lt;a href=""mailto:recrutare@altex.ro?subject="&amp;"["&amp;UPPER(Magazine!C106)&amp;"]"&amp;" ["&amp;UPPER(Magazine!A106)&amp;"] "&amp;"Electrocasnice Mici"&amp;"""&gt;click aici pentru a aplica.&lt;/a&gt;&lt;/p&gt;","")</f>
        <v/>
      </c>
      <c r="J231" t="str">
        <f>IF(Magazine!AG106&gt;0,"&lt;p class=""cariere-pozitie-titlu"" id="""&amp;IF(Magazine!$AO106&lt;&gt;0,SUBSTITUTE(Magazine!$B106," ","-"),"")&amp;"""&gt;&amp;emsp;&amp;emsp;•&amp;nbsp;&amp;nbsp;Consultant Vanzari Comunicatii&amp;nbsp;&amp;nbsp;("&amp;VLOOKUP(Magazine!$B106,Magazine!$B$2:$AN$95,32,0)&amp;IF(VLOOKUP(Magazine!$B106,Magazine!$B$2:$AN$95,32,0)&gt;1," pozitii"," pozitie")&amp;")&lt;/p&gt;"&amp;Comunicatii!$D$1&amp;"  &lt;p&gt;&amp;emsp;&amp;emsp;&amp;emsp;&amp;emsp;&amp;emsp;Trimite-ne CV-ul tau: &lt;a href=""mailto:recrutare@altex.ro?subject="&amp;"["&amp;UPPER(Magazine!C106)&amp;"]"&amp;" ["&amp;UPPER(Magazine!A106)&amp;"] "&amp;"Comunicatii"&amp;"""&gt;click aici pentru a aplica.&lt;/a&gt;&lt;/p&gt;","")</f>
        <v/>
      </c>
      <c r="K231" t="str">
        <f>IF(Magazine!AH106&gt;0,"&lt;p class=""cariere-pozitie-titlu"" id="""&amp;IF(Magazine!$AO106&lt;&gt;0,SUBSTITUTE(Magazine!$B106," ","-"),"")&amp;"""&gt;&amp;emsp;&amp;emsp;•&amp;nbsp;&amp;nbsp;Consultant Vanzari IT&amp;nbsp;&amp;nbsp;("&amp;VLOOKUP(Magazine!$B106,Magazine!$B$2:$AN$95,33,0)&amp;IF(VLOOKUP(Magazine!$B106,Magazine!$B$2:$AN$95,33,0)&gt;1," pozitii"," pozitie")&amp;")&lt;/p&gt;"&amp;IT!$D$1&amp;"  &lt;p&gt;&amp;emsp;&amp;emsp;&amp;emsp;&amp;emsp;&amp;emsp;Trimite-ne CV-ul tau: &lt;a href=""mailto:recrutare@altex.ro?subject="&amp;"["&amp;UPPER(Magazine!C106)&amp;"]"&amp;" ["&amp;UPPER(Magazine!A106)&amp;"] "&amp;"IT"&amp;"""&gt;click aici pentru a aplica.&lt;/a&gt;&lt;/p&gt;","")</f>
        <v/>
      </c>
      <c r="L231" t="str">
        <f>IF(Magazine!AI106&gt;0,"&lt;p class=""cariere-pozitie-titlu"" id="""&amp;IF(Magazine!$AO106&lt;&gt;0,SUBSTITUTE(Magazine!$B106," ","-"),"")&amp;"""&gt;&amp;emsp;&amp;emsp;•&amp;nbsp;&amp;nbsp;Consultant Vanzari Entertainment&amp;nbsp;&amp;nbsp;("&amp;VLOOKUP(Magazine!$B106,Magazine!$B$2:$AN$95,34,0)&amp;IF(VLOOKUP(Magazine!$B106,Magazine!$B$2:$AN$95,34,0)&gt;1," pozitii"," pozitie")&amp;")&lt;/p&gt;"&amp;Entertainment!$D$1&amp;"  &lt;p&gt;&amp;emsp;&amp;emsp;&amp;emsp;&amp;emsp;&amp;emsp;Trimite-ne CV-ul tau &lt;a href=""mailto:recrutare@altex.ro?subject="&amp;"["&amp;UPPER(Magazine!C106)&amp;"]"&amp;" ["&amp;UPPER(Magazine!A106)&amp;"] "&amp;"Entertainment"&amp;"""&gt;click aici pentru a aplica.&lt;/a&gt;&lt;/p&gt;","")</f>
        <v/>
      </c>
      <c r="M231" t="str">
        <f>IF(Magazine!AJ106&gt;0,"&lt;p class=""cariere-pozitie-titlu"" id="""&amp;IF(Magazine!$AO106&lt;&gt;0,SUBSTITUTE(Magazine!$B106," ","-"),"")&amp;"""&gt;&amp;emsp;&amp;emsp;•&amp;nbsp;&amp;nbsp;Consultant Vanzari Negre&amp;nbsp;&amp;nbsp;("&amp;VLOOKUP(Magazine!$B106,Magazine!$B$2:$AN$95,35,0)&amp;IF(VLOOKUP(Magazine!$B106,Magazine!$B$2:$AN$95,35,0)&gt;1," pozitii"," pozitie")&amp;")&lt;/p&gt;"&amp;Negre!D105&amp;"  &lt;p&gt;&amp;emsp;&amp;emsp;&amp;emsp;&amp;emsp;&amp;emsp;Trimite-ne CV-ul tău la adresa &lt;a href=""mailto:recrutare@altex.ro?subject="&amp;"["&amp;UPPER(Magazine!C106)&amp;"]"&amp;" ["&amp;UPPER(Magazine!A106)&amp;"] "&amp;"Negre"&amp;"""&gt;recrutare@altex.ro&lt;/a&gt;&lt;/p&gt;","")</f>
        <v/>
      </c>
      <c r="N231" t="str">
        <f>IF(Magazine!AK106&gt;0,"&lt;p class=""cariere-pozitie-titlu"" id="""&amp;IF(Magazine!$AO106&lt;&gt;0,SUBSTITUTE(Magazine!$B106," ","-"),"")&amp;"""&gt;&amp;emsp;&amp;emsp;•&amp;nbsp;&amp;nbsp;Consultant Vanzari Audio-Visual&amp;nbsp;&amp;nbsp;("&amp;VLOOKUP(Magazine!$B106,Magazine!$B$2:$AN$95,36,0)&amp;IF(VLOOKUP(Magazine!$B106,Magazine!$B$2:$AN$95,36,0)&gt;1," pozitii"," pozitie")&amp;")&lt;/p&gt;"&amp;'Audio-Visual    '!$D$1&amp;"  &lt;p&gt;&amp;emsp;&amp;emsp;&amp;emsp;&amp;emsp;&amp;emsp;Trimite-ne CV-ul tau: &lt;a href=""mailto:recrutare@altex.ro?subject="&amp;"["&amp;UPPER(Magazine!F106)&amp;"]"&amp;" ["&amp;UPPER(Magazine!D106)&amp;"] "&amp;"Audio-Visual"&amp;"""&gt;click aici pentru a aplica.&lt;/a&gt;&lt;/p&gt;","")</f>
        <v/>
      </c>
      <c r="O231" t="str">
        <f>IF(Magazine!AL106&gt;0,"&lt;p class=""cariere-pozitie-titlu"" id="""&amp;IF(Magazine!$AO106&lt;&gt;0,SUBSTITUTE(Magazine!$B106," ","-"),"")&amp;"""&gt;&amp;emsp;&amp;emsp;•&amp;nbsp;&amp;nbsp;Responsabil Service&amp;nbsp;&amp;nbsp;("&amp;VLOOKUP(Magazine!$B106,Magazine!$B$2:$AN$95,37,0)&amp;IF(VLOOKUP(Magazine!$B106,Magazine!$B$2:$AN$95,37,0)&gt;1," pozitii"," pozitie")&amp;")&lt;/p&gt;"&amp;'Responsabil Service'!$D$1&amp;"  &lt;p&gt;&amp;emsp;&amp;emsp;&amp;emsp;&amp;emsp;&amp;emsp;Trimite-ne CV-ul tau &lt;a href=""mailto:recrutare@altex.ro?subject="&amp;"["&amp;UPPER(Magazine!F106)&amp;"]"&amp;" ["&amp;UPPER(Magazine!D106)&amp;"] "&amp;"Responsabil Service"&amp;"""&gt;click aici pentru a aplica.&lt;/a&gt;&lt;/p&gt;","")</f>
        <v/>
      </c>
      <c r="P231" t="str">
        <f>IF(Magazine!AM106&gt;0,"&lt;p class=""cariere-pozitie-titlu"" id="""&amp;IF(Magazine!$AO106&lt;&gt;0,SUBSTITUTE(Magazine!$B106," ","-"),"")&amp;"""&gt;&amp;emsp;&amp;emsp;•&amp;nbsp;&amp;nbsp;Operator Online&amp;nbsp;&amp;nbsp;("&amp;VLOOKUP(Magazine!$B106,Magazine!$B$2:$AN$95,38,0)&amp;IF(VLOOKUP(Magazine!$B106,Magazine!$B$2:$AN$95,38,0)&gt;1,"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href=""mailto:recrutare@altex.ro?subject="&amp;"["&amp;UPPER(Magazine!F106)&amp;"]"&amp;" ["&amp;UPPER(Magazine!D106)&amp;"] "&amp;"Operator Online"&amp;"""&gt;recrutare@altex.ro&lt;/a&gt;&lt;/p&gt;","")</f>
        <v/>
      </c>
      <c r="Q231" t="str">
        <f>IF(Magazine!AN106&gt;0,"&lt;p class=""cariere-pozitie-titlu"" id="""&amp;IF(Magazine!$AO106&lt;&gt;0,SUBSTITUTE(Magazine!$B106," ","-"),"")&amp;"""&gt;&amp;emsp;&amp;emsp;•&amp;nbsp;&amp;nbsp;Operator Probe &amp; Garantii&amp;nbsp;&amp;nbsp;("&amp;VLOOKUP(Magazine!$B106,Magazine!$B$2:$AN$95,39,0)&amp;IF(VLOOKUP(Magazine!$B106,Magazine!$B$2:$AN$95,39,0)&gt;1,"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href=""mailto:recrutare@altex.ro?subject="&amp;"["&amp;UPPER(Magazine!G106)&amp;"]"&amp;" ["&amp;UPPER(Magazine!E106)&amp;"] "&amp;"Probe &amp; Garantii"&amp;"""&gt;recrutare@altex.ro&lt;/a&gt;&lt;/p&gt;","")</f>
        <v/>
      </c>
      <c r="R231" t="str">
        <f t="shared" si="5"/>
        <v/>
      </c>
    </row>
    <row r="232" spans="1:18" x14ac:dyDescent="0.3">
      <c r="A232" t="str">
        <f>IF(NOT(ISNA(VLOOKUP(Magazine!D107,Magazine!$AQ$2:$AR$41,2,0))),IF(Magazine!D107&lt;&gt;Magazine!D106,"&lt;button id="""&amp;LOWER(Magazine!D107)&amp;""" class=""accordion""&gt;Posturi in județul "&amp;Magazine!D107&amp;" &lt;div&gt;("&amp;VLOOKUP(Magazine!D107,Magazine!$AQ$2:$AR$41,2,0)&amp;")&lt;/div&gt;&lt;/button&gt;",""),"")</f>
        <v/>
      </c>
      <c r="B232" t="str">
        <f t="shared" si="6"/>
        <v/>
      </c>
      <c r="C232" t="str">
        <f>IF(Magazine!$AO107&lt;&gt;0,"  &lt;h3 class=cariere-magazin-titlu&gt;"&amp;Magazine!B107&amp;"&lt;/h3&gt;","")</f>
        <v/>
      </c>
      <c r="D232" t="str">
        <f>IF(Magazine!AA107&gt;0,"&lt;p class=""cariere-pozitie-titlu"" id="""&amp;IF(Magazine!$AO107&lt;&gt;0,SUBSTITUTE(Magazine!$B107," ","-"),"")&amp;"""&gt;&amp;emsp;&amp;emsp;•&amp;nbsp;&amp;nbsp;Director Magazin&amp;nbsp;&amp;nbsp;("&amp;VLOOKUP(Magazine!$B107,Magazine!$B$2:$AN$95,26,0)&amp;IF(VLOOKUP(Magazine!$B107,Magazine!$B$2:$AN$95,26,0)&gt;1," pozitii"," pozitie")&amp;")&lt;/p&gt;"&amp;'Director Magazin   '!$D$1&amp;"  &lt;p&gt;&amp;emsp;&amp;emsp;&amp;emsp;&amp;emsp;&amp;emsp;Trimite-ne CV-ul tau: &lt;a href=""mailto:recrutare@altex.ro?subject="&amp;"["&amp;UPPER(Magazine!C107)&amp;"]"&amp;" ["&amp;UPPER(Magazine!A107)&amp;"] "&amp;"Director Magazin"&amp;"""&gt;click aici pentru a aplica.&lt;/a&gt;&lt;/p&gt;","")</f>
        <v/>
      </c>
      <c r="E232" t="str">
        <f>IF(Magazine!AB107&gt;0,"&lt;p class=""cariere-pozitie-titlu"" id="""&amp;IF(Magazine!$AO107&lt;&gt;0,SUBSTITUTE(Magazine!$B107," ","-"),"")&amp;"""&gt;&amp;emsp;&amp;emsp;•&amp;nbsp;&amp;nbsp;Director Adjunct Magazin&amp;nbsp;&amp;nbsp;("&amp;VLOOKUP(Magazine!$B107,Magazine!$B$2:$AN$95,27,0)&amp;IF(VLOOKUP(Magazine!$B107,Magazine!$B$2:$AN$95,27,0)&gt;1," pozitii"," pozitie")&amp;")&lt;/p&gt;"&amp;'Director Adjunct'!$D$1&amp;"  &lt;p&gt;&amp;emsp;&amp;emsp;&amp;emsp;&amp;emsp;&amp;emsp;Trimite-ne CV-ul tau: &lt;a href=""mailto:recrutare@altex.ro?subject="&amp;"["&amp;UPPER(Magazine!D107)&amp;"]"&amp;" ["&amp;UPPER(Magazine!B107)&amp;"] "&amp;"Director Adjunct Magazin"&amp;"""&gt;click aici pentru a aplica.&lt;/a&gt;&lt;/p&gt;","")</f>
        <v/>
      </c>
      <c r="F232" t="str">
        <f>IF(Magazine!AC107&gt;0,"&lt;p class=""cariere-pozitie-titlu"" id="""&amp;IF(Magazine!$AO107&lt;&gt;0,SUBSTITUTE(Magazine!$B107," ","-"),"")&amp;"""&gt;&amp;emsp;&amp;emsp;•&amp;nbsp;&amp;nbsp;Manager Financiar&amp;nbsp;&amp;nbsp;("&amp;VLOOKUP(Magazine!$B107,Magazine!$B$2:$AN$95,28,0)&amp;IF(VLOOKUP(Magazine!$B107,Magazine!$B$2:$AN$95,28,0)&gt;1," pozitii"," pozitie")&amp;")&lt;/p&gt;"&amp;'Manager Financiar'!$D$1&amp;"  &lt;p&gt;&amp;emsp;&amp;emsp;&amp;emsp;&amp;emsp;&amp;emsp;Trimite-ne CV-ul tau: &lt;a href=""mailto:recrutare@altex.ro?subject="&amp;"["&amp;UPPER(Magazine!C107)&amp;"]"&amp;" ["&amp;UPPER(Magazine!A107)&amp;"] "&amp;"Manager Financiar"&amp;"""&gt;click aici pentru a aplica.&lt;/a&gt;&lt;/p&gt;","")</f>
        <v/>
      </c>
      <c r="G232" t="str">
        <f>IF(Magazine!AD107&gt;0,"&lt;p class=""cariere-pozitie-titlu"" id="""&amp;IF(Magazine!$AO107&lt;&gt;0,SUBSTITUTE(Magazine!$B107," ","-"),"")&amp;"""&gt;&amp;emsp;&amp;emsp;•&amp;nbsp;&amp;nbsp;Casier&amp;nbsp;&amp;nbsp;("&amp;VLOOKUP(Magazine!$B107,Magazine!$B$2:$AN$95,29,0)&amp;IF(VLOOKUP(Magazine!$B107,Magazine!$B$2:$AN$95,29,0)&gt;1," pozitii"," pozitie")&amp;")&lt;/p&gt;"&amp;Casier!$D$1&amp;"  &lt;p&gt;&amp;emsp;&amp;emsp;&amp;emsp;&amp;emsp;&amp;emsp;Trimite-ne CV-ul tau: &lt;a href=""mailto:recrutare@altex.ro?subject="&amp;"["&amp;UPPER(Magazine!C107)&amp;"]"&amp;" ["&amp;UPPER(Magazine!A107)&amp;"] "&amp;"Casier"&amp;"""&gt;click aici pentru a aplica.&lt;/a&gt;&lt;/p&gt;","")</f>
        <v/>
      </c>
      <c r="H232" t="str">
        <f>IF(Magazine!AE107&gt;0,"&lt;p class=""cariere-pozitie-titlu"" id="""&amp;IF(Magazine!$AO107&lt;&gt;0,SUBSTITUTE(Magazine!$B107," ","-"),"")&amp;"""&gt;&amp;emsp;&amp;emsp;•&amp;nbsp;&amp;nbsp;Consultant Vanzari Electrocasnice Mari&amp;nbsp;&amp;nbsp;("&amp;VLOOKUP(Magazine!$B107,Magazine!$B$2:$AN$95,30,0)&amp;IF(VLOOKUP(Magazine!$B107,Magazine!$B$2:$AN$95,30,0)&gt;1," pozitii"," pozitie")&amp;")&lt;/p&gt;"&amp;'Electrocasnice Mari'!$D$1&amp;"  &lt;p&gt;&amp;emsp;&amp;emsp;&amp;emsp;&amp;emsp;&amp;emsp;Trimite-ne CV-ul tau: &lt;a href=""mailto:recrutare@altex.ro?subject="&amp;"["&amp;UPPER(Magazine!C107)&amp;"]"&amp;" ["&amp;UPPER(Magazine!A107)&amp;"] "&amp;"Electrocasnice Mari"&amp;"""&gt;clici aici pentru a aplica.&lt;/a&gt;&lt;/p&gt;","")</f>
        <v/>
      </c>
      <c r="I232" t="str">
        <f>IF(Magazine!AF107&gt;0,"&lt;p class=""cariere-pozitie-titlu"" id="""&amp;IF(Magazine!$AO107&lt;&gt;0,SUBSTITUTE(Magazine!$B107," ","-"),"")&amp;"""&gt;&amp;emsp;&amp;emsp;•&amp;nbsp;&amp;nbsp;Consultant Vanzari Electrocasnice Mici&amp;nbsp;&amp;nbsp;("&amp;VLOOKUP(Magazine!$B107,Magazine!$B$2:$AN$95,31,0)&amp;IF(VLOOKUP(Magazine!$B107,Magazine!$B$2:$AN$95,31,0)&gt;1," pozitii"," pozitie")&amp;")&lt;/p&gt;"&amp;'Electrocasnice Mici'!$D$1&amp;"  &lt;p&gt;&amp;emsp;&amp;emsp;&amp;emsp;&amp;emsp;&amp;emsp;Trimite-ne CV-ul tau: &lt;a href=""mailto:recrutare@altex.ro?subject="&amp;"["&amp;UPPER(Magazine!C107)&amp;"]"&amp;" ["&amp;UPPER(Magazine!A107)&amp;"] "&amp;"Electrocasnice Mici"&amp;"""&gt;click aici pentru a aplica.&lt;/a&gt;&lt;/p&gt;","")</f>
        <v/>
      </c>
      <c r="J232" t="str">
        <f>IF(Magazine!AG107&gt;0,"&lt;p class=""cariere-pozitie-titlu"" id="""&amp;IF(Magazine!$AO107&lt;&gt;0,SUBSTITUTE(Magazine!$B107," ","-"),"")&amp;"""&gt;&amp;emsp;&amp;emsp;•&amp;nbsp;&amp;nbsp;Consultant Vanzari Comunicatii&amp;nbsp;&amp;nbsp;("&amp;VLOOKUP(Magazine!$B107,Magazine!$B$2:$AN$95,32,0)&amp;IF(VLOOKUP(Magazine!$B107,Magazine!$B$2:$AN$95,32,0)&gt;1," pozitii"," pozitie")&amp;")&lt;/p&gt;"&amp;Comunicatii!$D$1&amp;"  &lt;p&gt;&amp;emsp;&amp;emsp;&amp;emsp;&amp;emsp;&amp;emsp;Trimite-ne CV-ul tau: &lt;a href=""mailto:recrutare@altex.ro?subject="&amp;"["&amp;UPPER(Magazine!C107)&amp;"]"&amp;" ["&amp;UPPER(Magazine!A107)&amp;"] "&amp;"Comunicatii"&amp;"""&gt;click aici pentru a aplica.&lt;/a&gt;&lt;/p&gt;","")</f>
        <v/>
      </c>
      <c r="K232" t="str">
        <f>IF(Magazine!AH107&gt;0,"&lt;p class=""cariere-pozitie-titlu"" id="""&amp;IF(Magazine!$AO107&lt;&gt;0,SUBSTITUTE(Magazine!$B107," ","-"),"")&amp;"""&gt;&amp;emsp;&amp;emsp;•&amp;nbsp;&amp;nbsp;Consultant Vanzari IT&amp;nbsp;&amp;nbsp;("&amp;VLOOKUP(Magazine!$B107,Magazine!$B$2:$AN$95,33,0)&amp;IF(VLOOKUP(Magazine!$B107,Magazine!$B$2:$AN$95,33,0)&gt;1," pozitii"," pozitie")&amp;")&lt;/p&gt;"&amp;IT!$D$1&amp;"  &lt;p&gt;&amp;emsp;&amp;emsp;&amp;emsp;&amp;emsp;&amp;emsp;Trimite-ne CV-ul tau: &lt;a href=""mailto:recrutare@altex.ro?subject="&amp;"["&amp;UPPER(Magazine!C107)&amp;"]"&amp;" ["&amp;UPPER(Magazine!A107)&amp;"] "&amp;"IT"&amp;"""&gt;click aici pentru a aplica.&lt;/a&gt;&lt;/p&gt;","")</f>
        <v/>
      </c>
      <c r="L232" t="str">
        <f>IF(Magazine!AI107&gt;0,"&lt;p class=""cariere-pozitie-titlu"" id="""&amp;IF(Magazine!$AO107&lt;&gt;0,SUBSTITUTE(Magazine!$B107," ","-"),"")&amp;"""&gt;&amp;emsp;&amp;emsp;•&amp;nbsp;&amp;nbsp;Consultant Vanzari Entertainment&amp;nbsp;&amp;nbsp;("&amp;VLOOKUP(Magazine!$B107,Magazine!$B$2:$AN$95,34,0)&amp;IF(VLOOKUP(Magazine!$B107,Magazine!$B$2:$AN$95,34,0)&gt;1," pozitii"," pozitie")&amp;")&lt;/p&gt;"&amp;Entertainment!$D$1&amp;"  &lt;p&gt;&amp;emsp;&amp;emsp;&amp;emsp;&amp;emsp;&amp;emsp;Trimite-ne CV-ul tau &lt;a href=""mailto:recrutare@altex.ro?subject="&amp;"["&amp;UPPER(Magazine!C107)&amp;"]"&amp;" ["&amp;UPPER(Magazine!A107)&amp;"] "&amp;"Entertainment"&amp;"""&gt;click aici pentru a aplica.&lt;/a&gt;&lt;/p&gt;","")</f>
        <v/>
      </c>
      <c r="M232" t="str">
        <f>IF(Magazine!AJ107&gt;0,"&lt;p class=""cariere-pozitie-titlu"" id="""&amp;IF(Magazine!$AO107&lt;&gt;0,SUBSTITUTE(Magazine!$B107," ","-"),"")&amp;"""&gt;&amp;emsp;&amp;emsp;•&amp;nbsp;&amp;nbsp;Consultant Vanzari Negre&amp;nbsp;&amp;nbsp;("&amp;VLOOKUP(Magazine!$B107,Magazine!$B$2:$AN$95,35,0)&amp;IF(VLOOKUP(Magazine!$B107,Magazine!$B$2:$AN$95,35,0)&gt;1," pozitii"," pozitie")&amp;")&lt;/p&gt;"&amp;Negre!D106&amp;"  &lt;p&gt;&amp;emsp;&amp;emsp;&amp;emsp;&amp;emsp;&amp;emsp;Trimite-ne CV-ul tău la adresa &lt;a href=""mailto:recrutare@altex.ro?subject="&amp;"["&amp;UPPER(Magazine!C107)&amp;"]"&amp;" ["&amp;UPPER(Magazine!A107)&amp;"] "&amp;"Negre"&amp;"""&gt;recrutare@altex.ro&lt;/a&gt;&lt;/p&gt;","")</f>
        <v/>
      </c>
      <c r="N232" t="str">
        <f>IF(Magazine!AK107&gt;0,"&lt;p class=""cariere-pozitie-titlu"" id="""&amp;IF(Magazine!$AO107&lt;&gt;0,SUBSTITUTE(Magazine!$B107," ","-"),"")&amp;"""&gt;&amp;emsp;&amp;emsp;•&amp;nbsp;&amp;nbsp;Consultant Vanzari Audio-Visual&amp;nbsp;&amp;nbsp;("&amp;VLOOKUP(Magazine!$B107,Magazine!$B$2:$AN$95,36,0)&amp;IF(VLOOKUP(Magazine!$B107,Magazine!$B$2:$AN$95,36,0)&gt;1," pozitii"," pozitie")&amp;")&lt;/p&gt;"&amp;'Audio-Visual    '!$D$1&amp;"  &lt;p&gt;&amp;emsp;&amp;emsp;&amp;emsp;&amp;emsp;&amp;emsp;Trimite-ne CV-ul tau: &lt;a href=""mailto:recrutare@altex.ro?subject="&amp;"["&amp;UPPER(Magazine!F107)&amp;"]"&amp;" ["&amp;UPPER(Magazine!D107)&amp;"] "&amp;"Audio-Visual"&amp;"""&gt;click aici pentru a aplica.&lt;/a&gt;&lt;/p&gt;","")</f>
        <v/>
      </c>
      <c r="O232" t="str">
        <f>IF(Magazine!AL107&gt;0,"&lt;p class=""cariere-pozitie-titlu"" id="""&amp;IF(Magazine!$AO107&lt;&gt;0,SUBSTITUTE(Magazine!$B107," ","-"),"")&amp;"""&gt;&amp;emsp;&amp;emsp;•&amp;nbsp;&amp;nbsp;Responsabil Service&amp;nbsp;&amp;nbsp;("&amp;VLOOKUP(Magazine!$B107,Magazine!$B$2:$AN$95,37,0)&amp;IF(VLOOKUP(Magazine!$B107,Magazine!$B$2:$AN$95,37,0)&gt;1," pozitii"," pozitie")&amp;")&lt;/p&gt;"&amp;'Responsabil Service'!$D$1&amp;"  &lt;p&gt;&amp;emsp;&amp;emsp;&amp;emsp;&amp;emsp;&amp;emsp;Trimite-ne CV-ul tau &lt;a href=""mailto:recrutare@altex.ro?subject="&amp;"["&amp;UPPER(Magazine!F107)&amp;"]"&amp;" ["&amp;UPPER(Magazine!D107)&amp;"] "&amp;"Responsabil Service"&amp;"""&gt;click aici pentru a aplica.&lt;/a&gt;&lt;/p&gt;","")</f>
        <v/>
      </c>
      <c r="P232" t="str">
        <f>IF(Magazine!AM107&gt;0,"&lt;p class=""cariere-pozitie-titlu"" id="""&amp;IF(Magazine!$AO107&lt;&gt;0,SUBSTITUTE(Magazine!$B107," ","-"),"")&amp;"""&gt;&amp;emsp;&amp;emsp;•&amp;nbsp;&amp;nbsp;Operator Online&amp;nbsp;&amp;nbsp;("&amp;VLOOKUP(Magazine!$B107,Magazine!$B$2:$AN$95,38,0)&amp;IF(VLOOKUP(Magazine!$B107,Magazine!$B$2:$AN$95,38,0)&gt;1,"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href=""mailto:recrutare@altex.ro?subject="&amp;"["&amp;UPPER(Magazine!F107)&amp;"]"&amp;" ["&amp;UPPER(Magazine!D107)&amp;"] "&amp;"Operator Online"&amp;"""&gt;recrutare@altex.ro&lt;/a&gt;&lt;/p&gt;","")</f>
        <v/>
      </c>
      <c r="Q232" t="str">
        <f>IF(Magazine!AN107&gt;0,"&lt;p class=""cariere-pozitie-titlu"" id="""&amp;IF(Magazine!$AO107&lt;&gt;0,SUBSTITUTE(Magazine!$B107," ","-"),"")&amp;"""&gt;&amp;emsp;&amp;emsp;•&amp;nbsp;&amp;nbsp;Operator Probe &amp; Garantii&amp;nbsp;&amp;nbsp;("&amp;VLOOKUP(Magazine!$B107,Magazine!$B$2:$AN$95,39,0)&amp;IF(VLOOKUP(Magazine!$B107,Magazine!$B$2:$AN$95,39,0)&gt;1,"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href=""mailto:recrutare@altex.ro?subject="&amp;"["&amp;UPPER(Magazine!G107)&amp;"]"&amp;" ["&amp;UPPER(Magazine!E107)&amp;"] "&amp;"Probe &amp; Garantii"&amp;"""&gt;recrutare@altex.ro&lt;/a&gt;&lt;/p&gt;","")</f>
        <v/>
      </c>
      <c r="R232" t="str">
        <f t="shared" si="5"/>
        <v/>
      </c>
    </row>
    <row r="233" spans="1:18" x14ac:dyDescent="0.3">
      <c r="A233" t="str">
        <f>IF(NOT(ISNA(VLOOKUP(Magazine!D108,Magazine!$AQ$2:$AR$41,2,0))),IF(Magazine!D108&lt;&gt;Magazine!D107,"&lt;button id="""&amp;LOWER(Magazine!D108)&amp;""" class=""accordion""&gt;Posturi in județul "&amp;Magazine!D108&amp;" &lt;div&gt;("&amp;VLOOKUP(Magazine!D108,Magazine!$AQ$2:$AR$41,2,0)&amp;")&lt;/div&gt;&lt;/button&gt;",""),"")</f>
        <v/>
      </c>
      <c r="B233" t="str">
        <f t="shared" si="6"/>
        <v/>
      </c>
      <c r="C233" t="str">
        <f>IF(Magazine!$AO108&lt;&gt;0,"  &lt;h3 class=cariere-magazin-titlu&gt;"&amp;Magazine!B108&amp;"&lt;/h3&gt;","")</f>
        <v/>
      </c>
      <c r="D233" t="str">
        <f>IF(Magazine!AA108&gt;0,"&lt;p class=""cariere-pozitie-titlu"" id="""&amp;IF(Magazine!$AO108&lt;&gt;0,SUBSTITUTE(Magazine!$B108," ","-"),"")&amp;"""&gt;&amp;emsp;&amp;emsp;•&amp;nbsp;&amp;nbsp;Director Magazin&amp;nbsp;&amp;nbsp;("&amp;VLOOKUP(Magazine!$B108,Magazine!$B$2:$AN$95,26,0)&amp;IF(VLOOKUP(Magazine!$B108,Magazine!$B$2:$AN$95,26,0)&gt;1," pozitii"," pozitie")&amp;")&lt;/p&gt;"&amp;'Director Magazin   '!$D$1&amp;"  &lt;p&gt;&amp;emsp;&amp;emsp;&amp;emsp;&amp;emsp;&amp;emsp;Trimite-ne CV-ul tau: &lt;a href=""mailto:recrutare@altex.ro?subject="&amp;"["&amp;UPPER(Magazine!C108)&amp;"]"&amp;" ["&amp;UPPER(Magazine!A108)&amp;"] "&amp;"Director Magazin"&amp;"""&gt;click aici pentru a aplica.&lt;/a&gt;&lt;/p&gt;","")</f>
        <v/>
      </c>
      <c r="E233" t="str">
        <f>IF(Magazine!AB108&gt;0,"&lt;p class=""cariere-pozitie-titlu"" id="""&amp;IF(Magazine!$AO108&lt;&gt;0,SUBSTITUTE(Magazine!$B108," ","-"),"")&amp;"""&gt;&amp;emsp;&amp;emsp;•&amp;nbsp;&amp;nbsp;Director Adjunct Magazin&amp;nbsp;&amp;nbsp;("&amp;VLOOKUP(Magazine!$B108,Magazine!$B$2:$AN$95,27,0)&amp;IF(VLOOKUP(Magazine!$B108,Magazine!$B$2:$AN$95,27,0)&gt;1," pozitii"," pozitie")&amp;")&lt;/p&gt;"&amp;'Director Adjunct'!$D$1&amp;"  &lt;p&gt;&amp;emsp;&amp;emsp;&amp;emsp;&amp;emsp;&amp;emsp;Trimite-ne CV-ul tau: &lt;a href=""mailto:recrutare@altex.ro?subject="&amp;"["&amp;UPPER(Magazine!D108)&amp;"]"&amp;" ["&amp;UPPER(Magazine!B108)&amp;"] "&amp;"Director Adjunct Magazin"&amp;"""&gt;click aici pentru a aplica.&lt;/a&gt;&lt;/p&gt;","")</f>
        <v/>
      </c>
      <c r="F233" t="str">
        <f>IF(Magazine!AC108&gt;0,"&lt;p class=""cariere-pozitie-titlu"" id="""&amp;IF(Magazine!$AO108&lt;&gt;0,SUBSTITUTE(Magazine!$B108," ","-"),"")&amp;"""&gt;&amp;emsp;&amp;emsp;•&amp;nbsp;&amp;nbsp;Manager Financiar&amp;nbsp;&amp;nbsp;("&amp;VLOOKUP(Magazine!$B108,Magazine!$B$2:$AN$95,28,0)&amp;IF(VLOOKUP(Magazine!$B108,Magazine!$B$2:$AN$95,28,0)&gt;1," pozitii"," pozitie")&amp;")&lt;/p&gt;"&amp;'Manager Financiar'!$D$1&amp;"  &lt;p&gt;&amp;emsp;&amp;emsp;&amp;emsp;&amp;emsp;&amp;emsp;Trimite-ne CV-ul tau: &lt;a href=""mailto:recrutare@altex.ro?subject="&amp;"["&amp;UPPER(Magazine!C108)&amp;"]"&amp;" ["&amp;UPPER(Magazine!A108)&amp;"] "&amp;"Manager Financiar"&amp;"""&gt;click aici pentru a aplica.&lt;/a&gt;&lt;/p&gt;","")</f>
        <v/>
      </c>
      <c r="G233" t="str">
        <f>IF(Magazine!AD108&gt;0,"&lt;p class=""cariere-pozitie-titlu"" id="""&amp;IF(Magazine!$AO108&lt;&gt;0,SUBSTITUTE(Magazine!$B108," ","-"),"")&amp;"""&gt;&amp;emsp;&amp;emsp;•&amp;nbsp;&amp;nbsp;Casier&amp;nbsp;&amp;nbsp;("&amp;VLOOKUP(Magazine!$B108,Magazine!$B$2:$AN$95,29,0)&amp;IF(VLOOKUP(Magazine!$B108,Magazine!$B$2:$AN$95,29,0)&gt;1," pozitii"," pozitie")&amp;")&lt;/p&gt;"&amp;Casier!$D$1&amp;"  &lt;p&gt;&amp;emsp;&amp;emsp;&amp;emsp;&amp;emsp;&amp;emsp;Trimite-ne CV-ul tau: &lt;a href=""mailto:recrutare@altex.ro?subject="&amp;"["&amp;UPPER(Magazine!C108)&amp;"]"&amp;" ["&amp;UPPER(Magazine!A108)&amp;"] "&amp;"Casier"&amp;"""&gt;click aici pentru a aplica.&lt;/a&gt;&lt;/p&gt;","")</f>
        <v/>
      </c>
      <c r="H233" t="str">
        <f>IF(Magazine!AE108&gt;0,"&lt;p class=""cariere-pozitie-titlu"" id="""&amp;IF(Magazine!$AO108&lt;&gt;0,SUBSTITUTE(Magazine!$B108," ","-"),"")&amp;"""&gt;&amp;emsp;&amp;emsp;•&amp;nbsp;&amp;nbsp;Consultant Vanzari Electrocasnice Mari&amp;nbsp;&amp;nbsp;("&amp;VLOOKUP(Magazine!$B108,Magazine!$B$2:$AN$95,30,0)&amp;IF(VLOOKUP(Magazine!$B108,Magazine!$B$2:$AN$95,30,0)&gt;1," pozitii"," pozitie")&amp;")&lt;/p&gt;"&amp;'Electrocasnice Mari'!$D$1&amp;"  &lt;p&gt;&amp;emsp;&amp;emsp;&amp;emsp;&amp;emsp;&amp;emsp;Trimite-ne CV-ul tau: &lt;a href=""mailto:recrutare@altex.ro?subject="&amp;"["&amp;UPPER(Magazine!C108)&amp;"]"&amp;" ["&amp;UPPER(Magazine!A108)&amp;"] "&amp;"Electrocasnice Mari"&amp;"""&gt;clici aici pentru a aplica.&lt;/a&gt;&lt;/p&gt;","")</f>
        <v/>
      </c>
      <c r="I233" t="str">
        <f>IF(Magazine!AF108&gt;0,"&lt;p class=""cariere-pozitie-titlu"" id="""&amp;IF(Magazine!$AO108&lt;&gt;0,SUBSTITUTE(Magazine!$B108," ","-"),"")&amp;"""&gt;&amp;emsp;&amp;emsp;•&amp;nbsp;&amp;nbsp;Consultant Vanzari Electrocasnice Mici&amp;nbsp;&amp;nbsp;("&amp;VLOOKUP(Magazine!$B108,Magazine!$B$2:$AN$95,31,0)&amp;IF(VLOOKUP(Magazine!$B108,Magazine!$B$2:$AN$95,31,0)&gt;1," pozitii"," pozitie")&amp;")&lt;/p&gt;"&amp;'Electrocasnice Mici'!$D$1&amp;"  &lt;p&gt;&amp;emsp;&amp;emsp;&amp;emsp;&amp;emsp;&amp;emsp;Trimite-ne CV-ul tau: &lt;a href=""mailto:recrutare@altex.ro?subject="&amp;"["&amp;UPPER(Magazine!C108)&amp;"]"&amp;" ["&amp;UPPER(Magazine!A108)&amp;"] "&amp;"Electrocasnice Mici"&amp;"""&gt;click aici pentru a aplica.&lt;/a&gt;&lt;/p&gt;","")</f>
        <v/>
      </c>
      <c r="J233" t="str">
        <f>IF(Magazine!AG108&gt;0,"&lt;p class=""cariere-pozitie-titlu"" id="""&amp;IF(Magazine!$AO108&lt;&gt;0,SUBSTITUTE(Magazine!$B108," ","-"),"")&amp;"""&gt;&amp;emsp;&amp;emsp;•&amp;nbsp;&amp;nbsp;Consultant Vanzari Comunicatii&amp;nbsp;&amp;nbsp;("&amp;VLOOKUP(Magazine!$B108,Magazine!$B$2:$AN$95,32,0)&amp;IF(VLOOKUP(Magazine!$B108,Magazine!$B$2:$AN$95,32,0)&gt;1," pozitii"," pozitie")&amp;")&lt;/p&gt;"&amp;Comunicatii!$D$1&amp;"  &lt;p&gt;&amp;emsp;&amp;emsp;&amp;emsp;&amp;emsp;&amp;emsp;Trimite-ne CV-ul tau: &lt;a href=""mailto:recrutare@altex.ro?subject="&amp;"["&amp;UPPER(Magazine!C108)&amp;"]"&amp;" ["&amp;UPPER(Magazine!A108)&amp;"] "&amp;"Comunicatii"&amp;"""&gt;click aici pentru a aplica.&lt;/a&gt;&lt;/p&gt;","")</f>
        <v/>
      </c>
      <c r="K233" t="str">
        <f>IF(Magazine!AH108&gt;0,"&lt;p class=""cariere-pozitie-titlu"" id="""&amp;IF(Magazine!$AO108&lt;&gt;0,SUBSTITUTE(Magazine!$B108," ","-"),"")&amp;"""&gt;&amp;emsp;&amp;emsp;•&amp;nbsp;&amp;nbsp;Consultant Vanzari IT&amp;nbsp;&amp;nbsp;("&amp;VLOOKUP(Magazine!$B108,Magazine!$B$2:$AN$95,33,0)&amp;IF(VLOOKUP(Magazine!$B108,Magazine!$B$2:$AN$95,33,0)&gt;1," pozitii"," pozitie")&amp;")&lt;/p&gt;"&amp;IT!$D$1&amp;"  &lt;p&gt;&amp;emsp;&amp;emsp;&amp;emsp;&amp;emsp;&amp;emsp;Trimite-ne CV-ul tau: &lt;a href=""mailto:recrutare@altex.ro?subject="&amp;"["&amp;UPPER(Magazine!C108)&amp;"]"&amp;" ["&amp;UPPER(Magazine!A108)&amp;"] "&amp;"IT"&amp;"""&gt;click aici pentru a aplica.&lt;/a&gt;&lt;/p&gt;","")</f>
        <v/>
      </c>
      <c r="L233" t="str">
        <f>IF(Magazine!AI108&gt;0,"&lt;p class=""cariere-pozitie-titlu"" id="""&amp;IF(Magazine!$AO108&lt;&gt;0,SUBSTITUTE(Magazine!$B108," ","-"),"")&amp;"""&gt;&amp;emsp;&amp;emsp;•&amp;nbsp;&amp;nbsp;Consultant Vanzari Entertainment&amp;nbsp;&amp;nbsp;("&amp;VLOOKUP(Magazine!$B108,Magazine!$B$2:$AN$95,34,0)&amp;IF(VLOOKUP(Magazine!$B108,Magazine!$B$2:$AN$95,34,0)&gt;1," pozitii"," pozitie")&amp;")&lt;/p&gt;"&amp;Entertainment!$D$1&amp;"  &lt;p&gt;&amp;emsp;&amp;emsp;&amp;emsp;&amp;emsp;&amp;emsp;Trimite-ne CV-ul tau &lt;a href=""mailto:recrutare@altex.ro?subject="&amp;"["&amp;UPPER(Magazine!C108)&amp;"]"&amp;" ["&amp;UPPER(Magazine!A108)&amp;"] "&amp;"Entertainment"&amp;"""&gt;click aici pentru a aplica.&lt;/a&gt;&lt;/p&gt;","")</f>
        <v/>
      </c>
      <c r="M233" t="str">
        <f>IF(Magazine!AJ108&gt;0,"&lt;p class=""cariere-pozitie-titlu"" id="""&amp;IF(Magazine!$AO108&lt;&gt;0,SUBSTITUTE(Magazine!$B108," ","-"),"")&amp;"""&gt;&amp;emsp;&amp;emsp;•&amp;nbsp;&amp;nbsp;Consultant Vanzari Negre&amp;nbsp;&amp;nbsp;("&amp;VLOOKUP(Magazine!$B108,Magazine!$B$2:$AN$95,35,0)&amp;IF(VLOOKUP(Magazine!$B108,Magazine!$B$2:$AN$95,35,0)&gt;1," pozitii"," pozitie")&amp;")&lt;/p&gt;"&amp;Negre!D107&amp;"  &lt;p&gt;&amp;emsp;&amp;emsp;&amp;emsp;&amp;emsp;&amp;emsp;Trimite-ne CV-ul tău la adresa &lt;a href=""mailto:recrutare@altex.ro?subject="&amp;"["&amp;UPPER(Magazine!C108)&amp;"]"&amp;" ["&amp;UPPER(Magazine!A108)&amp;"] "&amp;"Negre"&amp;"""&gt;recrutare@altex.ro&lt;/a&gt;&lt;/p&gt;","")</f>
        <v/>
      </c>
      <c r="N233" t="str">
        <f>IF(Magazine!AK108&gt;0,"&lt;p class=""cariere-pozitie-titlu"" id="""&amp;IF(Magazine!$AO108&lt;&gt;0,SUBSTITUTE(Magazine!$B108," ","-"),"")&amp;"""&gt;&amp;emsp;&amp;emsp;•&amp;nbsp;&amp;nbsp;Consultant Vanzari Audio-Visual&amp;nbsp;&amp;nbsp;("&amp;VLOOKUP(Magazine!$B108,Magazine!$B$2:$AN$95,36,0)&amp;IF(VLOOKUP(Magazine!$B108,Magazine!$B$2:$AN$95,36,0)&gt;1," pozitii"," pozitie")&amp;")&lt;/p&gt;"&amp;'Audio-Visual    '!$D$1&amp;"  &lt;p&gt;&amp;emsp;&amp;emsp;&amp;emsp;&amp;emsp;&amp;emsp;Trimite-ne CV-ul tau: &lt;a href=""mailto:recrutare@altex.ro?subject="&amp;"["&amp;UPPER(Magazine!F108)&amp;"]"&amp;" ["&amp;UPPER(Magazine!D108)&amp;"] "&amp;"Audio-Visual"&amp;"""&gt;click aici pentru a aplica.&lt;/a&gt;&lt;/p&gt;","")</f>
        <v/>
      </c>
      <c r="O233" t="str">
        <f>IF(Magazine!AL108&gt;0,"&lt;p class=""cariere-pozitie-titlu"" id="""&amp;IF(Magazine!$AO108&lt;&gt;0,SUBSTITUTE(Magazine!$B108," ","-"),"")&amp;"""&gt;&amp;emsp;&amp;emsp;•&amp;nbsp;&amp;nbsp;Responsabil Service&amp;nbsp;&amp;nbsp;("&amp;VLOOKUP(Magazine!$B108,Magazine!$B$2:$AN$95,37,0)&amp;IF(VLOOKUP(Magazine!$B108,Magazine!$B$2:$AN$95,37,0)&gt;1," pozitii"," pozitie")&amp;")&lt;/p&gt;"&amp;'Responsabil Service'!$D$1&amp;"  &lt;p&gt;&amp;emsp;&amp;emsp;&amp;emsp;&amp;emsp;&amp;emsp;Trimite-ne CV-ul tau &lt;a href=""mailto:recrutare@altex.ro?subject="&amp;"["&amp;UPPER(Magazine!F108)&amp;"]"&amp;" ["&amp;UPPER(Magazine!D108)&amp;"] "&amp;"Responsabil Service"&amp;"""&gt;click aici pentru a aplica.&lt;/a&gt;&lt;/p&gt;","")</f>
        <v/>
      </c>
      <c r="P233" t="str">
        <f>IF(Magazine!AM108&gt;0,"&lt;p class=""cariere-pozitie-titlu"" id="""&amp;IF(Magazine!$AO108&lt;&gt;0,SUBSTITUTE(Magazine!$B108," ","-"),"")&amp;"""&gt;&amp;emsp;&amp;emsp;•&amp;nbsp;&amp;nbsp;Operator Online&amp;nbsp;&amp;nbsp;("&amp;VLOOKUP(Magazine!$B108,Magazine!$B$2:$AN$95,38,0)&amp;IF(VLOOKUP(Magazine!$B108,Magazine!$B$2:$AN$95,38,0)&gt;1,"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href=""mailto:recrutare@altex.ro?subject="&amp;"["&amp;UPPER(Magazine!F108)&amp;"]"&amp;" ["&amp;UPPER(Magazine!D108)&amp;"] "&amp;"Operator Online"&amp;"""&gt;recrutare@altex.ro&lt;/a&gt;&lt;/p&gt;","")</f>
        <v/>
      </c>
      <c r="Q233" t="str">
        <f>IF(Magazine!AN108&gt;0,"&lt;p class=""cariere-pozitie-titlu"" id="""&amp;IF(Magazine!$AO108&lt;&gt;0,SUBSTITUTE(Magazine!$B108," ","-"),"")&amp;"""&gt;&amp;emsp;&amp;emsp;•&amp;nbsp;&amp;nbsp;Operator Probe &amp; Garantii&amp;nbsp;&amp;nbsp;("&amp;VLOOKUP(Magazine!$B108,Magazine!$B$2:$AN$95,39,0)&amp;IF(VLOOKUP(Magazine!$B108,Magazine!$B$2:$AN$95,39,0)&gt;1,"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href=""mailto:recrutare@altex.ro?subject="&amp;"["&amp;UPPER(Magazine!G108)&amp;"]"&amp;" ["&amp;UPPER(Magazine!E108)&amp;"] "&amp;"Probe &amp; Garantii"&amp;"""&gt;recrutare@altex.ro&lt;/a&gt;&lt;/p&gt;","")</f>
        <v/>
      </c>
      <c r="R233" t="str">
        <f t="shared" si="5"/>
        <v/>
      </c>
    </row>
    <row r="234" spans="1:18" x14ac:dyDescent="0.3">
      <c r="A234" t="str">
        <f>IF(NOT(ISNA(VLOOKUP(Magazine!D109,Magazine!$AQ$2:$AR$41,2,0))),IF(Magazine!D109&lt;&gt;Magazine!D108,"&lt;button id="""&amp;LOWER(Magazine!D109)&amp;""" class=""accordion""&gt;Posturi in județul "&amp;Magazine!D109&amp;" &lt;div&gt;("&amp;VLOOKUP(Magazine!D109,Magazine!$AQ$2:$AR$41,2,0)&amp;")&lt;/div&gt;&lt;/button&gt;",""),"")</f>
        <v/>
      </c>
      <c r="B234" t="str">
        <f t="shared" si="6"/>
        <v/>
      </c>
      <c r="C234" t="str">
        <f>IF(Magazine!$AO109&lt;&gt;0,"  &lt;h3 class=cariere-magazin-titlu&gt;"&amp;Magazine!B109&amp;"&lt;/h3&gt;","")</f>
        <v/>
      </c>
      <c r="D234" t="str">
        <f>IF(Magazine!AA109&gt;0,"&lt;p class=""cariere-pozitie-titlu"" id="""&amp;IF(Magazine!$AO109&lt;&gt;0,SUBSTITUTE(Magazine!$B109," ","-"),"")&amp;"""&gt;&amp;emsp;&amp;emsp;•&amp;nbsp;&amp;nbsp;Director Magazin&amp;nbsp;&amp;nbsp;("&amp;VLOOKUP(Magazine!$B109,Magazine!$B$2:$AN$95,26,0)&amp;IF(VLOOKUP(Magazine!$B109,Magazine!$B$2:$AN$95,26,0)&gt;1," pozitii"," pozitie")&amp;")&lt;/p&gt;"&amp;'Director Magazin   '!$D$1&amp;"  &lt;p&gt;&amp;emsp;&amp;emsp;&amp;emsp;&amp;emsp;&amp;emsp;Trimite-ne CV-ul tau: &lt;a href=""mailto:recrutare@altex.ro?subject="&amp;"["&amp;UPPER(Magazine!C109)&amp;"]"&amp;" ["&amp;UPPER(Magazine!A109)&amp;"] "&amp;"Director Magazin"&amp;"""&gt;click aici pentru a aplica.&lt;/a&gt;&lt;/p&gt;","")</f>
        <v/>
      </c>
      <c r="E234" t="str">
        <f>IF(Magazine!AB109&gt;0,"&lt;p class=""cariere-pozitie-titlu"" id="""&amp;IF(Magazine!$AO109&lt;&gt;0,SUBSTITUTE(Magazine!$B109," ","-"),"")&amp;"""&gt;&amp;emsp;&amp;emsp;•&amp;nbsp;&amp;nbsp;Director Adjunct Magazin&amp;nbsp;&amp;nbsp;("&amp;VLOOKUP(Magazine!$B109,Magazine!$B$2:$AN$95,27,0)&amp;IF(VLOOKUP(Magazine!$B109,Magazine!$B$2:$AN$95,27,0)&gt;1," pozitii"," pozitie")&amp;")&lt;/p&gt;"&amp;'Director Adjunct'!$D$1&amp;"  &lt;p&gt;&amp;emsp;&amp;emsp;&amp;emsp;&amp;emsp;&amp;emsp;Trimite-ne CV-ul tau: &lt;a href=""mailto:recrutare@altex.ro?subject="&amp;"["&amp;UPPER(Magazine!D109)&amp;"]"&amp;" ["&amp;UPPER(Magazine!B109)&amp;"] "&amp;"Director Adjunct Magazin"&amp;"""&gt;click aici pentru a aplica.&lt;/a&gt;&lt;/p&gt;","")</f>
        <v/>
      </c>
      <c r="F234" t="str">
        <f>IF(Magazine!AC109&gt;0,"&lt;p class=""cariere-pozitie-titlu"" id="""&amp;IF(Magazine!$AO109&lt;&gt;0,SUBSTITUTE(Magazine!$B109," ","-"),"")&amp;"""&gt;&amp;emsp;&amp;emsp;•&amp;nbsp;&amp;nbsp;Manager Financiar&amp;nbsp;&amp;nbsp;("&amp;VLOOKUP(Magazine!$B109,Magazine!$B$2:$AN$95,28,0)&amp;IF(VLOOKUP(Magazine!$B109,Magazine!$B$2:$AN$95,28,0)&gt;1," pozitii"," pozitie")&amp;")&lt;/p&gt;"&amp;'Manager Financiar'!$D$1&amp;"  &lt;p&gt;&amp;emsp;&amp;emsp;&amp;emsp;&amp;emsp;&amp;emsp;Trimite-ne CV-ul tau: &lt;a href=""mailto:recrutare@altex.ro?subject="&amp;"["&amp;UPPER(Magazine!C109)&amp;"]"&amp;" ["&amp;UPPER(Magazine!A109)&amp;"] "&amp;"Manager Financiar"&amp;"""&gt;click aici pentru a aplica.&lt;/a&gt;&lt;/p&gt;","")</f>
        <v/>
      </c>
      <c r="G234" t="str">
        <f>IF(Magazine!AD109&gt;0,"&lt;p class=""cariere-pozitie-titlu"" id="""&amp;IF(Magazine!$AO109&lt;&gt;0,SUBSTITUTE(Magazine!$B109," ","-"),"")&amp;"""&gt;&amp;emsp;&amp;emsp;•&amp;nbsp;&amp;nbsp;Casier&amp;nbsp;&amp;nbsp;("&amp;VLOOKUP(Magazine!$B109,Magazine!$B$2:$AN$95,29,0)&amp;IF(VLOOKUP(Magazine!$B109,Magazine!$B$2:$AN$95,29,0)&gt;1," pozitii"," pozitie")&amp;")&lt;/p&gt;"&amp;Casier!$D$1&amp;"  &lt;p&gt;&amp;emsp;&amp;emsp;&amp;emsp;&amp;emsp;&amp;emsp;Trimite-ne CV-ul tau: &lt;a href=""mailto:recrutare@altex.ro?subject="&amp;"["&amp;UPPER(Magazine!C109)&amp;"]"&amp;" ["&amp;UPPER(Magazine!A109)&amp;"] "&amp;"Casier"&amp;"""&gt;click aici pentru a aplica.&lt;/a&gt;&lt;/p&gt;","")</f>
        <v/>
      </c>
      <c r="H234" t="str">
        <f>IF(Magazine!AE109&gt;0,"&lt;p class=""cariere-pozitie-titlu"" id="""&amp;IF(Magazine!$AO109&lt;&gt;0,SUBSTITUTE(Magazine!$B109," ","-"),"")&amp;"""&gt;&amp;emsp;&amp;emsp;•&amp;nbsp;&amp;nbsp;Consultant Vanzari Electrocasnice Mari&amp;nbsp;&amp;nbsp;("&amp;VLOOKUP(Magazine!$B109,Magazine!$B$2:$AN$95,30,0)&amp;IF(VLOOKUP(Magazine!$B109,Magazine!$B$2:$AN$95,30,0)&gt;1," pozitii"," pozitie")&amp;")&lt;/p&gt;"&amp;'Electrocasnice Mari'!$D$1&amp;"  &lt;p&gt;&amp;emsp;&amp;emsp;&amp;emsp;&amp;emsp;&amp;emsp;Trimite-ne CV-ul tau: &lt;a href=""mailto:recrutare@altex.ro?subject="&amp;"["&amp;UPPER(Magazine!C109)&amp;"]"&amp;" ["&amp;UPPER(Magazine!A109)&amp;"] "&amp;"Electrocasnice Mari"&amp;"""&gt;clici aici pentru a aplica.&lt;/a&gt;&lt;/p&gt;","")</f>
        <v/>
      </c>
      <c r="I234" t="str">
        <f>IF(Magazine!AF109&gt;0,"&lt;p class=""cariere-pozitie-titlu"" id="""&amp;IF(Magazine!$AO109&lt;&gt;0,SUBSTITUTE(Magazine!$B109," ","-"),"")&amp;"""&gt;&amp;emsp;&amp;emsp;•&amp;nbsp;&amp;nbsp;Consultant Vanzari Electrocasnice Mici&amp;nbsp;&amp;nbsp;("&amp;VLOOKUP(Magazine!$B109,Magazine!$B$2:$AN$95,31,0)&amp;IF(VLOOKUP(Magazine!$B109,Magazine!$B$2:$AN$95,31,0)&gt;1," pozitii"," pozitie")&amp;")&lt;/p&gt;"&amp;'Electrocasnice Mici'!$D$1&amp;"  &lt;p&gt;&amp;emsp;&amp;emsp;&amp;emsp;&amp;emsp;&amp;emsp;Trimite-ne CV-ul tau: &lt;a href=""mailto:recrutare@altex.ro?subject="&amp;"["&amp;UPPER(Magazine!C109)&amp;"]"&amp;" ["&amp;UPPER(Magazine!A109)&amp;"] "&amp;"Electrocasnice Mici"&amp;"""&gt;click aici pentru a aplica.&lt;/a&gt;&lt;/p&gt;","")</f>
        <v/>
      </c>
      <c r="J234" t="str">
        <f>IF(Magazine!AG109&gt;0,"&lt;p class=""cariere-pozitie-titlu"" id="""&amp;IF(Magazine!$AO109&lt;&gt;0,SUBSTITUTE(Magazine!$B109," ","-"),"")&amp;"""&gt;&amp;emsp;&amp;emsp;•&amp;nbsp;&amp;nbsp;Consultant Vanzari Comunicatii&amp;nbsp;&amp;nbsp;("&amp;VLOOKUP(Magazine!$B109,Magazine!$B$2:$AN$95,32,0)&amp;IF(VLOOKUP(Magazine!$B109,Magazine!$B$2:$AN$95,32,0)&gt;1," pozitii"," pozitie")&amp;")&lt;/p&gt;"&amp;Comunicatii!$D$1&amp;"  &lt;p&gt;&amp;emsp;&amp;emsp;&amp;emsp;&amp;emsp;&amp;emsp;Trimite-ne CV-ul tau: &lt;a href=""mailto:recrutare@altex.ro?subject="&amp;"["&amp;UPPER(Magazine!C109)&amp;"]"&amp;" ["&amp;UPPER(Magazine!A109)&amp;"] "&amp;"Comunicatii"&amp;"""&gt;click aici pentru a aplica.&lt;/a&gt;&lt;/p&gt;","")</f>
        <v/>
      </c>
      <c r="K234" t="str">
        <f>IF(Magazine!AH109&gt;0,"&lt;p class=""cariere-pozitie-titlu"" id="""&amp;IF(Magazine!$AO109&lt;&gt;0,SUBSTITUTE(Magazine!$B109," ","-"),"")&amp;"""&gt;&amp;emsp;&amp;emsp;•&amp;nbsp;&amp;nbsp;Consultant Vanzari IT&amp;nbsp;&amp;nbsp;("&amp;VLOOKUP(Magazine!$B109,Magazine!$B$2:$AN$95,33,0)&amp;IF(VLOOKUP(Magazine!$B109,Magazine!$B$2:$AN$95,33,0)&gt;1," pozitii"," pozitie")&amp;")&lt;/p&gt;"&amp;IT!$D$1&amp;"  &lt;p&gt;&amp;emsp;&amp;emsp;&amp;emsp;&amp;emsp;&amp;emsp;Trimite-ne CV-ul tau: &lt;a href=""mailto:recrutare@altex.ro?subject="&amp;"["&amp;UPPER(Magazine!C109)&amp;"]"&amp;" ["&amp;UPPER(Magazine!A109)&amp;"] "&amp;"IT"&amp;"""&gt;click aici pentru a aplica.&lt;/a&gt;&lt;/p&gt;","")</f>
        <v/>
      </c>
      <c r="L234" t="str">
        <f>IF(Magazine!AI109&gt;0,"&lt;p class=""cariere-pozitie-titlu"" id="""&amp;IF(Magazine!$AO109&lt;&gt;0,SUBSTITUTE(Magazine!$B109," ","-"),"")&amp;"""&gt;&amp;emsp;&amp;emsp;•&amp;nbsp;&amp;nbsp;Consultant Vanzari Entertainment&amp;nbsp;&amp;nbsp;("&amp;VLOOKUP(Magazine!$B109,Magazine!$B$2:$AN$95,34,0)&amp;IF(VLOOKUP(Magazine!$B109,Magazine!$B$2:$AN$95,34,0)&gt;1," pozitii"," pozitie")&amp;")&lt;/p&gt;"&amp;Entertainment!$D$1&amp;"  &lt;p&gt;&amp;emsp;&amp;emsp;&amp;emsp;&amp;emsp;&amp;emsp;Trimite-ne CV-ul tau &lt;a href=""mailto:recrutare@altex.ro?subject="&amp;"["&amp;UPPER(Magazine!C109)&amp;"]"&amp;" ["&amp;UPPER(Magazine!A109)&amp;"] "&amp;"Entertainment"&amp;"""&gt;click aici pentru a aplica.&lt;/a&gt;&lt;/p&gt;","")</f>
        <v/>
      </c>
      <c r="M234" t="str">
        <f>IF(Magazine!AJ109&gt;0,"&lt;p class=""cariere-pozitie-titlu"" id="""&amp;IF(Magazine!$AO109&lt;&gt;0,SUBSTITUTE(Magazine!$B109," ","-"),"")&amp;"""&gt;&amp;emsp;&amp;emsp;•&amp;nbsp;&amp;nbsp;Consultant Vanzari Negre&amp;nbsp;&amp;nbsp;("&amp;VLOOKUP(Magazine!$B109,Magazine!$B$2:$AN$95,35,0)&amp;IF(VLOOKUP(Magazine!$B109,Magazine!$B$2:$AN$95,35,0)&gt;1," pozitii"," pozitie")&amp;")&lt;/p&gt;"&amp;Negre!D108&amp;"  &lt;p&gt;&amp;emsp;&amp;emsp;&amp;emsp;&amp;emsp;&amp;emsp;Trimite-ne CV-ul tău la adresa &lt;a href=""mailto:recrutare@altex.ro?subject="&amp;"["&amp;UPPER(Magazine!C109)&amp;"]"&amp;" ["&amp;UPPER(Magazine!A109)&amp;"] "&amp;"Negre"&amp;"""&gt;recrutare@altex.ro&lt;/a&gt;&lt;/p&gt;","")</f>
        <v/>
      </c>
      <c r="N234" t="str">
        <f>IF(Magazine!AK109&gt;0,"&lt;p class=""cariere-pozitie-titlu"" id="""&amp;IF(Magazine!$AO109&lt;&gt;0,SUBSTITUTE(Magazine!$B109," ","-"),"")&amp;"""&gt;&amp;emsp;&amp;emsp;•&amp;nbsp;&amp;nbsp;Consultant Vanzari Audio-Visual&amp;nbsp;&amp;nbsp;("&amp;VLOOKUP(Magazine!$B109,Magazine!$B$2:$AN$95,36,0)&amp;IF(VLOOKUP(Magazine!$B109,Magazine!$B$2:$AN$95,36,0)&gt;1," pozitii"," pozitie")&amp;")&lt;/p&gt;"&amp;'Audio-Visual    '!$D$1&amp;"  &lt;p&gt;&amp;emsp;&amp;emsp;&amp;emsp;&amp;emsp;&amp;emsp;Trimite-ne CV-ul tau: &lt;a href=""mailto:recrutare@altex.ro?subject="&amp;"["&amp;UPPER(Magazine!F109)&amp;"]"&amp;" ["&amp;UPPER(Magazine!D109)&amp;"] "&amp;"Audio-Visual"&amp;"""&gt;click aici pentru a aplica.&lt;/a&gt;&lt;/p&gt;","")</f>
        <v/>
      </c>
      <c r="O234" t="str">
        <f>IF(Magazine!AL109&gt;0,"&lt;p class=""cariere-pozitie-titlu"" id="""&amp;IF(Magazine!$AO109&lt;&gt;0,SUBSTITUTE(Magazine!$B109," ","-"),"")&amp;"""&gt;&amp;emsp;&amp;emsp;•&amp;nbsp;&amp;nbsp;Responsabil Service&amp;nbsp;&amp;nbsp;("&amp;VLOOKUP(Magazine!$B109,Magazine!$B$2:$AN$95,37,0)&amp;IF(VLOOKUP(Magazine!$B109,Magazine!$B$2:$AN$95,37,0)&gt;1," pozitii"," pozitie")&amp;")&lt;/p&gt;"&amp;'Responsabil Service'!$D$1&amp;"  &lt;p&gt;&amp;emsp;&amp;emsp;&amp;emsp;&amp;emsp;&amp;emsp;Trimite-ne CV-ul tau &lt;a href=""mailto:recrutare@altex.ro?subject="&amp;"["&amp;UPPER(Magazine!F109)&amp;"]"&amp;" ["&amp;UPPER(Magazine!D109)&amp;"] "&amp;"Responsabil Service"&amp;"""&gt;click aici pentru a aplica.&lt;/a&gt;&lt;/p&gt;","")</f>
        <v/>
      </c>
      <c r="P234" t="str">
        <f>IF(Magazine!AM109&gt;0,"&lt;p class=""cariere-pozitie-titlu"" id="""&amp;IF(Magazine!$AO109&lt;&gt;0,SUBSTITUTE(Magazine!$B109," ","-"),"")&amp;"""&gt;&amp;emsp;&amp;emsp;•&amp;nbsp;&amp;nbsp;Operator Online&amp;nbsp;&amp;nbsp;("&amp;VLOOKUP(Magazine!$B109,Magazine!$B$2:$AN$95,38,0)&amp;IF(VLOOKUP(Magazine!$B109,Magazine!$B$2:$AN$95,38,0)&gt;1,"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href=""mailto:recrutare@altex.ro?subject="&amp;"["&amp;UPPER(Magazine!F109)&amp;"]"&amp;" ["&amp;UPPER(Magazine!D109)&amp;"] "&amp;"Operator Online"&amp;"""&gt;recrutare@altex.ro&lt;/a&gt;&lt;/p&gt;","")</f>
        <v/>
      </c>
      <c r="Q234" t="str">
        <f>IF(Magazine!AN109&gt;0,"&lt;p class=""cariere-pozitie-titlu"" id="""&amp;IF(Magazine!$AO109&lt;&gt;0,SUBSTITUTE(Magazine!$B109," ","-"),"")&amp;"""&gt;&amp;emsp;&amp;emsp;•&amp;nbsp;&amp;nbsp;Operator Probe &amp; Garantii&amp;nbsp;&amp;nbsp;("&amp;VLOOKUP(Magazine!$B109,Magazine!$B$2:$AN$95,39,0)&amp;IF(VLOOKUP(Magazine!$B109,Magazine!$B$2:$AN$95,39,0)&gt;1,"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href=""mailto:recrutare@altex.ro?subject="&amp;"["&amp;UPPER(Magazine!G109)&amp;"]"&amp;" ["&amp;UPPER(Magazine!E109)&amp;"] "&amp;"Probe &amp; Garantii"&amp;"""&gt;recrutare@altex.ro&lt;/a&gt;&lt;/p&gt;","")</f>
        <v/>
      </c>
      <c r="R234" t="str">
        <f t="shared" si="5"/>
        <v/>
      </c>
    </row>
    <row r="235" spans="1:18" x14ac:dyDescent="0.3">
      <c r="A235" t="str">
        <f>IF(NOT(ISNA(VLOOKUP(Magazine!D110,Magazine!$AQ$2:$AR$41,2,0))),IF(Magazine!D110&lt;&gt;Magazine!D109,"&lt;button id="""&amp;LOWER(Magazine!D110)&amp;""" class=""accordion""&gt;Posturi in județul "&amp;Magazine!D110&amp;" &lt;div&gt;("&amp;VLOOKUP(Magazine!D110,Magazine!$AQ$2:$AR$41,2,0)&amp;")&lt;/div&gt;&lt;/button&gt;",""),"")</f>
        <v/>
      </c>
      <c r="B235" t="str">
        <f t="shared" si="6"/>
        <v/>
      </c>
      <c r="C235" t="str">
        <f>IF(Magazine!$AO110&lt;&gt;0,"  &lt;h3 class=cariere-magazin-titlu&gt;"&amp;Magazine!B110&amp;"&lt;/h3&gt;","")</f>
        <v/>
      </c>
      <c r="D235" t="str">
        <f>IF(Magazine!AA110&gt;0,"&lt;p class=""cariere-pozitie-titlu"" id="""&amp;IF(Magazine!$AO110&lt;&gt;0,SUBSTITUTE(Magazine!$B110," ","-"),"")&amp;"""&gt;&amp;emsp;&amp;emsp;•&amp;nbsp;&amp;nbsp;Director Magazin&amp;nbsp;&amp;nbsp;("&amp;VLOOKUP(Magazine!$B110,Magazine!$B$2:$AN$95,26,0)&amp;IF(VLOOKUP(Magazine!$B110,Magazine!$B$2:$AN$95,26,0)&gt;1," pozitii"," pozitie")&amp;")&lt;/p&gt;"&amp;'Director Magazin   '!$D$1&amp;"  &lt;p&gt;&amp;emsp;&amp;emsp;&amp;emsp;&amp;emsp;&amp;emsp;Trimite-ne CV-ul tau: &lt;a href=""mailto:recrutare@altex.ro?subject="&amp;"["&amp;UPPER(Magazine!C110)&amp;"]"&amp;" ["&amp;UPPER(Magazine!A110)&amp;"] "&amp;"Director Magazin"&amp;"""&gt;click aici pentru a aplica.&lt;/a&gt;&lt;/p&gt;","")</f>
        <v/>
      </c>
      <c r="E235" t="str">
        <f>IF(Magazine!AB110&gt;0,"&lt;p class=""cariere-pozitie-titlu"" id="""&amp;IF(Magazine!$AO110&lt;&gt;0,SUBSTITUTE(Magazine!$B110," ","-"),"")&amp;"""&gt;&amp;emsp;&amp;emsp;•&amp;nbsp;&amp;nbsp;Director Adjunct Magazin&amp;nbsp;&amp;nbsp;("&amp;VLOOKUP(Magazine!$B110,Magazine!$B$2:$AN$95,27,0)&amp;IF(VLOOKUP(Magazine!$B110,Magazine!$B$2:$AN$95,27,0)&gt;1," pozitii"," pozitie")&amp;")&lt;/p&gt;"&amp;'Director Adjunct'!$D$1&amp;"  &lt;p&gt;&amp;emsp;&amp;emsp;&amp;emsp;&amp;emsp;&amp;emsp;Trimite-ne CV-ul tau: &lt;a href=""mailto:recrutare@altex.ro?subject="&amp;"["&amp;UPPER(Magazine!D110)&amp;"]"&amp;" ["&amp;UPPER(Magazine!B110)&amp;"] "&amp;"Director Adjunct Magazin"&amp;"""&gt;click aici pentru a aplica.&lt;/a&gt;&lt;/p&gt;","")</f>
        <v/>
      </c>
      <c r="F235" t="str">
        <f>IF(Magazine!AC110&gt;0,"&lt;p class=""cariere-pozitie-titlu"" id="""&amp;IF(Magazine!$AO110&lt;&gt;0,SUBSTITUTE(Magazine!$B110," ","-"),"")&amp;"""&gt;&amp;emsp;&amp;emsp;•&amp;nbsp;&amp;nbsp;Manager Financiar&amp;nbsp;&amp;nbsp;("&amp;VLOOKUP(Magazine!$B110,Magazine!$B$2:$AN$95,28,0)&amp;IF(VLOOKUP(Magazine!$B110,Magazine!$B$2:$AN$95,28,0)&gt;1," pozitii"," pozitie")&amp;")&lt;/p&gt;"&amp;'Manager Financiar'!$D$1&amp;"  &lt;p&gt;&amp;emsp;&amp;emsp;&amp;emsp;&amp;emsp;&amp;emsp;Trimite-ne CV-ul tau: &lt;a href=""mailto:recrutare@altex.ro?subject="&amp;"["&amp;UPPER(Magazine!C110)&amp;"]"&amp;" ["&amp;UPPER(Magazine!A110)&amp;"] "&amp;"Manager Financiar"&amp;"""&gt;click aici pentru a aplica.&lt;/a&gt;&lt;/p&gt;","")</f>
        <v/>
      </c>
      <c r="G235" t="str">
        <f>IF(Magazine!AD110&gt;0,"&lt;p class=""cariere-pozitie-titlu"" id="""&amp;IF(Magazine!$AO110&lt;&gt;0,SUBSTITUTE(Magazine!$B110," ","-"),"")&amp;"""&gt;&amp;emsp;&amp;emsp;•&amp;nbsp;&amp;nbsp;Casier&amp;nbsp;&amp;nbsp;("&amp;VLOOKUP(Magazine!$B110,Magazine!$B$2:$AN$95,29,0)&amp;IF(VLOOKUP(Magazine!$B110,Magazine!$B$2:$AN$95,29,0)&gt;1," pozitii"," pozitie")&amp;")&lt;/p&gt;"&amp;Casier!$D$1&amp;"  &lt;p&gt;&amp;emsp;&amp;emsp;&amp;emsp;&amp;emsp;&amp;emsp;Trimite-ne CV-ul tau: &lt;a href=""mailto:recrutare@altex.ro?subject="&amp;"["&amp;UPPER(Magazine!C110)&amp;"]"&amp;" ["&amp;UPPER(Magazine!A110)&amp;"] "&amp;"Casier"&amp;"""&gt;click aici pentru a aplica.&lt;/a&gt;&lt;/p&gt;","")</f>
        <v/>
      </c>
      <c r="H235" t="str">
        <f>IF(Magazine!AE110&gt;0,"&lt;p class=""cariere-pozitie-titlu"" id="""&amp;IF(Magazine!$AO110&lt;&gt;0,SUBSTITUTE(Magazine!$B110," ","-"),"")&amp;"""&gt;&amp;emsp;&amp;emsp;•&amp;nbsp;&amp;nbsp;Consultant Vanzari Electrocasnice Mari&amp;nbsp;&amp;nbsp;("&amp;VLOOKUP(Magazine!$B110,Magazine!$B$2:$AN$95,30,0)&amp;IF(VLOOKUP(Magazine!$B110,Magazine!$B$2:$AN$95,30,0)&gt;1," pozitii"," pozitie")&amp;")&lt;/p&gt;"&amp;'Electrocasnice Mari'!$D$1&amp;"  &lt;p&gt;&amp;emsp;&amp;emsp;&amp;emsp;&amp;emsp;&amp;emsp;Trimite-ne CV-ul tau: &lt;a href=""mailto:recrutare@altex.ro?subject="&amp;"["&amp;UPPER(Magazine!C110)&amp;"]"&amp;" ["&amp;UPPER(Magazine!A110)&amp;"] "&amp;"Electrocasnice Mari"&amp;"""&gt;clici aici pentru a aplica.&lt;/a&gt;&lt;/p&gt;","")</f>
        <v/>
      </c>
      <c r="I235" t="str">
        <f>IF(Magazine!AF110&gt;0,"&lt;p class=""cariere-pozitie-titlu"" id="""&amp;IF(Magazine!$AO110&lt;&gt;0,SUBSTITUTE(Magazine!$B110," ","-"),"")&amp;"""&gt;&amp;emsp;&amp;emsp;•&amp;nbsp;&amp;nbsp;Consultant Vanzari Electrocasnice Mici&amp;nbsp;&amp;nbsp;("&amp;VLOOKUP(Magazine!$B110,Magazine!$B$2:$AN$95,31,0)&amp;IF(VLOOKUP(Magazine!$B110,Magazine!$B$2:$AN$95,31,0)&gt;1," pozitii"," pozitie")&amp;")&lt;/p&gt;"&amp;'Electrocasnice Mici'!$D$1&amp;"  &lt;p&gt;&amp;emsp;&amp;emsp;&amp;emsp;&amp;emsp;&amp;emsp;Trimite-ne CV-ul tau: &lt;a href=""mailto:recrutare@altex.ro?subject="&amp;"["&amp;UPPER(Magazine!C110)&amp;"]"&amp;" ["&amp;UPPER(Magazine!A110)&amp;"] "&amp;"Electrocasnice Mici"&amp;"""&gt;click aici pentru a aplica.&lt;/a&gt;&lt;/p&gt;","")</f>
        <v/>
      </c>
      <c r="J235" t="str">
        <f>IF(Magazine!AG110&gt;0,"&lt;p class=""cariere-pozitie-titlu"" id="""&amp;IF(Magazine!$AO110&lt;&gt;0,SUBSTITUTE(Magazine!$B110," ","-"),"")&amp;"""&gt;&amp;emsp;&amp;emsp;•&amp;nbsp;&amp;nbsp;Consultant Vanzari Comunicatii&amp;nbsp;&amp;nbsp;("&amp;VLOOKUP(Magazine!$B110,Magazine!$B$2:$AN$95,32,0)&amp;IF(VLOOKUP(Magazine!$B110,Magazine!$B$2:$AN$95,32,0)&gt;1," pozitii"," pozitie")&amp;")&lt;/p&gt;"&amp;Comunicatii!$D$1&amp;"  &lt;p&gt;&amp;emsp;&amp;emsp;&amp;emsp;&amp;emsp;&amp;emsp;Trimite-ne CV-ul tau: &lt;a href=""mailto:recrutare@altex.ro?subject="&amp;"["&amp;UPPER(Magazine!C110)&amp;"]"&amp;" ["&amp;UPPER(Magazine!A110)&amp;"] "&amp;"Comunicatii"&amp;"""&gt;click aici pentru a aplica.&lt;/a&gt;&lt;/p&gt;","")</f>
        <v/>
      </c>
      <c r="K235" t="str">
        <f>IF(Magazine!AH110&gt;0,"&lt;p class=""cariere-pozitie-titlu"" id="""&amp;IF(Magazine!$AO110&lt;&gt;0,SUBSTITUTE(Magazine!$B110," ","-"),"")&amp;"""&gt;&amp;emsp;&amp;emsp;•&amp;nbsp;&amp;nbsp;Consultant Vanzari IT&amp;nbsp;&amp;nbsp;("&amp;VLOOKUP(Magazine!$B110,Magazine!$B$2:$AN$95,33,0)&amp;IF(VLOOKUP(Magazine!$B110,Magazine!$B$2:$AN$95,33,0)&gt;1," pozitii"," pozitie")&amp;")&lt;/p&gt;"&amp;IT!$D$1&amp;"  &lt;p&gt;&amp;emsp;&amp;emsp;&amp;emsp;&amp;emsp;&amp;emsp;Trimite-ne CV-ul tau: &lt;a href=""mailto:recrutare@altex.ro?subject="&amp;"["&amp;UPPER(Magazine!C110)&amp;"]"&amp;" ["&amp;UPPER(Magazine!A110)&amp;"] "&amp;"IT"&amp;"""&gt;click aici pentru a aplica.&lt;/a&gt;&lt;/p&gt;","")</f>
        <v/>
      </c>
      <c r="L235" t="str">
        <f>IF(Magazine!AI110&gt;0,"&lt;p class=""cariere-pozitie-titlu"" id="""&amp;IF(Magazine!$AO110&lt;&gt;0,SUBSTITUTE(Magazine!$B110," ","-"),"")&amp;"""&gt;&amp;emsp;&amp;emsp;•&amp;nbsp;&amp;nbsp;Consultant Vanzari Entertainment&amp;nbsp;&amp;nbsp;("&amp;VLOOKUP(Magazine!$B110,Magazine!$B$2:$AN$95,34,0)&amp;IF(VLOOKUP(Magazine!$B110,Magazine!$B$2:$AN$95,34,0)&gt;1," pozitii"," pozitie")&amp;")&lt;/p&gt;"&amp;Entertainment!$D$1&amp;"  &lt;p&gt;&amp;emsp;&amp;emsp;&amp;emsp;&amp;emsp;&amp;emsp;Trimite-ne CV-ul tau &lt;a href=""mailto:recrutare@altex.ro?subject="&amp;"["&amp;UPPER(Magazine!C110)&amp;"]"&amp;" ["&amp;UPPER(Magazine!A110)&amp;"] "&amp;"Entertainment"&amp;"""&gt;click aici pentru a aplica.&lt;/a&gt;&lt;/p&gt;","")</f>
        <v/>
      </c>
      <c r="M235" t="str">
        <f>IF(Magazine!AJ110&gt;0,"&lt;p class=""cariere-pozitie-titlu"" id="""&amp;IF(Magazine!$AO110&lt;&gt;0,SUBSTITUTE(Magazine!$B110," ","-"),"")&amp;"""&gt;&amp;emsp;&amp;emsp;•&amp;nbsp;&amp;nbsp;Consultant Vanzari Negre&amp;nbsp;&amp;nbsp;("&amp;VLOOKUP(Magazine!$B110,Magazine!$B$2:$AN$95,35,0)&amp;IF(VLOOKUP(Magazine!$B110,Magazine!$B$2:$AN$95,35,0)&gt;1," pozitii"," pozitie")&amp;")&lt;/p&gt;"&amp;Negre!D109&amp;"  &lt;p&gt;&amp;emsp;&amp;emsp;&amp;emsp;&amp;emsp;&amp;emsp;Trimite-ne CV-ul tău la adresa &lt;a href=""mailto:recrutare@altex.ro?subject="&amp;"["&amp;UPPER(Magazine!C110)&amp;"]"&amp;" ["&amp;UPPER(Magazine!A110)&amp;"] "&amp;"Negre"&amp;"""&gt;recrutare@altex.ro&lt;/a&gt;&lt;/p&gt;","")</f>
        <v/>
      </c>
      <c r="N235" t="str">
        <f>IF(Magazine!AK110&gt;0,"&lt;p class=""cariere-pozitie-titlu"" id="""&amp;IF(Magazine!$AO110&lt;&gt;0,SUBSTITUTE(Magazine!$B110," ","-"),"")&amp;"""&gt;&amp;emsp;&amp;emsp;•&amp;nbsp;&amp;nbsp;Consultant Vanzari Audio-Visual&amp;nbsp;&amp;nbsp;("&amp;VLOOKUP(Magazine!$B110,Magazine!$B$2:$AN$95,36,0)&amp;IF(VLOOKUP(Magazine!$B110,Magazine!$B$2:$AN$95,36,0)&gt;1," pozitii"," pozitie")&amp;")&lt;/p&gt;"&amp;'Audio-Visual    '!$D$1&amp;"  &lt;p&gt;&amp;emsp;&amp;emsp;&amp;emsp;&amp;emsp;&amp;emsp;Trimite-ne CV-ul tau: &lt;a href=""mailto:recrutare@altex.ro?subject="&amp;"["&amp;UPPER(Magazine!F110)&amp;"]"&amp;" ["&amp;UPPER(Magazine!D110)&amp;"] "&amp;"Audio-Visual"&amp;"""&gt;click aici pentru a aplica.&lt;/a&gt;&lt;/p&gt;","")</f>
        <v/>
      </c>
      <c r="O235" t="str">
        <f>IF(Magazine!AL110&gt;0,"&lt;p class=""cariere-pozitie-titlu"" id="""&amp;IF(Magazine!$AO110&lt;&gt;0,SUBSTITUTE(Magazine!$B110," ","-"),"")&amp;"""&gt;&amp;emsp;&amp;emsp;•&amp;nbsp;&amp;nbsp;Responsabil Service&amp;nbsp;&amp;nbsp;("&amp;VLOOKUP(Magazine!$B110,Magazine!$B$2:$AN$95,37,0)&amp;IF(VLOOKUP(Magazine!$B110,Magazine!$B$2:$AN$95,37,0)&gt;1," pozitii"," pozitie")&amp;")&lt;/p&gt;"&amp;'Responsabil Service'!$D$1&amp;"  &lt;p&gt;&amp;emsp;&amp;emsp;&amp;emsp;&amp;emsp;&amp;emsp;Trimite-ne CV-ul tau &lt;a href=""mailto:recrutare@altex.ro?subject="&amp;"["&amp;UPPER(Magazine!F110)&amp;"]"&amp;" ["&amp;UPPER(Magazine!D110)&amp;"] "&amp;"Responsabil Service"&amp;"""&gt;click aici pentru a aplica.&lt;/a&gt;&lt;/p&gt;","")</f>
        <v/>
      </c>
      <c r="P235" t="str">
        <f>IF(Magazine!AM110&gt;0,"&lt;p class=""cariere-pozitie-titlu"" id="""&amp;IF(Magazine!$AO110&lt;&gt;0,SUBSTITUTE(Magazine!$B110," ","-"),"")&amp;"""&gt;&amp;emsp;&amp;emsp;•&amp;nbsp;&amp;nbsp;Operator Online&amp;nbsp;&amp;nbsp;("&amp;VLOOKUP(Magazine!$B110,Magazine!$B$2:$AN$95,38,0)&amp;IF(VLOOKUP(Magazine!$B110,Magazine!$B$2:$AN$95,38,0)&gt;1,"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href=""mailto:recrutare@altex.ro?subject="&amp;"["&amp;UPPER(Magazine!F110)&amp;"]"&amp;" ["&amp;UPPER(Magazine!D110)&amp;"] "&amp;"Operator Online"&amp;"""&gt;recrutare@altex.ro&lt;/a&gt;&lt;/p&gt;","")</f>
        <v/>
      </c>
      <c r="Q235" t="str">
        <f>IF(Magazine!AN110&gt;0,"&lt;p class=""cariere-pozitie-titlu"" id="""&amp;IF(Magazine!$AO110&lt;&gt;0,SUBSTITUTE(Magazine!$B110," ","-"),"")&amp;"""&gt;&amp;emsp;&amp;emsp;•&amp;nbsp;&amp;nbsp;Operator Probe &amp; Garantii&amp;nbsp;&amp;nbsp;("&amp;VLOOKUP(Magazine!$B110,Magazine!$B$2:$AN$95,39,0)&amp;IF(VLOOKUP(Magazine!$B110,Magazine!$B$2:$AN$95,39,0)&gt;1,"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href=""mailto:recrutare@altex.ro?subject="&amp;"["&amp;UPPER(Magazine!G110)&amp;"]"&amp;" ["&amp;UPPER(Magazine!E110)&amp;"] "&amp;"Probe &amp; Garantii"&amp;"""&gt;recrutare@altex.ro&lt;/a&gt;&lt;/p&gt;","")</f>
        <v/>
      </c>
      <c r="R235" t="str">
        <f t="shared" si="5"/>
        <v/>
      </c>
    </row>
    <row r="236" spans="1:18" x14ac:dyDescent="0.3">
      <c r="A236" t="str">
        <f>IF(NOT(ISNA(VLOOKUP(Magazine!D111,Magazine!$AQ$2:$AR$41,2,0))),IF(Magazine!D111&lt;&gt;Magazine!D110,"&lt;button id="""&amp;LOWER(Magazine!D111)&amp;""" class=""accordion""&gt;Posturi in județul "&amp;Magazine!D111&amp;" &lt;div&gt;("&amp;VLOOKUP(Magazine!D111,Magazine!$AQ$2:$AR$41,2,0)&amp;")&lt;/div&gt;&lt;/button&gt;",""),"")</f>
        <v/>
      </c>
      <c r="B236" t="str">
        <f t="shared" si="6"/>
        <v/>
      </c>
      <c r="C236" t="str">
        <f>IF(Magazine!$AO111&lt;&gt;0,"  &lt;h3 class=cariere-magazin-titlu&gt;"&amp;Magazine!B111&amp;"&lt;/h3&gt;","")</f>
        <v/>
      </c>
      <c r="D236" t="str">
        <f>IF(Magazine!AA111&gt;0,"&lt;p class=""cariere-pozitie-titlu"" id="""&amp;IF(Magazine!$AO111&lt;&gt;0,SUBSTITUTE(Magazine!$B111," ","-"),"")&amp;"""&gt;&amp;emsp;&amp;emsp;•&amp;nbsp;&amp;nbsp;Director Magazin&amp;nbsp;&amp;nbsp;("&amp;VLOOKUP(Magazine!$B111,Magazine!$B$2:$AN$95,26,0)&amp;IF(VLOOKUP(Magazine!$B111,Magazine!$B$2:$AN$95,26,0)&gt;1," pozitii"," pozitie")&amp;")&lt;/p&gt;"&amp;'Director Magazin   '!$D$1&amp;"  &lt;p&gt;&amp;emsp;&amp;emsp;&amp;emsp;&amp;emsp;&amp;emsp;Trimite-ne CV-ul tau: &lt;a href=""mailto:recrutare@altex.ro?subject="&amp;"["&amp;UPPER(Magazine!C111)&amp;"]"&amp;" ["&amp;UPPER(Magazine!A111)&amp;"] "&amp;"Director Magazin"&amp;"""&gt;click aici pentru a aplica.&lt;/a&gt;&lt;/p&gt;","")</f>
        <v/>
      </c>
      <c r="E236" t="str">
        <f>IF(Magazine!AB111&gt;0,"&lt;p class=""cariere-pozitie-titlu"" id="""&amp;IF(Magazine!$AO111&lt;&gt;0,SUBSTITUTE(Magazine!$B111," ","-"),"")&amp;"""&gt;&amp;emsp;&amp;emsp;•&amp;nbsp;&amp;nbsp;Director Adjunct Magazin&amp;nbsp;&amp;nbsp;("&amp;VLOOKUP(Magazine!$B111,Magazine!$B$2:$AN$95,27,0)&amp;IF(VLOOKUP(Magazine!$B111,Magazine!$B$2:$AN$95,27,0)&gt;1," pozitii"," pozitie")&amp;")&lt;/p&gt;"&amp;'Director Adjunct'!$D$1&amp;"  &lt;p&gt;&amp;emsp;&amp;emsp;&amp;emsp;&amp;emsp;&amp;emsp;Trimite-ne CV-ul tau: &lt;a href=""mailto:recrutare@altex.ro?subject="&amp;"["&amp;UPPER(Magazine!D111)&amp;"]"&amp;" ["&amp;UPPER(Magazine!B111)&amp;"] "&amp;"Director Adjunct Magazin"&amp;"""&gt;click aici pentru a aplica.&lt;/a&gt;&lt;/p&gt;","")</f>
        <v/>
      </c>
      <c r="F236" t="str">
        <f>IF(Magazine!AC111&gt;0,"&lt;p class=""cariere-pozitie-titlu"" id="""&amp;IF(Magazine!$AO111&lt;&gt;0,SUBSTITUTE(Magazine!$B111," ","-"),"")&amp;"""&gt;&amp;emsp;&amp;emsp;•&amp;nbsp;&amp;nbsp;Manager Financiar&amp;nbsp;&amp;nbsp;("&amp;VLOOKUP(Magazine!$B111,Magazine!$B$2:$AN$95,28,0)&amp;IF(VLOOKUP(Magazine!$B111,Magazine!$B$2:$AN$95,28,0)&gt;1," pozitii"," pozitie")&amp;")&lt;/p&gt;"&amp;'Manager Financiar'!$D$1&amp;"  &lt;p&gt;&amp;emsp;&amp;emsp;&amp;emsp;&amp;emsp;&amp;emsp;Trimite-ne CV-ul tau: &lt;a href=""mailto:recrutare@altex.ro?subject="&amp;"["&amp;UPPER(Magazine!C111)&amp;"]"&amp;" ["&amp;UPPER(Magazine!A111)&amp;"] "&amp;"Manager Financiar"&amp;"""&gt;click aici pentru a aplica.&lt;/a&gt;&lt;/p&gt;","")</f>
        <v/>
      </c>
      <c r="G236" t="str">
        <f>IF(Magazine!AD111&gt;0,"&lt;p class=""cariere-pozitie-titlu"" id="""&amp;IF(Magazine!$AO111&lt;&gt;0,SUBSTITUTE(Magazine!$B111," ","-"),"")&amp;"""&gt;&amp;emsp;&amp;emsp;•&amp;nbsp;&amp;nbsp;Casier&amp;nbsp;&amp;nbsp;("&amp;VLOOKUP(Magazine!$B111,Magazine!$B$2:$AN$95,29,0)&amp;IF(VLOOKUP(Magazine!$B111,Magazine!$B$2:$AN$95,29,0)&gt;1," pozitii"," pozitie")&amp;")&lt;/p&gt;"&amp;Casier!$D$1&amp;"  &lt;p&gt;&amp;emsp;&amp;emsp;&amp;emsp;&amp;emsp;&amp;emsp;Trimite-ne CV-ul tau: &lt;a href=""mailto:recrutare@altex.ro?subject="&amp;"["&amp;UPPER(Magazine!C111)&amp;"]"&amp;" ["&amp;UPPER(Magazine!A111)&amp;"] "&amp;"Casier"&amp;"""&gt;click aici pentru a aplica.&lt;/a&gt;&lt;/p&gt;","")</f>
        <v/>
      </c>
      <c r="H236" t="str">
        <f>IF(Magazine!AE111&gt;0,"&lt;p class=""cariere-pozitie-titlu"" id="""&amp;IF(Magazine!$AO111&lt;&gt;0,SUBSTITUTE(Magazine!$B111," ","-"),"")&amp;"""&gt;&amp;emsp;&amp;emsp;•&amp;nbsp;&amp;nbsp;Consultant Vanzari Electrocasnice Mari&amp;nbsp;&amp;nbsp;("&amp;VLOOKUP(Magazine!$B111,Magazine!$B$2:$AN$95,30,0)&amp;IF(VLOOKUP(Magazine!$B111,Magazine!$B$2:$AN$95,30,0)&gt;1," pozitii"," pozitie")&amp;")&lt;/p&gt;"&amp;'Electrocasnice Mari'!$D$1&amp;"  &lt;p&gt;&amp;emsp;&amp;emsp;&amp;emsp;&amp;emsp;&amp;emsp;Trimite-ne CV-ul tau: &lt;a href=""mailto:recrutare@altex.ro?subject="&amp;"["&amp;UPPER(Magazine!C111)&amp;"]"&amp;" ["&amp;UPPER(Magazine!A111)&amp;"] "&amp;"Electrocasnice Mari"&amp;"""&gt;clici aici pentru a aplica.&lt;/a&gt;&lt;/p&gt;","")</f>
        <v/>
      </c>
      <c r="I236" t="str">
        <f>IF(Magazine!AF111&gt;0,"&lt;p class=""cariere-pozitie-titlu"" id="""&amp;IF(Magazine!$AO111&lt;&gt;0,SUBSTITUTE(Magazine!$B111," ","-"),"")&amp;"""&gt;&amp;emsp;&amp;emsp;•&amp;nbsp;&amp;nbsp;Consultant Vanzari Electrocasnice Mici&amp;nbsp;&amp;nbsp;("&amp;VLOOKUP(Magazine!$B111,Magazine!$B$2:$AN$95,31,0)&amp;IF(VLOOKUP(Magazine!$B111,Magazine!$B$2:$AN$95,31,0)&gt;1," pozitii"," pozitie")&amp;")&lt;/p&gt;"&amp;'Electrocasnice Mici'!$D$1&amp;"  &lt;p&gt;&amp;emsp;&amp;emsp;&amp;emsp;&amp;emsp;&amp;emsp;Trimite-ne CV-ul tau: &lt;a href=""mailto:recrutare@altex.ro?subject="&amp;"["&amp;UPPER(Magazine!C111)&amp;"]"&amp;" ["&amp;UPPER(Magazine!A111)&amp;"] "&amp;"Electrocasnice Mici"&amp;"""&gt;click aici pentru a aplica.&lt;/a&gt;&lt;/p&gt;","")</f>
        <v/>
      </c>
      <c r="J236" t="str">
        <f>IF(Magazine!AG111&gt;0,"&lt;p class=""cariere-pozitie-titlu"" id="""&amp;IF(Magazine!$AO111&lt;&gt;0,SUBSTITUTE(Magazine!$B111," ","-"),"")&amp;"""&gt;&amp;emsp;&amp;emsp;•&amp;nbsp;&amp;nbsp;Consultant Vanzari Comunicatii&amp;nbsp;&amp;nbsp;("&amp;VLOOKUP(Magazine!$B111,Magazine!$B$2:$AN$95,32,0)&amp;IF(VLOOKUP(Magazine!$B111,Magazine!$B$2:$AN$95,32,0)&gt;1," pozitii"," pozitie")&amp;")&lt;/p&gt;"&amp;Comunicatii!$D$1&amp;"  &lt;p&gt;&amp;emsp;&amp;emsp;&amp;emsp;&amp;emsp;&amp;emsp;Trimite-ne CV-ul tau: &lt;a href=""mailto:recrutare@altex.ro?subject="&amp;"["&amp;UPPER(Magazine!C111)&amp;"]"&amp;" ["&amp;UPPER(Magazine!A111)&amp;"] "&amp;"Comunicatii"&amp;"""&gt;click aici pentru a aplica.&lt;/a&gt;&lt;/p&gt;","")</f>
        <v/>
      </c>
      <c r="K236" t="str">
        <f>IF(Magazine!AH111&gt;0,"&lt;p class=""cariere-pozitie-titlu"" id="""&amp;IF(Magazine!$AO111&lt;&gt;0,SUBSTITUTE(Magazine!$B111," ","-"),"")&amp;"""&gt;&amp;emsp;&amp;emsp;•&amp;nbsp;&amp;nbsp;Consultant Vanzari IT&amp;nbsp;&amp;nbsp;("&amp;VLOOKUP(Magazine!$B111,Magazine!$B$2:$AN$95,33,0)&amp;IF(VLOOKUP(Magazine!$B111,Magazine!$B$2:$AN$95,33,0)&gt;1," pozitii"," pozitie")&amp;")&lt;/p&gt;"&amp;IT!$D$1&amp;"  &lt;p&gt;&amp;emsp;&amp;emsp;&amp;emsp;&amp;emsp;&amp;emsp;Trimite-ne CV-ul tau: &lt;a href=""mailto:recrutare@altex.ro?subject="&amp;"["&amp;UPPER(Magazine!C111)&amp;"]"&amp;" ["&amp;UPPER(Magazine!A111)&amp;"] "&amp;"IT"&amp;"""&gt;click aici pentru a aplica.&lt;/a&gt;&lt;/p&gt;","")</f>
        <v/>
      </c>
      <c r="L236" t="str">
        <f>IF(Magazine!AI111&gt;0,"&lt;p class=""cariere-pozitie-titlu"" id="""&amp;IF(Magazine!$AO111&lt;&gt;0,SUBSTITUTE(Magazine!$B111," ","-"),"")&amp;"""&gt;&amp;emsp;&amp;emsp;•&amp;nbsp;&amp;nbsp;Consultant Vanzari Entertainment&amp;nbsp;&amp;nbsp;("&amp;VLOOKUP(Magazine!$B111,Magazine!$B$2:$AN$95,34,0)&amp;IF(VLOOKUP(Magazine!$B111,Magazine!$B$2:$AN$95,34,0)&gt;1," pozitii"," pozitie")&amp;")&lt;/p&gt;"&amp;Entertainment!$D$1&amp;"  &lt;p&gt;&amp;emsp;&amp;emsp;&amp;emsp;&amp;emsp;&amp;emsp;Trimite-ne CV-ul tau &lt;a href=""mailto:recrutare@altex.ro?subject="&amp;"["&amp;UPPER(Magazine!C111)&amp;"]"&amp;" ["&amp;UPPER(Magazine!A111)&amp;"] "&amp;"Entertainment"&amp;"""&gt;click aici pentru a aplica.&lt;/a&gt;&lt;/p&gt;","")</f>
        <v/>
      </c>
      <c r="M236" t="str">
        <f>IF(Magazine!AJ111&gt;0,"&lt;p class=""cariere-pozitie-titlu"" id="""&amp;IF(Magazine!$AO111&lt;&gt;0,SUBSTITUTE(Magazine!$B111," ","-"),"")&amp;"""&gt;&amp;emsp;&amp;emsp;•&amp;nbsp;&amp;nbsp;Consultant Vanzari Negre&amp;nbsp;&amp;nbsp;("&amp;VLOOKUP(Magazine!$B111,Magazine!$B$2:$AN$95,35,0)&amp;IF(VLOOKUP(Magazine!$B111,Magazine!$B$2:$AN$95,35,0)&gt;1," pozitii"," pozitie")&amp;")&lt;/p&gt;"&amp;Negre!D110&amp;"  &lt;p&gt;&amp;emsp;&amp;emsp;&amp;emsp;&amp;emsp;&amp;emsp;Trimite-ne CV-ul tău la adresa &lt;a href=""mailto:recrutare@altex.ro?subject="&amp;"["&amp;UPPER(Magazine!C111)&amp;"]"&amp;" ["&amp;UPPER(Magazine!A111)&amp;"] "&amp;"Negre"&amp;"""&gt;recrutare@altex.ro&lt;/a&gt;&lt;/p&gt;","")</f>
        <v/>
      </c>
      <c r="N236" t="str">
        <f>IF(Magazine!AK111&gt;0,"&lt;p class=""cariere-pozitie-titlu"" id="""&amp;IF(Magazine!$AO111&lt;&gt;0,SUBSTITUTE(Magazine!$B111," ","-"),"")&amp;"""&gt;&amp;emsp;&amp;emsp;•&amp;nbsp;&amp;nbsp;Consultant Vanzari Audio-Visual&amp;nbsp;&amp;nbsp;("&amp;VLOOKUP(Magazine!$B111,Magazine!$B$2:$AN$95,36,0)&amp;IF(VLOOKUP(Magazine!$B111,Magazine!$B$2:$AN$95,36,0)&gt;1," pozitii"," pozitie")&amp;")&lt;/p&gt;"&amp;'Audio-Visual    '!$D$1&amp;"  &lt;p&gt;&amp;emsp;&amp;emsp;&amp;emsp;&amp;emsp;&amp;emsp;Trimite-ne CV-ul tau: &lt;a href=""mailto:recrutare@altex.ro?subject="&amp;"["&amp;UPPER(Magazine!F111)&amp;"]"&amp;" ["&amp;UPPER(Magazine!D111)&amp;"] "&amp;"Audio-Visual"&amp;"""&gt;click aici pentru a aplica.&lt;/a&gt;&lt;/p&gt;","")</f>
        <v/>
      </c>
      <c r="O236" t="str">
        <f>IF(Magazine!AL111&gt;0,"&lt;p class=""cariere-pozitie-titlu"" id="""&amp;IF(Magazine!$AO111&lt;&gt;0,SUBSTITUTE(Magazine!$B111," ","-"),"")&amp;"""&gt;&amp;emsp;&amp;emsp;•&amp;nbsp;&amp;nbsp;Responsabil Service&amp;nbsp;&amp;nbsp;("&amp;VLOOKUP(Magazine!$B111,Magazine!$B$2:$AN$95,37,0)&amp;IF(VLOOKUP(Magazine!$B111,Magazine!$B$2:$AN$95,37,0)&gt;1," pozitii"," pozitie")&amp;")&lt;/p&gt;"&amp;'Responsabil Service'!$D$1&amp;"  &lt;p&gt;&amp;emsp;&amp;emsp;&amp;emsp;&amp;emsp;&amp;emsp;Trimite-ne CV-ul tau &lt;a href=""mailto:recrutare@altex.ro?subject="&amp;"["&amp;UPPER(Magazine!F111)&amp;"]"&amp;" ["&amp;UPPER(Magazine!D111)&amp;"] "&amp;"Responsabil Service"&amp;"""&gt;click aici pentru a aplica.&lt;/a&gt;&lt;/p&gt;","")</f>
        <v/>
      </c>
      <c r="P236" t="str">
        <f>IF(Magazine!AM111&gt;0,"&lt;p class=""cariere-pozitie-titlu"" id="""&amp;IF(Magazine!$AO111&lt;&gt;0,SUBSTITUTE(Magazine!$B111," ","-"),"")&amp;"""&gt;&amp;emsp;&amp;emsp;•&amp;nbsp;&amp;nbsp;Operator Online&amp;nbsp;&amp;nbsp;("&amp;VLOOKUP(Magazine!$B111,Magazine!$B$2:$AN$95,38,0)&amp;IF(VLOOKUP(Magazine!$B111,Magazine!$B$2:$AN$95,38,0)&gt;1,"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href=""mailto:recrutare@altex.ro?subject="&amp;"["&amp;UPPER(Magazine!F111)&amp;"]"&amp;" ["&amp;UPPER(Magazine!D111)&amp;"] "&amp;"Operator Online"&amp;"""&gt;recrutare@altex.ro&lt;/a&gt;&lt;/p&gt;","")</f>
        <v/>
      </c>
      <c r="Q236" t="str">
        <f>IF(Magazine!AN111&gt;0,"&lt;p class=""cariere-pozitie-titlu"" id="""&amp;IF(Magazine!$AO111&lt;&gt;0,SUBSTITUTE(Magazine!$B111," ","-"),"")&amp;"""&gt;&amp;emsp;&amp;emsp;•&amp;nbsp;&amp;nbsp;Operator Probe &amp; Garantii&amp;nbsp;&amp;nbsp;("&amp;VLOOKUP(Magazine!$B111,Magazine!$B$2:$AN$95,39,0)&amp;IF(VLOOKUP(Magazine!$B111,Magazine!$B$2:$AN$95,39,0)&gt;1,"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href=""mailto:recrutare@altex.ro?subject="&amp;"["&amp;UPPER(Magazine!G111)&amp;"]"&amp;" ["&amp;UPPER(Magazine!E111)&amp;"] "&amp;"Probe &amp; Garantii"&amp;"""&gt;recrutare@altex.ro&lt;/a&gt;&lt;/p&gt;","")</f>
        <v/>
      </c>
      <c r="R236" t="str">
        <f t="shared" si="5"/>
        <v/>
      </c>
    </row>
    <row r="237" spans="1:18" x14ac:dyDescent="0.3">
      <c r="A237" t="str">
        <f>IF(NOT(ISNA(VLOOKUP(Magazine!D112,Magazine!$AQ$2:$AR$41,2,0))),IF(Magazine!D112&lt;&gt;Magazine!D111,"&lt;button id="""&amp;LOWER(Magazine!D112)&amp;""" class=""accordion""&gt;Posturi in județul "&amp;Magazine!D112&amp;" &lt;div&gt;("&amp;VLOOKUP(Magazine!D112,Magazine!$AQ$2:$AR$41,2,0)&amp;")&lt;/div&gt;&lt;/button&gt;",""),"")</f>
        <v/>
      </c>
      <c r="B237" t="str">
        <f t="shared" si="6"/>
        <v/>
      </c>
      <c r="C237" t="str">
        <f>IF(Magazine!$AO112&lt;&gt;0,"  &lt;h3 class=cariere-magazin-titlu&gt;"&amp;Magazine!B112&amp;"&lt;/h3&gt;","")</f>
        <v/>
      </c>
      <c r="D237" t="str">
        <f>IF(Magazine!AA112&gt;0,"&lt;p class=""cariere-pozitie-titlu"" id="""&amp;IF(Magazine!$AO112&lt;&gt;0,SUBSTITUTE(Magazine!$B112," ","-"),"")&amp;"""&gt;&amp;emsp;&amp;emsp;•&amp;nbsp;&amp;nbsp;Director Magazin&amp;nbsp;&amp;nbsp;("&amp;VLOOKUP(Magazine!$B112,Magazine!$B$2:$AN$95,26,0)&amp;IF(VLOOKUP(Magazine!$B112,Magazine!$B$2:$AN$95,26,0)&gt;1," pozitii"," pozitie")&amp;")&lt;/p&gt;"&amp;'Director Magazin   '!$D$1&amp;"  &lt;p&gt;&amp;emsp;&amp;emsp;&amp;emsp;&amp;emsp;&amp;emsp;Trimite-ne CV-ul tau: &lt;a href=""mailto:recrutare@altex.ro?subject="&amp;"["&amp;UPPER(Magazine!C112)&amp;"]"&amp;" ["&amp;UPPER(Magazine!A112)&amp;"] "&amp;"Director Magazin"&amp;"""&gt;click aici pentru a aplica.&lt;/a&gt;&lt;/p&gt;","")</f>
        <v/>
      </c>
      <c r="E237" t="str">
        <f>IF(Magazine!AB112&gt;0,"&lt;p class=""cariere-pozitie-titlu"" id="""&amp;IF(Magazine!$AO112&lt;&gt;0,SUBSTITUTE(Magazine!$B112," ","-"),"")&amp;"""&gt;&amp;emsp;&amp;emsp;•&amp;nbsp;&amp;nbsp;Director Adjunct Magazin&amp;nbsp;&amp;nbsp;("&amp;VLOOKUP(Magazine!$B112,Magazine!$B$2:$AN$95,27,0)&amp;IF(VLOOKUP(Magazine!$B112,Magazine!$B$2:$AN$95,27,0)&gt;1," pozitii"," pozitie")&amp;")&lt;/p&gt;"&amp;'Director Adjunct'!$D$1&amp;"  &lt;p&gt;&amp;emsp;&amp;emsp;&amp;emsp;&amp;emsp;&amp;emsp;Trimite-ne CV-ul tau: &lt;a href=""mailto:recrutare@altex.ro?subject="&amp;"["&amp;UPPER(Magazine!D112)&amp;"]"&amp;" ["&amp;UPPER(Magazine!B112)&amp;"] "&amp;"Director Adjunct Magazin"&amp;"""&gt;click aici pentru a aplica.&lt;/a&gt;&lt;/p&gt;","")</f>
        <v/>
      </c>
      <c r="F237" t="str">
        <f>IF(Magazine!AC112&gt;0,"&lt;p class=""cariere-pozitie-titlu"" id="""&amp;IF(Magazine!$AO112&lt;&gt;0,SUBSTITUTE(Magazine!$B112," ","-"),"")&amp;"""&gt;&amp;emsp;&amp;emsp;•&amp;nbsp;&amp;nbsp;Manager Financiar&amp;nbsp;&amp;nbsp;("&amp;VLOOKUP(Magazine!$B112,Magazine!$B$2:$AN$95,28,0)&amp;IF(VLOOKUP(Magazine!$B112,Magazine!$B$2:$AN$95,28,0)&gt;1," pozitii"," pozitie")&amp;")&lt;/p&gt;"&amp;'Manager Financiar'!$D$1&amp;"  &lt;p&gt;&amp;emsp;&amp;emsp;&amp;emsp;&amp;emsp;&amp;emsp;Trimite-ne CV-ul tau: &lt;a href=""mailto:recrutare@altex.ro?subject="&amp;"["&amp;UPPER(Magazine!C112)&amp;"]"&amp;" ["&amp;UPPER(Magazine!A112)&amp;"] "&amp;"Manager Financiar"&amp;"""&gt;click aici pentru a aplica.&lt;/a&gt;&lt;/p&gt;","")</f>
        <v/>
      </c>
      <c r="G237" t="str">
        <f>IF(Magazine!AD112&gt;0,"&lt;p class=""cariere-pozitie-titlu"" id="""&amp;IF(Magazine!$AO112&lt;&gt;0,SUBSTITUTE(Magazine!$B112," ","-"),"")&amp;"""&gt;&amp;emsp;&amp;emsp;•&amp;nbsp;&amp;nbsp;Casier&amp;nbsp;&amp;nbsp;("&amp;VLOOKUP(Magazine!$B112,Magazine!$B$2:$AN$95,29,0)&amp;IF(VLOOKUP(Magazine!$B112,Magazine!$B$2:$AN$95,29,0)&gt;1," pozitii"," pozitie")&amp;")&lt;/p&gt;"&amp;Casier!$D$1&amp;"  &lt;p&gt;&amp;emsp;&amp;emsp;&amp;emsp;&amp;emsp;&amp;emsp;Trimite-ne CV-ul tau: &lt;a href=""mailto:recrutare@altex.ro?subject="&amp;"["&amp;UPPER(Magazine!C112)&amp;"]"&amp;" ["&amp;UPPER(Magazine!A112)&amp;"] "&amp;"Casier"&amp;"""&gt;click aici pentru a aplica.&lt;/a&gt;&lt;/p&gt;","")</f>
        <v/>
      </c>
      <c r="H237" t="str">
        <f>IF(Magazine!AE112&gt;0,"&lt;p class=""cariere-pozitie-titlu"" id="""&amp;IF(Magazine!$AO112&lt;&gt;0,SUBSTITUTE(Magazine!$B112," ","-"),"")&amp;"""&gt;&amp;emsp;&amp;emsp;•&amp;nbsp;&amp;nbsp;Consultant Vanzari Electrocasnice Mari&amp;nbsp;&amp;nbsp;("&amp;VLOOKUP(Magazine!$B112,Magazine!$B$2:$AN$95,30,0)&amp;IF(VLOOKUP(Magazine!$B112,Magazine!$B$2:$AN$95,30,0)&gt;1," pozitii"," pozitie")&amp;")&lt;/p&gt;"&amp;'Electrocasnice Mari'!$D$1&amp;"  &lt;p&gt;&amp;emsp;&amp;emsp;&amp;emsp;&amp;emsp;&amp;emsp;Trimite-ne CV-ul tau: &lt;a href=""mailto:recrutare@altex.ro?subject="&amp;"["&amp;UPPER(Magazine!C112)&amp;"]"&amp;" ["&amp;UPPER(Magazine!A112)&amp;"] "&amp;"Electrocasnice Mari"&amp;"""&gt;clici aici pentru a aplica.&lt;/a&gt;&lt;/p&gt;","")</f>
        <v/>
      </c>
      <c r="I237" t="str">
        <f>IF(Magazine!AF112&gt;0,"&lt;p class=""cariere-pozitie-titlu"" id="""&amp;IF(Magazine!$AO112&lt;&gt;0,SUBSTITUTE(Magazine!$B112," ","-"),"")&amp;"""&gt;&amp;emsp;&amp;emsp;•&amp;nbsp;&amp;nbsp;Consultant Vanzari Electrocasnice Mici&amp;nbsp;&amp;nbsp;("&amp;VLOOKUP(Magazine!$B112,Magazine!$B$2:$AN$95,31,0)&amp;IF(VLOOKUP(Magazine!$B112,Magazine!$B$2:$AN$95,31,0)&gt;1," pozitii"," pozitie")&amp;")&lt;/p&gt;"&amp;'Electrocasnice Mici'!$D$1&amp;"  &lt;p&gt;&amp;emsp;&amp;emsp;&amp;emsp;&amp;emsp;&amp;emsp;Trimite-ne CV-ul tau: &lt;a href=""mailto:recrutare@altex.ro?subject="&amp;"["&amp;UPPER(Magazine!C112)&amp;"]"&amp;" ["&amp;UPPER(Magazine!A112)&amp;"] "&amp;"Electrocasnice Mici"&amp;"""&gt;click aici pentru a aplica.&lt;/a&gt;&lt;/p&gt;","")</f>
        <v/>
      </c>
      <c r="J237" t="str">
        <f>IF(Magazine!AG112&gt;0,"&lt;p class=""cariere-pozitie-titlu"" id="""&amp;IF(Magazine!$AO112&lt;&gt;0,SUBSTITUTE(Magazine!$B112," ","-"),"")&amp;"""&gt;&amp;emsp;&amp;emsp;•&amp;nbsp;&amp;nbsp;Consultant Vanzari Comunicatii&amp;nbsp;&amp;nbsp;("&amp;VLOOKUP(Magazine!$B112,Magazine!$B$2:$AN$95,32,0)&amp;IF(VLOOKUP(Magazine!$B112,Magazine!$B$2:$AN$95,32,0)&gt;1," pozitii"," pozitie")&amp;")&lt;/p&gt;"&amp;Comunicatii!$D$1&amp;"  &lt;p&gt;&amp;emsp;&amp;emsp;&amp;emsp;&amp;emsp;&amp;emsp;Trimite-ne CV-ul tau: &lt;a href=""mailto:recrutare@altex.ro?subject="&amp;"["&amp;UPPER(Magazine!C112)&amp;"]"&amp;" ["&amp;UPPER(Magazine!A112)&amp;"] "&amp;"Comunicatii"&amp;"""&gt;click aici pentru a aplica.&lt;/a&gt;&lt;/p&gt;","")</f>
        <v/>
      </c>
      <c r="K237" t="str">
        <f>IF(Magazine!AH112&gt;0,"&lt;p class=""cariere-pozitie-titlu"" id="""&amp;IF(Magazine!$AO112&lt;&gt;0,SUBSTITUTE(Magazine!$B112," ","-"),"")&amp;"""&gt;&amp;emsp;&amp;emsp;•&amp;nbsp;&amp;nbsp;Consultant Vanzari IT&amp;nbsp;&amp;nbsp;("&amp;VLOOKUP(Magazine!$B112,Magazine!$B$2:$AN$95,33,0)&amp;IF(VLOOKUP(Magazine!$B112,Magazine!$B$2:$AN$95,33,0)&gt;1," pozitii"," pozitie")&amp;")&lt;/p&gt;"&amp;IT!$D$1&amp;"  &lt;p&gt;&amp;emsp;&amp;emsp;&amp;emsp;&amp;emsp;&amp;emsp;Trimite-ne CV-ul tau: &lt;a href=""mailto:recrutare@altex.ro?subject="&amp;"["&amp;UPPER(Magazine!C112)&amp;"]"&amp;" ["&amp;UPPER(Magazine!A112)&amp;"] "&amp;"IT"&amp;"""&gt;click aici pentru a aplica.&lt;/a&gt;&lt;/p&gt;","")</f>
        <v/>
      </c>
      <c r="L237" t="str">
        <f>IF(Magazine!AI112&gt;0,"&lt;p class=""cariere-pozitie-titlu"" id="""&amp;IF(Magazine!$AO112&lt;&gt;0,SUBSTITUTE(Magazine!$B112," ","-"),"")&amp;"""&gt;&amp;emsp;&amp;emsp;•&amp;nbsp;&amp;nbsp;Consultant Vanzari Entertainment&amp;nbsp;&amp;nbsp;("&amp;VLOOKUP(Magazine!$B112,Magazine!$B$2:$AN$95,34,0)&amp;IF(VLOOKUP(Magazine!$B112,Magazine!$B$2:$AN$95,34,0)&gt;1," pozitii"," pozitie")&amp;")&lt;/p&gt;"&amp;Entertainment!$D$1&amp;"  &lt;p&gt;&amp;emsp;&amp;emsp;&amp;emsp;&amp;emsp;&amp;emsp;Trimite-ne CV-ul tau &lt;a href=""mailto:recrutare@altex.ro?subject="&amp;"["&amp;UPPER(Magazine!C112)&amp;"]"&amp;" ["&amp;UPPER(Magazine!A112)&amp;"] "&amp;"Entertainment"&amp;"""&gt;click aici pentru a aplica.&lt;/a&gt;&lt;/p&gt;","")</f>
        <v/>
      </c>
      <c r="M237" t="str">
        <f>IF(Magazine!AJ112&gt;0,"&lt;p class=""cariere-pozitie-titlu"" id="""&amp;IF(Magazine!$AO112&lt;&gt;0,SUBSTITUTE(Magazine!$B112," ","-"),"")&amp;"""&gt;&amp;emsp;&amp;emsp;•&amp;nbsp;&amp;nbsp;Consultant Vanzari Negre&amp;nbsp;&amp;nbsp;("&amp;VLOOKUP(Magazine!$B112,Magazine!$B$2:$AN$95,35,0)&amp;IF(VLOOKUP(Magazine!$B112,Magazine!$B$2:$AN$95,35,0)&gt;1," pozitii"," pozitie")&amp;")&lt;/p&gt;"&amp;Negre!D111&amp;"  &lt;p&gt;&amp;emsp;&amp;emsp;&amp;emsp;&amp;emsp;&amp;emsp;Trimite-ne CV-ul tău la adresa &lt;a href=""mailto:recrutare@altex.ro?subject="&amp;"["&amp;UPPER(Magazine!C112)&amp;"]"&amp;" ["&amp;UPPER(Magazine!A112)&amp;"] "&amp;"Negre"&amp;"""&gt;recrutare@altex.ro&lt;/a&gt;&lt;/p&gt;","")</f>
        <v/>
      </c>
      <c r="N237" t="str">
        <f>IF(Magazine!AK112&gt;0,"&lt;p class=""cariere-pozitie-titlu"" id="""&amp;IF(Magazine!$AO112&lt;&gt;0,SUBSTITUTE(Magazine!$B112," ","-"),"")&amp;"""&gt;&amp;emsp;&amp;emsp;•&amp;nbsp;&amp;nbsp;Consultant Vanzari Audio-Visual&amp;nbsp;&amp;nbsp;("&amp;VLOOKUP(Magazine!$B112,Magazine!$B$2:$AN$95,36,0)&amp;IF(VLOOKUP(Magazine!$B112,Magazine!$B$2:$AN$95,36,0)&gt;1," pozitii"," pozitie")&amp;")&lt;/p&gt;"&amp;'Audio-Visual    '!$D$1&amp;"  &lt;p&gt;&amp;emsp;&amp;emsp;&amp;emsp;&amp;emsp;&amp;emsp;Trimite-ne CV-ul tau: &lt;a href=""mailto:recrutare@altex.ro?subject="&amp;"["&amp;UPPER(Magazine!F112)&amp;"]"&amp;" ["&amp;UPPER(Magazine!D112)&amp;"] "&amp;"Audio-Visual"&amp;"""&gt;click aici pentru a aplica.&lt;/a&gt;&lt;/p&gt;","")</f>
        <v/>
      </c>
      <c r="O237" t="str">
        <f>IF(Magazine!AL112&gt;0,"&lt;p class=""cariere-pozitie-titlu"" id="""&amp;IF(Magazine!$AO112&lt;&gt;0,SUBSTITUTE(Magazine!$B112," ","-"),"")&amp;"""&gt;&amp;emsp;&amp;emsp;•&amp;nbsp;&amp;nbsp;Responsabil Service&amp;nbsp;&amp;nbsp;("&amp;VLOOKUP(Magazine!$B112,Magazine!$B$2:$AN$95,37,0)&amp;IF(VLOOKUP(Magazine!$B112,Magazine!$B$2:$AN$95,37,0)&gt;1," pozitii"," pozitie")&amp;")&lt;/p&gt;"&amp;'Responsabil Service'!$D$1&amp;"  &lt;p&gt;&amp;emsp;&amp;emsp;&amp;emsp;&amp;emsp;&amp;emsp;Trimite-ne CV-ul tau &lt;a href=""mailto:recrutare@altex.ro?subject="&amp;"["&amp;UPPER(Magazine!F112)&amp;"]"&amp;" ["&amp;UPPER(Magazine!D112)&amp;"] "&amp;"Responsabil Service"&amp;"""&gt;click aici pentru a aplica.&lt;/a&gt;&lt;/p&gt;","")</f>
        <v/>
      </c>
      <c r="P237" t="str">
        <f>IF(Magazine!AM112&gt;0,"&lt;p class=""cariere-pozitie-titlu"" id="""&amp;IF(Magazine!$AO112&lt;&gt;0,SUBSTITUTE(Magazine!$B112," ","-"),"")&amp;"""&gt;&amp;emsp;&amp;emsp;•&amp;nbsp;&amp;nbsp;Operator Online&amp;nbsp;&amp;nbsp;("&amp;VLOOKUP(Magazine!$B112,Magazine!$B$2:$AN$95,38,0)&amp;IF(VLOOKUP(Magazine!$B112,Magazine!$B$2:$AN$95,38,0)&gt;1,"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href=""mailto:recrutare@altex.ro?subject="&amp;"["&amp;UPPER(Magazine!F112)&amp;"]"&amp;" ["&amp;UPPER(Magazine!D112)&amp;"] "&amp;"Operator Online"&amp;"""&gt;recrutare@altex.ro&lt;/a&gt;&lt;/p&gt;","")</f>
        <v/>
      </c>
      <c r="Q237" t="str">
        <f>IF(Magazine!AN112&gt;0,"&lt;p class=""cariere-pozitie-titlu"" id="""&amp;IF(Magazine!$AO112&lt;&gt;0,SUBSTITUTE(Magazine!$B112," ","-"),"")&amp;"""&gt;&amp;emsp;&amp;emsp;•&amp;nbsp;&amp;nbsp;Operator Probe &amp; Garantii&amp;nbsp;&amp;nbsp;("&amp;VLOOKUP(Magazine!$B112,Magazine!$B$2:$AN$95,39,0)&amp;IF(VLOOKUP(Magazine!$B112,Magazine!$B$2:$AN$95,39,0)&gt;1,"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href=""mailto:recrutare@altex.ro?subject="&amp;"["&amp;UPPER(Magazine!G112)&amp;"]"&amp;" ["&amp;UPPER(Magazine!E112)&amp;"] "&amp;"Probe &amp; Garantii"&amp;"""&gt;recrutare@altex.ro&lt;/a&gt;&lt;/p&gt;","")</f>
        <v/>
      </c>
      <c r="R237" t="str">
        <f t="shared" si="5"/>
        <v/>
      </c>
    </row>
    <row r="238" spans="1:18" x14ac:dyDescent="0.3">
      <c r="A238" t="str">
        <f>IF(NOT(ISNA(VLOOKUP(Magazine!D113,Magazine!$AQ$2:$AR$41,2,0))),IF(Magazine!D113&lt;&gt;Magazine!D112,"&lt;button id="""&amp;LOWER(Magazine!D113)&amp;""" class=""accordion""&gt;Posturi in județul "&amp;Magazine!D113&amp;" &lt;div&gt;("&amp;VLOOKUP(Magazine!D113,Magazine!$AQ$2:$AR$41,2,0)&amp;")&lt;/div&gt;&lt;/button&gt;",""),"")</f>
        <v/>
      </c>
      <c r="B238" t="str">
        <f t="shared" si="6"/>
        <v/>
      </c>
      <c r="C238" t="str">
        <f>IF(Magazine!$AO113&lt;&gt;0,"  &lt;h3 class=cariere-magazin-titlu&gt;"&amp;Magazine!B113&amp;"&lt;/h3&gt;","")</f>
        <v/>
      </c>
      <c r="D238" t="str">
        <f>IF(Magazine!AA113&gt;0,"&lt;p class=""cariere-pozitie-titlu"" id="""&amp;IF(Magazine!$AO113&lt;&gt;0,SUBSTITUTE(Magazine!$B113," ","-"),"")&amp;"""&gt;&amp;emsp;&amp;emsp;•&amp;nbsp;&amp;nbsp;Director Magazin&amp;nbsp;&amp;nbsp;("&amp;VLOOKUP(Magazine!$B113,Magazine!$B$2:$AN$95,26,0)&amp;IF(VLOOKUP(Magazine!$B113,Magazine!$B$2:$AN$95,26,0)&gt;1," pozitii"," pozitie")&amp;")&lt;/p&gt;"&amp;'Director Magazin   '!$D$1&amp;"  &lt;p&gt;&amp;emsp;&amp;emsp;&amp;emsp;&amp;emsp;&amp;emsp;Trimite-ne CV-ul tau: &lt;a href=""mailto:recrutare@altex.ro?subject="&amp;"["&amp;UPPER(Magazine!C113)&amp;"]"&amp;" ["&amp;UPPER(Magazine!A113)&amp;"] "&amp;"Director Magazin"&amp;"""&gt;click aici pentru a aplica.&lt;/a&gt;&lt;/p&gt;","")</f>
        <v/>
      </c>
      <c r="E238" t="str">
        <f>IF(Magazine!AB113&gt;0,"&lt;p class=""cariere-pozitie-titlu"" id="""&amp;IF(Magazine!$AO113&lt;&gt;0,SUBSTITUTE(Magazine!$B113," ","-"),"")&amp;"""&gt;&amp;emsp;&amp;emsp;•&amp;nbsp;&amp;nbsp;Director Adjunct Magazin&amp;nbsp;&amp;nbsp;("&amp;VLOOKUP(Magazine!$B113,Magazine!$B$2:$AN$95,27,0)&amp;IF(VLOOKUP(Magazine!$B113,Magazine!$B$2:$AN$95,27,0)&gt;1," pozitii"," pozitie")&amp;")&lt;/p&gt;"&amp;'Director Adjunct'!$D$1&amp;"  &lt;p&gt;&amp;emsp;&amp;emsp;&amp;emsp;&amp;emsp;&amp;emsp;Trimite-ne CV-ul tau: &lt;a href=""mailto:recrutare@altex.ro?subject="&amp;"["&amp;UPPER(Magazine!D113)&amp;"]"&amp;" ["&amp;UPPER(Magazine!B113)&amp;"] "&amp;"Director Adjunct Magazin"&amp;"""&gt;click aici pentru a aplica.&lt;/a&gt;&lt;/p&gt;","")</f>
        <v/>
      </c>
      <c r="F238" t="str">
        <f>IF(Magazine!AC113&gt;0,"&lt;p class=""cariere-pozitie-titlu"" id="""&amp;IF(Magazine!$AO113&lt;&gt;0,SUBSTITUTE(Magazine!$B113," ","-"),"")&amp;"""&gt;&amp;emsp;&amp;emsp;•&amp;nbsp;&amp;nbsp;Manager Financiar&amp;nbsp;&amp;nbsp;("&amp;VLOOKUP(Magazine!$B113,Magazine!$B$2:$AN$95,28,0)&amp;IF(VLOOKUP(Magazine!$B113,Magazine!$B$2:$AN$95,28,0)&gt;1," pozitii"," pozitie")&amp;")&lt;/p&gt;"&amp;'Manager Financiar'!$D$1&amp;"  &lt;p&gt;&amp;emsp;&amp;emsp;&amp;emsp;&amp;emsp;&amp;emsp;Trimite-ne CV-ul tau: &lt;a href=""mailto:recrutare@altex.ro?subject="&amp;"["&amp;UPPER(Magazine!C113)&amp;"]"&amp;" ["&amp;UPPER(Magazine!A113)&amp;"] "&amp;"Manager Financiar"&amp;"""&gt;click aici pentru a aplica.&lt;/a&gt;&lt;/p&gt;","")</f>
        <v/>
      </c>
      <c r="G238" t="str">
        <f>IF(Magazine!AD113&gt;0,"&lt;p class=""cariere-pozitie-titlu"" id="""&amp;IF(Magazine!$AO113&lt;&gt;0,SUBSTITUTE(Magazine!$B113," ","-"),"")&amp;"""&gt;&amp;emsp;&amp;emsp;•&amp;nbsp;&amp;nbsp;Casier&amp;nbsp;&amp;nbsp;("&amp;VLOOKUP(Magazine!$B113,Magazine!$B$2:$AN$95,29,0)&amp;IF(VLOOKUP(Magazine!$B113,Magazine!$B$2:$AN$95,29,0)&gt;1," pozitii"," pozitie")&amp;")&lt;/p&gt;"&amp;Casier!$D$1&amp;"  &lt;p&gt;&amp;emsp;&amp;emsp;&amp;emsp;&amp;emsp;&amp;emsp;Trimite-ne CV-ul tau: &lt;a href=""mailto:recrutare@altex.ro?subject="&amp;"["&amp;UPPER(Magazine!C113)&amp;"]"&amp;" ["&amp;UPPER(Magazine!A113)&amp;"] "&amp;"Casier"&amp;"""&gt;click aici pentru a aplica.&lt;/a&gt;&lt;/p&gt;","")</f>
        <v/>
      </c>
      <c r="H238" t="str">
        <f>IF(Magazine!AE113&gt;0,"&lt;p class=""cariere-pozitie-titlu"" id="""&amp;IF(Magazine!$AO113&lt;&gt;0,SUBSTITUTE(Magazine!$B113," ","-"),"")&amp;"""&gt;&amp;emsp;&amp;emsp;•&amp;nbsp;&amp;nbsp;Consultant Vanzari Electrocasnice Mari&amp;nbsp;&amp;nbsp;("&amp;VLOOKUP(Magazine!$B113,Magazine!$B$2:$AN$95,30,0)&amp;IF(VLOOKUP(Magazine!$B113,Magazine!$B$2:$AN$95,30,0)&gt;1," pozitii"," pozitie")&amp;")&lt;/p&gt;"&amp;'Electrocasnice Mari'!$D$1&amp;"  &lt;p&gt;&amp;emsp;&amp;emsp;&amp;emsp;&amp;emsp;&amp;emsp;Trimite-ne CV-ul tau: &lt;a href=""mailto:recrutare@altex.ro?subject="&amp;"["&amp;UPPER(Magazine!C113)&amp;"]"&amp;" ["&amp;UPPER(Magazine!A113)&amp;"] "&amp;"Electrocasnice Mari"&amp;"""&gt;clici aici pentru a aplica.&lt;/a&gt;&lt;/p&gt;","")</f>
        <v/>
      </c>
      <c r="I238" t="str">
        <f>IF(Magazine!AF113&gt;0,"&lt;p class=""cariere-pozitie-titlu"" id="""&amp;IF(Magazine!$AO113&lt;&gt;0,SUBSTITUTE(Magazine!$B113," ","-"),"")&amp;"""&gt;&amp;emsp;&amp;emsp;•&amp;nbsp;&amp;nbsp;Consultant Vanzari Electrocasnice Mici&amp;nbsp;&amp;nbsp;("&amp;VLOOKUP(Magazine!$B113,Magazine!$B$2:$AN$95,31,0)&amp;IF(VLOOKUP(Magazine!$B113,Magazine!$B$2:$AN$95,31,0)&gt;1," pozitii"," pozitie")&amp;")&lt;/p&gt;"&amp;'Electrocasnice Mici'!$D$1&amp;"  &lt;p&gt;&amp;emsp;&amp;emsp;&amp;emsp;&amp;emsp;&amp;emsp;Trimite-ne CV-ul tau: &lt;a href=""mailto:recrutare@altex.ro?subject="&amp;"["&amp;UPPER(Magazine!C113)&amp;"]"&amp;" ["&amp;UPPER(Magazine!A113)&amp;"] "&amp;"Electrocasnice Mici"&amp;"""&gt;click aici pentru a aplica.&lt;/a&gt;&lt;/p&gt;","")</f>
        <v/>
      </c>
      <c r="J238" t="str">
        <f>IF(Magazine!AG113&gt;0,"&lt;p class=""cariere-pozitie-titlu"" id="""&amp;IF(Magazine!$AO113&lt;&gt;0,SUBSTITUTE(Magazine!$B113," ","-"),"")&amp;"""&gt;&amp;emsp;&amp;emsp;•&amp;nbsp;&amp;nbsp;Consultant Vanzari Comunicatii&amp;nbsp;&amp;nbsp;("&amp;VLOOKUP(Magazine!$B113,Magazine!$B$2:$AN$95,32,0)&amp;IF(VLOOKUP(Magazine!$B113,Magazine!$B$2:$AN$95,32,0)&gt;1," pozitii"," pozitie")&amp;")&lt;/p&gt;"&amp;Comunicatii!$D$1&amp;"  &lt;p&gt;&amp;emsp;&amp;emsp;&amp;emsp;&amp;emsp;&amp;emsp;Trimite-ne CV-ul tau: &lt;a href=""mailto:recrutare@altex.ro?subject="&amp;"["&amp;UPPER(Magazine!C113)&amp;"]"&amp;" ["&amp;UPPER(Magazine!A113)&amp;"] "&amp;"Comunicatii"&amp;"""&gt;click aici pentru a aplica.&lt;/a&gt;&lt;/p&gt;","")</f>
        <v/>
      </c>
      <c r="K238" t="str">
        <f>IF(Magazine!AH113&gt;0,"&lt;p class=""cariere-pozitie-titlu"" id="""&amp;IF(Magazine!$AO113&lt;&gt;0,SUBSTITUTE(Magazine!$B113," ","-"),"")&amp;"""&gt;&amp;emsp;&amp;emsp;•&amp;nbsp;&amp;nbsp;Consultant Vanzari IT&amp;nbsp;&amp;nbsp;("&amp;VLOOKUP(Magazine!$B113,Magazine!$B$2:$AN$95,33,0)&amp;IF(VLOOKUP(Magazine!$B113,Magazine!$B$2:$AN$95,33,0)&gt;1," pozitii"," pozitie")&amp;")&lt;/p&gt;"&amp;IT!$D$1&amp;"  &lt;p&gt;&amp;emsp;&amp;emsp;&amp;emsp;&amp;emsp;&amp;emsp;Trimite-ne CV-ul tau: &lt;a href=""mailto:recrutare@altex.ro?subject="&amp;"["&amp;UPPER(Magazine!C113)&amp;"]"&amp;" ["&amp;UPPER(Magazine!A113)&amp;"] "&amp;"IT"&amp;"""&gt;click aici pentru a aplica.&lt;/a&gt;&lt;/p&gt;","")</f>
        <v/>
      </c>
      <c r="L238" t="str">
        <f>IF(Magazine!AI113&gt;0,"&lt;p class=""cariere-pozitie-titlu"" id="""&amp;IF(Magazine!$AO113&lt;&gt;0,SUBSTITUTE(Magazine!$B113," ","-"),"")&amp;"""&gt;&amp;emsp;&amp;emsp;•&amp;nbsp;&amp;nbsp;Consultant Vanzari Entertainment&amp;nbsp;&amp;nbsp;("&amp;VLOOKUP(Magazine!$B113,Magazine!$B$2:$AN$95,34,0)&amp;IF(VLOOKUP(Magazine!$B113,Magazine!$B$2:$AN$95,34,0)&gt;1," pozitii"," pozitie")&amp;")&lt;/p&gt;"&amp;Entertainment!$D$1&amp;"  &lt;p&gt;&amp;emsp;&amp;emsp;&amp;emsp;&amp;emsp;&amp;emsp;Trimite-ne CV-ul tau &lt;a href=""mailto:recrutare@altex.ro?subject="&amp;"["&amp;UPPER(Magazine!C113)&amp;"]"&amp;" ["&amp;UPPER(Magazine!A113)&amp;"] "&amp;"Entertainment"&amp;"""&gt;click aici pentru a aplica.&lt;/a&gt;&lt;/p&gt;","")</f>
        <v/>
      </c>
      <c r="M238" t="str">
        <f>IF(Magazine!AJ113&gt;0,"&lt;p class=""cariere-pozitie-titlu"" id="""&amp;IF(Magazine!$AO113&lt;&gt;0,SUBSTITUTE(Magazine!$B113," ","-"),"")&amp;"""&gt;&amp;emsp;&amp;emsp;•&amp;nbsp;&amp;nbsp;Consultant Vanzari Negre&amp;nbsp;&amp;nbsp;("&amp;VLOOKUP(Magazine!$B113,Magazine!$B$2:$AN$95,35,0)&amp;IF(VLOOKUP(Magazine!$B113,Magazine!$B$2:$AN$95,35,0)&gt;1," pozitii"," pozitie")&amp;")&lt;/p&gt;"&amp;Negre!D112&amp;"  &lt;p&gt;&amp;emsp;&amp;emsp;&amp;emsp;&amp;emsp;&amp;emsp;Trimite-ne CV-ul tău la adresa &lt;a href=""mailto:recrutare@altex.ro?subject="&amp;"["&amp;UPPER(Magazine!C113)&amp;"]"&amp;" ["&amp;UPPER(Magazine!A113)&amp;"] "&amp;"Negre"&amp;"""&gt;recrutare@altex.ro&lt;/a&gt;&lt;/p&gt;","")</f>
        <v/>
      </c>
      <c r="N238" t="str">
        <f>IF(Magazine!AK113&gt;0,"&lt;p class=""cariere-pozitie-titlu"" id="""&amp;IF(Magazine!$AO113&lt;&gt;0,SUBSTITUTE(Magazine!$B113," ","-"),"")&amp;"""&gt;&amp;emsp;&amp;emsp;•&amp;nbsp;&amp;nbsp;Consultant Vanzari Audio-Visual&amp;nbsp;&amp;nbsp;("&amp;VLOOKUP(Magazine!$B113,Magazine!$B$2:$AN$95,36,0)&amp;IF(VLOOKUP(Magazine!$B113,Magazine!$B$2:$AN$95,36,0)&gt;1," pozitii"," pozitie")&amp;")&lt;/p&gt;"&amp;'Audio-Visual    '!$D$1&amp;"  &lt;p&gt;&amp;emsp;&amp;emsp;&amp;emsp;&amp;emsp;&amp;emsp;Trimite-ne CV-ul tau: &lt;a href=""mailto:recrutare@altex.ro?subject="&amp;"["&amp;UPPER(Magazine!F113)&amp;"]"&amp;" ["&amp;UPPER(Magazine!D113)&amp;"] "&amp;"Audio-Visual"&amp;"""&gt;click aici pentru a aplica.&lt;/a&gt;&lt;/p&gt;","")</f>
        <v/>
      </c>
      <c r="O238" t="str">
        <f>IF(Magazine!AL113&gt;0,"&lt;p class=""cariere-pozitie-titlu"" id="""&amp;IF(Magazine!$AO113&lt;&gt;0,SUBSTITUTE(Magazine!$B113," ","-"),"")&amp;"""&gt;&amp;emsp;&amp;emsp;•&amp;nbsp;&amp;nbsp;Responsabil Service&amp;nbsp;&amp;nbsp;("&amp;VLOOKUP(Magazine!$B113,Magazine!$B$2:$AN$95,37,0)&amp;IF(VLOOKUP(Magazine!$B113,Magazine!$B$2:$AN$95,37,0)&gt;1," pozitii"," pozitie")&amp;")&lt;/p&gt;"&amp;'Responsabil Service'!$D$1&amp;"  &lt;p&gt;&amp;emsp;&amp;emsp;&amp;emsp;&amp;emsp;&amp;emsp;Trimite-ne CV-ul tau &lt;a href=""mailto:recrutare@altex.ro?subject="&amp;"["&amp;UPPER(Magazine!F113)&amp;"]"&amp;" ["&amp;UPPER(Magazine!D113)&amp;"] "&amp;"Responsabil Service"&amp;"""&gt;click aici pentru a aplica.&lt;/a&gt;&lt;/p&gt;","")</f>
        <v/>
      </c>
      <c r="P238" t="str">
        <f>IF(Magazine!AM113&gt;0,"&lt;p class=""cariere-pozitie-titlu"" id="""&amp;IF(Magazine!$AO113&lt;&gt;0,SUBSTITUTE(Magazine!$B113," ","-"),"")&amp;"""&gt;&amp;emsp;&amp;emsp;•&amp;nbsp;&amp;nbsp;Operator Online&amp;nbsp;&amp;nbsp;("&amp;VLOOKUP(Magazine!$B113,Magazine!$B$2:$AN$95,38,0)&amp;IF(VLOOKUP(Magazine!$B113,Magazine!$B$2:$AN$95,38,0)&gt;1,"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href=""mailto:recrutare@altex.ro?subject="&amp;"["&amp;UPPER(Magazine!F113)&amp;"]"&amp;" ["&amp;UPPER(Magazine!D113)&amp;"] "&amp;"Operator Online"&amp;"""&gt;recrutare@altex.ro&lt;/a&gt;&lt;/p&gt;","")</f>
        <v/>
      </c>
      <c r="Q238" t="str">
        <f>IF(Magazine!AN113&gt;0,"&lt;p class=""cariere-pozitie-titlu"" id="""&amp;IF(Magazine!$AO113&lt;&gt;0,SUBSTITUTE(Magazine!$B113," ","-"),"")&amp;"""&gt;&amp;emsp;&amp;emsp;•&amp;nbsp;&amp;nbsp;Operator Probe &amp; Garantii&amp;nbsp;&amp;nbsp;("&amp;VLOOKUP(Magazine!$B113,Magazine!$B$2:$AN$95,39,0)&amp;IF(VLOOKUP(Magazine!$B113,Magazine!$B$2:$AN$95,39,0)&gt;1,"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href=""mailto:recrutare@altex.ro?subject="&amp;"["&amp;UPPER(Magazine!G113)&amp;"]"&amp;" ["&amp;UPPER(Magazine!E113)&amp;"] "&amp;"Probe &amp; Garantii"&amp;"""&gt;recrutare@altex.ro&lt;/a&gt;&lt;/p&gt;","")</f>
        <v/>
      </c>
      <c r="R238" t="str">
        <f t="shared" si="5"/>
        <v/>
      </c>
    </row>
    <row r="239" spans="1:18" x14ac:dyDescent="0.3">
      <c r="A239" t="str">
        <f>IF(NOT(ISNA(VLOOKUP(Magazine!D114,Magazine!$AQ$2:$AR$41,2,0))),IF(Magazine!D114&lt;&gt;Magazine!D113,"&lt;button id="""&amp;LOWER(Magazine!D114)&amp;""" class=""accordion""&gt;Posturi in județul "&amp;Magazine!D114&amp;" &lt;div&gt;("&amp;VLOOKUP(Magazine!D114,Magazine!$AQ$2:$AR$41,2,0)&amp;")&lt;/div&gt;&lt;/button&gt;",""),"")</f>
        <v/>
      </c>
      <c r="B239" t="str">
        <f t="shared" si="6"/>
        <v/>
      </c>
      <c r="C239" t="str">
        <f>IF(Magazine!$AO114&lt;&gt;0,"  &lt;h3 class=cariere-magazin-titlu&gt;"&amp;Magazine!B114&amp;"&lt;/h3&gt;","")</f>
        <v/>
      </c>
      <c r="D239" t="str">
        <f>IF(Magazine!AA114&gt;0,"&lt;p class=""cariere-pozitie-titlu"" id="""&amp;IF(Magazine!$AO114&lt;&gt;0,SUBSTITUTE(Magazine!$B114," ","-"),"")&amp;"""&gt;&amp;emsp;&amp;emsp;•&amp;nbsp;&amp;nbsp;Director Magazin&amp;nbsp;&amp;nbsp;("&amp;VLOOKUP(Magazine!$B114,Magazine!$B$2:$AN$95,26,0)&amp;IF(VLOOKUP(Magazine!$B114,Magazine!$B$2:$AN$95,26,0)&gt;1," pozitii"," pozitie")&amp;")&lt;/p&gt;"&amp;'Director Magazin   '!$D$1&amp;"  &lt;p&gt;&amp;emsp;&amp;emsp;&amp;emsp;&amp;emsp;&amp;emsp;Trimite-ne CV-ul tau: &lt;a href=""mailto:recrutare@altex.ro?subject="&amp;"["&amp;UPPER(Magazine!C114)&amp;"]"&amp;" ["&amp;UPPER(Magazine!A114)&amp;"] "&amp;"Director Magazin"&amp;"""&gt;click aici pentru a aplica.&lt;/a&gt;&lt;/p&gt;","")</f>
        <v/>
      </c>
      <c r="E239" t="str">
        <f>IF(Magazine!AB114&gt;0,"&lt;p class=""cariere-pozitie-titlu"" id="""&amp;IF(Magazine!$AO114&lt;&gt;0,SUBSTITUTE(Magazine!$B114," ","-"),"")&amp;"""&gt;&amp;emsp;&amp;emsp;•&amp;nbsp;&amp;nbsp;Director Adjunct Magazin&amp;nbsp;&amp;nbsp;("&amp;VLOOKUP(Magazine!$B114,Magazine!$B$2:$AN$95,27,0)&amp;IF(VLOOKUP(Magazine!$B114,Magazine!$B$2:$AN$95,27,0)&gt;1," pozitii"," pozitie")&amp;")&lt;/p&gt;"&amp;'Director Adjunct'!$D$1&amp;"  &lt;p&gt;&amp;emsp;&amp;emsp;&amp;emsp;&amp;emsp;&amp;emsp;Trimite-ne CV-ul tau: &lt;a href=""mailto:recrutare@altex.ro?subject="&amp;"["&amp;UPPER(Magazine!D114)&amp;"]"&amp;" ["&amp;UPPER(Magazine!B114)&amp;"] "&amp;"Director Adjunct Magazin"&amp;"""&gt;click aici pentru a aplica.&lt;/a&gt;&lt;/p&gt;","")</f>
        <v/>
      </c>
      <c r="F239" t="str">
        <f>IF(Magazine!AC114&gt;0,"&lt;p class=""cariere-pozitie-titlu"" id="""&amp;IF(Magazine!$AO114&lt;&gt;0,SUBSTITUTE(Magazine!$B114," ","-"),"")&amp;"""&gt;&amp;emsp;&amp;emsp;•&amp;nbsp;&amp;nbsp;Manager Financiar&amp;nbsp;&amp;nbsp;("&amp;VLOOKUP(Magazine!$B114,Magazine!$B$2:$AN$95,28,0)&amp;IF(VLOOKUP(Magazine!$B114,Magazine!$B$2:$AN$95,28,0)&gt;1," pozitii"," pozitie")&amp;")&lt;/p&gt;"&amp;'Manager Financiar'!$D$1&amp;"  &lt;p&gt;&amp;emsp;&amp;emsp;&amp;emsp;&amp;emsp;&amp;emsp;Trimite-ne CV-ul tau: &lt;a href=""mailto:recrutare@altex.ro?subject="&amp;"["&amp;UPPER(Magazine!C114)&amp;"]"&amp;" ["&amp;UPPER(Magazine!A114)&amp;"] "&amp;"Manager Financiar"&amp;"""&gt;click aici pentru a aplica.&lt;/a&gt;&lt;/p&gt;","")</f>
        <v/>
      </c>
      <c r="G239" t="str">
        <f>IF(Magazine!AD114&gt;0,"&lt;p class=""cariere-pozitie-titlu"" id="""&amp;IF(Magazine!$AO114&lt;&gt;0,SUBSTITUTE(Magazine!$B114," ","-"),"")&amp;"""&gt;&amp;emsp;&amp;emsp;•&amp;nbsp;&amp;nbsp;Casier&amp;nbsp;&amp;nbsp;("&amp;VLOOKUP(Magazine!$B114,Magazine!$B$2:$AN$95,29,0)&amp;IF(VLOOKUP(Magazine!$B114,Magazine!$B$2:$AN$95,29,0)&gt;1," pozitii"," pozitie")&amp;")&lt;/p&gt;"&amp;Casier!$D$1&amp;"  &lt;p&gt;&amp;emsp;&amp;emsp;&amp;emsp;&amp;emsp;&amp;emsp;Trimite-ne CV-ul tau: &lt;a href=""mailto:recrutare@altex.ro?subject="&amp;"["&amp;UPPER(Magazine!C114)&amp;"]"&amp;" ["&amp;UPPER(Magazine!A114)&amp;"] "&amp;"Casier"&amp;"""&gt;click aici pentru a aplica.&lt;/a&gt;&lt;/p&gt;","")</f>
        <v/>
      </c>
      <c r="H239" t="str">
        <f>IF(Magazine!AE114&gt;0,"&lt;p class=""cariere-pozitie-titlu"" id="""&amp;IF(Magazine!$AO114&lt;&gt;0,SUBSTITUTE(Magazine!$B114," ","-"),"")&amp;"""&gt;&amp;emsp;&amp;emsp;•&amp;nbsp;&amp;nbsp;Consultant Vanzari Electrocasnice Mari&amp;nbsp;&amp;nbsp;("&amp;VLOOKUP(Magazine!$B114,Magazine!$B$2:$AN$95,30,0)&amp;IF(VLOOKUP(Magazine!$B114,Magazine!$B$2:$AN$95,30,0)&gt;1," pozitii"," pozitie")&amp;")&lt;/p&gt;"&amp;'Electrocasnice Mari'!$D$1&amp;"  &lt;p&gt;&amp;emsp;&amp;emsp;&amp;emsp;&amp;emsp;&amp;emsp;Trimite-ne CV-ul tau: &lt;a href=""mailto:recrutare@altex.ro?subject="&amp;"["&amp;UPPER(Magazine!C114)&amp;"]"&amp;" ["&amp;UPPER(Magazine!A114)&amp;"] "&amp;"Electrocasnice Mari"&amp;"""&gt;clici aici pentru a aplica.&lt;/a&gt;&lt;/p&gt;","")</f>
        <v/>
      </c>
      <c r="I239" t="str">
        <f>IF(Magazine!AF114&gt;0,"&lt;p class=""cariere-pozitie-titlu"" id="""&amp;IF(Magazine!$AO114&lt;&gt;0,SUBSTITUTE(Magazine!$B114," ","-"),"")&amp;"""&gt;&amp;emsp;&amp;emsp;•&amp;nbsp;&amp;nbsp;Consultant Vanzari Electrocasnice Mici&amp;nbsp;&amp;nbsp;("&amp;VLOOKUP(Magazine!$B114,Magazine!$B$2:$AN$95,31,0)&amp;IF(VLOOKUP(Magazine!$B114,Magazine!$B$2:$AN$95,31,0)&gt;1," pozitii"," pozitie")&amp;")&lt;/p&gt;"&amp;'Electrocasnice Mici'!$D$1&amp;"  &lt;p&gt;&amp;emsp;&amp;emsp;&amp;emsp;&amp;emsp;&amp;emsp;Trimite-ne CV-ul tau: &lt;a href=""mailto:recrutare@altex.ro?subject="&amp;"["&amp;UPPER(Magazine!C114)&amp;"]"&amp;" ["&amp;UPPER(Magazine!A114)&amp;"] "&amp;"Electrocasnice Mici"&amp;"""&gt;click aici pentru a aplica.&lt;/a&gt;&lt;/p&gt;","")</f>
        <v/>
      </c>
      <c r="J239" t="str">
        <f>IF(Magazine!AG114&gt;0,"&lt;p class=""cariere-pozitie-titlu"" id="""&amp;IF(Magazine!$AO114&lt;&gt;0,SUBSTITUTE(Magazine!$B114," ","-"),"")&amp;"""&gt;&amp;emsp;&amp;emsp;•&amp;nbsp;&amp;nbsp;Consultant Vanzari Comunicatii&amp;nbsp;&amp;nbsp;("&amp;VLOOKUP(Magazine!$B114,Magazine!$B$2:$AN$95,32,0)&amp;IF(VLOOKUP(Magazine!$B114,Magazine!$B$2:$AN$95,32,0)&gt;1," pozitii"," pozitie")&amp;")&lt;/p&gt;"&amp;Comunicatii!$D$1&amp;"  &lt;p&gt;&amp;emsp;&amp;emsp;&amp;emsp;&amp;emsp;&amp;emsp;Trimite-ne CV-ul tau: &lt;a href=""mailto:recrutare@altex.ro?subject="&amp;"["&amp;UPPER(Magazine!C114)&amp;"]"&amp;" ["&amp;UPPER(Magazine!A114)&amp;"] "&amp;"Comunicatii"&amp;"""&gt;click aici pentru a aplica.&lt;/a&gt;&lt;/p&gt;","")</f>
        <v/>
      </c>
      <c r="K239" t="str">
        <f>IF(Magazine!AH114&gt;0,"&lt;p class=""cariere-pozitie-titlu"" id="""&amp;IF(Magazine!$AO114&lt;&gt;0,SUBSTITUTE(Magazine!$B114," ","-"),"")&amp;"""&gt;&amp;emsp;&amp;emsp;•&amp;nbsp;&amp;nbsp;Consultant Vanzari IT&amp;nbsp;&amp;nbsp;("&amp;VLOOKUP(Magazine!$B114,Magazine!$B$2:$AN$95,33,0)&amp;IF(VLOOKUP(Magazine!$B114,Magazine!$B$2:$AN$95,33,0)&gt;1," pozitii"," pozitie")&amp;")&lt;/p&gt;"&amp;IT!$D$1&amp;"  &lt;p&gt;&amp;emsp;&amp;emsp;&amp;emsp;&amp;emsp;&amp;emsp;Trimite-ne CV-ul tau: &lt;a href=""mailto:recrutare@altex.ro?subject="&amp;"["&amp;UPPER(Magazine!C114)&amp;"]"&amp;" ["&amp;UPPER(Magazine!A114)&amp;"] "&amp;"IT"&amp;"""&gt;click aici pentru a aplica.&lt;/a&gt;&lt;/p&gt;","")</f>
        <v/>
      </c>
      <c r="L239" t="str">
        <f>IF(Magazine!AI114&gt;0,"&lt;p class=""cariere-pozitie-titlu"" id="""&amp;IF(Magazine!$AO114&lt;&gt;0,SUBSTITUTE(Magazine!$B114," ","-"),"")&amp;"""&gt;&amp;emsp;&amp;emsp;•&amp;nbsp;&amp;nbsp;Consultant Vanzari Entertainment&amp;nbsp;&amp;nbsp;("&amp;VLOOKUP(Magazine!$B114,Magazine!$B$2:$AN$95,34,0)&amp;IF(VLOOKUP(Magazine!$B114,Magazine!$B$2:$AN$95,34,0)&gt;1," pozitii"," pozitie")&amp;")&lt;/p&gt;"&amp;Entertainment!$D$1&amp;"  &lt;p&gt;&amp;emsp;&amp;emsp;&amp;emsp;&amp;emsp;&amp;emsp;Trimite-ne CV-ul tau &lt;a href=""mailto:recrutare@altex.ro?subject="&amp;"["&amp;UPPER(Magazine!C114)&amp;"]"&amp;" ["&amp;UPPER(Magazine!A114)&amp;"] "&amp;"Entertainment"&amp;"""&gt;click aici pentru a aplica.&lt;/a&gt;&lt;/p&gt;","")</f>
        <v/>
      </c>
      <c r="M239" t="str">
        <f>IF(Magazine!AJ114&gt;0,"&lt;p class=""cariere-pozitie-titlu"" id="""&amp;IF(Magazine!$AO114&lt;&gt;0,SUBSTITUTE(Magazine!$B114," ","-"),"")&amp;"""&gt;&amp;emsp;&amp;emsp;•&amp;nbsp;&amp;nbsp;Consultant Vanzari Negre&amp;nbsp;&amp;nbsp;("&amp;VLOOKUP(Magazine!$B114,Magazine!$B$2:$AN$95,35,0)&amp;IF(VLOOKUP(Magazine!$B114,Magazine!$B$2:$AN$95,35,0)&gt;1," pozitii"," pozitie")&amp;")&lt;/p&gt;"&amp;Negre!D113&amp;"  &lt;p&gt;&amp;emsp;&amp;emsp;&amp;emsp;&amp;emsp;&amp;emsp;Trimite-ne CV-ul tău la adresa &lt;a href=""mailto:recrutare@altex.ro?subject="&amp;"["&amp;UPPER(Magazine!C114)&amp;"]"&amp;" ["&amp;UPPER(Magazine!A114)&amp;"] "&amp;"Negre"&amp;"""&gt;recrutare@altex.ro&lt;/a&gt;&lt;/p&gt;","")</f>
        <v/>
      </c>
      <c r="N239" t="str">
        <f>IF(Magazine!AK114&gt;0,"&lt;p class=""cariere-pozitie-titlu"" id="""&amp;IF(Magazine!$AO114&lt;&gt;0,SUBSTITUTE(Magazine!$B114," ","-"),"")&amp;"""&gt;&amp;emsp;&amp;emsp;•&amp;nbsp;&amp;nbsp;Consultant Vanzari Audio-Visual&amp;nbsp;&amp;nbsp;("&amp;VLOOKUP(Magazine!$B114,Magazine!$B$2:$AN$95,36,0)&amp;IF(VLOOKUP(Magazine!$B114,Magazine!$B$2:$AN$95,36,0)&gt;1," pozitii"," pozitie")&amp;")&lt;/p&gt;"&amp;'Audio-Visual    '!$D$1&amp;"  &lt;p&gt;&amp;emsp;&amp;emsp;&amp;emsp;&amp;emsp;&amp;emsp;Trimite-ne CV-ul tau: &lt;a href=""mailto:recrutare@altex.ro?subject="&amp;"["&amp;UPPER(Magazine!F114)&amp;"]"&amp;" ["&amp;UPPER(Magazine!D114)&amp;"] "&amp;"Audio-Visual"&amp;"""&gt;click aici pentru a aplica.&lt;/a&gt;&lt;/p&gt;","")</f>
        <v/>
      </c>
      <c r="O239" t="str">
        <f>IF(Magazine!AL114&gt;0,"&lt;p class=""cariere-pozitie-titlu"" id="""&amp;IF(Magazine!$AO114&lt;&gt;0,SUBSTITUTE(Magazine!$B114," ","-"),"")&amp;"""&gt;&amp;emsp;&amp;emsp;•&amp;nbsp;&amp;nbsp;Responsabil Service&amp;nbsp;&amp;nbsp;("&amp;VLOOKUP(Magazine!$B114,Magazine!$B$2:$AN$95,37,0)&amp;IF(VLOOKUP(Magazine!$B114,Magazine!$B$2:$AN$95,37,0)&gt;1," pozitii"," pozitie")&amp;")&lt;/p&gt;"&amp;'Responsabil Service'!$D$1&amp;"  &lt;p&gt;&amp;emsp;&amp;emsp;&amp;emsp;&amp;emsp;&amp;emsp;Trimite-ne CV-ul tau &lt;a href=""mailto:recrutare@altex.ro?subject="&amp;"["&amp;UPPER(Magazine!F114)&amp;"]"&amp;" ["&amp;UPPER(Magazine!D114)&amp;"] "&amp;"Responsabil Service"&amp;"""&gt;click aici pentru a aplica.&lt;/a&gt;&lt;/p&gt;","")</f>
        <v/>
      </c>
      <c r="P239" t="str">
        <f>IF(Magazine!AM114&gt;0,"&lt;p class=""cariere-pozitie-titlu"" id="""&amp;IF(Magazine!$AO114&lt;&gt;0,SUBSTITUTE(Magazine!$B114," ","-"),"")&amp;"""&gt;&amp;emsp;&amp;emsp;•&amp;nbsp;&amp;nbsp;Operator Online&amp;nbsp;&amp;nbsp;("&amp;VLOOKUP(Magazine!$B114,Magazine!$B$2:$AN$95,38,0)&amp;IF(VLOOKUP(Magazine!$B114,Magazine!$B$2:$AN$95,38,0)&gt;1,"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href=""mailto:recrutare@altex.ro?subject="&amp;"["&amp;UPPER(Magazine!F114)&amp;"]"&amp;" ["&amp;UPPER(Magazine!D114)&amp;"] "&amp;"Operator Online"&amp;"""&gt;recrutare@altex.ro&lt;/a&gt;&lt;/p&gt;","")</f>
        <v/>
      </c>
      <c r="Q239" t="str">
        <f>IF(Magazine!AN114&gt;0,"&lt;p class=""cariere-pozitie-titlu"" id="""&amp;IF(Magazine!$AO114&lt;&gt;0,SUBSTITUTE(Magazine!$B114," ","-"),"")&amp;"""&gt;&amp;emsp;&amp;emsp;•&amp;nbsp;&amp;nbsp;Operator Probe &amp; Garantii&amp;nbsp;&amp;nbsp;("&amp;VLOOKUP(Magazine!$B114,Magazine!$B$2:$AN$95,39,0)&amp;IF(VLOOKUP(Magazine!$B114,Magazine!$B$2:$AN$95,39,0)&gt;1,"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href=""mailto:recrutare@altex.ro?subject="&amp;"["&amp;UPPER(Magazine!G114)&amp;"]"&amp;" ["&amp;UPPER(Magazine!E114)&amp;"] "&amp;"Probe &amp; Garantii"&amp;"""&gt;recrutare@altex.ro&lt;/a&gt;&lt;/p&gt;","")</f>
        <v/>
      </c>
      <c r="R239" t="str">
        <f t="shared" si="5"/>
        <v/>
      </c>
    </row>
    <row r="240" spans="1:18" x14ac:dyDescent="0.3">
      <c r="A240" t="str">
        <f>IF(NOT(ISNA(VLOOKUP(Magazine!D115,Magazine!$AQ$2:$AR$41,2,0))),IF(Magazine!D115&lt;&gt;Magazine!D114,"&lt;button id="""&amp;LOWER(Magazine!D115)&amp;""" class=""accordion""&gt;Posturi in județul "&amp;Magazine!D115&amp;" &lt;div&gt;("&amp;VLOOKUP(Magazine!D115,Magazine!$AQ$2:$AR$41,2,0)&amp;")&lt;/div&gt;&lt;/button&gt;",""),"")</f>
        <v/>
      </c>
      <c r="B240" t="str">
        <f t="shared" si="6"/>
        <v/>
      </c>
      <c r="C240" t="str">
        <f>IF(Magazine!$AO115&lt;&gt;0,"  &lt;h3 class=cariere-magazin-titlu&gt;"&amp;Magazine!B115&amp;"&lt;/h3&gt;","")</f>
        <v/>
      </c>
      <c r="D240" t="str">
        <f>IF(Magazine!AA115&gt;0,"&lt;p class=""cariere-pozitie-titlu"" id="""&amp;IF(Magazine!$AO115&lt;&gt;0,SUBSTITUTE(Magazine!$B115," ","-"),"")&amp;"""&gt;&amp;emsp;&amp;emsp;•&amp;nbsp;&amp;nbsp;Director Magazin&amp;nbsp;&amp;nbsp;("&amp;VLOOKUP(Magazine!$B115,Magazine!$B$2:$AN$95,26,0)&amp;IF(VLOOKUP(Magazine!$B115,Magazine!$B$2:$AN$95,26,0)&gt;1," pozitii"," pozitie")&amp;")&lt;/p&gt;"&amp;'Director Magazin   '!$D$1&amp;"  &lt;p&gt;&amp;emsp;&amp;emsp;&amp;emsp;&amp;emsp;&amp;emsp;Trimite-ne CV-ul tau: &lt;a href=""mailto:recrutare@altex.ro?subject="&amp;"["&amp;UPPER(Magazine!C115)&amp;"]"&amp;" ["&amp;UPPER(Magazine!A115)&amp;"] "&amp;"Director Magazin"&amp;"""&gt;click aici pentru a aplica.&lt;/a&gt;&lt;/p&gt;","")</f>
        <v/>
      </c>
      <c r="E240" t="str">
        <f>IF(Magazine!AB115&gt;0,"&lt;p class=""cariere-pozitie-titlu"" id="""&amp;IF(Magazine!$AO115&lt;&gt;0,SUBSTITUTE(Magazine!$B115," ","-"),"")&amp;"""&gt;&amp;emsp;&amp;emsp;•&amp;nbsp;&amp;nbsp;Director Adjunct Magazin&amp;nbsp;&amp;nbsp;("&amp;VLOOKUP(Magazine!$B115,Magazine!$B$2:$AN$95,27,0)&amp;IF(VLOOKUP(Magazine!$B115,Magazine!$B$2:$AN$95,27,0)&gt;1," pozitii"," pozitie")&amp;")&lt;/p&gt;"&amp;'Director Adjunct'!$D$1&amp;"  &lt;p&gt;&amp;emsp;&amp;emsp;&amp;emsp;&amp;emsp;&amp;emsp;Trimite-ne CV-ul tau: &lt;a href=""mailto:recrutare@altex.ro?subject="&amp;"["&amp;UPPER(Magazine!D115)&amp;"]"&amp;" ["&amp;UPPER(Magazine!B115)&amp;"] "&amp;"Director Adjunct Magazin"&amp;"""&gt;click aici pentru a aplica.&lt;/a&gt;&lt;/p&gt;","")</f>
        <v/>
      </c>
      <c r="F240" t="str">
        <f>IF(Magazine!AC115&gt;0,"&lt;p class=""cariere-pozitie-titlu"" id="""&amp;IF(Magazine!$AO115&lt;&gt;0,SUBSTITUTE(Magazine!$B115," ","-"),"")&amp;"""&gt;&amp;emsp;&amp;emsp;•&amp;nbsp;&amp;nbsp;Manager Financiar&amp;nbsp;&amp;nbsp;("&amp;VLOOKUP(Magazine!$B115,Magazine!$B$2:$AN$95,28,0)&amp;IF(VLOOKUP(Magazine!$B115,Magazine!$B$2:$AN$95,28,0)&gt;1," pozitii"," pozitie")&amp;")&lt;/p&gt;"&amp;'Manager Financiar'!$D$1&amp;"  &lt;p&gt;&amp;emsp;&amp;emsp;&amp;emsp;&amp;emsp;&amp;emsp;Trimite-ne CV-ul tau: &lt;a href=""mailto:recrutare@altex.ro?subject="&amp;"["&amp;UPPER(Magazine!C115)&amp;"]"&amp;" ["&amp;UPPER(Magazine!A115)&amp;"] "&amp;"Manager Financiar"&amp;"""&gt;click aici pentru a aplica.&lt;/a&gt;&lt;/p&gt;","")</f>
        <v/>
      </c>
      <c r="G240" t="str">
        <f>IF(Magazine!AD115&gt;0,"&lt;p class=""cariere-pozitie-titlu"" id="""&amp;IF(Magazine!$AO115&lt;&gt;0,SUBSTITUTE(Magazine!$B115," ","-"),"")&amp;"""&gt;&amp;emsp;&amp;emsp;•&amp;nbsp;&amp;nbsp;Casier&amp;nbsp;&amp;nbsp;("&amp;VLOOKUP(Magazine!$B115,Magazine!$B$2:$AN$95,29,0)&amp;IF(VLOOKUP(Magazine!$B115,Magazine!$B$2:$AN$95,29,0)&gt;1," pozitii"," pozitie")&amp;")&lt;/p&gt;"&amp;Casier!$D$1&amp;"  &lt;p&gt;&amp;emsp;&amp;emsp;&amp;emsp;&amp;emsp;&amp;emsp;Trimite-ne CV-ul tau: &lt;a href=""mailto:recrutare@altex.ro?subject="&amp;"["&amp;UPPER(Magazine!C115)&amp;"]"&amp;" ["&amp;UPPER(Magazine!A115)&amp;"] "&amp;"Casier"&amp;"""&gt;click aici pentru a aplica.&lt;/a&gt;&lt;/p&gt;","")</f>
        <v/>
      </c>
      <c r="H240" t="str">
        <f>IF(Magazine!AE115&gt;0,"&lt;p class=""cariere-pozitie-titlu"" id="""&amp;IF(Magazine!$AO115&lt;&gt;0,SUBSTITUTE(Magazine!$B115," ","-"),"")&amp;"""&gt;&amp;emsp;&amp;emsp;•&amp;nbsp;&amp;nbsp;Consultant Vanzari Electrocasnice Mari&amp;nbsp;&amp;nbsp;("&amp;VLOOKUP(Magazine!$B115,Magazine!$B$2:$AN$95,30,0)&amp;IF(VLOOKUP(Magazine!$B115,Magazine!$B$2:$AN$95,30,0)&gt;1," pozitii"," pozitie")&amp;")&lt;/p&gt;"&amp;'Electrocasnice Mari'!$D$1&amp;"  &lt;p&gt;&amp;emsp;&amp;emsp;&amp;emsp;&amp;emsp;&amp;emsp;Trimite-ne CV-ul tau: &lt;a href=""mailto:recrutare@altex.ro?subject="&amp;"["&amp;UPPER(Magazine!C115)&amp;"]"&amp;" ["&amp;UPPER(Magazine!A115)&amp;"] "&amp;"Electrocasnice Mari"&amp;"""&gt;clici aici pentru a aplica.&lt;/a&gt;&lt;/p&gt;","")</f>
        <v/>
      </c>
      <c r="I240" t="str">
        <f>IF(Magazine!AF115&gt;0,"&lt;p class=""cariere-pozitie-titlu"" id="""&amp;IF(Magazine!$AO115&lt;&gt;0,SUBSTITUTE(Magazine!$B115," ","-"),"")&amp;"""&gt;&amp;emsp;&amp;emsp;•&amp;nbsp;&amp;nbsp;Consultant Vanzari Electrocasnice Mici&amp;nbsp;&amp;nbsp;("&amp;VLOOKUP(Magazine!$B115,Magazine!$B$2:$AN$95,31,0)&amp;IF(VLOOKUP(Magazine!$B115,Magazine!$B$2:$AN$95,31,0)&gt;1," pozitii"," pozitie")&amp;")&lt;/p&gt;"&amp;'Electrocasnice Mici'!$D$1&amp;"  &lt;p&gt;&amp;emsp;&amp;emsp;&amp;emsp;&amp;emsp;&amp;emsp;Trimite-ne CV-ul tau: &lt;a href=""mailto:recrutare@altex.ro?subject="&amp;"["&amp;UPPER(Magazine!C115)&amp;"]"&amp;" ["&amp;UPPER(Magazine!A115)&amp;"] "&amp;"Electrocasnice Mici"&amp;"""&gt;click aici pentru a aplica.&lt;/a&gt;&lt;/p&gt;","")</f>
        <v/>
      </c>
      <c r="J240" t="str">
        <f>IF(Magazine!AG115&gt;0,"&lt;p class=""cariere-pozitie-titlu"" id="""&amp;IF(Magazine!$AO115&lt;&gt;0,SUBSTITUTE(Magazine!$B115," ","-"),"")&amp;"""&gt;&amp;emsp;&amp;emsp;•&amp;nbsp;&amp;nbsp;Consultant Vanzari Comunicatii&amp;nbsp;&amp;nbsp;("&amp;VLOOKUP(Magazine!$B115,Magazine!$B$2:$AN$95,32,0)&amp;IF(VLOOKUP(Magazine!$B115,Magazine!$B$2:$AN$95,32,0)&gt;1," pozitii"," pozitie")&amp;")&lt;/p&gt;"&amp;Comunicatii!$D$1&amp;"  &lt;p&gt;&amp;emsp;&amp;emsp;&amp;emsp;&amp;emsp;&amp;emsp;Trimite-ne CV-ul tau: &lt;a href=""mailto:recrutare@altex.ro?subject="&amp;"["&amp;UPPER(Magazine!C115)&amp;"]"&amp;" ["&amp;UPPER(Magazine!A115)&amp;"] "&amp;"Comunicatii"&amp;"""&gt;click aici pentru a aplica.&lt;/a&gt;&lt;/p&gt;","")</f>
        <v/>
      </c>
      <c r="K240" t="str">
        <f>IF(Magazine!AH115&gt;0,"&lt;p class=""cariere-pozitie-titlu"" id="""&amp;IF(Magazine!$AO115&lt;&gt;0,SUBSTITUTE(Magazine!$B115," ","-"),"")&amp;"""&gt;&amp;emsp;&amp;emsp;•&amp;nbsp;&amp;nbsp;Consultant Vanzari IT&amp;nbsp;&amp;nbsp;("&amp;VLOOKUP(Magazine!$B115,Magazine!$B$2:$AN$95,33,0)&amp;IF(VLOOKUP(Magazine!$B115,Magazine!$B$2:$AN$95,33,0)&gt;1," pozitii"," pozitie")&amp;")&lt;/p&gt;"&amp;IT!$D$1&amp;"  &lt;p&gt;&amp;emsp;&amp;emsp;&amp;emsp;&amp;emsp;&amp;emsp;Trimite-ne CV-ul tau: &lt;a href=""mailto:recrutare@altex.ro?subject="&amp;"["&amp;UPPER(Magazine!C115)&amp;"]"&amp;" ["&amp;UPPER(Magazine!A115)&amp;"] "&amp;"IT"&amp;"""&gt;click aici pentru a aplica.&lt;/a&gt;&lt;/p&gt;","")</f>
        <v/>
      </c>
      <c r="L240" t="str">
        <f>IF(Magazine!AI115&gt;0,"&lt;p class=""cariere-pozitie-titlu"" id="""&amp;IF(Magazine!$AO115&lt;&gt;0,SUBSTITUTE(Magazine!$B115," ","-"),"")&amp;"""&gt;&amp;emsp;&amp;emsp;•&amp;nbsp;&amp;nbsp;Consultant Vanzari Entertainment&amp;nbsp;&amp;nbsp;("&amp;VLOOKUP(Magazine!$B115,Magazine!$B$2:$AN$95,34,0)&amp;IF(VLOOKUP(Magazine!$B115,Magazine!$B$2:$AN$95,34,0)&gt;1," pozitii"," pozitie")&amp;")&lt;/p&gt;"&amp;Entertainment!$D$1&amp;"  &lt;p&gt;&amp;emsp;&amp;emsp;&amp;emsp;&amp;emsp;&amp;emsp;Trimite-ne CV-ul tau &lt;a href=""mailto:recrutare@altex.ro?subject="&amp;"["&amp;UPPER(Magazine!C115)&amp;"]"&amp;" ["&amp;UPPER(Magazine!A115)&amp;"] "&amp;"Entertainment"&amp;"""&gt;click aici pentru a aplica.&lt;/a&gt;&lt;/p&gt;","")</f>
        <v/>
      </c>
      <c r="M240" t="str">
        <f>IF(Magazine!AJ115&gt;0,"&lt;p class=""cariere-pozitie-titlu"" id="""&amp;IF(Magazine!$AO115&lt;&gt;0,SUBSTITUTE(Magazine!$B115," ","-"),"")&amp;"""&gt;&amp;emsp;&amp;emsp;•&amp;nbsp;&amp;nbsp;Consultant Vanzari Negre&amp;nbsp;&amp;nbsp;("&amp;VLOOKUP(Magazine!$B115,Magazine!$B$2:$AN$95,35,0)&amp;IF(VLOOKUP(Magazine!$B115,Magazine!$B$2:$AN$95,35,0)&gt;1," pozitii"," pozitie")&amp;")&lt;/p&gt;"&amp;Negre!D114&amp;"  &lt;p&gt;&amp;emsp;&amp;emsp;&amp;emsp;&amp;emsp;&amp;emsp;Trimite-ne CV-ul tău la adresa &lt;a href=""mailto:recrutare@altex.ro?subject="&amp;"["&amp;UPPER(Magazine!C115)&amp;"]"&amp;" ["&amp;UPPER(Magazine!A115)&amp;"] "&amp;"Negre"&amp;"""&gt;recrutare@altex.ro&lt;/a&gt;&lt;/p&gt;","")</f>
        <v/>
      </c>
      <c r="N240" t="str">
        <f>IF(Magazine!AK115&gt;0,"&lt;p class=""cariere-pozitie-titlu"" id="""&amp;IF(Magazine!$AO115&lt;&gt;0,SUBSTITUTE(Magazine!$B115," ","-"),"")&amp;"""&gt;&amp;emsp;&amp;emsp;•&amp;nbsp;&amp;nbsp;Consultant Vanzari Audio-Visual&amp;nbsp;&amp;nbsp;("&amp;VLOOKUP(Magazine!$B115,Magazine!$B$2:$AN$95,36,0)&amp;IF(VLOOKUP(Magazine!$B115,Magazine!$B$2:$AN$95,36,0)&gt;1," pozitii"," pozitie")&amp;")&lt;/p&gt;"&amp;'Audio-Visual    '!$D$1&amp;"  &lt;p&gt;&amp;emsp;&amp;emsp;&amp;emsp;&amp;emsp;&amp;emsp;Trimite-ne CV-ul tau: &lt;a href=""mailto:recrutare@altex.ro?subject="&amp;"["&amp;UPPER(Magazine!F115)&amp;"]"&amp;" ["&amp;UPPER(Magazine!D115)&amp;"] "&amp;"Audio-Visual"&amp;"""&gt;click aici pentru a aplica.&lt;/a&gt;&lt;/p&gt;","")</f>
        <v/>
      </c>
      <c r="O240" t="str">
        <f>IF(Magazine!AL115&gt;0,"&lt;p class=""cariere-pozitie-titlu"" id="""&amp;IF(Magazine!$AO115&lt;&gt;0,SUBSTITUTE(Magazine!$B115," ","-"),"")&amp;"""&gt;&amp;emsp;&amp;emsp;•&amp;nbsp;&amp;nbsp;Responsabil Service&amp;nbsp;&amp;nbsp;("&amp;VLOOKUP(Magazine!$B115,Magazine!$B$2:$AN$95,37,0)&amp;IF(VLOOKUP(Magazine!$B115,Magazine!$B$2:$AN$95,37,0)&gt;1," pozitii"," pozitie")&amp;")&lt;/p&gt;"&amp;'Responsabil Service'!$D$1&amp;"  &lt;p&gt;&amp;emsp;&amp;emsp;&amp;emsp;&amp;emsp;&amp;emsp;Trimite-ne CV-ul tau &lt;a href=""mailto:recrutare@altex.ro?subject="&amp;"["&amp;UPPER(Magazine!F115)&amp;"]"&amp;" ["&amp;UPPER(Magazine!D115)&amp;"] "&amp;"Responsabil Service"&amp;"""&gt;click aici pentru a aplica.&lt;/a&gt;&lt;/p&gt;","")</f>
        <v/>
      </c>
      <c r="P240" t="str">
        <f>IF(Magazine!AM115&gt;0,"&lt;p class=""cariere-pozitie-titlu"" id="""&amp;IF(Magazine!$AO115&lt;&gt;0,SUBSTITUTE(Magazine!$B115," ","-"),"")&amp;"""&gt;&amp;emsp;&amp;emsp;•&amp;nbsp;&amp;nbsp;Operator Online&amp;nbsp;&amp;nbsp;("&amp;VLOOKUP(Magazine!$B115,Magazine!$B$2:$AN$95,38,0)&amp;IF(VLOOKUP(Magazine!$B115,Magazine!$B$2:$AN$95,38,0)&gt;1,"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href=""mailto:recrutare@altex.ro?subject="&amp;"["&amp;UPPER(Magazine!F115)&amp;"]"&amp;" ["&amp;UPPER(Magazine!D115)&amp;"] "&amp;"Operator Online"&amp;"""&gt;recrutare@altex.ro&lt;/a&gt;&lt;/p&gt;","")</f>
        <v/>
      </c>
      <c r="Q240" t="str">
        <f>IF(Magazine!AN115&gt;0,"&lt;p class=""cariere-pozitie-titlu"" id="""&amp;IF(Magazine!$AO115&lt;&gt;0,SUBSTITUTE(Magazine!$B115," ","-"),"")&amp;"""&gt;&amp;emsp;&amp;emsp;•&amp;nbsp;&amp;nbsp;Operator Probe &amp; Garantii&amp;nbsp;&amp;nbsp;("&amp;VLOOKUP(Magazine!$B115,Magazine!$B$2:$AN$95,39,0)&amp;IF(VLOOKUP(Magazine!$B115,Magazine!$B$2:$AN$95,39,0)&gt;1,"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href=""mailto:recrutare@altex.ro?subject="&amp;"["&amp;UPPER(Magazine!G115)&amp;"]"&amp;" ["&amp;UPPER(Magazine!E115)&amp;"] "&amp;"Probe &amp; Garantii"&amp;"""&gt;recrutare@altex.ro&lt;/a&gt;&lt;/p&gt;","")</f>
        <v/>
      </c>
      <c r="R240" t="str">
        <f t="shared" si="5"/>
        <v/>
      </c>
    </row>
    <row r="241" spans="1:18" x14ac:dyDescent="0.3">
      <c r="A241" t="str">
        <f>IF(NOT(ISNA(VLOOKUP(Magazine!D116,Magazine!$AQ$2:$AR$41,2,0))),IF(Magazine!D116&lt;&gt;Magazine!D115,"&lt;button id="""&amp;LOWER(Magazine!D116)&amp;""" class=""accordion""&gt;Posturi in județul "&amp;Magazine!D116&amp;" &lt;div&gt;("&amp;VLOOKUP(Magazine!D116,Magazine!$AQ$2:$AR$41,2,0)&amp;")&lt;/div&gt;&lt;/button&gt;",""),"")</f>
        <v/>
      </c>
      <c r="B241" t="str">
        <f t="shared" si="6"/>
        <v/>
      </c>
      <c r="C241" t="str">
        <f>IF(Magazine!$AO116&lt;&gt;0,"  &lt;h3 class=cariere-magazin-titlu&gt;"&amp;Magazine!B116&amp;"&lt;/h3&gt;","")</f>
        <v/>
      </c>
      <c r="D241" t="str">
        <f>IF(Magazine!AA116&gt;0,"&lt;p class=""cariere-pozitie-titlu"" id="""&amp;IF(Magazine!$AO116&lt;&gt;0,SUBSTITUTE(Magazine!$B116," ","-"),"")&amp;"""&gt;&amp;emsp;&amp;emsp;•&amp;nbsp;&amp;nbsp;Director Magazin&amp;nbsp;&amp;nbsp;("&amp;VLOOKUP(Magazine!$B116,Magazine!$B$2:$AN$95,26,0)&amp;IF(VLOOKUP(Magazine!$B116,Magazine!$B$2:$AN$95,26,0)&gt;1," pozitii"," pozitie")&amp;")&lt;/p&gt;"&amp;'Director Magazin   '!$D$1&amp;"  &lt;p&gt;&amp;emsp;&amp;emsp;&amp;emsp;&amp;emsp;&amp;emsp;Trimite-ne CV-ul tau: &lt;a href=""mailto:recrutare@altex.ro?subject="&amp;"["&amp;UPPER(Magazine!C116)&amp;"]"&amp;" ["&amp;UPPER(Magazine!A116)&amp;"] "&amp;"Director Magazin"&amp;"""&gt;click aici pentru a aplica.&lt;/a&gt;&lt;/p&gt;","")</f>
        <v/>
      </c>
      <c r="E241" t="str">
        <f>IF(Magazine!AB116&gt;0,"&lt;p class=""cariere-pozitie-titlu"" id="""&amp;IF(Magazine!$AO116&lt;&gt;0,SUBSTITUTE(Magazine!$B116," ","-"),"")&amp;"""&gt;&amp;emsp;&amp;emsp;•&amp;nbsp;&amp;nbsp;Director Adjunct Magazin&amp;nbsp;&amp;nbsp;("&amp;VLOOKUP(Magazine!$B116,Magazine!$B$2:$AN$95,27,0)&amp;IF(VLOOKUP(Magazine!$B116,Magazine!$B$2:$AN$95,27,0)&gt;1," pozitii"," pozitie")&amp;")&lt;/p&gt;"&amp;'Director Adjunct'!$D$1&amp;"  &lt;p&gt;&amp;emsp;&amp;emsp;&amp;emsp;&amp;emsp;&amp;emsp;Trimite-ne CV-ul tau: &lt;a href=""mailto:recrutare@altex.ro?subject="&amp;"["&amp;UPPER(Magazine!D116)&amp;"]"&amp;" ["&amp;UPPER(Magazine!B116)&amp;"] "&amp;"Director Adjunct Magazin"&amp;"""&gt;click aici pentru a aplica.&lt;/a&gt;&lt;/p&gt;","")</f>
        <v/>
      </c>
      <c r="F241" t="str">
        <f>IF(Magazine!AC116&gt;0,"&lt;p class=""cariere-pozitie-titlu"" id="""&amp;IF(Magazine!$AO116&lt;&gt;0,SUBSTITUTE(Magazine!$B116," ","-"),"")&amp;"""&gt;&amp;emsp;&amp;emsp;•&amp;nbsp;&amp;nbsp;Manager Financiar&amp;nbsp;&amp;nbsp;("&amp;VLOOKUP(Magazine!$B116,Magazine!$B$2:$AN$95,28,0)&amp;IF(VLOOKUP(Magazine!$B116,Magazine!$B$2:$AN$95,28,0)&gt;1," pozitii"," pozitie")&amp;")&lt;/p&gt;"&amp;'Manager Financiar'!$D$1&amp;"  &lt;p&gt;&amp;emsp;&amp;emsp;&amp;emsp;&amp;emsp;&amp;emsp;Trimite-ne CV-ul tau: &lt;a href=""mailto:recrutare@altex.ro?subject="&amp;"["&amp;UPPER(Magazine!C116)&amp;"]"&amp;" ["&amp;UPPER(Magazine!A116)&amp;"] "&amp;"Manager Financiar"&amp;"""&gt;click aici pentru a aplica.&lt;/a&gt;&lt;/p&gt;","")</f>
        <v/>
      </c>
      <c r="G241" t="str">
        <f>IF(Magazine!AD116&gt;0,"&lt;p class=""cariere-pozitie-titlu"" id="""&amp;IF(Magazine!$AO116&lt;&gt;0,SUBSTITUTE(Magazine!$B116," ","-"),"")&amp;"""&gt;&amp;emsp;&amp;emsp;•&amp;nbsp;&amp;nbsp;Casier&amp;nbsp;&amp;nbsp;("&amp;VLOOKUP(Magazine!$B116,Magazine!$B$2:$AN$95,29,0)&amp;IF(VLOOKUP(Magazine!$B116,Magazine!$B$2:$AN$95,29,0)&gt;1," pozitii"," pozitie")&amp;")&lt;/p&gt;"&amp;Casier!$D$1&amp;"  &lt;p&gt;&amp;emsp;&amp;emsp;&amp;emsp;&amp;emsp;&amp;emsp;Trimite-ne CV-ul tau: &lt;a href=""mailto:recrutare@altex.ro?subject="&amp;"["&amp;UPPER(Magazine!C116)&amp;"]"&amp;" ["&amp;UPPER(Magazine!A116)&amp;"] "&amp;"Casier"&amp;"""&gt;click aici pentru a aplica.&lt;/a&gt;&lt;/p&gt;","")</f>
        <v/>
      </c>
      <c r="H241" t="str">
        <f>IF(Magazine!AE116&gt;0,"&lt;p class=""cariere-pozitie-titlu"" id="""&amp;IF(Magazine!$AO116&lt;&gt;0,SUBSTITUTE(Magazine!$B116," ","-"),"")&amp;"""&gt;&amp;emsp;&amp;emsp;•&amp;nbsp;&amp;nbsp;Consultant Vanzari Electrocasnice Mari&amp;nbsp;&amp;nbsp;("&amp;VLOOKUP(Magazine!$B116,Magazine!$B$2:$AN$95,30,0)&amp;IF(VLOOKUP(Magazine!$B116,Magazine!$B$2:$AN$95,30,0)&gt;1," pozitii"," pozitie")&amp;")&lt;/p&gt;"&amp;'Electrocasnice Mari'!$D$1&amp;"  &lt;p&gt;&amp;emsp;&amp;emsp;&amp;emsp;&amp;emsp;&amp;emsp;Trimite-ne CV-ul tau: &lt;a href=""mailto:recrutare@altex.ro?subject="&amp;"["&amp;UPPER(Magazine!C116)&amp;"]"&amp;" ["&amp;UPPER(Magazine!A116)&amp;"] "&amp;"Electrocasnice Mari"&amp;"""&gt;clici aici pentru a aplica.&lt;/a&gt;&lt;/p&gt;","")</f>
        <v/>
      </c>
      <c r="I241" t="str">
        <f>IF(Magazine!AF116&gt;0,"&lt;p class=""cariere-pozitie-titlu"" id="""&amp;IF(Magazine!$AO116&lt;&gt;0,SUBSTITUTE(Magazine!$B116," ","-"),"")&amp;"""&gt;&amp;emsp;&amp;emsp;•&amp;nbsp;&amp;nbsp;Consultant Vanzari Electrocasnice Mici&amp;nbsp;&amp;nbsp;("&amp;VLOOKUP(Magazine!$B116,Magazine!$B$2:$AN$95,31,0)&amp;IF(VLOOKUP(Magazine!$B116,Magazine!$B$2:$AN$95,31,0)&gt;1," pozitii"," pozitie")&amp;")&lt;/p&gt;"&amp;'Electrocasnice Mici'!$D$1&amp;"  &lt;p&gt;&amp;emsp;&amp;emsp;&amp;emsp;&amp;emsp;&amp;emsp;Trimite-ne CV-ul tau: &lt;a href=""mailto:recrutare@altex.ro?subject="&amp;"["&amp;UPPER(Magazine!C116)&amp;"]"&amp;" ["&amp;UPPER(Magazine!A116)&amp;"] "&amp;"Electrocasnice Mici"&amp;"""&gt;click aici pentru a aplica.&lt;/a&gt;&lt;/p&gt;","")</f>
        <v/>
      </c>
      <c r="J241" t="str">
        <f>IF(Magazine!AG116&gt;0,"&lt;p class=""cariere-pozitie-titlu"" id="""&amp;IF(Magazine!$AO116&lt;&gt;0,SUBSTITUTE(Magazine!$B116," ","-"),"")&amp;"""&gt;&amp;emsp;&amp;emsp;•&amp;nbsp;&amp;nbsp;Consultant Vanzari Comunicatii&amp;nbsp;&amp;nbsp;("&amp;VLOOKUP(Magazine!$B116,Magazine!$B$2:$AN$95,32,0)&amp;IF(VLOOKUP(Magazine!$B116,Magazine!$B$2:$AN$95,32,0)&gt;1," pozitii"," pozitie")&amp;")&lt;/p&gt;"&amp;Comunicatii!$D$1&amp;"  &lt;p&gt;&amp;emsp;&amp;emsp;&amp;emsp;&amp;emsp;&amp;emsp;Trimite-ne CV-ul tau: &lt;a href=""mailto:recrutare@altex.ro?subject="&amp;"["&amp;UPPER(Magazine!C116)&amp;"]"&amp;" ["&amp;UPPER(Magazine!A116)&amp;"] "&amp;"Comunicatii"&amp;"""&gt;click aici pentru a aplica.&lt;/a&gt;&lt;/p&gt;","")</f>
        <v/>
      </c>
      <c r="K241" t="str">
        <f>IF(Magazine!AH116&gt;0,"&lt;p class=""cariere-pozitie-titlu"" id="""&amp;IF(Magazine!$AO116&lt;&gt;0,SUBSTITUTE(Magazine!$B116," ","-"),"")&amp;"""&gt;&amp;emsp;&amp;emsp;•&amp;nbsp;&amp;nbsp;Consultant Vanzari IT&amp;nbsp;&amp;nbsp;("&amp;VLOOKUP(Magazine!$B116,Magazine!$B$2:$AN$95,33,0)&amp;IF(VLOOKUP(Magazine!$B116,Magazine!$B$2:$AN$95,33,0)&gt;1," pozitii"," pozitie")&amp;")&lt;/p&gt;"&amp;IT!$D$1&amp;"  &lt;p&gt;&amp;emsp;&amp;emsp;&amp;emsp;&amp;emsp;&amp;emsp;Trimite-ne CV-ul tau: &lt;a href=""mailto:recrutare@altex.ro?subject="&amp;"["&amp;UPPER(Magazine!C116)&amp;"]"&amp;" ["&amp;UPPER(Magazine!A116)&amp;"] "&amp;"IT"&amp;"""&gt;click aici pentru a aplica.&lt;/a&gt;&lt;/p&gt;","")</f>
        <v/>
      </c>
      <c r="L241" t="str">
        <f>IF(Magazine!AI116&gt;0,"&lt;p class=""cariere-pozitie-titlu"" id="""&amp;IF(Magazine!$AO116&lt;&gt;0,SUBSTITUTE(Magazine!$B116," ","-"),"")&amp;"""&gt;&amp;emsp;&amp;emsp;•&amp;nbsp;&amp;nbsp;Consultant Vanzari Entertainment&amp;nbsp;&amp;nbsp;("&amp;VLOOKUP(Magazine!$B116,Magazine!$B$2:$AN$95,34,0)&amp;IF(VLOOKUP(Magazine!$B116,Magazine!$B$2:$AN$95,34,0)&gt;1," pozitii"," pozitie")&amp;")&lt;/p&gt;"&amp;Entertainment!$D$1&amp;"  &lt;p&gt;&amp;emsp;&amp;emsp;&amp;emsp;&amp;emsp;&amp;emsp;Trimite-ne CV-ul tau &lt;a href=""mailto:recrutare@altex.ro?subject="&amp;"["&amp;UPPER(Magazine!C116)&amp;"]"&amp;" ["&amp;UPPER(Magazine!A116)&amp;"] "&amp;"Entertainment"&amp;"""&gt;click aici pentru a aplica.&lt;/a&gt;&lt;/p&gt;","")</f>
        <v/>
      </c>
      <c r="M241" t="str">
        <f>IF(Magazine!AJ116&gt;0,"&lt;p class=""cariere-pozitie-titlu"" id="""&amp;IF(Magazine!$AO116&lt;&gt;0,SUBSTITUTE(Magazine!$B116," ","-"),"")&amp;"""&gt;&amp;emsp;&amp;emsp;•&amp;nbsp;&amp;nbsp;Consultant Vanzari Negre&amp;nbsp;&amp;nbsp;("&amp;VLOOKUP(Magazine!$B116,Magazine!$B$2:$AN$95,35,0)&amp;IF(VLOOKUP(Magazine!$B116,Magazine!$B$2:$AN$95,35,0)&gt;1," pozitii"," pozitie")&amp;")&lt;/p&gt;"&amp;Negre!D115&amp;"  &lt;p&gt;&amp;emsp;&amp;emsp;&amp;emsp;&amp;emsp;&amp;emsp;Trimite-ne CV-ul tău la adresa &lt;a href=""mailto:recrutare@altex.ro?subject="&amp;"["&amp;UPPER(Magazine!C116)&amp;"]"&amp;" ["&amp;UPPER(Magazine!A116)&amp;"] "&amp;"Negre"&amp;"""&gt;recrutare@altex.ro&lt;/a&gt;&lt;/p&gt;","")</f>
        <v/>
      </c>
      <c r="N241" t="str">
        <f>IF(Magazine!AK116&gt;0,"&lt;p class=""cariere-pozitie-titlu"" id="""&amp;IF(Magazine!$AO116&lt;&gt;0,SUBSTITUTE(Magazine!$B116," ","-"),"")&amp;"""&gt;&amp;emsp;&amp;emsp;•&amp;nbsp;&amp;nbsp;Consultant Vanzari Audio-Visual&amp;nbsp;&amp;nbsp;("&amp;VLOOKUP(Magazine!$B116,Magazine!$B$2:$AN$95,36,0)&amp;IF(VLOOKUP(Magazine!$B116,Magazine!$B$2:$AN$95,36,0)&gt;1," pozitii"," pozitie")&amp;")&lt;/p&gt;"&amp;'Audio-Visual    '!$D$1&amp;"  &lt;p&gt;&amp;emsp;&amp;emsp;&amp;emsp;&amp;emsp;&amp;emsp;Trimite-ne CV-ul tau: &lt;a href=""mailto:recrutare@altex.ro?subject="&amp;"["&amp;UPPER(Magazine!F116)&amp;"]"&amp;" ["&amp;UPPER(Magazine!D116)&amp;"] "&amp;"Audio-Visual"&amp;"""&gt;click aici pentru a aplica.&lt;/a&gt;&lt;/p&gt;","")</f>
        <v/>
      </c>
      <c r="O241" t="str">
        <f>IF(Magazine!AL116&gt;0,"&lt;p class=""cariere-pozitie-titlu"" id="""&amp;IF(Magazine!$AO116&lt;&gt;0,SUBSTITUTE(Magazine!$B116," ","-"),"")&amp;"""&gt;&amp;emsp;&amp;emsp;•&amp;nbsp;&amp;nbsp;Responsabil Service&amp;nbsp;&amp;nbsp;("&amp;VLOOKUP(Magazine!$B116,Magazine!$B$2:$AN$95,37,0)&amp;IF(VLOOKUP(Magazine!$B116,Magazine!$B$2:$AN$95,37,0)&gt;1," pozitii"," pozitie")&amp;")&lt;/p&gt;"&amp;'Responsabil Service'!$D$1&amp;"  &lt;p&gt;&amp;emsp;&amp;emsp;&amp;emsp;&amp;emsp;&amp;emsp;Trimite-ne CV-ul tau &lt;a href=""mailto:recrutare@altex.ro?subject="&amp;"["&amp;UPPER(Magazine!F116)&amp;"]"&amp;" ["&amp;UPPER(Magazine!D116)&amp;"] "&amp;"Responsabil Service"&amp;"""&gt;click aici pentru a aplica.&lt;/a&gt;&lt;/p&gt;","")</f>
        <v/>
      </c>
      <c r="P241" t="str">
        <f>IF(Magazine!AM116&gt;0,"&lt;p class=""cariere-pozitie-titlu"" id="""&amp;IF(Magazine!$AO116&lt;&gt;0,SUBSTITUTE(Magazine!$B116," ","-"),"")&amp;"""&gt;&amp;emsp;&amp;emsp;•&amp;nbsp;&amp;nbsp;Operator Online&amp;nbsp;&amp;nbsp;("&amp;VLOOKUP(Magazine!$B116,Magazine!$B$2:$AN$95,38,0)&amp;IF(VLOOKUP(Magazine!$B116,Magazine!$B$2:$AN$95,38,0)&gt;1,"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href=""mailto:recrutare@altex.ro?subject="&amp;"["&amp;UPPER(Magazine!F116)&amp;"]"&amp;" ["&amp;UPPER(Magazine!D116)&amp;"] "&amp;"Operator Online"&amp;"""&gt;recrutare@altex.ro&lt;/a&gt;&lt;/p&gt;","")</f>
        <v/>
      </c>
      <c r="Q241" t="str">
        <f>IF(Magazine!AN116&gt;0,"&lt;p class=""cariere-pozitie-titlu"" id="""&amp;IF(Magazine!$AO116&lt;&gt;0,SUBSTITUTE(Magazine!$B116," ","-"),"")&amp;"""&gt;&amp;emsp;&amp;emsp;•&amp;nbsp;&amp;nbsp;Operator Probe &amp; Garantii&amp;nbsp;&amp;nbsp;("&amp;VLOOKUP(Magazine!$B116,Magazine!$B$2:$AN$95,39,0)&amp;IF(VLOOKUP(Magazine!$B116,Magazine!$B$2:$AN$95,39,0)&gt;1,"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href=""mailto:recrutare@altex.ro?subject="&amp;"["&amp;UPPER(Magazine!G116)&amp;"]"&amp;" ["&amp;UPPER(Magazine!E116)&amp;"] "&amp;"Probe &amp; Garantii"&amp;"""&gt;recrutare@altex.ro&lt;/a&gt;&lt;/p&gt;","")</f>
        <v/>
      </c>
      <c r="R241" t="str">
        <f t="shared" si="5"/>
        <v/>
      </c>
    </row>
    <row r="242" spans="1:18" x14ac:dyDescent="0.3">
      <c r="A242" t="str">
        <f>IF(NOT(ISNA(VLOOKUP(Magazine!D117,Magazine!$AQ$2:$AR$41,2,0))),IF(Magazine!D117&lt;&gt;Magazine!D116,"&lt;button id="""&amp;LOWER(Magazine!D117)&amp;""" class=""accordion""&gt;Posturi in județul "&amp;Magazine!D117&amp;" &lt;div&gt;("&amp;VLOOKUP(Magazine!D117,Magazine!$AQ$2:$AR$41,2,0)&amp;")&lt;/div&gt;&lt;/button&gt;",""),"")</f>
        <v/>
      </c>
      <c r="B242" t="str">
        <f t="shared" si="6"/>
        <v/>
      </c>
      <c r="C242" t="str">
        <f>IF(Magazine!$AO117&lt;&gt;0,"  &lt;h3 class=cariere-magazin-titlu&gt;"&amp;Magazine!B117&amp;"&lt;/h3&gt;","")</f>
        <v/>
      </c>
      <c r="D242" t="str">
        <f>IF(Magazine!AA117&gt;0,"&lt;p class=""cariere-pozitie-titlu"" id="""&amp;IF(Magazine!$AO117&lt;&gt;0,SUBSTITUTE(Magazine!$B117," ","-"),"")&amp;"""&gt;&amp;emsp;&amp;emsp;•&amp;nbsp;&amp;nbsp;Director Magazin&amp;nbsp;&amp;nbsp;("&amp;VLOOKUP(Magazine!$B117,Magazine!$B$2:$AN$95,26,0)&amp;IF(VLOOKUP(Magazine!$B117,Magazine!$B$2:$AN$95,26,0)&gt;1," pozitii"," pozitie")&amp;")&lt;/p&gt;"&amp;'Director Magazin   '!$D$1&amp;"  &lt;p&gt;&amp;emsp;&amp;emsp;&amp;emsp;&amp;emsp;&amp;emsp;Trimite-ne CV-ul tau: &lt;a href=""mailto:recrutare@altex.ro?subject="&amp;"["&amp;UPPER(Magazine!C117)&amp;"]"&amp;" ["&amp;UPPER(Magazine!A117)&amp;"] "&amp;"Director Magazin"&amp;"""&gt;click aici pentru a aplica.&lt;/a&gt;&lt;/p&gt;","")</f>
        <v/>
      </c>
      <c r="E242" t="str">
        <f>IF(Magazine!AB117&gt;0,"&lt;p class=""cariere-pozitie-titlu"" id="""&amp;IF(Magazine!$AO117&lt;&gt;0,SUBSTITUTE(Magazine!$B117," ","-"),"")&amp;"""&gt;&amp;emsp;&amp;emsp;•&amp;nbsp;&amp;nbsp;Director Adjunct Magazin&amp;nbsp;&amp;nbsp;("&amp;VLOOKUP(Magazine!$B117,Magazine!$B$2:$AN$95,27,0)&amp;IF(VLOOKUP(Magazine!$B117,Magazine!$B$2:$AN$95,27,0)&gt;1," pozitii"," pozitie")&amp;")&lt;/p&gt;"&amp;'Director Adjunct'!$D$1&amp;"  &lt;p&gt;&amp;emsp;&amp;emsp;&amp;emsp;&amp;emsp;&amp;emsp;Trimite-ne CV-ul tau: &lt;a href=""mailto:recrutare@altex.ro?subject="&amp;"["&amp;UPPER(Magazine!D117)&amp;"]"&amp;" ["&amp;UPPER(Magazine!B117)&amp;"] "&amp;"Director Adjunct Magazin"&amp;"""&gt;click aici pentru a aplica.&lt;/a&gt;&lt;/p&gt;","")</f>
        <v/>
      </c>
      <c r="F242" t="str">
        <f>IF(Magazine!AC117&gt;0,"&lt;p class=""cariere-pozitie-titlu"" id="""&amp;IF(Magazine!$AO117&lt;&gt;0,SUBSTITUTE(Magazine!$B117," ","-"),"")&amp;"""&gt;&amp;emsp;&amp;emsp;•&amp;nbsp;&amp;nbsp;Manager Financiar&amp;nbsp;&amp;nbsp;("&amp;VLOOKUP(Magazine!$B117,Magazine!$B$2:$AN$95,28,0)&amp;IF(VLOOKUP(Magazine!$B117,Magazine!$B$2:$AN$95,28,0)&gt;1," pozitii"," pozitie")&amp;")&lt;/p&gt;"&amp;'Manager Financiar'!$D$1&amp;"  &lt;p&gt;&amp;emsp;&amp;emsp;&amp;emsp;&amp;emsp;&amp;emsp;Trimite-ne CV-ul tau: &lt;a href=""mailto:recrutare@altex.ro?subject="&amp;"["&amp;UPPER(Magazine!C117)&amp;"]"&amp;" ["&amp;UPPER(Magazine!A117)&amp;"] "&amp;"Manager Financiar"&amp;"""&gt;click aici pentru a aplica.&lt;/a&gt;&lt;/p&gt;","")</f>
        <v/>
      </c>
      <c r="G242" t="str">
        <f>IF(Magazine!AD117&gt;0,"&lt;p class=""cariere-pozitie-titlu"" id="""&amp;IF(Magazine!$AO117&lt;&gt;0,SUBSTITUTE(Magazine!$B117," ","-"),"")&amp;"""&gt;&amp;emsp;&amp;emsp;•&amp;nbsp;&amp;nbsp;Casier&amp;nbsp;&amp;nbsp;("&amp;VLOOKUP(Magazine!$B117,Magazine!$B$2:$AN$95,29,0)&amp;IF(VLOOKUP(Magazine!$B117,Magazine!$B$2:$AN$95,29,0)&gt;1," pozitii"," pozitie")&amp;")&lt;/p&gt;"&amp;Casier!$D$1&amp;"  &lt;p&gt;&amp;emsp;&amp;emsp;&amp;emsp;&amp;emsp;&amp;emsp;Trimite-ne CV-ul tau: &lt;a href=""mailto:recrutare@altex.ro?subject="&amp;"["&amp;UPPER(Magazine!C117)&amp;"]"&amp;" ["&amp;UPPER(Magazine!A117)&amp;"] "&amp;"Casier"&amp;"""&gt;click aici pentru a aplica.&lt;/a&gt;&lt;/p&gt;","")</f>
        <v/>
      </c>
      <c r="H242" t="str">
        <f>IF(Magazine!AE117&gt;0,"&lt;p class=""cariere-pozitie-titlu"" id="""&amp;IF(Magazine!$AO117&lt;&gt;0,SUBSTITUTE(Magazine!$B117," ","-"),"")&amp;"""&gt;&amp;emsp;&amp;emsp;•&amp;nbsp;&amp;nbsp;Consultant Vanzari Electrocasnice Mari&amp;nbsp;&amp;nbsp;("&amp;VLOOKUP(Magazine!$B117,Magazine!$B$2:$AN$95,30,0)&amp;IF(VLOOKUP(Magazine!$B117,Magazine!$B$2:$AN$95,30,0)&gt;1," pozitii"," pozitie")&amp;")&lt;/p&gt;"&amp;'Electrocasnice Mari'!$D$1&amp;"  &lt;p&gt;&amp;emsp;&amp;emsp;&amp;emsp;&amp;emsp;&amp;emsp;Trimite-ne CV-ul tau: &lt;a href=""mailto:recrutare@altex.ro?subject="&amp;"["&amp;UPPER(Magazine!C117)&amp;"]"&amp;" ["&amp;UPPER(Magazine!A117)&amp;"] "&amp;"Electrocasnice Mari"&amp;"""&gt;clici aici pentru a aplica.&lt;/a&gt;&lt;/p&gt;","")</f>
        <v/>
      </c>
      <c r="I242" t="str">
        <f>IF(Magazine!AF117&gt;0,"&lt;p class=""cariere-pozitie-titlu"" id="""&amp;IF(Magazine!$AO117&lt;&gt;0,SUBSTITUTE(Magazine!$B117," ","-"),"")&amp;"""&gt;&amp;emsp;&amp;emsp;•&amp;nbsp;&amp;nbsp;Consultant Vanzari Electrocasnice Mici&amp;nbsp;&amp;nbsp;("&amp;VLOOKUP(Magazine!$B117,Magazine!$B$2:$AN$95,31,0)&amp;IF(VLOOKUP(Magazine!$B117,Magazine!$B$2:$AN$95,31,0)&gt;1," pozitii"," pozitie")&amp;")&lt;/p&gt;"&amp;'Electrocasnice Mici'!$D$1&amp;"  &lt;p&gt;&amp;emsp;&amp;emsp;&amp;emsp;&amp;emsp;&amp;emsp;Trimite-ne CV-ul tau: &lt;a href=""mailto:recrutare@altex.ro?subject="&amp;"["&amp;UPPER(Magazine!C117)&amp;"]"&amp;" ["&amp;UPPER(Magazine!A117)&amp;"] "&amp;"Electrocasnice Mici"&amp;"""&gt;click aici pentru a aplica.&lt;/a&gt;&lt;/p&gt;","")</f>
        <v/>
      </c>
      <c r="J242" t="str">
        <f>IF(Magazine!AG117&gt;0,"&lt;p class=""cariere-pozitie-titlu"" id="""&amp;IF(Magazine!$AO117&lt;&gt;0,SUBSTITUTE(Magazine!$B117," ","-"),"")&amp;"""&gt;&amp;emsp;&amp;emsp;•&amp;nbsp;&amp;nbsp;Consultant Vanzari Comunicatii&amp;nbsp;&amp;nbsp;("&amp;VLOOKUP(Magazine!$B117,Magazine!$B$2:$AN$95,32,0)&amp;IF(VLOOKUP(Magazine!$B117,Magazine!$B$2:$AN$95,32,0)&gt;1," pozitii"," pozitie")&amp;")&lt;/p&gt;"&amp;Comunicatii!$D$1&amp;"  &lt;p&gt;&amp;emsp;&amp;emsp;&amp;emsp;&amp;emsp;&amp;emsp;Trimite-ne CV-ul tau: &lt;a href=""mailto:recrutare@altex.ro?subject="&amp;"["&amp;UPPER(Magazine!C117)&amp;"]"&amp;" ["&amp;UPPER(Magazine!A117)&amp;"] "&amp;"Comunicatii"&amp;"""&gt;click aici pentru a aplica.&lt;/a&gt;&lt;/p&gt;","")</f>
        <v/>
      </c>
      <c r="K242" t="str">
        <f>IF(Magazine!AH117&gt;0,"&lt;p class=""cariere-pozitie-titlu"" id="""&amp;IF(Magazine!$AO117&lt;&gt;0,SUBSTITUTE(Magazine!$B117," ","-"),"")&amp;"""&gt;&amp;emsp;&amp;emsp;•&amp;nbsp;&amp;nbsp;Consultant Vanzari IT&amp;nbsp;&amp;nbsp;("&amp;VLOOKUP(Magazine!$B117,Magazine!$B$2:$AN$95,33,0)&amp;IF(VLOOKUP(Magazine!$B117,Magazine!$B$2:$AN$95,33,0)&gt;1," pozitii"," pozitie")&amp;")&lt;/p&gt;"&amp;IT!$D$1&amp;"  &lt;p&gt;&amp;emsp;&amp;emsp;&amp;emsp;&amp;emsp;&amp;emsp;Trimite-ne CV-ul tau: &lt;a href=""mailto:recrutare@altex.ro?subject="&amp;"["&amp;UPPER(Magazine!C117)&amp;"]"&amp;" ["&amp;UPPER(Magazine!A117)&amp;"] "&amp;"IT"&amp;"""&gt;click aici pentru a aplica.&lt;/a&gt;&lt;/p&gt;","")</f>
        <v/>
      </c>
      <c r="L242" t="str">
        <f>IF(Magazine!AI117&gt;0,"&lt;p class=""cariere-pozitie-titlu"" id="""&amp;IF(Magazine!$AO117&lt;&gt;0,SUBSTITUTE(Magazine!$B117," ","-"),"")&amp;"""&gt;&amp;emsp;&amp;emsp;•&amp;nbsp;&amp;nbsp;Consultant Vanzari Entertainment&amp;nbsp;&amp;nbsp;("&amp;VLOOKUP(Magazine!$B117,Magazine!$B$2:$AN$95,34,0)&amp;IF(VLOOKUP(Magazine!$B117,Magazine!$B$2:$AN$95,34,0)&gt;1," pozitii"," pozitie")&amp;")&lt;/p&gt;"&amp;Entertainment!$D$1&amp;"  &lt;p&gt;&amp;emsp;&amp;emsp;&amp;emsp;&amp;emsp;&amp;emsp;Trimite-ne CV-ul tau &lt;a href=""mailto:recrutare@altex.ro?subject="&amp;"["&amp;UPPER(Magazine!C117)&amp;"]"&amp;" ["&amp;UPPER(Magazine!A117)&amp;"] "&amp;"Entertainment"&amp;"""&gt;click aici pentru a aplica.&lt;/a&gt;&lt;/p&gt;","")</f>
        <v/>
      </c>
      <c r="M242" t="str">
        <f>IF(Magazine!AJ117&gt;0,"&lt;p class=""cariere-pozitie-titlu"" id="""&amp;IF(Magazine!$AO117&lt;&gt;0,SUBSTITUTE(Magazine!$B117," ","-"),"")&amp;"""&gt;&amp;emsp;&amp;emsp;•&amp;nbsp;&amp;nbsp;Consultant Vanzari Negre&amp;nbsp;&amp;nbsp;("&amp;VLOOKUP(Magazine!$B117,Magazine!$B$2:$AN$95,35,0)&amp;IF(VLOOKUP(Magazine!$B117,Magazine!$B$2:$AN$95,35,0)&gt;1," pozitii"," pozitie")&amp;")&lt;/p&gt;"&amp;Negre!D116&amp;"  &lt;p&gt;&amp;emsp;&amp;emsp;&amp;emsp;&amp;emsp;&amp;emsp;Trimite-ne CV-ul tău la adresa &lt;a href=""mailto:recrutare@altex.ro?subject="&amp;"["&amp;UPPER(Magazine!C117)&amp;"]"&amp;" ["&amp;UPPER(Magazine!A117)&amp;"] "&amp;"Negre"&amp;"""&gt;recrutare@altex.ro&lt;/a&gt;&lt;/p&gt;","")</f>
        <v/>
      </c>
      <c r="N242" t="str">
        <f>IF(Magazine!AK117&gt;0,"&lt;p class=""cariere-pozitie-titlu"" id="""&amp;IF(Magazine!$AO117&lt;&gt;0,SUBSTITUTE(Magazine!$B117," ","-"),"")&amp;"""&gt;&amp;emsp;&amp;emsp;•&amp;nbsp;&amp;nbsp;Consultant Vanzari Audio-Visual&amp;nbsp;&amp;nbsp;("&amp;VLOOKUP(Magazine!$B117,Magazine!$B$2:$AN$95,36,0)&amp;IF(VLOOKUP(Magazine!$B117,Magazine!$B$2:$AN$95,36,0)&gt;1," pozitii"," pozitie")&amp;")&lt;/p&gt;"&amp;'Audio-Visual    '!$D$1&amp;"  &lt;p&gt;&amp;emsp;&amp;emsp;&amp;emsp;&amp;emsp;&amp;emsp;Trimite-ne CV-ul tau: &lt;a href=""mailto:recrutare@altex.ro?subject="&amp;"["&amp;UPPER(Magazine!F117)&amp;"]"&amp;" ["&amp;UPPER(Magazine!D117)&amp;"] "&amp;"Audio-Visual"&amp;"""&gt;click aici pentru a aplica.&lt;/a&gt;&lt;/p&gt;","")</f>
        <v/>
      </c>
      <c r="O242" t="str">
        <f>IF(Magazine!AL117&gt;0,"&lt;p class=""cariere-pozitie-titlu"" id="""&amp;IF(Magazine!$AO117&lt;&gt;0,SUBSTITUTE(Magazine!$B117," ","-"),"")&amp;"""&gt;&amp;emsp;&amp;emsp;•&amp;nbsp;&amp;nbsp;Responsabil Service&amp;nbsp;&amp;nbsp;("&amp;VLOOKUP(Magazine!$B117,Magazine!$B$2:$AN$95,37,0)&amp;IF(VLOOKUP(Magazine!$B117,Magazine!$B$2:$AN$95,37,0)&gt;1," pozitii"," pozitie")&amp;")&lt;/p&gt;"&amp;'Responsabil Service'!$D$1&amp;"  &lt;p&gt;&amp;emsp;&amp;emsp;&amp;emsp;&amp;emsp;&amp;emsp;Trimite-ne CV-ul tau &lt;a href=""mailto:recrutare@altex.ro?subject="&amp;"["&amp;UPPER(Magazine!F117)&amp;"]"&amp;" ["&amp;UPPER(Magazine!D117)&amp;"] "&amp;"Responsabil Service"&amp;"""&gt;click aici pentru a aplica.&lt;/a&gt;&lt;/p&gt;","")</f>
        <v/>
      </c>
      <c r="P242" t="str">
        <f>IF(Magazine!AM117&gt;0,"&lt;p class=""cariere-pozitie-titlu"" id="""&amp;IF(Magazine!$AO117&lt;&gt;0,SUBSTITUTE(Magazine!$B117," ","-"),"")&amp;"""&gt;&amp;emsp;&amp;emsp;•&amp;nbsp;&amp;nbsp;Operator Online&amp;nbsp;&amp;nbsp;("&amp;VLOOKUP(Magazine!$B117,Magazine!$B$2:$AN$95,38,0)&amp;IF(VLOOKUP(Magazine!$B117,Magazine!$B$2:$AN$95,38,0)&gt;1,"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href=""mailto:recrutare@altex.ro?subject="&amp;"["&amp;UPPER(Magazine!F117)&amp;"]"&amp;" ["&amp;UPPER(Magazine!D117)&amp;"] "&amp;"Operator Online"&amp;"""&gt;recrutare@altex.ro&lt;/a&gt;&lt;/p&gt;","")</f>
        <v/>
      </c>
      <c r="Q242" t="str">
        <f>IF(Magazine!AN117&gt;0,"&lt;p class=""cariere-pozitie-titlu"" id="""&amp;IF(Magazine!$AO117&lt;&gt;0,SUBSTITUTE(Magazine!$B117," ","-"),"")&amp;"""&gt;&amp;emsp;&amp;emsp;•&amp;nbsp;&amp;nbsp;Operator Probe &amp; Garantii&amp;nbsp;&amp;nbsp;("&amp;VLOOKUP(Magazine!$B117,Magazine!$B$2:$AN$95,39,0)&amp;IF(VLOOKUP(Magazine!$B117,Magazine!$B$2:$AN$95,39,0)&gt;1,"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href=""mailto:recrutare@altex.ro?subject="&amp;"["&amp;UPPER(Magazine!G117)&amp;"]"&amp;" ["&amp;UPPER(Magazine!E117)&amp;"] "&amp;"Probe &amp; Garantii"&amp;"""&gt;recrutare@altex.ro&lt;/a&gt;&lt;/p&gt;","")</f>
        <v/>
      </c>
      <c r="R242" t="str">
        <f t="shared" si="5"/>
        <v/>
      </c>
    </row>
    <row r="243" spans="1:18" x14ac:dyDescent="0.3">
      <c r="A243" t="str">
        <f>IF(NOT(ISNA(VLOOKUP(Magazine!D118,Magazine!$AQ$2:$AR$41,2,0))),IF(Magazine!D118&lt;&gt;Magazine!D117,"&lt;button id="""&amp;LOWER(Magazine!D118)&amp;""" class=""accordion""&gt;Posturi in județul "&amp;Magazine!D118&amp;" &lt;div&gt;("&amp;VLOOKUP(Magazine!D118,Magazine!$AQ$2:$AR$41,2,0)&amp;")&lt;/div&gt;&lt;/button&gt;",""),"")</f>
        <v/>
      </c>
      <c r="B243" t="str">
        <f t="shared" si="6"/>
        <v/>
      </c>
      <c r="C243" t="str">
        <f>IF(Magazine!$AO118&lt;&gt;0,"  &lt;h3 class=cariere-magazin-titlu&gt;"&amp;Magazine!B118&amp;"&lt;/h3&gt;","")</f>
        <v/>
      </c>
      <c r="D243" t="str">
        <f>IF(Magazine!AA118&gt;0,"&lt;p class=""cariere-pozitie-titlu"" id="""&amp;IF(Magazine!$AO118&lt;&gt;0,SUBSTITUTE(Magazine!$B118," ","-"),"")&amp;"""&gt;&amp;emsp;&amp;emsp;•&amp;nbsp;&amp;nbsp;Director Magazin&amp;nbsp;&amp;nbsp;("&amp;VLOOKUP(Magazine!$B118,Magazine!$B$2:$AN$95,26,0)&amp;IF(VLOOKUP(Magazine!$B118,Magazine!$B$2:$AN$95,26,0)&gt;1," pozitii"," pozitie")&amp;")&lt;/p&gt;"&amp;'Director Magazin   '!$D$1&amp;"  &lt;p&gt;&amp;emsp;&amp;emsp;&amp;emsp;&amp;emsp;&amp;emsp;Trimite-ne CV-ul tau: &lt;a href=""mailto:recrutare@altex.ro?subject="&amp;"["&amp;UPPER(Magazine!C118)&amp;"]"&amp;" ["&amp;UPPER(Magazine!A118)&amp;"] "&amp;"Director Magazin"&amp;"""&gt;click aici pentru a aplica.&lt;/a&gt;&lt;/p&gt;","")</f>
        <v/>
      </c>
      <c r="E243" t="str">
        <f>IF(Magazine!AB118&gt;0,"&lt;p class=""cariere-pozitie-titlu"" id="""&amp;IF(Magazine!$AO118&lt;&gt;0,SUBSTITUTE(Magazine!$B118," ","-"),"")&amp;"""&gt;&amp;emsp;&amp;emsp;•&amp;nbsp;&amp;nbsp;Director Adjunct Magazin&amp;nbsp;&amp;nbsp;("&amp;VLOOKUP(Magazine!$B118,Magazine!$B$2:$AN$95,27,0)&amp;IF(VLOOKUP(Magazine!$B118,Magazine!$B$2:$AN$95,27,0)&gt;1," pozitii"," pozitie")&amp;")&lt;/p&gt;"&amp;'Director Adjunct'!$D$1&amp;"  &lt;p&gt;&amp;emsp;&amp;emsp;&amp;emsp;&amp;emsp;&amp;emsp;Trimite-ne CV-ul tau: &lt;a href=""mailto:recrutare@altex.ro?subject="&amp;"["&amp;UPPER(Magazine!D118)&amp;"]"&amp;" ["&amp;UPPER(Magazine!B118)&amp;"] "&amp;"Director Adjunct Magazin"&amp;"""&gt;click aici pentru a aplica.&lt;/a&gt;&lt;/p&gt;","")</f>
        <v/>
      </c>
      <c r="F243" t="str">
        <f>IF(Magazine!AC118&gt;0,"&lt;p class=""cariere-pozitie-titlu"" id="""&amp;IF(Magazine!$AO118&lt;&gt;0,SUBSTITUTE(Magazine!$B118," ","-"),"")&amp;"""&gt;&amp;emsp;&amp;emsp;•&amp;nbsp;&amp;nbsp;Manager Financiar&amp;nbsp;&amp;nbsp;("&amp;VLOOKUP(Magazine!$B118,Magazine!$B$2:$AN$95,28,0)&amp;IF(VLOOKUP(Magazine!$B118,Magazine!$B$2:$AN$95,28,0)&gt;1," pozitii"," pozitie")&amp;")&lt;/p&gt;"&amp;'Manager Financiar'!$D$1&amp;"  &lt;p&gt;&amp;emsp;&amp;emsp;&amp;emsp;&amp;emsp;&amp;emsp;Trimite-ne CV-ul tau: &lt;a href=""mailto:recrutare@altex.ro?subject="&amp;"["&amp;UPPER(Magazine!C118)&amp;"]"&amp;" ["&amp;UPPER(Magazine!A118)&amp;"] "&amp;"Manager Financiar"&amp;"""&gt;click aici pentru a aplica.&lt;/a&gt;&lt;/p&gt;","")</f>
        <v/>
      </c>
      <c r="G243" t="str">
        <f>IF(Magazine!AD118&gt;0,"&lt;p class=""cariere-pozitie-titlu"" id="""&amp;IF(Magazine!$AO118&lt;&gt;0,SUBSTITUTE(Magazine!$B118," ","-"),"")&amp;"""&gt;&amp;emsp;&amp;emsp;•&amp;nbsp;&amp;nbsp;Casier&amp;nbsp;&amp;nbsp;("&amp;VLOOKUP(Magazine!$B118,Magazine!$B$2:$AN$95,29,0)&amp;IF(VLOOKUP(Magazine!$B118,Magazine!$B$2:$AN$95,29,0)&gt;1," pozitii"," pozitie")&amp;")&lt;/p&gt;"&amp;Casier!$D$1&amp;"  &lt;p&gt;&amp;emsp;&amp;emsp;&amp;emsp;&amp;emsp;&amp;emsp;Trimite-ne CV-ul tau: &lt;a href=""mailto:recrutare@altex.ro?subject="&amp;"["&amp;UPPER(Magazine!C118)&amp;"]"&amp;" ["&amp;UPPER(Magazine!A118)&amp;"] "&amp;"Casier"&amp;"""&gt;click aici pentru a aplica.&lt;/a&gt;&lt;/p&gt;","")</f>
        <v/>
      </c>
      <c r="H243" t="str">
        <f>IF(Magazine!AE118&gt;0,"&lt;p class=""cariere-pozitie-titlu"" id="""&amp;IF(Magazine!$AO118&lt;&gt;0,SUBSTITUTE(Magazine!$B118," ","-"),"")&amp;"""&gt;&amp;emsp;&amp;emsp;•&amp;nbsp;&amp;nbsp;Consultant Vanzari Electrocasnice Mari&amp;nbsp;&amp;nbsp;("&amp;VLOOKUP(Magazine!$B118,Magazine!$B$2:$AN$95,30,0)&amp;IF(VLOOKUP(Magazine!$B118,Magazine!$B$2:$AN$95,30,0)&gt;1," pozitii"," pozitie")&amp;")&lt;/p&gt;"&amp;'Electrocasnice Mari'!$D$1&amp;"  &lt;p&gt;&amp;emsp;&amp;emsp;&amp;emsp;&amp;emsp;&amp;emsp;Trimite-ne CV-ul tau: &lt;a href=""mailto:recrutare@altex.ro?subject="&amp;"["&amp;UPPER(Magazine!C118)&amp;"]"&amp;" ["&amp;UPPER(Magazine!A118)&amp;"] "&amp;"Electrocasnice Mari"&amp;"""&gt;clici aici pentru a aplica.&lt;/a&gt;&lt;/p&gt;","")</f>
        <v/>
      </c>
      <c r="I243" t="str">
        <f>IF(Magazine!AF118&gt;0,"&lt;p class=""cariere-pozitie-titlu"" id="""&amp;IF(Magazine!$AO118&lt;&gt;0,SUBSTITUTE(Magazine!$B118," ","-"),"")&amp;"""&gt;&amp;emsp;&amp;emsp;•&amp;nbsp;&amp;nbsp;Consultant Vanzari Electrocasnice Mici&amp;nbsp;&amp;nbsp;("&amp;VLOOKUP(Magazine!$B118,Magazine!$B$2:$AN$95,31,0)&amp;IF(VLOOKUP(Magazine!$B118,Magazine!$B$2:$AN$95,31,0)&gt;1," pozitii"," pozitie")&amp;")&lt;/p&gt;"&amp;'Electrocasnice Mici'!$D$1&amp;"  &lt;p&gt;&amp;emsp;&amp;emsp;&amp;emsp;&amp;emsp;&amp;emsp;Trimite-ne CV-ul tau: &lt;a href=""mailto:recrutare@altex.ro?subject="&amp;"["&amp;UPPER(Magazine!C118)&amp;"]"&amp;" ["&amp;UPPER(Magazine!A118)&amp;"] "&amp;"Electrocasnice Mici"&amp;"""&gt;click aici pentru a aplica.&lt;/a&gt;&lt;/p&gt;","")</f>
        <v/>
      </c>
      <c r="J243" t="str">
        <f>IF(Magazine!AG118&gt;0,"&lt;p class=""cariere-pozitie-titlu"" id="""&amp;IF(Magazine!$AO118&lt;&gt;0,SUBSTITUTE(Magazine!$B118," ","-"),"")&amp;"""&gt;&amp;emsp;&amp;emsp;•&amp;nbsp;&amp;nbsp;Consultant Vanzari Comunicatii&amp;nbsp;&amp;nbsp;("&amp;VLOOKUP(Magazine!$B118,Magazine!$B$2:$AN$95,32,0)&amp;IF(VLOOKUP(Magazine!$B118,Magazine!$B$2:$AN$95,32,0)&gt;1," pozitii"," pozitie")&amp;")&lt;/p&gt;"&amp;Comunicatii!$D$1&amp;"  &lt;p&gt;&amp;emsp;&amp;emsp;&amp;emsp;&amp;emsp;&amp;emsp;Trimite-ne CV-ul tau: &lt;a href=""mailto:recrutare@altex.ro?subject="&amp;"["&amp;UPPER(Magazine!C118)&amp;"]"&amp;" ["&amp;UPPER(Magazine!A118)&amp;"] "&amp;"Comunicatii"&amp;"""&gt;click aici pentru a aplica.&lt;/a&gt;&lt;/p&gt;","")</f>
        <v/>
      </c>
      <c r="K243" t="str">
        <f>IF(Magazine!AH118&gt;0,"&lt;p class=""cariere-pozitie-titlu"" id="""&amp;IF(Magazine!$AO118&lt;&gt;0,SUBSTITUTE(Magazine!$B118," ","-"),"")&amp;"""&gt;&amp;emsp;&amp;emsp;•&amp;nbsp;&amp;nbsp;Consultant Vanzari IT&amp;nbsp;&amp;nbsp;("&amp;VLOOKUP(Magazine!$B118,Magazine!$B$2:$AN$95,33,0)&amp;IF(VLOOKUP(Magazine!$B118,Magazine!$B$2:$AN$95,33,0)&gt;1," pozitii"," pozitie")&amp;")&lt;/p&gt;"&amp;IT!$D$1&amp;"  &lt;p&gt;&amp;emsp;&amp;emsp;&amp;emsp;&amp;emsp;&amp;emsp;Trimite-ne CV-ul tau: &lt;a href=""mailto:recrutare@altex.ro?subject="&amp;"["&amp;UPPER(Magazine!C118)&amp;"]"&amp;" ["&amp;UPPER(Magazine!A118)&amp;"] "&amp;"IT"&amp;"""&gt;click aici pentru a aplica.&lt;/a&gt;&lt;/p&gt;","")</f>
        <v/>
      </c>
      <c r="L243" t="str">
        <f>IF(Magazine!AI118&gt;0,"&lt;p class=""cariere-pozitie-titlu"" id="""&amp;IF(Magazine!$AO118&lt;&gt;0,SUBSTITUTE(Magazine!$B118," ","-"),"")&amp;"""&gt;&amp;emsp;&amp;emsp;•&amp;nbsp;&amp;nbsp;Consultant Vanzari Entertainment&amp;nbsp;&amp;nbsp;("&amp;VLOOKUP(Magazine!$B118,Magazine!$B$2:$AN$95,34,0)&amp;IF(VLOOKUP(Magazine!$B118,Magazine!$B$2:$AN$95,34,0)&gt;1," pozitii"," pozitie")&amp;")&lt;/p&gt;"&amp;Entertainment!$D$1&amp;"  &lt;p&gt;&amp;emsp;&amp;emsp;&amp;emsp;&amp;emsp;&amp;emsp;Trimite-ne CV-ul tau &lt;a href=""mailto:recrutare@altex.ro?subject="&amp;"["&amp;UPPER(Magazine!C118)&amp;"]"&amp;" ["&amp;UPPER(Magazine!A118)&amp;"] "&amp;"Entertainment"&amp;"""&gt;click aici pentru a aplica.&lt;/a&gt;&lt;/p&gt;","")</f>
        <v/>
      </c>
      <c r="M243" t="str">
        <f>IF(Magazine!AJ118&gt;0,"&lt;p class=""cariere-pozitie-titlu"" id="""&amp;IF(Magazine!$AO118&lt;&gt;0,SUBSTITUTE(Magazine!$B118," ","-"),"")&amp;"""&gt;&amp;emsp;&amp;emsp;•&amp;nbsp;&amp;nbsp;Consultant Vanzari Negre&amp;nbsp;&amp;nbsp;("&amp;VLOOKUP(Magazine!$B118,Magazine!$B$2:$AN$95,35,0)&amp;IF(VLOOKUP(Magazine!$B118,Magazine!$B$2:$AN$95,35,0)&gt;1," pozitii"," pozitie")&amp;")&lt;/p&gt;"&amp;Negre!D117&amp;"  &lt;p&gt;&amp;emsp;&amp;emsp;&amp;emsp;&amp;emsp;&amp;emsp;Trimite-ne CV-ul tău la adresa &lt;a href=""mailto:recrutare@altex.ro?subject="&amp;"["&amp;UPPER(Magazine!C118)&amp;"]"&amp;" ["&amp;UPPER(Magazine!A118)&amp;"] "&amp;"Negre"&amp;"""&gt;recrutare@altex.ro&lt;/a&gt;&lt;/p&gt;","")</f>
        <v/>
      </c>
      <c r="N243" t="str">
        <f>IF(Magazine!AK118&gt;0,"&lt;p class=""cariere-pozitie-titlu"" id="""&amp;IF(Magazine!$AO118&lt;&gt;0,SUBSTITUTE(Magazine!$B118," ","-"),"")&amp;"""&gt;&amp;emsp;&amp;emsp;•&amp;nbsp;&amp;nbsp;Consultant Vanzari Audio-Visual&amp;nbsp;&amp;nbsp;("&amp;VLOOKUP(Magazine!$B118,Magazine!$B$2:$AN$95,36,0)&amp;IF(VLOOKUP(Magazine!$B118,Magazine!$B$2:$AN$95,36,0)&gt;1," pozitii"," pozitie")&amp;")&lt;/p&gt;"&amp;'Audio-Visual    '!$D$1&amp;"  &lt;p&gt;&amp;emsp;&amp;emsp;&amp;emsp;&amp;emsp;&amp;emsp;Trimite-ne CV-ul tau: &lt;a href=""mailto:recrutare@altex.ro?subject="&amp;"["&amp;UPPER(Magazine!F118)&amp;"]"&amp;" ["&amp;UPPER(Magazine!D118)&amp;"] "&amp;"Audio-Visual"&amp;"""&gt;click aici pentru a aplica.&lt;/a&gt;&lt;/p&gt;","")</f>
        <v/>
      </c>
      <c r="O243" t="str">
        <f>IF(Magazine!AL118&gt;0,"&lt;p class=""cariere-pozitie-titlu"" id="""&amp;IF(Magazine!$AO118&lt;&gt;0,SUBSTITUTE(Magazine!$B118," ","-"),"")&amp;"""&gt;&amp;emsp;&amp;emsp;•&amp;nbsp;&amp;nbsp;Responsabil Service&amp;nbsp;&amp;nbsp;("&amp;VLOOKUP(Magazine!$B118,Magazine!$B$2:$AN$95,37,0)&amp;IF(VLOOKUP(Magazine!$B118,Magazine!$B$2:$AN$95,37,0)&gt;1," pozitii"," pozitie")&amp;")&lt;/p&gt;"&amp;'Responsabil Service'!$D$1&amp;"  &lt;p&gt;&amp;emsp;&amp;emsp;&amp;emsp;&amp;emsp;&amp;emsp;Trimite-ne CV-ul tau &lt;a href=""mailto:recrutare@altex.ro?subject="&amp;"["&amp;UPPER(Magazine!F118)&amp;"]"&amp;" ["&amp;UPPER(Magazine!D118)&amp;"] "&amp;"Responsabil Service"&amp;"""&gt;click aici pentru a aplica.&lt;/a&gt;&lt;/p&gt;","")</f>
        <v/>
      </c>
      <c r="P243" t="str">
        <f>IF(Magazine!AM118&gt;0,"&lt;p class=""cariere-pozitie-titlu"" id="""&amp;IF(Magazine!$AO118&lt;&gt;0,SUBSTITUTE(Magazine!$B118," ","-"),"")&amp;"""&gt;&amp;emsp;&amp;emsp;•&amp;nbsp;&amp;nbsp;Operator Online&amp;nbsp;&amp;nbsp;("&amp;VLOOKUP(Magazine!$B118,Magazine!$B$2:$AN$95,38,0)&amp;IF(VLOOKUP(Magazine!$B118,Magazine!$B$2:$AN$95,38,0)&gt;1,"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href=""mailto:recrutare@altex.ro?subject="&amp;"["&amp;UPPER(Magazine!F118)&amp;"]"&amp;" ["&amp;UPPER(Magazine!D118)&amp;"] "&amp;"Operator Online"&amp;"""&gt;recrutare@altex.ro&lt;/a&gt;&lt;/p&gt;","")</f>
        <v/>
      </c>
      <c r="Q243" t="str">
        <f>IF(Magazine!AN118&gt;0,"&lt;p class=""cariere-pozitie-titlu"" id="""&amp;IF(Magazine!$AO118&lt;&gt;0,SUBSTITUTE(Magazine!$B118," ","-"),"")&amp;"""&gt;&amp;emsp;&amp;emsp;•&amp;nbsp;&amp;nbsp;Operator Probe &amp; Garantii&amp;nbsp;&amp;nbsp;("&amp;VLOOKUP(Magazine!$B118,Magazine!$B$2:$AN$95,39,0)&amp;IF(VLOOKUP(Magazine!$B118,Magazine!$B$2:$AN$95,39,0)&gt;1,"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href=""mailto:recrutare@altex.ro?subject="&amp;"["&amp;UPPER(Magazine!G118)&amp;"]"&amp;" ["&amp;UPPER(Magazine!E118)&amp;"] "&amp;"Probe &amp; Garantii"&amp;"""&gt;recrutare@altex.ro&lt;/a&gt;&lt;/p&gt;","")</f>
        <v/>
      </c>
      <c r="R243" t="str">
        <f t="shared" si="5"/>
        <v/>
      </c>
    </row>
    <row r="244" spans="1:18" x14ac:dyDescent="0.3">
      <c r="A244" t="str">
        <f>IF(NOT(ISNA(VLOOKUP(Magazine!D119,Magazine!$AQ$2:$AR$41,2,0))),IF(Magazine!D119&lt;&gt;Magazine!D118,"&lt;button id="""&amp;LOWER(Magazine!D119)&amp;""" class=""accordion""&gt;Posturi in județul "&amp;Magazine!D119&amp;" &lt;div&gt;("&amp;VLOOKUP(Magazine!D119,Magazine!$AQ$2:$AR$41,2,0)&amp;")&lt;/div&gt;&lt;/button&gt;",""),"")</f>
        <v/>
      </c>
      <c r="B244" t="str">
        <f t="shared" si="6"/>
        <v/>
      </c>
      <c r="C244" t="str">
        <f>IF(Magazine!$AO119&lt;&gt;0,"  &lt;h3 class=cariere-magazin-titlu&gt;"&amp;Magazine!B119&amp;"&lt;/h3&gt;","")</f>
        <v/>
      </c>
      <c r="D244" t="str">
        <f>IF(Magazine!AA119&gt;0,"&lt;p class=""cariere-pozitie-titlu"" id="""&amp;IF(Magazine!$AO119&lt;&gt;0,SUBSTITUTE(Magazine!$B119," ","-"),"")&amp;"""&gt;&amp;emsp;&amp;emsp;•&amp;nbsp;&amp;nbsp;Director Magazin&amp;nbsp;&amp;nbsp;("&amp;VLOOKUP(Magazine!$B119,Magazine!$B$2:$AN$95,26,0)&amp;IF(VLOOKUP(Magazine!$B119,Magazine!$B$2:$AN$95,26,0)&gt;1," pozitii"," pozitie")&amp;")&lt;/p&gt;"&amp;'Director Magazin   '!$D$1&amp;"  &lt;p&gt;&amp;emsp;&amp;emsp;&amp;emsp;&amp;emsp;&amp;emsp;Trimite-ne CV-ul tau: &lt;a href=""mailto:recrutare@altex.ro?subject="&amp;"["&amp;UPPER(Magazine!C119)&amp;"]"&amp;" ["&amp;UPPER(Magazine!A119)&amp;"] "&amp;"Director Magazin"&amp;"""&gt;click aici pentru a aplica.&lt;/a&gt;&lt;/p&gt;","")</f>
        <v/>
      </c>
      <c r="E244" t="str">
        <f>IF(Magazine!AB119&gt;0,"&lt;p class=""cariere-pozitie-titlu"" id="""&amp;IF(Magazine!$AO119&lt;&gt;0,SUBSTITUTE(Magazine!$B119," ","-"),"")&amp;"""&gt;&amp;emsp;&amp;emsp;•&amp;nbsp;&amp;nbsp;Director Adjunct Magazin&amp;nbsp;&amp;nbsp;("&amp;VLOOKUP(Magazine!$B119,Magazine!$B$2:$AN$95,27,0)&amp;IF(VLOOKUP(Magazine!$B119,Magazine!$B$2:$AN$95,27,0)&gt;1," pozitii"," pozitie")&amp;")&lt;/p&gt;"&amp;'Director Adjunct'!$D$1&amp;"  &lt;p&gt;&amp;emsp;&amp;emsp;&amp;emsp;&amp;emsp;&amp;emsp;Trimite-ne CV-ul tau: &lt;a href=""mailto:recrutare@altex.ro?subject="&amp;"["&amp;UPPER(Magazine!D119)&amp;"]"&amp;" ["&amp;UPPER(Magazine!B119)&amp;"] "&amp;"Director Adjunct Magazin"&amp;"""&gt;click aici pentru a aplica.&lt;/a&gt;&lt;/p&gt;","")</f>
        <v/>
      </c>
      <c r="F244" t="str">
        <f>IF(Magazine!AC119&gt;0,"&lt;p class=""cariere-pozitie-titlu"" id="""&amp;IF(Magazine!$AO119&lt;&gt;0,SUBSTITUTE(Magazine!$B119," ","-"),"")&amp;"""&gt;&amp;emsp;&amp;emsp;•&amp;nbsp;&amp;nbsp;Manager Financiar&amp;nbsp;&amp;nbsp;("&amp;VLOOKUP(Magazine!$B119,Magazine!$B$2:$AN$95,28,0)&amp;IF(VLOOKUP(Magazine!$B119,Magazine!$B$2:$AN$95,28,0)&gt;1," pozitii"," pozitie")&amp;")&lt;/p&gt;"&amp;'Manager Financiar'!$D$1&amp;"  &lt;p&gt;&amp;emsp;&amp;emsp;&amp;emsp;&amp;emsp;&amp;emsp;Trimite-ne CV-ul tau: &lt;a href=""mailto:recrutare@altex.ro?subject="&amp;"["&amp;UPPER(Magazine!C119)&amp;"]"&amp;" ["&amp;UPPER(Magazine!A119)&amp;"] "&amp;"Manager Financiar"&amp;"""&gt;click aici pentru a aplica.&lt;/a&gt;&lt;/p&gt;","")</f>
        <v/>
      </c>
      <c r="G244" t="str">
        <f>IF(Magazine!AD119&gt;0,"&lt;p class=""cariere-pozitie-titlu"" id="""&amp;IF(Magazine!$AO119&lt;&gt;0,SUBSTITUTE(Magazine!$B119," ","-"),"")&amp;"""&gt;&amp;emsp;&amp;emsp;•&amp;nbsp;&amp;nbsp;Casier&amp;nbsp;&amp;nbsp;("&amp;VLOOKUP(Magazine!$B119,Magazine!$B$2:$AN$95,29,0)&amp;IF(VLOOKUP(Magazine!$B119,Magazine!$B$2:$AN$95,29,0)&gt;1," pozitii"," pozitie")&amp;")&lt;/p&gt;"&amp;Casier!$D$1&amp;"  &lt;p&gt;&amp;emsp;&amp;emsp;&amp;emsp;&amp;emsp;&amp;emsp;Trimite-ne CV-ul tau: &lt;a href=""mailto:recrutare@altex.ro?subject="&amp;"["&amp;UPPER(Magazine!C119)&amp;"]"&amp;" ["&amp;UPPER(Magazine!A119)&amp;"] "&amp;"Casier"&amp;"""&gt;click aici pentru a aplica.&lt;/a&gt;&lt;/p&gt;","")</f>
        <v/>
      </c>
      <c r="H244" t="str">
        <f>IF(Magazine!AE119&gt;0,"&lt;p class=""cariere-pozitie-titlu"" id="""&amp;IF(Magazine!$AO119&lt;&gt;0,SUBSTITUTE(Magazine!$B119," ","-"),"")&amp;"""&gt;&amp;emsp;&amp;emsp;•&amp;nbsp;&amp;nbsp;Consultant Vanzari Electrocasnice Mari&amp;nbsp;&amp;nbsp;("&amp;VLOOKUP(Magazine!$B119,Magazine!$B$2:$AN$95,30,0)&amp;IF(VLOOKUP(Magazine!$B119,Magazine!$B$2:$AN$95,30,0)&gt;1," pozitii"," pozitie")&amp;")&lt;/p&gt;"&amp;'Electrocasnice Mari'!$D$1&amp;"  &lt;p&gt;&amp;emsp;&amp;emsp;&amp;emsp;&amp;emsp;&amp;emsp;Trimite-ne CV-ul tau: &lt;a href=""mailto:recrutare@altex.ro?subject="&amp;"["&amp;UPPER(Magazine!C119)&amp;"]"&amp;" ["&amp;UPPER(Magazine!A119)&amp;"] "&amp;"Electrocasnice Mari"&amp;"""&gt;clici aici pentru a aplica.&lt;/a&gt;&lt;/p&gt;","")</f>
        <v/>
      </c>
      <c r="I244" t="str">
        <f>IF(Magazine!AF119&gt;0,"&lt;p class=""cariere-pozitie-titlu"" id="""&amp;IF(Magazine!$AO119&lt;&gt;0,SUBSTITUTE(Magazine!$B119," ","-"),"")&amp;"""&gt;&amp;emsp;&amp;emsp;•&amp;nbsp;&amp;nbsp;Consultant Vanzari Electrocasnice Mici&amp;nbsp;&amp;nbsp;("&amp;VLOOKUP(Magazine!$B119,Magazine!$B$2:$AN$95,31,0)&amp;IF(VLOOKUP(Magazine!$B119,Magazine!$B$2:$AN$95,31,0)&gt;1," pozitii"," pozitie")&amp;")&lt;/p&gt;"&amp;'Electrocasnice Mici'!$D$1&amp;"  &lt;p&gt;&amp;emsp;&amp;emsp;&amp;emsp;&amp;emsp;&amp;emsp;Trimite-ne CV-ul tau: &lt;a href=""mailto:recrutare@altex.ro?subject="&amp;"["&amp;UPPER(Magazine!C119)&amp;"]"&amp;" ["&amp;UPPER(Magazine!A119)&amp;"] "&amp;"Electrocasnice Mici"&amp;"""&gt;click aici pentru a aplica.&lt;/a&gt;&lt;/p&gt;","")</f>
        <v/>
      </c>
      <c r="J244" t="str">
        <f>IF(Magazine!AG119&gt;0,"&lt;p class=""cariere-pozitie-titlu"" id="""&amp;IF(Magazine!$AO119&lt;&gt;0,SUBSTITUTE(Magazine!$B119," ","-"),"")&amp;"""&gt;&amp;emsp;&amp;emsp;•&amp;nbsp;&amp;nbsp;Consultant Vanzari Comunicatii&amp;nbsp;&amp;nbsp;("&amp;VLOOKUP(Magazine!$B119,Magazine!$B$2:$AN$95,32,0)&amp;IF(VLOOKUP(Magazine!$B119,Magazine!$B$2:$AN$95,32,0)&gt;1," pozitii"," pozitie")&amp;")&lt;/p&gt;"&amp;Comunicatii!$D$1&amp;"  &lt;p&gt;&amp;emsp;&amp;emsp;&amp;emsp;&amp;emsp;&amp;emsp;Trimite-ne CV-ul tau: &lt;a href=""mailto:recrutare@altex.ro?subject="&amp;"["&amp;UPPER(Magazine!C119)&amp;"]"&amp;" ["&amp;UPPER(Magazine!A119)&amp;"] "&amp;"Comunicatii"&amp;"""&gt;click aici pentru a aplica.&lt;/a&gt;&lt;/p&gt;","")</f>
        <v/>
      </c>
      <c r="K244" t="str">
        <f>IF(Magazine!AH119&gt;0,"&lt;p class=""cariere-pozitie-titlu"" id="""&amp;IF(Magazine!$AO119&lt;&gt;0,SUBSTITUTE(Magazine!$B119," ","-"),"")&amp;"""&gt;&amp;emsp;&amp;emsp;•&amp;nbsp;&amp;nbsp;Consultant Vanzari IT&amp;nbsp;&amp;nbsp;("&amp;VLOOKUP(Magazine!$B119,Magazine!$B$2:$AN$95,33,0)&amp;IF(VLOOKUP(Magazine!$B119,Magazine!$B$2:$AN$95,33,0)&gt;1," pozitii"," pozitie")&amp;")&lt;/p&gt;"&amp;IT!$D$1&amp;"  &lt;p&gt;&amp;emsp;&amp;emsp;&amp;emsp;&amp;emsp;&amp;emsp;Trimite-ne CV-ul tau: &lt;a href=""mailto:recrutare@altex.ro?subject="&amp;"["&amp;UPPER(Magazine!C119)&amp;"]"&amp;" ["&amp;UPPER(Magazine!A119)&amp;"] "&amp;"IT"&amp;"""&gt;click aici pentru a aplica.&lt;/a&gt;&lt;/p&gt;","")</f>
        <v/>
      </c>
      <c r="L244" t="str">
        <f>IF(Magazine!AI119&gt;0,"&lt;p class=""cariere-pozitie-titlu"" id="""&amp;IF(Magazine!$AO119&lt;&gt;0,SUBSTITUTE(Magazine!$B119," ","-"),"")&amp;"""&gt;&amp;emsp;&amp;emsp;•&amp;nbsp;&amp;nbsp;Consultant Vanzari Entertainment&amp;nbsp;&amp;nbsp;("&amp;VLOOKUP(Magazine!$B119,Magazine!$B$2:$AN$95,34,0)&amp;IF(VLOOKUP(Magazine!$B119,Magazine!$B$2:$AN$95,34,0)&gt;1," pozitii"," pozitie")&amp;")&lt;/p&gt;"&amp;Entertainment!$D$1&amp;"  &lt;p&gt;&amp;emsp;&amp;emsp;&amp;emsp;&amp;emsp;&amp;emsp;Trimite-ne CV-ul tau &lt;a href=""mailto:recrutare@altex.ro?subject="&amp;"["&amp;UPPER(Magazine!C119)&amp;"]"&amp;" ["&amp;UPPER(Magazine!A119)&amp;"] "&amp;"Entertainment"&amp;"""&gt;click aici pentru a aplica.&lt;/a&gt;&lt;/p&gt;","")</f>
        <v/>
      </c>
      <c r="M244" t="str">
        <f>IF(Magazine!AJ119&gt;0,"&lt;p class=""cariere-pozitie-titlu"" id="""&amp;IF(Magazine!$AO119&lt;&gt;0,SUBSTITUTE(Magazine!$B119," ","-"),"")&amp;"""&gt;&amp;emsp;&amp;emsp;•&amp;nbsp;&amp;nbsp;Consultant Vanzari Negre&amp;nbsp;&amp;nbsp;("&amp;VLOOKUP(Magazine!$B119,Magazine!$B$2:$AN$95,35,0)&amp;IF(VLOOKUP(Magazine!$B119,Magazine!$B$2:$AN$95,35,0)&gt;1," pozitii"," pozitie")&amp;")&lt;/p&gt;"&amp;Negre!D118&amp;"  &lt;p&gt;&amp;emsp;&amp;emsp;&amp;emsp;&amp;emsp;&amp;emsp;Trimite-ne CV-ul tău la adresa &lt;a href=""mailto:recrutare@altex.ro?subject="&amp;"["&amp;UPPER(Magazine!C119)&amp;"]"&amp;" ["&amp;UPPER(Magazine!A119)&amp;"] "&amp;"Negre"&amp;"""&gt;recrutare@altex.ro&lt;/a&gt;&lt;/p&gt;","")</f>
        <v/>
      </c>
      <c r="N244" t="str">
        <f>IF(Magazine!AK119&gt;0,"&lt;p class=""cariere-pozitie-titlu"" id="""&amp;IF(Magazine!$AO119&lt;&gt;0,SUBSTITUTE(Magazine!$B119," ","-"),"")&amp;"""&gt;&amp;emsp;&amp;emsp;•&amp;nbsp;&amp;nbsp;Consultant Vanzari Audio-Visual&amp;nbsp;&amp;nbsp;("&amp;VLOOKUP(Magazine!$B119,Magazine!$B$2:$AN$95,36,0)&amp;IF(VLOOKUP(Magazine!$B119,Magazine!$B$2:$AN$95,36,0)&gt;1," pozitii"," pozitie")&amp;")&lt;/p&gt;"&amp;'Audio-Visual    '!$D$1&amp;"  &lt;p&gt;&amp;emsp;&amp;emsp;&amp;emsp;&amp;emsp;&amp;emsp;Trimite-ne CV-ul tau: &lt;a href=""mailto:recrutare@altex.ro?subject="&amp;"["&amp;UPPER(Magazine!F119)&amp;"]"&amp;" ["&amp;UPPER(Magazine!D119)&amp;"] "&amp;"Audio-Visual"&amp;"""&gt;click aici pentru a aplica.&lt;/a&gt;&lt;/p&gt;","")</f>
        <v/>
      </c>
      <c r="O244" t="str">
        <f>IF(Magazine!AL119&gt;0,"&lt;p class=""cariere-pozitie-titlu"" id="""&amp;IF(Magazine!$AO119&lt;&gt;0,SUBSTITUTE(Magazine!$B119," ","-"),"")&amp;"""&gt;&amp;emsp;&amp;emsp;•&amp;nbsp;&amp;nbsp;Responsabil Service&amp;nbsp;&amp;nbsp;("&amp;VLOOKUP(Magazine!$B119,Magazine!$B$2:$AN$95,37,0)&amp;IF(VLOOKUP(Magazine!$B119,Magazine!$B$2:$AN$95,37,0)&gt;1," pozitii"," pozitie")&amp;")&lt;/p&gt;"&amp;'Responsabil Service'!$D$1&amp;"  &lt;p&gt;&amp;emsp;&amp;emsp;&amp;emsp;&amp;emsp;&amp;emsp;Trimite-ne CV-ul tau &lt;a href=""mailto:recrutare@altex.ro?subject="&amp;"["&amp;UPPER(Magazine!F119)&amp;"]"&amp;" ["&amp;UPPER(Magazine!D119)&amp;"] "&amp;"Responsabil Service"&amp;"""&gt;click aici pentru a aplica.&lt;/a&gt;&lt;/p&gt;","")</f>
        <v/>
      </c>
      <c r="P244" t="str">
        <f>IF(Magazine!AM119&gt;0,"&lt;p class=""cariere-pozitie-titlu"" id="""&amp;IF(Magazine!$AO119&lt;&gt;0,SUBSTITUTE(Magazine!$B119," ","-"),"")&amp;"""&gt;&amp;emsp;&amp;emsp;•&amp;nbsp;&amp;nbsp;Operator Online&amp;nbsp;&amp;nbsp;("&amp;VLOOKUP(Magazine!$B119,Magazine!$B$2:$AN$95,38,0)&amp;IF(VLOOKUP(Magazine!$B119,Magazine!$B$2:$AN$95,38,0)&gt;1,"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href=""mailto:recrutare@altex.ro?subject="&amp;"["&amp;UPPER(Magazine!F119)&amp;"]"&amp;" ["&amp;UPPER(Magazine!D119)&amp;"] "&amp;"Operator Online"&amp;"""&gt;recrutare@altex.ro&lt;/a&gt;&lt;/p&gt;","")</f>
        <v/>
      </c>
      <c r="Q244" t="str">
        <f>IF(Magazine!AN119&gt;0,"&lt;p class=""cariere-pozitie-titlu"" id="""&amp;IF(Magazine!$AO119&lt;&gt;0,SUBSTITUTE(Magazine!$B119," ","-"),"")&amp;"""&gt;&amp;emsp;&amp;emsp;•&amp;nbsp;&amp;nbsp;Operator Probe &amp; Garantii&amp;nbsp;&amp;nbsp;("&amp;VLOOKUP(Magazine!$B119,Magazine!$B$2:$AN$95,39,0)&amp;IF(VLOOKUP(Magazine!$B119,Magazine!$B$2:$AN$95,39,0)&gt;1,"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href=""mailto:recrutare@altex.ro?subject="&amp;"["&amp;UPPER(Magazine!G119)&amp;"]"&amp;" ["&amp;UPPER(Magazine!E119)&amp;"] "&amp;"Probe &amp; Garantii"&amp;"""&gt;recrutare@altex.ro&lt;/a&gt;&lt;/p&gt;","")</f>
        <v/>
      </c>
      <c r="R244" t="str">
        <f t="shared" si="5"/>
        <v/>
      </c>
    </row>
    <row r="245" spans="1:18" x14ac:dyDescent="0.3">
      <c r="A245" t="str">
        <f>IF(NOT(ISNA(VLOOKUP(Magazine!D120,Magazine!$AQ$2:$AR$41,2,0))),IF(Magazine!D120&lt;&gt;Magazine!D119,"&lt;button id="""&amp;LOWER(Magazine!D120)&amp;""" class=""accordion""&gt;Posturi in județul "&amp;Magazine!D120&amp;" &lt;div&gt;("&amp;VLOOKUP(Magazine!D120,Magazine!$AQ$2:$AR$41,2,0)&amp;")&lt;/div&gt;&lt;/button&gt;",""),"")</f>
        <v/>
      </c>
      <c r="B245" t="str">
        <f t="shared" si="6"/>
        <v/>
      </c>
      <c r="C245" t="str">
        <f>IF(Magazine!$AO120&lt;&gt;0,"  &lt;h3 class=cariere-magazin-titlu&gt;"&amp;Magazine!B120&amp;"&lt;/h3&gt;","")</f>
        <v/>
      </c>
      <c r="D245" t="str">
        <f>IF(Magazine!AA120&gt;0,"&lt;p class=""cariere-pozitie-titlu"" id="""&amp;IF(Magazine!$AO120&lt;&gt;0,SUBSTITUTE(Magazine!$B120," ","-"),"")&amp;"""&gt;&amp;emsp;&amp;emsp;•&amp;nbsp;&amp;nbsp;Director Magazin&amp;nbsp;&amp;nbsp;("&amp;VLOOKUP(Magazine!$B120,Magazine!$B$2:$AN$95,26,0)&amp;IF(VLOOKUP(Magazine!$B120,Magazine!$B$2:$AN$95,26,0)&gt;1," pozitii"," pozitie")&amp;")&lt;/p&gt;"&amp;'Director Magazin   '!$D$1&amp;"  &lt;p&gt;&amp;emsp;&amp;emsp;&amp;emsp;&amp;emsp;&amp;emsp;Trimite-ne CV-ul tau: &lt;a href=""mailto:recrutare@altex.ro?subject="&amp;"["&amp;UPPER(Magazine!C120)&amp;"]"&amp;" ["&amp;UPPER(Magazine!A120)&amp;"] "&amp;"Director Magazin"&amp;"""&gt;click aici pentru a aplica.&lt;/a&gt;&lt;/p&gt;","")</f>
        <v/>
      </c>
      <c r="E245" t="str">
        <f>IF(Magazine!AB120&gt;0,"&lt;p class=""cariere-pozitie-titlu"" id="""&amp;IF(Magazine!$AO120&lt;&gt;0,SUBSTITUTE(Magazine!$B120," ","-"),"")&amp;"""&gt;&amp;emsp;&amp;emsp;•&amp;nbsp;&amp;nbsp;Director Adjunct Magazin&amp;nbsp;&amp;nbsp;("&amp;VLOOKUP(Magazine!$B120,Magazine!$B$2:$AN$95,27,0)&amp;IF(VLOOKUP(Magazine!$B120,Magazine!$B$2:$AN$95,27,0)&gt;1," pozitii"," pozitie")&amp;")&lt;/p&gt;"&amp;'Director Adjunct'!$D$1&amp;"  &lt;p&gt;&amp;emsp;&amp;emsp;&amp;emsp;&amp;emsp;&amp;emsp;Trimite-ne CV-ul tau: &lt;a href=""mailto:recrutare@altex.ro?subject="&amp;"["&amp;UPPER(Magazine!D120)&amp;"]"&amp;" ["&amp;UPPER(Magazine!B120)&amp;"] "&amp;"Director Adjunct Magazin"&amp;"""&gt;click aici pentru a aplica.&lt;/a&gt;&lt;/p&gt;","")</f>
        <v/>
      </c>
      <c r="F245" t="str">
        <f>IF(Magazine!AC120&gt;0,"&lt;p class=""cariere-pozitie-titlu"" id="""&amp;IF(Magazine!$AO120&lt;&gt;0,SUBSTITUTE(Magazine!$B120," ","-"),"")&amp;"""&gt;&amp;emsp;&amp;emsp;•&amp;nbsp;&amp;nbsp;Manager Financiar&amp;nbsp;&amp;nbsp;("&amp;VLOOKUP(Magazine!$B120,Magazine!$B$2:$AN$95,28,0)&amp;IF(VLOOKUP(Magazine!$B120,Magazine!$B$2:$AN$95,28,0)&gt;1," pozitii"," pozitie")&amp;")&lt;/p&gt;"&amp;'Manager Financiar'!$D$1&amp;"  &lt;p&gt;&amp;emsp;&amp;emsp;&amp;emsp;&amp;emsp;&amp;emsp;Trimite-ne CV-ul tau: &lt;a href=""mailto:recrutare@altex.ro?subject="&amp;"["&amp;UPPER(Magazine!C120)&amp;"]"&amp;" ["&amp;UPPER(Magazine!A120)&amp;"] "&amp;"Manager Financiar"&amp;"""&gt;click aici pentru a aplica.&lt;/a&gt;&lt;/p&gt;","")</f>
        <v/>
      </c>
      <c r="G245" t="str">
        <f>IF(Magazine!AD120&gt;0,"&lt;p class=""cariere-pozitie-titlu"" id="""&amp;IF(Magazine!$AO120&lt;&gt;0,SUBSTITUTE(Magazine!$B120," ","-"),"")&amp;"""&gt;&amp;emsp;&amp;emsp;•&amp;nbsp;&amp;nbsp;Casier&amp;nbsp;&amp;nbsp;("&amp;VLOOKUP(Magazine!$B120,Magazine!$B$2:$AN$95,29,0)&amp;IF(VLOOKUP(Magazine!$B120,Magazine!$B$2:$AN$95,29,0)&gt;1," pozitii"," pozitie")&amp;")&lt;/p&gt;"&amp;Casier!$D$1&amp;"  &lt;p&gt;&amp;emsp;&amp;emsp;&amp;emsp;&amp;emsp;&amp;emsp;Trimite-ne CV-ul tau: &lt;a href=""mailto:recrutare@altex.ro?subject="&amp;"["&amp;UPPER(Magazine!C120)&amp;"]"&amp;" ["&amp;UPPER(Magazine!A120)&amp;"] "&amp;"Casier"&amp;"""&gt;click aici pentru a aplica.&lt;/a&gt;&lt;/p&gt;","")</f>
        <v/>
      </c>
      <c r="H245" t="str">
        <f>IF(Magazine!AE120&gt;0,"&lt;p class=""cariere-pozitie-titlu"" id="""&amp;IF(Magazine!$AO120&lt;&gt;0,SUBSTITUTE(Magazine!$B120," ","-"),"")&amp;"""&gt;&amp;emsp;&amp;emsp;•&amp;nbsp;&amp;nbsp;Consultant Vanzari Electrocasnice Mari&amp;nbsp;&amp;nbsp;("&amp;VLOOKUP(Magazine!$B120,Magazine!$B$2:$AN$95,30,0)&amp;IF(VLOOKUP(Magazine!$B120,Magazine!$B$2:$AN$95,30,0)&gt;1," pozitii"," pozitie")&amp;")&lt;/p&gt;"&amp;'Electrocasnice Mari'!$D$1&amp;"  &lt;p&gt;&amp;emsp;&amp;emsp;&amp;emsp;&amp;emsp;&amp;emsp;Trimite-ne CV-ul tau: &lt;a href=""mailto:recrutare@altex.ro?subject="&amp;"["&amp;UPPER(Magazine!C120)&amp;"]"&amp;" ["&amp;UPPER(Magazine!A120)&amp;"] "&amp;"Electrocasnice Mari"&amp;"""&gt;clici aici pentru a aplica.&lt;/a&gt;&lt;/p&gt;","")</f>
        <v/>
      </c>
      <c r="I245" t="str">
        <f>IF(Magazine!AF120&gt;0,"&lt;p class=""cariere-pozitie-titlu"" id="""&amp;IF(Magazine!$AO120&lt;&gt;0,SUBSTITUTE(Magazine!$B120," ","-"),"")&amp;"""&gt;&amp;emsp;&amp;emsp;•&amp;nbsp;&amp;nbsp;Consultant Vanzari Electrocasnice Mici&amp;nbsp;&amp;nbsp;("&amp;VLOOKUP(Magazine!$B120,Magazine!$B$2:$AN$95,31,0)&amp;IF(VLOOKUP(Magazine!$B120,Magazine!$B$2:$AN$95,31,0)&gt;1," pozitii"," pozitie")&amp;")&lt;/p&gt;"&amp;'Electrocasnice Mici'!$D$1&amp;"  &lt;p&gt;&amp;emsp;&amp;emsp;&amp;emsp;&amp;emsp;&amp;emsp;Trimite-ne CV-ul tau: &lt;a href=""mailto:recrutare@altex.ro?subject="&amp;"["&amp;UPPER(Magazine!C120)&amp;"]"&amp;" ["&amp;UPPER(Magazine!A120)&amp;"] "&amp;"Electrocasnice Mici"&amp;"""&gt;click aici pentru a aplica.&lt;/a&gt;&lt;/p&gt;","")</f>
        <v/>
      </c>
      <c r="J245" t="str">
        <f>IF(Magazine!AG120&gt;0,"&lt;p class=""cariere-pozitie-titlu"" id="""&amp;IF(Magazine!$AO120&lt;&gt;0,SUBSTITUTE(Magazine!$B120," ","-"),"")&amp;"""&gt;&amp;emsp;&amp;emsp;•&amp;nbsp;&amp;nbsp;Consultant Vanzari Comunicatii&amp;nbsp;&amp;nbsp;("&amp;VLOOKUP(Magazine!$B120,Magazine!$B$2:$AN$95,32,0)&amp;IF(VLOOKUP(Magazine!$B120,Magazine!$B$2:$AN$95,32,0)&gt;1," pozitii"," pozitie")&amp;")&lt;/p&gt;"&amp;Comunicatii!$D$1&amp;"  &lt;p&gt;&amp;emsp;&amp;emsp;&amp;emsp;&amp;emsp;&amp;emsp;Trimite-ne CV-ul tau: &lt;a href=""mailto:recrutare@altex.ro?subject="&amp;"["&amp;UPPER(Magazine!C120)&amp;"]"&amp;" ["&amp;UPPER(Magazine!A120)&amp;"] "&amp;"Comunicatii"&amp;"""&gt;click aici pentru a aplica.&lt;/a&gt;&lt;/p&gt;","")</f>
        <v/>
      </c>
      <c r="K245" t="str">
        <f>IF(Magazine!AH120&gt;0,"&lt;p class=""cariere-pozitie-titlu"" id="""&amp;IF(Magazine!$AO120&lt;&gt;0,SUBSTITUTE(Magazine!$B120," ","-"),"")&amp;"""&gt;&amp;emsp;&amp;emsp;•&amp;nbsp;&amp;nbsp;Consultant Vanzari IT&amp;nbsp;&amp;nbsp;("&amp;VLOOKUP(Magazine!$B120,Magazine!$B$2:$AN$95,33,0)&amp;IF(VLOOKUP(Magazine!$B120,Magazine!$B$2:$AN$95,33,0)&gt;1," pozitii"," pozitie")&amp;")&lt;/p&gt;"&amp;IT!$D$1&amp;"  &lt;p&gt;&amp;emsp;&amp;emsp;&amp;emsp;&amp;emsp;&amp;emsp;Trimite-ne CV-ul tau: &lt;a href=""mailto:recrutare@altex.ro?subject="&amp;"["&amp;UPPER(Magazine!C120)&amp;"]"&amp;" ["&amp;UPPER(Magazine!A120)&amp;"] "&amp;"IT"&amp;"""&gt;click aici pentru a aplica.&lt;/a&gt;&lt;/p&gt;","")</f>
        <v/>
      </c>
      <c r="L245" t="str">
        <f>IF(Magazine!AI120&gt;0,"&lt;p class=""cariere-pozitie-titlu"" id="""&amp;IF(Magazine!$AO120&lt;&gt;0,SUBSTITUTE(Magazine!$B120," ","-"),"")&amp;"""&gt;&amp;emsp;&amp;emsp;•&amp;nbsp;&amp;nbsp;Consultant Vanzari Entertainment&amp;nbsp;&amp;nbsp;("&amp;VLOOKUP(Magazine!$B120,Magazine!$B$2:$AN$95,34,0)&amp;IF(VLOOKUP(Magazine!$B120,Magazine!$B$2:$AN$95,34,0)&gt;1," pozitii"," pozitie")&amp;")&lt;/p&gt;"&amp;Entertainment!$D$1&amp;"  &lt;p&gt;&amp;emsp;&amp;emsp;&amp;emsp;&amp;emsp;&amp;emsp;Trimite-ne CV-ul tau &lt;a href=""mailto:recrutare@altex.ro?subject="&amp;"["&amp;UPPER(Magazine!C120)&amp;"]"&amp;" ["&amp;UPPER(Magazine!A120)&amp;"] "&amp;"Entertainment"&amp;"""&gt;click aici pentru a aplica.&lt;/a&gt;&lt;/p&gt;","")</f>
        <v/>
      </c>
      <c r="M245" t="str">
        <f>IF(Magazine!AJ120&gt;0,"&lt;p class=""cariere-pozitie-titlu"" id="""&amp;IF(Magazine!$AO120&lt;&gt;0,SUBSTITUTE(Magazine!$B120," ","-"),"")&amp;"""&gt;&amp;emsp;&amp;emsp;•&amp;nbsp;&amp;nbsp;Consultant Vanzari Negre&amp;nbsp;&amp;nbsp;("&amp;VLOOKUP(Magazine!$B120,Magazine!$B$2:$AN$95,35,0)&amp;IF(VLOOKUP(Magazine!$B120,Magazine!$B$2:$AN$95,35,0)&gt;1," pozitii"," pozitie")&amp;")&lt;/p&gt;"&amp;Negre!D119&amp;"  &lt;p&gt;&amp;emsp;&amp;emsp;&amp;emsp;&amp;emsp;&amp;emsp;Trimite-ne CV-ul tău la adresa &lt;a href=""mailto:recrutare@altex.ro?subject="&amp;"["&amp;UPPER(Magazine!C120)&amp;"]"&amp;" ["&amp;UPPER(Magazine!A120)&amp;"] "&amp;"Negre"&amp;"""&gt;recrutare@altex.ro&lt;/a&gt;&lt;/p&gt;","")</f>
        <v/>
      </c>
      <c r="N245" t="str">
        <f>IF(Magazine!AK120&gt;0,"&lt;p class=""cariere-pozitie-titlu"" id="""&amp;IF(Magazine!$AO120&lt;&gt;0,SUBSTITUTE(Magazine!$B120," ","-"),"")&amp;"""&gt;&amp;emsp;&amp;emsp;•&amp;nbsp;&amp;nbsp;Consultant Vanzari Audio-Visual&amp;nbsp;&amp;nbsp;("&amp;VLOOKUP(Magazine!$B120,Magazine!$B$2:$AN$95,36,0)&amp;IF(VLOOKUP(Magazine!$B120,Magazine!$B$2:$AN$95,36,0)&gt;1," pozitii"," pozitie")&amp;")&lt;/p&gt;"&amp;'Audio-Visual    '!$D$1&amp;"  &lt;p&gt;&amp;emsp;&amp;emsp;&amp;emsp;&amp;emsp;&amp;emsp;Trimite-ne CV-ul tau: &lt;a href=""mailto:recrutare@altex.ro?subject="&amp;"["&amp;UPPER(Magazine!F120)&amp;"]"&amp;" ["&amp;UPPER(Magazine!D120)&amp;"] "&amp;"Audio-Visual"&amp;"""&gt;click aici pentru a aplica.&lt;/a&gt;&lt;/p&gt;","")</f>
        <v/>
      </c>
      <c r="O245" t="str">
        <f>IF(Magazine!AL120&gt;0,"&lt;p class=""cariere-pozitie-titlu"" id="""&amp;IF(Magazine!$AO120&lt;&gt;0,SUBSTITUTE(Magazine!$B120," ","-"),"")&amp;"""&gt;&amp;emsp;&amp;emsp;•&amp;nbsp;&amp;nbsp;Responsabil Service&amp;nbsp;&amp;nbsp;("&amp;VLOOKUP(Magazine!$B120,Magazine!$B$2:$AN$95,37,0)&amp;IF(VLOOKUP(Magazine!$B120,Magazine!$B$2:$AN$95,37,0)&gt;1," pozitii"," pozitie")&amp;")&lt;/p&gt;"&amp;'Responsabil Service'!$D$1&amp;"  &lt;p&gt;&amp;emsp;&amp;emsp;&amp;emsp;&amp;emsp;&amp;emsp;Trimite-ne CV-ul tau &lt;a href=""mailto:recrutare@altex.ro?subject="&amp;"["&amp;UPPER(Magazine!F120)&amp;"]"&amp;" ["&amp;UPPER(Magazine!D120)&amp;"] "&amp;"Responsabil Service"&amp;"""&gt;click aici pentru a aplica.&lt;/a&gt;&lt;/p&gt;","")</f>
        <v/>
      </c>
      <c r="P245" t="str">
        <f>IF(Magazine!AM120&gt;0,"&lt;p class=""cariere-pozitie-titlu"" id="""&amp;IF(Magazine!$AO120&lt;&gt;0,SUBSTITUTE(Magazine!$B120," ","-"),"")&amp;"""&gt;&amp;emsp;&amp;emsp;•&amp;nbsp;&amp;nbsp;Operator Online&amp;nbsp;&amp;nbsp;("&amp;VLOOKUP(Magazine!$B120,Magazine!$B$2:$AN$95,38,0)&amp;IF(VLOOKUP(Magazine!$B120,Magazine!$B$2:$AN$95,38,0)&gt;1,"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href=""mailto:recrutare@altex.ro?subject="&amp;"["&amp;UPPER(Magazine!F120)&amp;"]"&amp;" ["&amp;UPPER(Magazine!D120)&amp;"] "&amp;"Operator Online"&amp;"""&gt;recrutare@altex.ro&lt;/a&gt;&lt;/p&gt;","")</f>
        <v/>
      </c>
      <c r="Q245" t="str">
        <f>IF(Magazine!AN120&gt;0,"&lt;p class=""cariere-pozitie-titlu"" id="""&amp;IF(Magazine!$AO120&lt;&gt;0,SUBSTITUTE(Magazine!$B120," ","-"),"")&amp;"""&gt;&amp;emsp;&amp;emsp;•&amp;nbsp;&amp;nbsp;Operator Probe &amp; Garantii&amp;nbsp;&amp;nbsp;("&amp;VLOOKUP(Magazine!$B120,Magazine!$B$2:$AN$95,39,0)&amp;IF(VLOOKUP(Magazine!$B120,Magazine!$B$2:$AN$95,39,0)&gt;1,"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href=""mailto:recrutare@altex.ro?subject="&amp;"["&amp;UPPER(Magazine!G120)&amp;"]"&amp;" ["&amp;UPPER(Magazine!E120)&amp;"] "&amp;"Probe &amp; Garantii"&amp;"""&gt;recrutare@altex.ro&lt;/a&gt;&lt;/p&gt;","")</f>
        <v/>
      </c>
      <c r="R245" t="str">
        <f t="shared" si="5"/>
        <v/>
      </c>
    </row>
    <row r="246" spans="1:18" x14ac:dyDescent="0.3">
      <c r="A246" t="str">
        <f>IF(NOT(ISNA(VLOOKUP(Magazine!D121,Magazine!$AQ$2:$AR$41,2,0))),IF(Magazine!D121&lt;&gt;Magazine!D120,"&lt;button id="""&amp;LOWER(Magazine!D121)&amp;""" class=""accordion""&gt;Posturi in județul "&amp;Magazine!D121&amp;" &lt;div&gt;("&amp;VLOOKUP(Magazine!D121,Magazine!$AQ$2:$AR$41,2,0)&amp;")&lt;/div&gt;&lt;/button&gt;",""),"")</f>
        <v/>
      </c>
      <c r="B246" t="str">
        <f t="shared" si="6"/>
        <v/>
      </c>
      <c r="C246" t="str">
        <f>IF(Magazine!$AO121&lt;&gt;0,"  &lt;h3 class=cariere-magazin-titlu&gt;"&amp;Magazine!B121&amp;"&lt;/h3&gt;","")</f>
        <v/>
      </c>
      <c r="D246" t="str">
        <f>IF(Magazine!AA121&gt;0,"&lt;p class=""cariere-pozitie-titlu"" id="""&amp;IF(Magazine!$AO121&lt;&gt;0,SUBSTITUTE(Magazine!$B121," ","-"),"")&amp;"""&gt;&amp;emsp;&amp;emsp;•&amp;nbsp;&amp;nbsp;Director Magazin&amp;nbsp;&amp;nbsp;("&amp;VLOOKUP(Magazine!$B121,Magazine!$B$2:$AN$95,26,0)&amp;IF(VLOOKUP(Magazine!$B121,Magazine!$B$2:$AN$95,26,0)&gt;1," pozitii"," pozitie")&amp;")&lt;/p&gt;"&amp;'Director Magazin   '!$D$1&amp;"  &lt;p&gt;&amp;emsp;&amp;emsp;&amp;emsp;&amp;emsp;&amp;emsp;Trimite-ne CV-ul tau: &lt;a href=""mailto:recrutare@altex.ro?subject="&amp;"["&amp;UPPER(Magazine!C121)&amp;"]"&amp;" ["&amp;UPPER(Magazine!A121)&amp;"] "&amp;"Director Magazin"&amp;"""&gt;click aici pentru a aplica.&lt;/a&gt;&lt;/p&gt;","")</f>
        <v/>
      </c>
      <c r="E246" t="str">
        <f>IF(Magazine!AB121&gt;0,"&lt;p class=""cariere-pozitie-titlu"" id="""&amp;IF(Magazine!$AO121&lt;&gt;0,SUBSTITUTE(Magazine!$B121," ","-"),"")&amp;"""&gt;&amp;emsp;&amp;emsp;•&amp;nbsp;&amp;nbsp;Director Adjunct Magazin&amp;nbsp;&amp;nbsp;("&amp;VLOOKUP(Magazine!$B121,Magazine!$B$2:$AN$95,27,0)&amp;IF(VLOOKUP(Magazine!$B121,Magazine!$B$2:$AN$95,27,0)&gt;1," pozitii"," pozitie")&amp;")&lt;/p&gt;"&amp;'Director Adjunct'!$D$1&amp;"  &lt;p&gt;&amp;emsp;&amp;emsp;&amp;emsp;&amp;emsp;&amp;emsp;Trimite-ne CV-ul tau: &lt;a href=""mailto:recrutare@altex.ro?subject="&amp;"["&amp;UPPER(Magazine!D121)&amp;"]"&amp;" ["&amp;UPPER(Magazine!B121)&amp;"] "&amp;"Director Adjunct Magazin"&amp;"""&gt;click aici pentru a aplica.&lt;/a&gt;&lt;/p&gt;","")</f>
        <v/>
      </c>
      <c r="F246" t="str">
        <f>IF(Magazine!AC121&gt;0,"&lt;p class=""cariere-pozitie-titlu"" id="""&amp;IF(Magazine!$AO121&lt;&gt;0,SUBSTITUTE(Magazine!$B121," ","-"),"")&amp;"""&gt;&amp;emsp;&amp;emsp;•&amp;nbsp;&amp;nbsp;Manager Financiar&amp;nbsp;&amp;nbsp;("&amp;VLOOKUP(Magazine!$B121,Magazine!$B$2:$AN$95,28,0)&amp;IF(VLOOKUP(Magazine!$B121,Magazine!$B$2:$AN$95,28,0)&gt;1," pozitii"," pozitie")&amp;")&lt;/p&gt;"&amp;'Manager Financiar'!$D$1&amp;"  &lt;p&gt;&amp;emsp;&amp;emsp;&amp;emsp;&amp;emsp;&amp;emsp;Trimite-ne CV-ul tau: &lt;a href=""mailto:recrutare@altex.ro?subject="&amp;"["&amp;UPPER(Magazine!C121)&amp;"]"&amp;" ["&amp;UPPER(Magazine!A121)&amp;"] "&amp;"Manager Financiar"&amp;"""&gt;click aici pentru a aplica.&lt;/a&gt;&lt;/p&gt;","")</f>
        <v/>
      </c>
      <c r="G246" t="str">
        <f>IF(Magazine!AD121&gt;0,"&lt;p class=""cariere-pozitie-titlu"" id="""&amp;IF(Magazine!$AO121&lt;&gt;0,SUBSTITUTE(Magazine!$B121," ","-"),"")&amp;"""&gt;&amp;emsp;&amp;emsp;•&amp;nbsp;&amp;nbsp;Casier&amp;nbsp;&amp;nbsp;("&amp;VLOOKUP(Magazine!$B121,Magazine!$B$2:$AN$95,29,0)&amp;IF(VLOOKUP(Magazine!$B121,Magazine!$B$2:$AN$95,29,0)&gt;1," pozitii"," pozitie")&amp;")&lt;/p&gt;"&amp;Casier!$D$1&amp;"  &lt;p&gt;&amp;emsp;&amp;emsp;&amp;emsp;&amp;emsp;&amp;emsp;Trimite-ne CV-ul tau: &lt;a href=""mailto:recrutare@altex.ro?subject="&amp;"["&amp;UPPER(Magazine!C121)&amp;"]"&amp;" ["&amp;UPPER(Magazine!A121)&amp;"] "&amp;"Casier"&amp;"""&gt;click aici pentru a aplica.&lt;/a&gt;&lt;/p&gt;","")</f>
        <v/>
      </c>
      <c r="H246" t="str">
        <f>IF(Magazine!AE121&gt;0,"&lt;p class=""cariere-pozitie-titlu"" id="""&amp;IF(Magazine!$AO121&lt;&gt;0,SUBSTITUTE(Magazine!$B121," ","-"),"")&amp;"""&gt;&amp;emsp;&amp;emsp;•&amp;nbsp;&amp;nbsp;Consultant Vanzari Electrocasnice Mari&amp;nbsp;&amp;nbsp;("&amp;VLOOKUP(Magazine!$B121,Magazine!$B$2:$AN$95,30,0)&amp;IF(VLOOKUP(Magazine!$B121,Magazine!$B$2:$AN$95,30,0)&gt;1," pozitii"," pozitie")&amp;")&lt;/p&gt;"&amp;'Electrocasnice Mari'!$D$1&amp;"  &lt;p&gt;&amp;emsp;&amp;emsp;&amp;emsp;&amp;emsp;&amp;emsp;Trimite-ne CV-ul tau: &lt;a href=""mailto:recrutare@altex.ro?subject="&amp;"["&amp;UPPER(Magazine!C121)&amp;"]"&amp;" ["&amp;UPPER(Magazine!A121)&amp;"] "&amp;"Electrocasnice Mari"&amp;"""&gt;clici aici pentru a aplica.&lt;/a&gt;&lt;/p&gt;","")</f>
        <v/>
      </c>
      <c r="I246" t="str">
        <f>IF(Magazine!AF121&gt;0,"&lt;p class=""cariere-pozitie-titlu"" id="""&amp;IF(Magazine!$AO121&lt;&gt;0,SUBSTITUTE(Magazine!$B121," ","-"),"")&amp;"""&gt;&amp;emsp;&amp;emsp;•&amp;nbsp;&amp;nbsp;Consultant Vanzari Electrocasnice Mici&amp;nbsp;&amp;nbsp;("&amp;VLOOKUP(Magazine!$B121,Magazine!$B$2:$AN$95,31,0)&amp;IF(VLOOKUP(Magazine!$B121,Magazine!$B$2:$AN$95,31,0)&gt;1," pozitii"," pozitie")&amp;")&lt;/p&gt;"&amp;'Electrocasnice Mici'!$D$1&amp;"  &lt;p&gt;&amp;emsp;&amp;emsp;&amp;emsp;&amp;emsp;&amp;emsp;Trimite-ne CV-ul tau: &lt;a href=""mailto:recrutare@altex.ro?subject="&amp;"["&amp;UPPER(Magazine!C121)&amp;"]"&amp;" ["&amp;UPPER(Magazine!A121)&amp;"] "&amp;"Electrocasnice Mici"&amp;"""&gt;click aici pentru a aplica.&lt;/a&gt;&lt;/p&gt;","")</f>
        <v/>
      </c>
      <c r="J246" t="str">
        <f>IF(Magazine!AG121&gt;0,"&lt;p class=""cariere-pozitie-titlu"" id="""&amp;IF(Magazine!$AO121&lt;&gt;0,SUBSTITUTE(Magazine!$B121," ","-"),"")&amp;"""&gt;&amp;emsp;&amp;emsp;•&amp;nbsp;&amp;nbsp;Consultant Vanzari Comunicatii&amp;nbsp;&amp;nbsp;("&amp;VLOOKUP(Magazine!$B121,Magazine!$B$2:$AN$95,32,0)&amp;IF(VLOOKUP(Magazine!$B121,Magazine!$B$2:$AN$95,32,0)&gt;1," pozitii"," pozitie")&amp;")&lt;/p&gt;"&amp;Comunicatii!$D$1&amp;"  &lt;p&gt;&amp;emsp;&amp;emsp;&amp;emsp;&amp;emsp;&amp;emsp;Trimite-ne CV-ul tau: &lt;a href=""mailto:recrutare@altex.ro?subject="&amp;"["&amp;UPPER(Magazine!C121)&amp;"]"&amp;" ["&amp;UPPER(Magazine!A121)&amp;"] "&amp;"Comunicatii"&amp;"""&gt;click aici pentru a aplica.&lt;/a&gt;&lt;/p&gt;","")</f>
        <v/>
      </c>
      <c r="K246" t="str">
        <f>IF(Magazine!AH121&gt;0,"&lt;p class=""cariere-pozitie-titlu"" id="""&amp;IF(Magazine!$AO121&lt;&gt;0,SUBSTITUTE(Magazine!$B121," ","-"),"")&amp;"""&gt;&amp;emsp;&amp;emsp;•&amp;nbsp;&amp;nbsp;Consultant Vanzari IT&amp;nbsp;&amp;nbsp;("&amp;VLOOKUP(Magazine!$B121,Magazine!$B$2:$AN$95,33,0)&amp;IF(VLOOKUP(Magazine!$B121,Magazine!$B$2:$AN$95,33,0)&gt;1," pozitii"," pozitie")&amp;")&lt;/p&gt;"&amp;IT!$D$1&amp;"  &lt;p&gt;&amp;emsp;&amp;emsp;&amp;emsp;&amp;emsp;&amp;emsp;Trimite-ne CV-ul tau: &lt;a href=""mailto:recrutare@altex.ro?subject="&amp;"["&amp;UPPER(Magazine!C121)&amp;"]"&amp;" ["&amp;UPPER(Magazine!A121)&amp;"] "&amp;"IT"&amp;"""&gt;click aici pentru a aplica.&lt;/a&gt;&lt;/p&gt;","")</f>
        <v/>
      </c>
      <c r="L246" t="str">
        <f>IF(Magazine!AI121&gt;0,"&lt;p class=""cariere-pozitie-titlu"" id="""&amp;IF(Magazine!$AO121&lt;&gt;0,SUBSTITUTE(Magazine!$B121," ","-"),"")&amp;"""&gt;&amp;emsp;&amp;emsp;•&amp;nbsp;&amp;nbsp;Consultant Vanzari Entertainment&amp;nbsp;&amp;nbsp;("&amp;VLOOKUP(Magazine!$B121,Magazine!$B$2:$AN$95,34,0)&amp;IF(VLOOKUP(Magazine!$B121,Magazine!$B$2:$AN$95,34,0)&gt;1," pozitii"," pozitie")&amp;")&lt;/p&gt;"&amp;Entertainment!$D$1&amp;"  &lt;p&gt;&amp;emsp;&amp;emsp;&amp;emsp;&amp;emsp;&amp;emsp;Trimite-ne CV-ul tau &lt;a href=""mailto:recrutare@altex.ro?subject="&amp;"["&amp;UPPER(Magazine!C121)&amp;"]"&amp;" ["&amp;UPPER(Magazine!A121)&amp;"] "&amp;"Entertainment"&amp;"""&gt;click aici pentru a aplica.&lt;/a&gt;&lt;/p&gt;","")</f>
        <v/>
      </c>
      <c r="M246" t="str">
        <f>IF(Magazine!AJ121&gt;0,"&lt;p class=""cariere-pozitie-titlu"" id="""&amp;IF(Magazine!$AO121&lt;&gt;0,SUBSTITUTE(Magazine!$B121," ","-"),"")&amp;"""&gt;&amp;emsp;&amp;emsp;•&amp;nbsp;&amp;nbsp;Consultant Vanzari Negre&amp;nbsp;&amp;nbsp;("&amp;VLOOKUP(Magazine!$B121,Magazine!$B$2:$AN$95,35,0)&amp;IF(VLOOKUP(Magazine!$B121,Magazine!$B$2:$AN$95,35,0)&gt;1," pozitii"," pozitie")&amp;")&lt;/p&gt;"&amp;Negre!D120&amp;"  &lt;p&gt;&amp;emsp;&amp;emsp;&amp;emsp;&amp;emsp;&amp;emsp;Trimite-ne CV-ul tău la adresa &lt;a href=""mailto:recrutare@altex.ro?subject="&amp;"["&amp;UPPER(Magazine!C121)&amp;"]"&amp;" ["&amp;UPPER(Magazine!A121)&amp;"] "&amp;"Negre"&amp;"""&gt;recrutare@altex.ro&lt;/a&gt;&lt;/p&gt;","")</f>
        <v/>
      </c>
      <c r="N246" t="str">
        <f>IF(Magazine!AK121&gt;0,"&lt;p class=""cariere-pozitie-titlu"" id="""&amp;IF(Magazine!$AO121&lt;&gt;0,SUBSTITUTE(Magazine!$B121," ","-"),"")&amp;"""&gt;&amp;emsp;&amp;emsp;•&amp;nbsp;&amp;nbsp;Consultant Vanzari Audio-Visual&amp;nbsp;&amp;nbsp;("&amp;VLOOKUP(Magazine!$B121,Magazine!$B$2:$AN$95,36,0)&amp;IF(VLOOKUP(Magazine!$B121,Magazine!$B$2:$AN$95,36,0)&gt;1," pozitii"," pozitie")&amp;")&lt;/p&gt;"&amp;'Audio-Visual    '!$D$1&amp;"  &lt;p&gt;&amp;emsp;&amp;emsp;&amp;emsp;&amp;emsp;&amp;emsp;Trimite-ne CV-ul tau: &lt;a href=""mailto:recrutare@altex.ro?subject="&amp;"["&amp;UPPER(Magazine!F121)&amp;"]"&amp;" ["&amp;UPPER(Magazine!D121)&amp;"] "&amp;"Audio-Visual"&amp;"""&gt;click aici pentru a aplica.&lt;/a&gt;&lt;/p&gt;","")</f>
        <v/>
      </c>
      <c r="O246" t="str">
        <f>IF(Magazine!AL121&gt;0,"&lt;p class=""cariere-pozitie-titlu"" id="""&amp;IF(Magazine!$AO121&lt;&gt;0,SUBSTITUTE(Magazine!$B121," ","-"),"")&amp;"""&gt;&amp;emsp;&amp;emsp;•&amp;nbsp;&amp;nbsp;Responsabil Service&amp;nbsp;&amp;nbsp;("&amp;VLOOKUP(Magazine!$B121,Magazine!$B$2:$AN$95,37,0)&amp;IF(VLOOKUP(Magazine!$B121,Magazine!$B$2:$AN$95,37,0)&gt;1," pozitii"," pozitie")&amp;")&lt;/p&gt;"&amp;'Responsabil Service'!$D$1&amp;"  &lt;p&gt;&amp;emsp;&amp;emsp;&amp;emsp;&amp;emsp;&amp;emsp;Trimite-ne CV-ul tau &lt;a href=""mailto:recrutare@altex.ro?subject="&amp;"["&amp;UPPER(Magazine!F121)&amp;"]"&amp;" ["&amp;UPPER(Magazine!D121)&amp;"] "&amp;"Responsabil Service"&amp;"""&gt;click aici pentru a aplica.&lt;/a&gt;&lt;/p&gt;","")</f>
        <v/>
      </c>
      <c r="P246" t="str">
        <f>IF(Magazine!AM121&gt;0,"&lt;p class=""cariere-pozitie-titlu"" id="""&amp;IF(Magazine!$AO121&lt;&gt;0,SUBSTITUTE(Magazine!$B121," ","-"),"")&amp;"""&gt;&amp;emsp;&amp;emsp;•&amp;nbsp;&amp;nbsp;Operator Online&amp;nbsp;&amp;nbsp;("&amp;VLOOKUP(Magazine!$B121,Magazine!$B$2:$AN$95,38,0)&amp;IF(VLOOKUP(Magazine!$B121,Magazine!$B$2:$AN$95,38,0)&gt;1,"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href=""mailto:recrutare@altex.ro?subject="&amp;"["&amp;UPPER(Magazine!F121)&amp;"]"&amp;" ["&amp;UPPER(Magazine!D121)&amp;"] "&amp;"Operator Online"&amp;"""&gt;recrutare@altex.ro&lt;/a&gt;&lt;/p&gt;","")</f>
        <v/>
      </c>
      <c r="Q246" t="str">
        <f>IF(Magazine!AN121&gt;0,"&lt;p class=""cariere-pozitie-titlu"" id="""&amp;IF(Magazine!$AO121&lt;&gt;0,SUBSTITUTE(Magazine!$B121," ","-"),"")&amp;"""&gt;&amp;emsp;&amp;emsp;•&amp;nbsp;&amp;nbsp;Operator Probe &amp; Garantii&amp;nbsp;&amp;nbsp;("&amp;VLOOKUP(Magazine!$B121,Magazine!$B$2:$AN$95,39,0)&amp;IF(VLOOKUP(Magazine!$B121,Magazine!$B$2:$AN$95,39,0)&gt;1,"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href=""mailto:recrutare@altex.ro?subject="&amp;"["&amp;UPPER(Magazine!G121)&amp;"]"&amp;" ["&amp;UPPER(Magazine!E121)&amp;"] "&amp;"Probe &amp; Garantii"&amp;"""&gt;recrutare@altex.ro&lt;/a&gt;&lt;/p&gt;","")</f>
        <v/>
      </c>
      <c r="R246" t="str">
        <f t="shared" si="5"/>
        <v/>
      </c>
    </row>
    <row r="247" spans="1:18" x14ac:dyDescent="0.3">
      <c r="A247" t="str">
        <f>IF(NOT(ISNA(VLOOKUP(Magazine!D122,Magazine!$AQ$2:$AR$41,2,0))),IF(Magazine!D122&lt;&gt;Magazine!D121,"&lt;button id="""&amp;LOWER(Magazine!D122)&amp;""" class=""accordion""&gt;Posturi in județul "&amp;Magazine!D122&amp;" &lt;div&gt;("&amp;VLOOKUP(Magazine!D122,Magazine!$AQ$2:$AR$41,2,0)&amp;")&lt;/div&gt;&lt;/button&gt;",""),"")</f>
        <v/>
      </c>
      <c r="B247" t="str">
        <f t="shared" si="6"/>
        <v/>
      </c>
      <c r="C247" t="str">
        <f>IF(Magazine!$AO122&lt;&gt;0,"  &lt;h3 class=cariere-magazin-titlu&gt;"&amp;Magazine!B122&amp;"&lt;/h3&gt;","")</f>
        <v/>
      </c>
      <c r="D247" t="str">
        <f>IF(Magazine!AA122&gt;0,"&lt;p class=""cariere-pozitie-titlu"" id="""&amp;IF(Magazine!$AO122&lt;&gt;0,SUBSTITUTE(Magazine!$B122," ","-"),"")&amp;"""&gt;&amp;emsp;&amp;emsp;•&amp;nbsp;&amp;nbsp;Director Magazin&amp;nbsp;&amp;nbsp;("&amp;VLOOKUP(Magazine!$B122,Magazine!$B$2:$AN$95,26,0)&amp;IF(VLOOKUP(Magazine!$B122,Magazine!$B$2:$AN$95,26,0)&gt;1," pozitii"," pozitie")&amp;")&lt;/p&gt;"&amp;'Director Magazin   '!$D$1&amp;"  &lt;p&gt;&amp;emsp;&amp;emsp;&amp;emsp;&amp;emsp;&amp;emsp;Trimite-ne CV-ul tau: &lt;a href=""mailto:recrutare@altex.ro?subject="&amp;"["&amp;UPPER(Magazine!C122)&amp;"]"&amp;" ["&amp;UPPER(Magazine!A122)&amp;"] "&amp;"Director Magazin"&amp;"""&gt;click aici pentru a aplica.&lt;/a&gt;&lt;/p&gt;","")</f>
        <v/>
      </c>
      <c r="E247" t="str">
        <f>IF(Magazine!AB122&gt;0,"&lt;p class=""cariere-pozitie-titlu"" id="""&amp;IF(Magazine!$AO122&lt;&gt;0,SUBSTITUTE(Magazine!$B122," ","-"),"")&amp;"""&gt;&amp;emsp;&amp;emsp;•&amp;nbsp;&amp;nbsp;Director Adjunct Magazin&amp;nbsp;&amp;nbsp;("&amp;VLOOKUP(Magazine!$B122,Magazine!$B$2:$AN$95,27,0)&amp;IF(VLOOKUP(Magazine!$B122,Magazine!$B$2:$AN$95,27,0)&gt;1," pozitii"," pozitie")&amp;")&lt;/p&gt;"&amp;'Director Adjunct'!$D$1&amp;"  &lt;p&gt;&amp;emsp;&amp;emsp;&amp;emsp;&amp;emsp;&amp;emsp;Trimite-ne CV-ul tau: &lt;a href=""mailto:recrutare@altex.ro?subject="&amp;"["&amp;UPPER(Magazine!D122)&amp;"]"&amp;" ["&amp;UPPER(Magazine!B122)&amp;"] "&amp;"Director Adjunct Magazin"&amp;"""&gt;click aici pentru a aplica.&lt;/a&gt;&lt;/p&gt;","")</f>
        <v/>
      </c>
      <c r="F247" t="str">
        <f>IF(Magazine!AC122&gt;0,"&lt;p class=""cariere-pozitie-titlu"" id="""&amp;IF(Magazine!$AO122&lt;&gt;0,SUBSTITUTE(Magazine!$B122," ","-"),"")&amp;"""&gt;&amp;emsp;&amp;emsp;•&amp;nbsp;&amp;nbsp;Manager Financiar&amp;nbsp;&amp;nbsp;("&amp;VLOOKUP(Magazine!$B122,Magazine!$B$2:$AN$95,28,0)&amp;IF(VLOOKUP(Magazine!$B122,Magazine!$B$2:$AN$95,28,0)&gt;1," pozitii"," pozitie")&amp;")&lt;/p&gt;"&amp;'Manager Financiar'!$D$1&amp;"  &lt;p&gt;&amp;emsp;&amp;emsp;&amp;emsp;&amp;emsp;&amp;emsp;Trimite-ne CV-ul tau: &lt;a href=""mailto:recrutare@altex.ro?subject="&amp;"["&amp;UPPER(Magazine!C122)&amp;"]"&amp;" ["&amp;UPPER(Magazine!A122)&amp;"] "&amp;"Manager Financiar"&amp;"""&gt;click aici pentru a aplica.&lt;/a&gt;&lt;/p&gt;","")</f>
        <v/>
      </c>
      <c r="G247" t="str">
        <f>IF(Magazine!AD122&gt;0,"&lt;p class=""cariere-pozitie-titlu"" id="""&amp;IF(Magazine!$AO122&lt;&gt;0,SUBSTITUTE(Magazine!$B122," ","-"),"")&amp;"""&gt;&amp;emsp;&amp;emsp;•&amp;nbsp;&amp;nbsp;Casier&amp;nbsp;&amp;nbsp;("&amp;VLOOKUP(Magazine!$B122,Magazine!$B$2:$AN$95,29,0)&amp;IF(VLOOKUP(Magazine!$B122,Magazine!$B$2:$AN$95,29,0)&gt;1," pozitii"," pozitie")&amp;")&lt;/p&gt;"&amp;Casier!$D$1&amp;"  &lt;p&gt;&amp;emsp;&amp;emsp;&amp;emsp;&amp;emsp;&amp;emsp;Trimite-ne CV-ul tau: &lt;a href=""mailto:recrutare@altex.ro?subject="&amp;"["&amp;UPPER(Magazine!C122)&amp;"]"&amp;" ["&amp;UPPER(Magazine!A122)&amp;"] "&amp;"Casier"&amp;"""&gt;click aici pentru a aplica.&lt;/a&gt;&lt;/p&gt;","")</f>
        <v/>
      </c>
      <c r="H247" t="str">
        <f>IF(Magazine!AE122&gt;0,"&lt;p class=""cariere-pozitie-titlu"" id="""&amp;IF(Magazine!$AO122&lt;&gt;0,SUBSTITUTE(Magazine!$B122," ","-"),"")&amp;"""&gt;&amp;emsp;&amp;emsp;•&amp;nbsp;&amp;nbsp;Consultant Vanzari Electrocasnice Mari&amp;nbsp;&amp;nbsp;("&amp;VLOOKUP(Magazine!$B122,Magazine!$B$2:$AN$95,30,0)&amp;IF(VLOOKUP(Magazine!$B122,Magazine!$B$2:$AN$95,30,0)&gt;1," pozitii"," pozitie")&amp;")&lt;/p&gt;"&amp;'Electrocasnice Mari'!$D$1&amp;"  &lt;p&gt;&amp;emsp;&amp;emsp;&amp;emsp;&amp;emsp;&amp;emsp;Trimite-ne CV-ul tau: &lt;a href=""mailto:recrutare@altex.ro?subject="&amp;"["&amp;UPPER(Magazine!C122)&amp;"]"&amp;" ["&amp;UPPER(Magazine!A122)&amp;"] "&amp;"Electrocasnice Mari"&amp;"""&gt;clici aici pentru a aplica.&lt;/a&gt;&lt;/p&gt;","")</f>
        <v/>
      </c>
      <c r="I247" t="str">
        <f>IF(Magazine!AF122&gt;0,"&lt;p class=""cariere-pozitie-titlu"" id="""&amp;IF(Magazine!$AO122&lt;&gt;0,SUBSTITUTE(Magazine!$B122," ","-"),"")&amp;"""&gt;&amp;emsp;&amp;emsp;•&amp;nbsp;&amp;nbsp;Consultant Vanzari Electrocasnice Mici&amp;nbsp;&amp;nbsp;("&amp;VLOOKUP(Magazine!$B122,Magazine!$B$2:$AN$95,31,0)&amp;IF(VLOOKUP(Magazine!$B122,Magazine!$B$2:$AN$95,31,0)&gt;1," pozitii"," pozitie")&amp;")&lt;/p&gt;"&amp;'Electrocasnice Mici'!$D$1&amp;"  &lt;p&gt;&amp;emsp;&amp;emsp;&amp;emsp;&amp;emsp;&amp;emsp;Trimite-ne CV-ul tau: &lt;a href=""mailto:recrutare@altex.ro?subject="&amp;"["&amp;UPPER(Magazine!C122)&amp;"]"&amp;" ["&amp;UPPER(Magazine!A122)&amp;"] "&amp;"Electrocasnice Mici"&amp;"""&gt;click aici pentru a aplica.&lt;/a&gt;&lt;/p&gt;","")</f>
        <v/>
      </c>
      <c r="J247" t="str">
        <f>IF(Magazine!AG122&gt;0,"&lt;p class=""cariere-pozitie-titlu"" id="""&amp;IF(Magazine!$AO122&lt;&gt;0,SUBSTITUTE(Magazine!$B122," ","-"),"")&amp;"""&gt;&amp;emsp;&amp;emsp;•&amp;nbsp;&amp;nbsp;Consultant Vanzari Comunicatii&amp;nbsp;&amp;nbsp;("&amp;VLOOKUP(Magazine!$B122,Magazine!$B$2:$AN$95,32,0)&amp;IF(VLOOKUP(Magazine!$B122,Magazine!$B$2:$AN$95,32,0)&gt;1," pozitii"," pozitie")&amp;")&lt;/p&gt;"&amp;Comunicatii!$D$1&amp;"  &lt;p&gt;&amp;emsp;&amp;emsp;&amp;emsp;&amp;emsp;&amp;emsp;Trimite-ne CV-ul tau: &lt;a href=""mailto:recrutare@altex.ro?subject="&amp;"["&amp;UPPER(Magazine!C122)&amp;"]"&amp;" ["&amp;UPPER(Magazine!A122)&amp;"] "&amp;"Comunicatii"&amp;"""&gt;click aici pentru a aplica.&lt;/a&gt;&lt;/p&gt;","")</f>
        <v/>
      </c>
      <c r="K247" t="str">
        <f>IF(Magazine!AH122&gt;0,"&lt;p class=""cariere-pozitie-titlu"" id="""&amp;IF(Magazine!$AO122&lt;&gt;0,SUBSTITUTE(Magazine!$B122," ","-"),"")&amp;"""&gt;&amp;emsp;&amp;emsp;•&amp;nbsp;&amp;nbsp;Consultant Vanzari IT&amp;nbsp;&amp;nbsp;("&amp;VLOOKUP(Magazine!$B122,Magazine!$B$2:$AN$95,33,0)&amp;IF(VLOOKUP(Magazine!$B122,Magazine!$B$2:$AN$95,33,0)&gt;1," pozitii"," pozitie")&amp;")&lt;/p&gt;"&amp;IT!$D$1&amp;"  &lt;p&gt;&amp;emsp;&amp;emsp;&amp;emsp;&amp;emsp;&amp;emsp;Trimite-ne CV-ul tau: &lt;a href=""mailto:recrutare@altex.ro?subject="&amp;"["&amp;UPPER(Magazine!C122)&amp;"]"&amp;" ["&amp;UPPER(Magazine!A122)&amp;"] "&amp;"IT"&amp;"""&gt;click aici pentru a aplica.&lt;/a&gt;&lt;/p&gt;","")</f>
        <v/>
      </c>
      <c r="L247" t="str">
        <f>IF(Magazine!AI122&gt;0,"&lt;p class=""cariere-pozitie-titlu"" id="""&amp;IF(Magazine!$AO122&lt;&gt;0,SUBSTITUTE(Magazine!$B122," ","-"),"")&amp;"""&gt;&amp;emsp;&amp;emsp;•&amp;nbsp;&amp;nbsp;Consultant Vanzari Entertainment&amp;nbsp;&amp;nbsp;("&amp;VLOOKUP(Magazine!$B122,Magazine!$B$2:$AN$95,34,0)&amp;IF(VLOOKUP(Magazine!$B122,Magazine!$B$2:$AN$95,34,0)&gt;1," pozitii"," pozitie")&amp;")&lt;/p&gt;"&amp;Entertainment!$D$1&amp;"  &lt;p&gt;&amp;emsp;&amp;emsp;&amp;emsp;&amp;emsp;&amp;emsp;Trimite-ne CV-ul tau &lt;a href=""mailto:recrutare@altex.ro?subject="&amp;"["&amp;UPPER(Magazine!C122)&amp;"]"&amp;" ["&amp;UPPER(Magazine!A122)&amp;"] "&amp;"Entertainment"&amp;"""&gt;click aici pentru a aplica.&lt;/a&gt;&lt;/p&gt;","")</f>
        <v/>
      </c>
      <c r="M247" t="str">
        <f>IF(Magazine!AJ122&gt;0,"&lt;p class=""cariere-pozitie-titlu"" id="""&amp;IF(Magazine!$AO122&lt;&gt;0,SUBSTITUTE(Magazine!$B122," ","-"),"")&amp;"""&gt;&amp;emsp;&amp;emsp;•&amp;nbsp;&amp;nbsp;Consultant Vanzari Negre&amp;nbsp;&amp;nbsp;("&amp;VLOOKUP(Magazine!$B122,Magazine!$B$2:$AN$95,35,0)&amp;IF(VLOOKUP(Magazine!$B122,Magazine!$B$2:$AN$95,35,0)&gt;1," pozitii"," pozitie")&amp;")&lt;/p&gt;"&amp;Negre!D121&amp;"  &lt;p&gt;&amp;emsp;&amp;emsp;&amp;emsp;&amp;emsp;&amp;emsp;Trimite-ne CV-ul tău la adresa &lt;a href=""mailto:recrutare@altex.ro?subject="&amp;"["&amp;UPPER(Magazine!C122)&amp;"]"&amp;" ["&amp;UPPER(Magazine!A122)&amp;"] "&amp;"Negre"&amp;"""&gt;recrutare@altex.ro&lt;/a&gt;&lt;/p&gt;","")</f>
        <v/>
      </c>
      <c r="N247" t="str">
        <f>IF(Magazine!AK122&gt;0,"&lt;p class=""cariere-pozitie-titlu"" id="""&amp;IF(Magazine!$AO122&lt;&gt;0,SUBSTITUTE(Magazine!$B122," ","-"),"")&amp;"""&gt;&amp;emsp;&amp;emsp;•&amp;nbsp;&amp;nbsp;Consultant Vanzari Audio-Visual&amp;nbsp;&amp;nbsp;("&amp;VLOOKUP(Magazine!$B122,Magazine!$B$2:$AN$95,36,0)&amp;IF(VLOOKUP(Magazine!$B122,Magazine!$B$2:$AN$95,36,0)&gt;1," pozitii"," pozitie")&amp;")&lt;/p&gt;"&amp;'Audio-Visual    '!$D$1&amp;"  &lt;p&gt;&amp;emsp;&amp;emsp;&amp;emsp;&amp;emsp;&amp;emsp;Trimite-ne CV-ul tau: &lt;a href=""mailto:recrutare@altex.ro?subject="&amp;"["&amp;UPPER(Magazine!F122)&amp;"]"&amp;" ["&amp;UPPER(Magazine!D122)&amp;"] "&amp;"Audio-Visual"&amp;"""&gt;click aici pentru a aplica.&lt;/a&gt;&lt;/p&gt;","")</f>
        <v/>
      </c>
      <c r="O247" t="str">
        <f>IF(Magazine!AL122&gt;0,"&lt;p class=""cariere-pozitie-titlu"" id="""&amp;IF(Magazine!$AO122&lt;&gt;0,SUBSTITUTE(Magazine!$B122," ","-"),"")&amp;"""&gt;&amp;emsp;&amp;emsp;•&amp;nbsp;&amp;nbsp;Responsabil Service&amp;nbsp;&amp;nbsp;("&amp;VLOOKUP(Magazine!$B122,Magazine!$B$2:$AN$95,37,0)&amp;IF(VLOOKUP(Magazine!$B122,Magazine!$B$2:$AN$95,37,0)&gt;1," pozitii"," pozitie")&amp;")&lt;/p&gt;"&amp;'Responsabil Service'!$D$1&amp;"  &lt;p&gt;&amp;emsp;&amp;emsp;&amp;emsp;&amp;emsp;&amp;emsp;Trimite-ne CV-ul tau &lt;a href=""mailto:recrutare@altex.ro?subject="&amp;"["&amp;UPPER(Magazine!F122)&amp;"]"&amp;" ["&amp;UPPER(Magazine!D122)&amp;"] "&amp;"Responsabil Service"&amp;"""&gt;click aici pentru a aplica.&lt;/a&gt;&lt;/p&gt;","")</f>
        <v/>
      </c>
      <c r="P247" t="str">
        <f>IF(Magazine!AM122&gt;0,"&lt;p class=""cariere-pozitie-titlu"" id="""&amp;IF(Magazine!$AO122&lt;&gt;0,SUBSTITUTE(Magazine!$B122," ","-"),"")&amp;"""&gt;&amp;emsp;&amp;emsp;•&amp;nbsp;&amp;nbsp;Operator Online&amp;nbsp;&amp;nbsp;("&amp;VLOOKUP(Magazine!$B122,Magazine!$B$2:$AN$95,38,0)&amp;IF(VLOOKUP(Magazine!$B122,Magazine!$B$2:$AN$95,38,0)&gt;1,"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href=""mailto:recrutare@altex.ro?subject="&amp;"["&amp;UPPER(Magazine!F122)&amp;"]"&amp;" ["&amp;UPPER(Magazine!D122)&amp;"] "&amp;"Operator Online"&amp;"""&gt;recrutare@altex.ro&lt;/a&gt;&lt;/p&gt;","")</f>
        <v/>
      </c>
      <c r="Q247" t="str">
        <f>IF(Magazine!AN122&gt;0,"&lt;p class=""cariere-pozitie-titlu"" id="""&amp;IF(Magazine!$AO122&lt;&gt;0,SUBSTITUTE(Magazine!$B122," ","-"),"")&amp;"""&gt;&amp;emsp;&amp;emsp;•&amp;nbsp;&amp;nbsp;Operator Probe &amp; Garantii&amp;nbsp;&amp;nbsp;("&amp;VLOOKUP(Magazine!$B122,Magazine!$B$2:$AN$95,39,0)&amp;IF(VLOOKUP(Magazine!$B122,Magazine!$B$2:$AN$95,39,0)&gt;1,"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href=""mailto:recrutare@altex.ro?subject="&amp;"["&amp;UPPER(Magazine!G122)&amp;"]"&amp;" ["&amp;UPPER(Magazine!E122)&amp;"] "&amp;"Probe &amp; Garantii"&amp;"""&gt;recrutare@altex.ro&lt;/a&gt;&lt;/p&gt;","")</f>
        <v/>
      </c>
      <c r="R247" t="str">
        <f t="shared" si="5"/>
        <v/>
      </c>
    </row>
    <row r="248" spans="1:18" x14ac:dyDescent="0.3">
      <c r="A248" t="str">
        <f>IF(NOT(ISNA(VLOOKUP(Magazine!D123,Magazine!$AQ$2:$AR$41,2,0))),IF(Magazine!D123&lt;&gt;Magazine!D122,"&lt;button id="""&amp;LOWER(Magazine!D123)&amp;""" class=""accordion""&gt;Posturi in județul "&amp;Magazine!D123&amp;" &lt;div&gt;("&amp;VLOOKUP(Magazine!D123,Magazine!$AQ$2:$AR$41,2,0)&amp;")&lt;/div&gt;&lt;/button&gt;",""),"")</f>
        <v/>
      </c>
      <c r="B248" t="str">
        <f t="shared" si="6"/>
        <v/>
      </c>
      <c r="C248" t="str">
        <f>IF(Magazine!$AO123&lt;&gt;0,"  &lt;h3 class=cariere-magazin-titlu&gt;"&amp;Magazine!B123&amp;"&lt;/h3&gt;","")</f>
        <v/>
      </c>
      <c r="D248" t="str">
        <f>IF(Magazine!AA123&gt;0,"&lt;p class=""cariere-pozitie-titlu"" id="""&amp;IF(Magazine!$AO123&lt;&gt;0,SUBSTITUTE(Magazine!$B123," ","-"),"")&amp;"""&gt;&amp;emsp;&amp;emsp;•&amp;nbsp;&amp;nbsp;Director Magazin&amp;nbsp;&amp;nbsp;("&amp;VLOOKUP(Magazine!$B123,Magazine!$B$2:$AN$95,26,0)&amp;IF(VLOOKUP(Magazine!$B123,Magazine!$B$2:$AN$95,26,0)&gt;1," pozitii"," pozitie")&amp;")&lt;/p&gt;"&amp;'Director Magazin   '!$D$1&amp;"  &lt;p&gt;&amp;emsp;&amp;emsp;&amp;emsp;&amp;emsp;&amp;emsp;Trimite-ne CV-ul tau: &lt;a href=""mailto:recrutare@altex.ro?subject="&amp;"["&amp;UPPER(Magazine!C123)&amp;"]"&amp;" ["&amp;UPPER(Magazine!A123)&amp;"] "&amp;"Director Magazin"&amp;"""&gt;click aici pentru a aplica.&lt;/a&gt;&lt;/p&gt;","")</f>
        <v/>
      </c>
      <c r="E248" t="str">
        <f>IF(Magazine!AB123&gt;0,"&lt;p class=""cariere-pozitie-titlu"" id="""&amp;IF(Magazine!$AO123&lt;&gt;0,SUBSTITUTE(Magazine!$B123," ","-"),"")&amp;"""&gt;&amp;emsp;&amp;emsp;•&amp;nbsp;&amp;nbsp;Director Adjunct Magazin&amp;nbsp;&amp;nbsp;("&amp;VLOOKUP(Magazine!$B123,Magazine!$B$2:$AN$95,27,0)&amp;IF(VLOOKUP(Magazine!$B123,Magazine!$B$2:$AN$95,27,0)&gt;1," pozitii"," pozitie")&amp;")&lt;/p&gt;"&amp;'Director Adjunct'!$D$1&amp;"  &lt;p&gt;&amp;emsp;&amp;emsp;&amp;emsp;&amp;emsp;&amp;emsp;Trimite-ne CV-ul tau: &lt;a href=""mailto:recrutare@altex.ro?subject="&amp;"["&amp;UPPER(Magazine!D123)&amp;"]"&amp;" ["&amp;UPPER(Magazine!B123)&amp;"] "&amp;"Director Adjunct Magazin"&amp;"""&gt;click aici pentru a aplica.&lt;/a&gt;&lt;/p&gt;","")</f>
        <v/>
      </c>
      <c r="F248" t="str">
        <f>IF(Magazine!AC123&gt;0,"&lt;p class=""cariere-pozitie-titlu"" id="""&amp;IF(Magazine!$AO123&lt;&gt;0,SUBSTITUTE(Magazine!$B123," ","-"),"")&amp;"""&gt;&amp;emsp;&amp;emsp;•&amp;nbsp;&amp;nbsp;Manager Financiar&amp;nbsp;&amp;nbsp;("&amp;VLOOKUP(Magazine!$B123,Magazine!$B$2:$AN$95,28,0)&amp;IF(VLOOKUP(Magazine!$B123,Magazine!$B$2:$AN$95,28,0)&gt;1," pozitii"," pozitie")&amp;")&lt;/p&gt;"&amp;'Manager Financiar'!$D$1&amp;"  &lt;p&gt;&amp;emsp;&amp;emsp;&amp;emsp;&amp;emsp;&amp;emsp;Trimite-ne CV-ul tau: &lt;a href=""mailto:recrutare@altex.ro?subject="&amp;"["&amp;UPPER(Magazine!C123)&amp;"]"&amp;" ["&amp;UPPER(Magazine!A123)&amp;"] "&amp;"Manager Financiar"&amp;"""&gt;click aici pentru a aplica.&lt;/a&gt;&lt;/p&gt;","")</f>
        <v/>
      </c>
      <c r="G248" t="str">
        <f>IF(Magazine!AD123&gt;0,"&lt;p class=""cariere-pozitie-titlu"" id="""&amp;IF(Magazine!$AO123&lt;&gt;0,SUBSTITUTE(Magazine!$B123," ","-"),"")&amp;"""&gt;&amp;emsp;&amp;emsp;•&amp;nbsp;&amp;nbsp;Casier&amp;nbsp;&amp;nbsp;("&amp;VLOOKUP(Magazine!$B123,Magazine!$B$2:$AN$95,29,0)&amp;IF(VLOOKUP(Magazine!$B123,Magazine!$B$2:$AN$95,29,0)&gt;1," pozitii"," pozitie")&amp;")&lt;/p&gt;"&amp;Casier!$D$1&amp;"  &lt;p&gt;&amp;emsp;&amp;emsp;&amp;emsp;&amp;emsp;&amp;emsp;Trimite-ne CV-ul tau: &lt;a href=""mailto:recrutare@altex.ro?subject="&amp;"["&amp;UPPER(Magazine!C123)&amp;"]"&amp;" ["&amp;UPPER(Magazine!A123)&amp;"] "&amp;"Casier"&amp;"""&gt;click aici pentru a aplica.&lt;/a&gt;&lt;/p&gt;","")</f>
        <v/>
      </c>
      <c r="H248" t="str">
        <f>IF(Magazine!AE123&gt;0,"&lt;p class=""cariere-pozitie-titlu"" id="""&amp;IF(Magazine!$AO123&lt;&gt;0,SUBSTITUTE(Magazine!$B123," ","-"),"")&amp;"""&gt;&amp;emsp;&amp;emsp;•&amp;nbsp;&amp;nbsp;Consultant Vanzari Electrocasnice Mari&amp;nbsp;&amp;nbsp;("&amp;VLOOKUP(Magazine!$B123,Magazine!$B$2:$AN$95,30,0)&amp;IF(VLOOKUP(Magazine!$B123,Magazine!$B$2:$AN$95,30,0)&gt;1," pozitii"," pozitie")&amp;")&lt;/p&gt;"&amp;'Electrocasnice Mari'!$D$1&amp;"  &lt;p&gt;&amp;emsp;&amp;emsp;&amp;emsp;&amp;emsp;&amp;emsp;Trimite-ne CV-ul tau: &lt;a href=""mailto:recrutare@altex.ro?subject="&amp;"["&amp;UPPER(Magazine!C123)&amp;"]"&amp;" ["&amp;UPPER(Magazine!A123)&amp;"] "&amp;"Electrocasnice Mari"&amp;"""&gt;clici aici pentru a aplica.&lt;/a&gt;&lt;/p&gt;","")</f>
        <v/>
      </c>
      <c r="I248" t="str">
        <f>IF(Magazine!AF123&gt;0,"&lt;p class=""cariere-pozitie-titlu"" id="""&amp;IF(Magazine!$AO123&lt;&gt;0,SUBSTITUTE(Magazine!$B123," ","-"),"")&amp;"""&gt;&amp;emsp;&amp;emsp;•&amp;nbsp;&amp;nbsp;Consultant Vanzari Electrocasnice Mici&amp;nbsp;&amp;nbsp;("&amp;VLOOKUP(Magazine!$B123,Magazine!$B$2:$AN$95,31,0)&amp;IF(VLOOKUP(Magazine!$B123,Magazine!$B$2:$AN$95,31,0)&gt;1," pozitii"," pozitie")&amp;")&lt;/p&gt;"&amp;'Electrocasnice Mici'!$D$1&amp;"  &lt;p&gt;&amp;emsp;&amp;emsp;&amp;emsp;&amp;emsp;&amp;emsp;Trimite-ne CV-ul tau: &lt;a href=""mailto:recrutare@altex.ro?subject="&amp;"["&amp;UPPER(Magazine!C123)&amp;"]"&amp;" ["&amp;UPPER(Magazine!A123)&amp;"] "&amp;"Electrocasnice Mici"&amp;"""&gt;click aici pentru a aplica.&lt;/a&gt;&lt;/p&gt;","")</f>
        <v/>
      </c>
      <c r="J248" t="str">
        <f>IF(Magazine!AG123&gt;0,"&lt;p class=""cariere-pozitie-titlu"" id="""&amp;IF(Magazine!$AO123&lt;&gt;0,SUBSTITUTE(Magazine!$B123," ","-"),"")&amp;"""&gt;&amp;emsp;&amp;emsp;•&amp;nbsp;&amp;nbsp;Consultant Vanzari Comunicatii&amp;nbsp;&amp;nbsp;("&amp;VLOOKUP(Magazine!$B123,Magazine!$B$2:$AN$95,32,0)&amp;IF(VLOOKUP(Magazine!$B123,Magazine!$B$2:$AN$95,32,0)&gt;1," pozitii"," pozitie")&amp;")&lt;/p&gt;"&amp;Comunicatii!$D$1&amp;"  &lt;p&gt;&amp;emsp;&amp;emsp;&amp;emsp;&amp;emsp;&amp;emsp;Trimite-ne CV-ul tau: &lt;a href=""mailto:recrutare@altex.ro?subject="&amp;"["&amp;UPPER(Magazine!C123)&amp;"]"&amp;" ["&amp;UPPER(Magazine!A123)&amp;"] "&amp;"Comunicatii"&amp;"""&gt;click aici pentru a aplica.&lt;/a&gt;&lt;/p&gt;","")</f>
        <v/>
      </c>
      <c r="K248" t="str">
        <f>IF(Magazine!AH123&gt;0,"&lt;p class=""cariere-pozitie-titlu"" id="""&amp;IF(Magazine!$AO123&lt;&gt;0,SUBSTITUTE(Magazine!$B123," ","-"),"")&amp;"""&gt;&amp;emsp;&amp;emsp;•&amp;nbsp;&amp;nbsp;Consultant Vanzari IT&amp;nbsp;&amp;nbsp;("&amp;VLOOKUP(Magazine!$B123,Magazine!$B$2:$AN$95,33,0)&amp;IF(VLOOKUP(Magazine!$B123,Magazine!$B$2:$AN$95,33,0)&gt;1," pozitii"," pozitie")&amp;")&lt;/p&gt;"&amp;IT!$D$1&amp;"  &lt;p&gt;&amp;emsp;&amp;emsp;&amp;emsp;&amp;emsp;&amp;emsp;Trimite-ne CV-ul tau: &lt;a href=""mailto:recrutare@altex.ro?subject="&amp;"["&amp;UPPER(Magazine!C123)&amp;"]"&amp;" ["&amp;UPPER(Magazine!A123)&amp;"] "&amp;"IT"&amp;"""&gt;click aici pentru a aplica.&lt;/a&gt;&lt;/p&gt;","")</f>
        <v/>
      </c>
      <c r="L248" t="str">
        <f>IF(Magazine!AI123&gt;0,"&lt;p class=""cariere-pozitie-titlu"" id="""&amp;IF(Magazine!$AO123&lt;&gt;0,SUBSTITUTE(Magazine!$B123," ","-"),"")&amp;"""&gt;&amp;emsp;&amp;emsp;•&amp;nbsp;&amp;nbsp;Consultant Vanzari Entertainment&amp;nbsp;&amp;nbsp;("&amp;VLOOKUP(Magazine!$B123,Magazine!$B$2:$AN$95,34,0)&amp;IF(VLOOKUP(Magazine!$B123,Magazine!$B$2:$AN$95,34,0)&gt;1," pozitii"," pozitie")&amp;")&lt;/p&gt;"&amp;Entertainment!$D$1&amp;"  &lt;p&gt;&amp;emsp;&amp;emsp;&amp;emsp;&amp;emsp;&amp;emsp;Trimite-ne CV-ul tau &lt;a href=""mailto:recrutare@altex.ro?subject="&amp;"["&amp;UPPER(Magazine!C123)&amp;"]"&amp;" ["&amp;UPPER(Magazine!A123)&amp;"] "&amp;"Entertainment"&amp;"""&gt;click aici pentru a aplica.&lt;/a&gt;&lt;/p&gt;","")</f>
        <v/>
      </c>
      <c r="M248" t="str">
        <f>IF(Magazine!AJ123&gt;0,"&lt;p class=""cariere-pozitie-titlu"" id="""&amp;IF(Magazine!$AO123&lt;&gt;0,SUBSTITUTE(Magazine!$B123," ","-"),"")&amp;"""&gt;&amp;emsp;&amp;emsp;•&amp;nbsp;&amp;nbsp;Consultant Vanzari Negre&amp;nbsp;&amp;nbsp;("&amp;VLOOKUP(Magazine!$B123,Magazine!$B$2:$AN$95,35,0)&amp;IF(VLOOKUP(Magazine!$B123,Magazine!$B$2:$AN$95,35,0)&gt;1," pozitii"," pozitie")&amp;")&lt;/p&gt;"&amp;Negre!D122&amp;"  &lt;p&gt;&amp;emsp;&amp;emsp;&amp;emsp;&amp;emsp;&amp;emsp;Trimite-ne CV-ul tău la adresa &lt;a href=""mailto:recrutare@altex.ro?subject="&amp;"["&amp;UPPER(Magazine!C123)&amp;"]"&amp;" ["&amp;UPPER(Magazine!A123)&amp;"] "&amp;"Negre"&amp;"""&gt;recrutare@altex.ro&lt;/a&gt;&lt;/p&gt;","")</f>
        <v/>
      </c>
      <c r="N248" t="str">
        <f>IF(Magazine!AK123&gt;0,"&lt;p class=""cariere-pozitie-titlu"" id="""&amp;IF(Magazine!$AO123&lt;&gt;0,SUBSTITUTE(Magazine!$B123," ","-"),"")&amp;"""&gt;&amp;emsp;&amp;emsp;•&amp;nbsp;&amp;nbsp;Consultant Vanzari Audio-Visual&amp;nbsp;&amp;nbsp;("&amp;VLOOKUP(Magazine!$B123,Magazine!$B$2:$AN$95,36,0)&amp;IF(VLOOKUP(Magazine!$B123,Magazine!$B$2:$AN$95,36,0)&gt;1," pozitii"," pozitie")&amp;")&lt;/p&gt;"&amp;'Audio-Visual    '!$D$1&amp;"  &lt;p&gt;&amp;emsp;&amp;emsp;&amp;emsp;&amp;emsp;&amp;emsp;Trimite-ne CV-ul tau: &lt;a href=""mailto:recrutare@altex.ro?subject="&amp;"["&amp;UPPER(Magazine!F123)&amp;"]"&amp;" ["&amp;UPPER(Magazine!D123)&amp;"] "&amp;"Audio-Visual"&amp;"""&gt;click aici pentru a aplica.&lt;/a&gt;&lt;/p&gt;","")</f>
        <v/>
      </c>
      <c r="O248" t="str">
        <f>IF(Magazine!AL123&gt;0,"&lt;p class=""cariere-pozitie-titlu"" id="""&amp;IF(Magazine!$AO123&lt;&gt;0,SUBSTITUTE(Magazine!$B123," ","-"),"")&amp;"""&gt;&amp;emsp;&amp;emsp;•&amp;nbsp;&amp;nbsp;Responsabil Service&amp;nbsp;&amp;nbsp;("&amp;VLOOKUP(Magazine!$B123,Magazine!$B$2:$AN$95,37,0)&amp;IF(VLOOKUP(Magazine!$B123,Magazine!$B$2:$AN$95,37,0)&gt;1," pozitii"," pozitie")&amp;")&lt;/p&gt;"&amp;'Responsabil Service'!$D$1&amp;"  &lt;p&gt;&amp;emsp;&amp;emsp;&amp;emsp;&amp;emsp;&amp;emsp;Trimite-ne CV-ul tau &lt;a href=""mailto:recrutare@altex.ro?subject="&amp;"["&amp;UPPER(Magazine!F123)&amp;"]"&amp;" ["&amp;UPPER(Magazine!D123)&amp;"] "&amp;"Responsabil Service"&amp;"""&gt;click aici pentru a aplica.&lt;/a&gt;&lt;/p&gt;","")</f>
        <v/>
      </c>
      <c r="P248" t="str">
        <f>IF(Magazine!AM123&gt;0,"&lt;p class=""cariere-pozitie-titlu"" id="""&amp;IF(Magazine!$AO123&lt;&gt;0,SUBSTITUTE(Magazine!$B123," ","-"),"")&amp;"""&gt;&amp;emsp;&amp;emsp;•&amp;nbsp;&amp;nbsp;Operator Online&amp;nbsp;&amp;nbsp;("&amp;VLOOKUP(Magazine!$B123,Magazine!$B$2:$AN$95,38,0)&amp;IF(VLOOKUP(Magazine!$B123,Magazine!$B$2:$AN$95,38,0)&gt;1,"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href=""mailto:recrutare@altex.ro?subject="&amp;"["&amp;UPPER(Magazine!F123)&amp;"]"&amp;" ["&amp;UPPER(Magazine!D123)&amp;"] "&amp;"Operator Online"&amp;"""&gt;recrutare@altex.ro&lt;/a&gt;&lt;/p&gt;","")</f>
        <v/>
      </c>
      <c r="Q248" t="str">
        <f>IF(Magazine!AN123&gt;0,"&lt;p class=""cariere-pozitie-titlu"" id="""&amp;IF(Magazine!$AO123&lt;&gt;0,SUBSTITUTE(Magazine!$B123," ","-"),"")&amp;"""&gt;&amp;emsp;&amp;emsp;•&amp;nbsp;&amp;nbsp;Operator Probe &amp; Garantii&amp;nbsp;&amp;nbsp;("&amp;VLOOKUP(Magazine!$B123,Magazine!$B$2:$AN$95,39,0)&amp;IF(VLOOKUP(Magazine!$B123,Magazine!$B$2:$AN$95,39,0)&gt;1,"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href=""mailto:recrutare@altex.ro?subject="&amp;"["&amp;UPPER(Magazine!G123)&amp;"]"&amp;" ["&amp;UPPER(Magazine!E123)&amp;"] "&amp;"Probe &amp; Garantii"&amp;"""&gt;recrutare@altex.ro&lt;/a&gt;&lt;/p&gt;","")</f>
        <v/>
      </c>
      <c r="R248" t="str">
        <f t="shared" si="5"/>
        <v/>
      </c>
    </row>
    <row r="249" spans="1:18" x14ac:dyDescent="0.3">
      <c r="A249" t="str">
        <f>IF(NOT(ISNA(VLOOKUP(Magazine!D124,Magazine!$AQ$2:$AR$41,2,0))),IF(Magazine!D124&lt;&gt;Magazine!D123,"&lt;button id="""&amp;LOWER(Magazine!D124)&amp;""" class=""accordion""&gt;Posturi in județul "&amp;Magazine!D124&amp;" &lt;div&gt;("&amp;VLOOKUP(Magazine!D124,Magazine!$AQ$2:$AR$41,2,0)&amp;")&lt;/div&gt;&lt;/button&gt;",""),"")</f>
        <v/>
      </c>
      <c r="B249" t="str">
        <f t="shared" si="6"/>
        <v/>
      </c>
      <c r="C249" t="str">
        <f>IF(Magazine!$AO124&lt;&gt;0,"  &lt;h3 class=cariere-magazin-titlu&gt;"&amp;Magazine!B124&amp;"&lt;/h3&gt;","")</f>
        <v/>
      </c>
      <c r="D249" t="str">
        <f>IF(Magazine!AA124&gt;0,"&lt;p class=""cariere-pozitie-titlu"" id="""&amp;IF(Magazine!$AO124&lt;&gt;0,SUBSTITUTE(Magazine!$B124," ","-"),"")&amp;"""&gt;&amp;emsp;&amp;emsp;•&amp;nbsp;&amp;nbsp;Director Magazin&amp;nbsp;&amp;nbsp;("&amp;VLOOKUP(Magazine!$B124,Magazine!$B$2:$AN$95,26,0)&amp;IF(VLOOKUP(Magazine!$B124,Magazine!$B$2:$AN$95,26,0)&gt;1," pozitii"," pozitie")&amp;")&lt;/p&gt;"&amp;'Director Magazin   '!$D$1&amp;"  &lt;p&gt;&amp;emsp;&amp;emsp;&amp;emsp;&amp;emsp;&amp;emsp;Trimite-ne CV-ul tau: &lt;a href=""mailto:recrutare@altex.ro?subject="&amp;"["&amp;UPPER(Magazine!C124)&amp;"]"&amp;" ["&amp;UPPER(Magazine!A124)&amp;"] "&amp;"Director Magazin"&amp;"""&gt;click aici pentru a aplica.&lt;/a&gt;&lt;/p&gt;","")</f>
        <v/>
      </c>
      <c r="E249" t="str">
        <f>IF(Magazine!AB124&gt;0,"&lt;p class=""cariere-pozitie-titlu"" id="""&amp;IF(Magazine!$AO124&lt;&gt;0,SUBSTITUTE(Magazine!$B124," ","-"),"")&amp;"""&gt;&amp;emsp;&amp;emsp;•&amp;nbsp;&amp;nbsp;Director Adjunct Magazin&amp;nbsp;&amp;nbsp;("&amp;VLOOKUP(Magazine!$B124,Magazine!$B$2:$AN$95,27,0)&amp;IF(VLOOKUP(Magazine!$B124,Magazine!$B$2:$AN$95,27,0)&gt;1," pozitii"," pozitie")&amp;")&lt;/p&gt;"&amp;'Director Adjunct'!$D$1&amp;"  &lt;p&gt;&amp;emsp;&amp;emsp;&amp;emsp;&amp;emsp;&amp;emsp;Trimite-ne CV-ul tau: &lt;a href=""mailto:recrutare@altex.ro?subject="&amp;"["&amp;UPPER(Magazine!D124)&amp;"]"&amp;" ["&amp;UPPER(Magazine!B124)&amp;"] "&amp;"Director Adjunct Magazin"&amp;"""&gt;click aici pentru a aplica.&lt;/a&gt;&lt;/p&gt;","")</f>
        <v/>
      </c>
      <c r="F249" t="str">
        <f>IF(Magazine!AC124&gt;0,"&lt;p class=""cariere-pozitie-titlu"" id="""&amp;IF(Magazine!$AO124&lt;&gt;0,SUBSTITUTE(Magazine!$B124," ","-"),"")&amp;"""&gt;&amp;emsp;&amp;emsp;•&amp;nbsp;&amp;nbsp;Manager Financiar&amp;nbsp;&amp;nbsp;("&amp;VLOOKUP(Magazine!$B124,Magazine!$B$2:$AN$95,28,0)&amp;IF(VLOOKUP(Magazine!$B124,Magazine!$B$2:$AN$95,28,0)&gt;1," pozitii"," pozitie")&amp;")&lt;/p&gt;"&amp;'Manager Financiar'!$D$1&amp;"  &lt;p&gt;&amp;emsp;&amp;emsp;&amp;emsp;&amp;emsp;&amp;emsp;Trimite-ne CV-ul tau: &lt;a href=""mailto:recrutare@altex.ro?subject="&amp;"["&amp;UPPER(Magazine!C124)&amp;"]"&amp;" ["&amp;UPPER(Magazine!A124)&amp;"] "&amp;"Manager Financiar"&amp;"""&gt;click aici pentru a aplica.&lt;/a&gt;&lt;/p&gt;","")</f>
        <v/>
      </c>
      <c r="G249" t="str">
        <f>IF(Magazine!AD124&gt;0,"&lt;p class=""cariere-pozitie-titlu"" id="""&amp;IF(Magazine!$AO124&lt;&gt;0,SUBSTITUTE(Magazine!$B124," ","-"),"")&amp;"""&gt;&amp;emsp;&amp;emsp;•&amp;nbsp;&amp;nbsp;Casier&amp;nbsp;&amp;nbsp;("&amp;VLOOKUP(Magazine!$B124,Magazine!$B$2:$AN$95,29,0)&amp;IF(VLOOKUP(Magazine!$B124,Magazine!$B$2:$AN$95,29,0)&gt;1," pozitii"," pozitie")&amp;")&lt;/p&gt;"&amp;Casier!$D$1&amp;"  &lt;p&gt;&amp;emsp;&amp;emsp;&amp;emsp;&amp;emsp;&amp;emsp;Trimite-ne CV-ul tau: &lt;a href=""mailto:recrutare@altex.ro?subject="&amp;"["&amp;UPPER(Magazine!C124)&amp;"]"&amp;" ["&amp;UPPER(Magazine!A124)&amp;"] "&amp;"Casier"&amp;"""&gt;click aici pentru a aplica.&lt;/a&gt;&lt;/p&gt;","")</f>
        <v/>
      </c>
      <c r="H249" t="str">
        <f>IF(Magazine!AE124&gt;0,"&lt;p class=""cariere-pozitie-titlu"" id="""&amp;IF(Magazine!$AO124&lt;&gt;0,SUBSTITUTE(Magazine!$B124," ","-"),"")&amp;"""&gt;&amp;emsp;&amp;emsp;•&amp;nbsp;&amp;nbsp;Consultant Vanzari Electrocasnice Mari&amp;nbsp;&amp;nbsp;("&amp;VLOOKUP(Magazine!$B124,Magazine!$B$2:$AN$95,30,0)&amp;IF(VLOOKUP(Magazine!$B124,Magazine!$B$2:$AN$95,30,0)&gt;1," pozitii"," pozitie")&amp;")&lt;/p&gt;"&amp;'Electrocasnice Mari'!$D$1&amp;"  &lt;p&gt;&amp;emsp;&amp;emsp;&amp;emsp;&amp;emsp;&amp;emsp;Trimite-ne CV-ul tau: &lt;a href=""mailto:recrutare@altex.ro?subject="&amp;"["&amp;UPPER(Magazine!C124)&amp;"]"&amp;" ["&amp;UPPER(Magazine!A124)&amp;"] "&amp;"Electrocasnice Mari"&amp;"""&gt;clici aici pentru a aplica.&lt;/a&gt;&lt;/p&gt;","")</f>
        <v/>
      </c>
      <c r="I249" t="str">
        <f>IF(Magazine!AF124&gt;0,"&lt;p class=""cariere-pozitie-titlu"" id="""&amp;IF(Magazine!$AO124&lt;&gt;0,SUBSTITUTE(Magazine!$B124," ","-"),"")&amp;"""&gt;&amp;emsp;&amp;emsp;•&amp;nbsp;&amp;nbsp;Consultant Vanzari Electrocasnice Mici&amp;nbsp;&amp;nbsp;("&amp;VLOOKUP(Magazine!$B124,Magazine!$B$2:$AN$95,31,0)&amp;IF(VLOOKUP(Magazine!$B124,Magazine!$B$2:$AN$95,31,0)&gt;1," pozitii"," pozitie")&amp;")&lt;/p&gt;"&amp;'Electrocasnice Mici'!$D$1&amp;"  &lt;p&gt;&amp;emsp;&amp;emsp;&amp;emsp;&amp;emsp;&amp;emsp;Trimite-ne CV-ul tau: &lt;a href=""mailto:recrutare@altex.ro?subject="&amp;"["&amp;UPPER(Magazine!C124)&amp;"]"&amp;" ["&amp;UPPER(Magazine!A124)&amp;"] "&amp;"Electrocasnice Mici"&amp;"""&gt;click aici pentru a aplica.&lt;/a&gt;&lt;/p&gt;","")</f>
        <v/>
      </c>
      <c r="J249" t="str">
        <f>IF(Magazine!AG124&gt;0,"&lt;p class=""cariere-pozitie-titlu"" id="""&amp;IF(Magazine!$AO124&lt;&gt;0,SUBSTITUTE(Magazine!$B124," ","-"),"")&amp;"""&gt;&amp;emsp;&amp;emsp;•&amp;nbsp;&amp;nbsp;Consultant Vanzari Comunicatii&amp;nbsp;&amp;nbsp;("&amp;VLOOKUP(Magazine!$B124,Magazine!$B$2:$AN$95,32,0)&amp;IF(VLOOKUP(Magazine!$B124,Magazine!$B$2:$AN$95,32,0)&gt;1," pozitii"," pozitie")&amp;")&lt;/p&gt;"&amp;Comunicatii!$D$1&amp;"  &lt;p&gt;&amp;emsp;&amp;emsp;&amp;emsp;&amp;emsp;&amp;emsp;Trimite-ne CV-ul tau: &lt;a href=""mailto:recrutare@altex.ro?subject="&amp;"["&amp;UPPER(Magazine!C124)&amp;"]"&amp;" ["&amp;UPPER(Magazine!A124)&amp;"] "&amp;"Comunicatii"&amp;"""&gt;click aici pentru a aplica.&lt;/a&gt;&lt;/p&gt;","")</f>
        <v/>
      </c>
      <c r="K249" t="str">
        <f>IF(Magazine!AH124&gt;0,"&lt;p class=""cariere-pozitie-titlu"" id="""&amp;IF(Magazine!$AO124&lt;&gt;0,SUBSTITUTE(Magazine!$B124," ","-"),"")&amp;"""&gt;&amp;emsp;&amp;emsp;•&amp;nbsp;&amp;nbsp;Consultant Vanzari IT&amp;nbsp;&amp;nbsp;("&amp;VLOOKUP(Magazine!$B124,Magazine!$B$2:$AN$95,33,0)&amp;IF(VLOOKUP(Magazine!$B124,Magazine!$B$2:$AN$95,33,0)&gt;1," pozitii"," pozitie")&amp;")&lt;/p&gt;"&amp;IT!$D$1&amp;"  &lt;p&gt;&amp;emsp;&amp;emsp;&amp;emsp;&amp;emsp;&amp;emsp;Trimite-ne CV-ul tau: &lt;a href=""mailto:recrutare@altex.ro?subject="&amp;"["&amp;UPPER(Magazine!C124)&amp;"]"&amp;" ["&amp;UPPER(Magazine!A124)&amp;"] "&amp;"IT"&amp;"""&gt;click aici pentru a aplica.&lt;/a&gt;&lt;/p&gt;","")</f>
        <v/>
      </c>
      <c r="L249" t="str">
        <f>IF(Magazine!AI124&gt;0,"&lt;p class=""cariere-pozitie-titlu"" id="""&amp;IF(Magazine!$AO124&lt;&gt;0,SUBSTITUTE(Magazine!$B124," ","-"),"")&amp;"""&gt;&amp;emsp;&amp;emsp;•&amp;nbsp;&amp;nbsp;Consultant Vanzari Entertainment&amp;nbsp;&amp;nbsp;("&amp;VLOOKUP(Magazine!$B124,Magazine!$B$2:$AN$95,34,0)&amp;IF(VLOOKUP(Magazine!$B124,Magazine!$B$2:$AN$95,34,0)&gt;1," pozitii"," pozitie")&amp;")&lt;/p&gt;"&amp;Entertainment!$D$1&amp;"  &lt;p&gt;&amp;emsp;&amp;emsp;&amp;emsp;&amp;emsp;&amp;emsp;Trimite-ne CV-ul tau &lt;a href=""mailto:recrutare@altex.ro?subject="&amp;"["&amp;UPPER(Magazine!C124)&amp;"]"&amp;" ["&amp;UPPER(Magazine!A124)&amp;"] "&amp;"Entertainment"&amp;"""&gt;click aici pentru a aplica.&lt;/a&gt;&lt;/p&gt;","")</f>
        <v/>
      </c>
      <c r="M249" t="str">
        <f>IF(Magazine!AJ124&gt;0,"&lt;p class=""cariere-pozitie-titlu"" id="""&amp;IF(Magazine!$AO124&lt;&gt;0,SUBSTITUTE(Magazine!$B124," ","-"),"")&amp;"""&gt;&amp;emsp;&amp;emsp;•&amp;nbsp;&amp;nbsp;Consultant Vanzari Negre&amp;nbsp;&amp;nbsp;("&amp;VLOOKUP(Magazine!$B124,Magazine!$B$2:$AN$95,35,0)&amp;IF(VLOOKUP(Magazine!$B124,Magazine!$B$2:$AN$95,35,0)&gt;1," pozitii"," pozitie")&amp;")&lt;/p&gt;"&amp;Negre!D123&amp;"  &lt;p&gt;&amp;emsp;&amp;emsp;&amp;emsp;&amp;emsp;&amp;emsp;Trimite-ne CV-ul tău la adresa &lt;a href=""mailto:recrutare@altex.ro?subject="&amp;"["&amp;UPPER(Magazine!C124)&amp;"]"&amp;" ["&amp;UPPER(Magazine!A124)&amp;"] "&amp;"Negre"&amp;"""&gt;recrutare@altex.ro&lt;/a&gt;&lt;/p&gt;","")</f>
        <v/>
      </c>
      <c r="N249" t="str">
        <f>IF(Magazine!AK124&gt;0,"&lt;p class=""cariere-pozitie-titlu"" id="""&amp;IF(Magazine!$AO124&lt;&gt;0,SUBSTITUTE(Magazine!$B124," ","-"),"")&amp;"""&gt;&amp;emsp;&amp;emsp;•&amp;nbsp;&amp;nbsp;Consultant Vanzari Audio-Visual&amp;nbsp;&amp;nbsp;("&amp;VLOOKUP(Magazine!$B124,Magazine!$B$2:$AN$95,36,0)&amp;IF(VLOOKUP(Magazine!$B124,Magazine!$B$2:$AN$95,36,0)&gt;1," pozitii"," pozitie")&amp;")&lt;/p&gt;"&amp;'Audio-Visual    '!$D$1&amp;"  &lt;p&gt;&amp;emsp;&amp;emsp;&amp;emsp;&amp;emsp;&amp;emsp;Trimite-ne CV-ul tau: &lt;a href=""mailto:recrutare@altex.ro?subject="&amp;"["&amp;UPPER(Magazine!F124)&amp;"]"&amp;" ["&amp;UPPER(Magazine!D124)&amp;"] "&amp;"Audio-Visual"&amp;"""&gt;click aici pentru a aplica.&lt;/a&gt;&lt;/p&gt;","")</f>
        <v/>
      </c>
      <c r="O249" t="str">
        <f>IF(Magazine!AL124&gt;0,"&lt;p class=""cariere-pozitie-titlu"" id="""&amp;IF(Magazine!$AO124&lt;&gt;0,SUBSTITUTE(Magazine!$B124," ","-"),"")&amp;"""&gt;&amp;emsp;&amp;emsp;•&amp;nbsp;&amp;nbsp;Responsabil Service&amp;nbsp;&amp;nbsp;("&amp;VLOOKUP(Magazine!$B124,Magazine!$B$2:$AN$95,37,0)&amp;IF(VLOOKUP(Magazine!$B124,Magazine!$B$2:$AN$95,37,0)&gt;1," pozitii"," pozitie")&amp;")&lt;/p&gt;"&amp;'Responsabil Service'!$D$1&amp;"  &lt;p&gt;&amp;emsp;&amp;emsp;&amp;emsp;&amp;emsp;&amp;emsp;Trimite-ne CV-ul tau &lt;a href=""mailto:recrutare@altex.ro?subject="&amp;"["&amp;UPPER(Magazine!F124)&amp;"]"&amp;" ["&amp;UPPER(Magazine!D124)&amp;"] "&amp;"Responsabil Service"&amp;"""&gt;click aici pentru a aplica.&lt;/a&gt;&lt;/p&gt;","")</f>
        <v/>
      </c>
      <c r="P249" t="str">
        <f>IF(Magazine!AM124&gt;0,"&lt;p class=""cariere-pozitie-titlu"" id="""&amp;IF(Magazine!$AO124&lt;&gt;0,SUBSTITUTE(Magazine!$B124," ","-"),"")&amp;"""&gt;&amp;emsp;&amp;emsp;•&amp;nbsp;&amp;nbsp;Operator Online&amp;nbsp;&amp;nbsp;("&amp;VLOOKUP(Magazine!$B124,Magazine!$B$2:$AN$95,38,0)&amp;IF(VLOOKUP(Magazine!$B124,Magazine!$B$2:$AN$95,38,0)&gt;1,"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href=""mailto:recrutare@altex.ro?subject="&amp;"["&amp;UPPER(Magazine!F124)&amp;"]"&amp;" ["&amp;UPPER(Magazine!D124)&amp;"] "&amp;"Operator Online"&amp;"""&gt;recrutare@altex.ro&lt;/a&gt;&lt;/p&gt;","")</f>
        <v/>
      </c>
      <c r="Q249" t="str">
        <f>IF(Magazine!AN124&gt;0,"&lt;p class=""cariere-pozitie-titlu"" id="""&amp;IF(Magazine!$AO124&lt;&gt;0,SUBSTITUTE(Magazine!$B124," ","-"),"")&amp;"""&gt;&amp;emsp;&amp;emsp;•&amp;nbsp;&amp;nbsp;Operator Probe &amp; Garantii&amp;nbsp;&amp;nbsp;("&amp;VLOOKUP(Magazine!$B124,Magazine!$B$2:$AN$95,39,0)&amp;IF(VLOOKUP(Magazine!$B124,Magazine!$B$2:$AN$95,39,0)&gt;1,"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href=""mailto:recrutare@altex.ro?subject="&amp;"["&amp;UPPER(Magazine!G124)&amp;"]"&amp;" ["&amp;UPPER(Magazine!E124)&amp;"] "&amp;"Probe &amp; Garantii"&amp;"""&gt;recrutare@altex.ro&lt;/a&gt;&lt;/p&gt;","")</f>
        <v/>
      </c>
      <c r="R249" t="str">
        <f t="shared" si="5"/>
        <v/>
      </c>
    </row>
    <row r="250" spans="1:18" x14ac:dyDescent="0.3">
      <c r="A250" t="str">
        <f>IF(NOT(ISNA(VLOOKUP(Magazine!D125,Magazine!$AQ$2:$AR$41,2,0))),IF(Magazine!D125&lt;&gt;Magazine!D124,"&lt;button id="""&amp;LOWER(Magazine!D125)&amp;""" class=""accordion""&gt;Posturi in județul "&amp;Magazine!D125&amp;" &lt;div&gt;("&amp;VLOOKUP(Magazine!D125,Magazine!$AQ$2:$AR$41,2,0)&amp;")&lt;/div&gt;&lt;/button&gt;",""),"")</f>
        <v/>
      </c>
      <c r="B250" t="str">
        <f t="shared" si="6"/>
        <v/>
      </c>
      <c r="C250" t="str">
        <f>IF(Magazine!$AO125&lt;&gt;0,"  &lt;h3 class=cariere-magazin-titlu&gt;"&amp;Magazine!B125&amp;"&lt;/h3&gt;","")</f>
        <v/>
      </c>
      <c r="D250" t="str">
        <f>IF(Magazine!AA125&gt;0,"&lt;p class=""cariere-pozitie-titlu"" id="""&amp;IF(Magazine!$AO125&lt;&gt;0,SUBSTITUTE(Magazine!$B125," ","-"),"")&amp;"""&gt;&amp;emsp;&amp;emsp;•&amp;nbsp;&amp;nbsp;Director Magazin&amp;nbsp;&amp;nbsp;("&amp;VLOOKUP(Magazine!$B125,Magazine!$B$2:$AN$95,26,0)&amp;IF(VLOOKUP(Magazine!$B125,Magazine!$B$2:$AN$95,26,0)&gt;1," pozitii"," pozitie")&amp;")&lt;/p&gt;"&amp;'Director Magazin   '!$D$1&amp;"  &lt;p&gt;&amp;emsp;&amp;emsp;&amp;emsp;&amp;emsp;&amp;emsp;Trimite-ne CV-ul tau: &lt;a href=""mailto:recrutare@altex.ro?subject="&amp;"["&amp;UPPER(Magazine!C125)&amp;"]"&amp;" ["&amp;UPPER(Magazine!A125)&amp;"] "&amp;"Director Magazin"&amp;"""&gt;click aici pentru a aplica.&lt;/a&gt;&lt;/p&gt;","")</f>
        <v/>
      </c>
      <c r="E250" t="str">
        <f>IF(Magazine!AB125&gt;0,"&lt;p class=""cariere-pozitie-titlu"" id="""&amp;IF(Magazine!$AO125&lt;&gt;0,SUBSTITUTE(Magazine!$B125," ","-"),"")&amp;"""&gt;&amp;emsp;&amp;emsp;•&amp;nbsp;&amp;nbsp;Director Adjunct Magazin&amp;nbsp;&amp;nbsp;("&amp;VLOOKUP(Magazine!$B125,Magazine!$B$2:$AN$95,27,0)&amp;IF(VLOOKUP(Magazine!$B125,Magazine!$B$2:$AN$95,27,0)&gt;1," pozitii"," pozitie")&amp;")&lt;/p&gt;"&amp;'Director Adjunct'!$D$1&amp;"  &lt;p&gt;&amp;emsp;&amp;emsp;&amp;emsp;&amp;emsp;&amp;emsp;Trimite-ne CV-ul tau: &lt;a href=""mailto:recrutare@altex.ro?subject="&amp;"["&amp;UPPER(Magazine!D125)&amp;"]"&amp;" ["&amp;UPPER(Magazine!B125)&amp;"] "&amp;"Director Adjunct Magazin"&amp;"""&gt;click aici pentru a aplica.&lt;/a&gt;&lt;/p&gt;","")</f>
        <v/>
      </c>
      <c r="F250" t="str">
        <f>IF(Magazine!AC125&gt;0,"&lt;p class=""cariere-pozitie-titlu"" id="""&amp;IF(Magazine!$AO125&lt;&gt;0,SUBSTITUTE(Magazine!$B125," ","-"),"")&amp;"""&gt;&amp;emsp;&amp;emsp;•&amp;nbsp;&amp;nbsp;Manager Financiar&amp;nbsp;&amp;nbsp;("&amp;VLOOKUP(Magazine!$B125,Magazine!$B$2:$AN$95,28,0)&amp;IF(VLOOKUP(Magazine!$B125,Magazine!$B$2:$AN$95,28,0)&gt;1," pozitii"," pozitie")&amp;")&lt;/p&gt;"&amp;'Manager Financiar'!$D$1&amp;"  &lt;p&gt;&amp;emsp;&amp;emsp;&amp;emsp;&amp;emsp;&amp;emsp;Trimite-ne CV-ul tau: &lt;a href=""mailto:recrutare@altex.ro?subject="&amp;"["&amp;UPPER(Magazine!C125)&amp;"]"&amp;" ["&amp;UPPER(Magazine!A125)&amp;"] "&amp;"Manager Financiar"&amp;"""&gt;click aici pentru a aplica.&lt;/a&gt;&lt;/p&gt;","")</f>
        <v/>
      </c>
      <c r="G250" t="str">
        <f>IF(Magazine!AD125&gt;0,"&lt;p class=""cariere-pozitie-titlu"" id="""&amp;IF(Magazine!$AO125&lt;&gt;0,SUBSTITUTE(Magazine!$B125," ","-"),"")&amp;"""&gt;&amp;emsp;&amp;emsp;•&amp;nbsp;&amp;nbsp;Casier&amp;nbsp;&amp;nbsp;("&amp;VLOOKUP(Magazine!$B125,Magazine!$B$2:$AN$95,29,0)&amp;IF(VLOOKUP(Magazine!$B125,Magazine!$B$2:$AN$95,29,0)&gt;1," pozitii"," pozitie")&amp;")&lt;/p&gt;"&amp;Casier!$D$1&amp;"  &lt;p&gt;&amp;emsp;&amp;emsp;&amp;emsp;&amp;emsp;&amp;emsp;Trimite-ne CV-ul tau: &lt;a href=""mailto:recrutare@altex.ro?subject="&amp;"["&amp;UPPER(Magazine!C125)&amp;"]"&amp;" ["&amp;UPPER(Magazine!A125)&amp;"] "&amp;"Casier"&amp;"""&gt;click aici pentru a aplica.&lt;/a&gt;&lt;/p&gt;","")</f>
        <v/>
      </c>
      <c r="H250" t="str">
        <f>IF(Magazine!AE125&gt;0,"&lt;p class=""cariere-pozitie-titlu"" id="""&amp;IF(Magazine!$AO125&lt;&gt;0,SUBSTITUTE(Magazine!$B125," ","-"),"")&amp;"""&gt;&amp;emsp;&amp;emsp;•&amp;nbsp;&amp;nbsp;Consultant Vanzari Electrocasnice Mari&amp;nbsp;&amp;nbsp;("&amp;VLOOKUP(Magazine!$B125,Magazine!$B$2:$AN$95,30,0)&amp;IF(VLOOKUP(Magazine!$B125,Magazine!$B$2:$AN$95,30,0)&gt;1," pozitii"," pozitie")&amp;")&lt;/p&gt;"&amp;'Electrocasnice Mari'!$D$1&amp;"  &lt;p&gt;&amp;emsp;&amp;emsp;&amp;emsp;&amp;emsp;&amp;emsp;Trimite-ne CV-ul tau: &lt;a href=""mailto:recrutare@altex.ro?subject="&amp;"["&amp;UPPER(Magazine!C125)&amp;"]"&amp;" ["&amp;UPPER(Magazine!A125)&amp;"] "&amp;"Electrocasnice Mari"&amp;"""&gt;clici aici pentru a aplica.&lt;/a&gt;&lt;/p&gt;","")</f>
        <v/>
      </c>
      <c r="I250" t="str">
        <f>IF(Magazine!AF125&gt;0,"&lt;p class=""cariere-pozitie-titlu"" id="""&amp;IF(Magazine!$AO125&lt;&gt;0,SUBSTITUTE(Magazine!$B125," ","-"),"")&amp;"""&gt;&amp;emsp;&amp;emsp;•&amp;nbsp;&amp;nbsp;Consultant Vanzari Electrocasnice Mici&amp;nbsp;&amp;nbsp;("&amp;VLOOKUP(Magazine!$B125,Magazine!$B$2:$AN$95,31,0)&amp;IF(VLOOKUP(Magazine!$B125,Magazine!$B$2:$AN$95,31,0)&gt;1," pozitii"," pozitie")&amp;")&lt;/p&gt;"&amp;'Electrocasnice Mici'!$D$1&amp;"  &lt;p&gt;&amp;emsp;&amp;emsp;&amp;emsp;&amp;emsp;&amp;emsp;Trimite-ne CV-ul tau: &lt;a href=""mailto:recrutare@altex.ro?subject="&amp;"["&amp;UPPER(Magazine!C125)&amp;"]"&amp;" ["&amp;UPPER(Magazine!A125)&amp;"] "&amp;"Electrocasnice Mici"&amp;"""&gt;click aici pentru a aplica.&lt;/a&gt;&lt;/p&gt;","")</f>
        <v/>
      </c>
      <c r="J250" t="str">
        <f>IF(Magazine!AG125&gt;0,"&lt;p class=""cariere-pozitie-titlu"" id="""&amp;IF(Magazine!$AO125&lt;&gt;0,SUBSTITUTE(Magazine!$B125," ","-"),"")&amp;"""&gt;&amp;emsp;&amp;emsp;•&amp;nbsp;&amp;nbsp;Consultant Vanzari Comunicatii&amp;nbsp;&amp;nbsp;("&amp;VLOOKUP(Magazine!$B125,Magazine!$B$2:$AN$95,32,0)&amp;IF(VLOOKUP(Magazine!$B125,Magazine!$B$2:$AN$95,32,0)&gt;1," pozitii"," pozitie")&amp;")&lt;/p&gt;"&amp;Comunicatii!$D$1&amp;"  &lt;p&gt;&amp;emsp;&amp;emsp;&amp;emsp;&amp;emsp;&amp;emsp;Trimite-ne CV-ul tau: &lt;a href=""mailto:recrutare@altex.ro?subject="&amp;"["&amp;UPPER(Magazine!C125)&amp;"]"&amp;" ["&amp;UPPER(Magazine!A125)&amp;"] "&amp;"Comunicatii"&amp;"""&gt;click aici pentru a aplica.&lt;/a&gt;&lt;/p&gt;","")</f>
        <v/>
      </c>
      <c r="K250" t="str">
        <f>IF(Magazine!AH125&gt;0,"&lt;p class=""cariere-pozitie-titlu"" id="""&amp;IF(Magazine!$AO125&lt;&gt;0,SUBSTITUTE(Magazine!$B125," ","-"),"")&amp;"""&gt;&amp;emsp;&amp;emsp;•&amp;nbsp;&amp;nbsp;Consultant Vanzari IT&amp;nbsp;&amp;nbsp;("&amp;VLOOKUP(Magazine!$B125,Magazine!$B$2:$AN$95,33,0)&amp;IF(VLOOKUP(Magazine!$B125,Magazine!$B$2:$AN$95,33,0)&gt;1," pozitii"," pozitie")&amp;")&lt;/p&gt;"&amp;IT!$D$1&amp;"  &lt;p&gt;&amp;emsp;&amp;emsp;&amp;emsp;&amp;emsp;&amp;emsp;Trimite-ne CV-ul tau: &lt;a href=""mailto:recrutare@altex.ro?subject="&amp;"["&amp;UPPER(Magazine!C125)&amp;"]"&amp;" ["&amp;UPPER(Magazine!A125)&amp;"] "&amp;"IT"&amp;"""&gt;click aici pentru a aplica.&lt;/a&gt;&lt;/p&gt;","")</f>
        <v/>
      </c>
      <c r="L250" t="str">
        <f>IF(Magazine!AI125&gt;0,"&lt;p class=""cariere-pozitie-titlu"" id="""&amp;IF(Magazine!$AO125&lt;&gt;0,SUBSTITUTE(Magazine!$B125," ","-"),"")&amp;"""&gt;&amp;emsp;&amp;emsp;•&amp;nbsp;&amp;nbsp;Consultant Vanzari Entertainment&amp;nbsp;&amp;nbsp;("&amp;VLOOKUP(Magazine!$B125,Magazine!$B$2:$AN$95,34,0)&amp;IF(VLOOKUP(Magazine!$B125,Magazine!$B$2:$AN$95,34,0)&gt;1," pozitii"," pozitie")&amp;")&lt;/p&gt;"&amp;Entertainment!$D$1&amp;"  &lt;p&gt;&amp;emsp;&amp;emsp;&amp;emsp;&amp;emsp;&amp;emsp;Trimite-ne CV-ul tau &lt;a href=""mailto:recrutare@altex.ro?subject="&amp;"["&amp;UPPER(Magazine!C125)&amp;"]"&amp;" ["&amp;UPPER(Magazine!A125)&amp;"] "&amp;"Entertainment"&amp;"""&gt;click aici pentru a aplica.&lt;/a&gt;&lt;/p&gt;","")</f>
        <v/>
      </c>
      <c r="M250" t="str">
        <f>IF(Magazine!AJ125&gt;0,"&lt;p class=""cariere-pozitie-titlu"" id="""&amp;IF(Magazine!$AO125&lt;&gt;0,SUBSTITUTE(Magazine!$B125," ","-"),"")&amp;"""&gt;&amp;emsp;&amp;emsp;•&amp;nbsp;&amp;nbsp;Consultant Vanzari Negre&amp;nbsp;&amp;nbsp;("&amp;VLOOKUP(Magazine!$B125,Magazine!$B$2:$AN$95,35,0)&amp;IF(VLOOKUP(Magazine!$B125,Magazine!$B$2:$AN$95,35,0)&gt;1," pozitii"," pozitie")&amp;")&lt;/p&gt;"&amp;Negre!D124&amp;"  &lt;p&gt;&amp;emsp;&amp;emsp;&amp;emsp;&amp;emsp;&amp;emsp;Trimite-ne CV-ul tău la adresa &lt;a href=""mailto:recrutare@altex.ro?subject="&amp;"["&amp;UPPER(Magazine!C125)&amp;"]"&amp;" ["&amp;UPPER(Magazine!A125)&amp;"] "&amp;"Negre"&amp;"""&gt;recrutare@altex.ro&lt;/a&gt;&lt;/p&gt;","")</f>
        <v/>
      </c>
      <c r="N250" t="str">
        <f>IF(Magazine!AK125&gt;0,"&lt;p class=""cariere-pozitie-titlu"" id="""&amp;IF(Magazine!$AO125&lt;&gt;0,SUBSTITUTE(Magazine!$B125," ","-"),"")&amp;"""&gt;&amp;emsp;&amp;emsp;•&amp;nbsp;&amp;nbsp;Consultant Vanzari Audio-Visual&amp;nbsp;&amp;nbsp;("&amp;VLOOKUP(Magazine!$B125,Magazine!$B$2:$AN$95,36,0)&amp;IF(VLOOKUP(Magazine!$B125,Magazine!$B$2:$AN$95,36,0)&gt;1," pozitii"," pozitie")&amp;")&lt;/p&gt;"&amp;'Audio-Visual    '!$D$1&amp;"  &lt;p&gt;&amp;emsp;&amp;emsp;&amp;emsp;&amp;emsp;&amp;emsp;Trimite-ne CV-ul tau: &lt;a href=""mailto:recrutare@altex.ro?subject="&amp;"["&amp;UPPER(Magazine!F125)&amp;"]"&amp;" ["&amp;UPPER(Magazine!D125)&amp;"] "&amp;"Audio-Visual"&amp;"""&gt;click aici pentru a aplica.&lt;/a&gt;&lt;/p&gt;","")</f>
        <v/>
      </c>
      <c r="O250" t="str">
        <f>IF(Magazine!AL125&gt;0,"&lt;p class=""cariere-pozitie-titlu"" id="""&amp;IF(Magazine!$AO125&lt;&gt;0,SUBSTITUTE(Magazine!$B125," ","-"),"")&amp;"""&gt;&amp;emsp;&amp;emsp;•&amp;nbsp;&amp;nbsp;Responsabil Service&amp;nbsp;&amp;nbsp;("&amp;VLOOKUP(Magazine!$B125,Magazine!$B$2:$AN$95,37,0)&amp;IF(VLOOKUP(Magazine!$B125,Magazine!$B$2:$AN$95,37,0)&gt;1," pozitii"," pozitie")&amp;")&lt;/p&gt;"&amp;'Responsabil Service'!$D$1&amp;"  &lt;p&gt;&amp;emsp;&amp;emsp;&amp;emsp;&amp;emsp;&amp;emsp;Trimite-ne CV-ul tau &lt;a href=""mailto:recrutare@altex.ro?subject="&amp;"["&amp;UPPER(Magazine!F125)&amp;"]"&amp;" ["&amp;UPPER(Magazine!D125)&amp;"] "&amp;"Responsabil Service"&amp;"""&gt;click aici pentru a aplica.&lt;/a&gt;&lt;/p&gt;","")</f>
        <v/>
      </c>
      <c r="P250" t="str">
        <f>IF(Magazine!AM125&gt;0,"&lt;p class=""cariere-pozitie-titlu"" id="""&amp;IF(Magazine!$AO125&lt;&gt;0,SUBSTITUTE(Magazine!$B125," ","-"),"")&amp;"""&gt;&amp;emsp;&amp;emsp;•&amp;nbsp;&amp;nbsp;Operator Online&amp;nbsp;&amp;nbsp;("&amp;VLOOKUP(Magazine!$B125,Magazine!$B$2:$AN$95,38,0)&amp;IF(VLOOKUP(Magazine!$B125,Magazine!$B$2:$AN$95,38,0)&gt;1,"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href=""mailto:recrutare@altex.ro?subject="&amp;"["&amp;UPPER(Magazine!F125)&amp;"]"&amp;" ["&amp;UPPER(Magazine!D125)&amp;"] "&amp;"Operator Online"&amp;"""&gt;recrutare@altex.ro&lt;/a&gt;&lt;/p&gt;","")</f>
        <v/>
      </c>
      <c r="Q250" t="str">
        <f>IF(Magazine!AN125&gt;0,"&lt;p class=""cariere-pozitie-titlu"" id="""&amp;IF(Magazine!$AO125&lt;&gt;0,SUBSTITUTE(Magazine!$B125," ","-"),"")&amp;"""&gt;&amp;emsp;&amp;emsp;•&amp;nbsp;&amp;nbsp;Operator Probe &amp; Garantii&amp;nbsp;&amp;nbsp;("&amp;VLOOKUP(Magazine!$B125,Magazine!$B$2:$AN$95,39,0)&amp;IF(VLOOKUP(Magazine!$B125,Magazine!$B$2:$AN$95,39,0)&gt;1,"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href=""mailto:recrutare@altex.ro?subject="&amp;"["&amp;UPPER(Magazine!G125)&amp;"]"&amp;" ["&amp;UPPER(Magazine!E125)&amp;"] "&amp;"Probe &amp; Garantii"&amp;"""&gt;recrutare@altex.ro&lt;/a&gt;&lt;/p&gt;","")</f>
        <v/>
      </c>
      <c r="R250" t="str">
        <f t="shared" si="5"/>
        <v/>
      </c>
    </row>
    <row r="251" spans="1:18" x14ac:dyDescent="0.3">
      <c r="A251" t="str">
        <f>IF(NOT(ISNA(VLOOKUP(Magazine!D126,Magazine!$AQ$2:$AR$41,2,0))),IF(Magazine!D126&lt;&gt;Magazine!D125,"&lt;button id="""&amp;LOWER(Magazine!D126)&amp;""" class=""accordion""&gt;Posturi in județul "&amp;Magazine!D126&amp;" &lt;div&gt;("&amp;VLOOKUP(Magazine!D126,Magazine!$AQ$2:$AR$41,2,0)&amp;")&lt;/div&gt;&lt;/button&gt;",""),"")</f>
        <v/>
      </c>
      <c r="B251" t="str">
        <f t="shared" si="6"/>
        <v/>
      </c>
      <c r="C251" t="str">
        <f>IF(Magazine!$AO126&lt;&gt;0,"  &lt;h3 class=cariere-magazin-titlu&gt;"&amp;Magazine!B126&amp;"&lt;/h3&gt;","")</f>
        <v/>
      </c>
      <c r="D251" t="str">
        <f>IF(Magazine!AA126&gt;0,"&lt;p class=""cariere-pozitie-titlu"" id="""&amp;IF(Magazine!$AO126&lt;&gt;0,SUBSTITUTE(Magazine!$B126," ","-"),"")&amp;"""&gt;&amp;emsp;&amp;emsp;•&amp;nbsp;&amp;nbsp;Director Magazin&amp;nbsp;&amp;nbsp;("&amp;VLOOKUP(Magazine!$B126,Magazine!$B$2:$AN$95,26,0)&amp;IF(VLOOKUP(Magazine!$B126,Magazine!$B$2:$AN$95,26,0)&gt;1," pozitii"," pozitie")&amp;")&lt;/p&gt;"&amp;'Director Magazin   '!$D$1&amp;"  &lt;p&gt;&amp;emsp;&amp;emsp;&amp;emsp;&amp;emsp;&amp;emsp;Trimite-ne CV-ul tau: &lt;a href=""mailto:recrutare@altex.ro?subject="&amp;"["&amp;UPPER(Magazine!C126)&amp;"]"&amp;" ["&amp;UPPER(Magazine!A126)&amp;"] "&amp;"Director Magazin"&amp;"""&gt;click aici pentru a aplica.&lt;/a&gt;&lt;/p&gt;","")</f>
        <v/>
      </c>
      <c r="E251" t="str">
        <f>IF(Magazine!AB126&gt;0,"&lt;p class=""cariere-pozitie-titlu"" id="""&amp;IF(Magazine!$AO126&lt;&gt;0,SUBSTITUTE(Magazine!$B126," ","-"),"")&amp;"""&gt;&amp;emsp;&amp;emsp;•&amp;nbsp;&amp;nbsp;Director Adjunct Magazin&amp;nbsp;&amp;nbsp;("&amp;VLOOKUP(Magazine!$B126,Magazine!$B$2:$AN$95,27,0)&amp;IF(VLOOKUP(Magazine!$B126,Magazine!$B$2:$AN$95,27,0)&gt;1," pozitii"," pozitie")&amp;")&lt;/p&gt;"&amp;'Director Adjunct'!$D$1&amp;"  &lt;p&gt;&amp;emsp;&amp;emsp;&amp;emsp;&amp;emsp;&amp;emsp;Trimite-ne CV-ul tau: &lt;a href=""mailto:recrutare@altex.ro?subject="&amp;"["&amp;UPPER(Magazine!D126)&amp;"]"&amp;" ["&amp;UPPER(Magazine!B126)&amp;"] "&amp;"Director Adjunct Magazin"&amp;"""&gt;click aici pentru a aplica.&lt;/a&gt;&lt;/p&gt;","")</f>
        <v/>
      </c>
      <c r="F251" t="str">
        <f>IF(Magazine!AC126&gt;0,"&lt;p class=""cariere-pozitie-titlu"" id="""&amp;IF(Magazine!$AO126&lt;&gt;0,SUBSTITUTE(Magazine!$B126," ","-"),"")&amp;"""&gt;&amp;emsp;&amp;emsp;•&amp;nbsp;&amp;nbsp;Manager Financiar&amp;nbsp;&amp;nbsp;("&amp;VLOOKUP(Magazine!$B126,Magazine!$B$2:$AN$95,28,0)&amp;IF(VLOOKUP(Magazine!$B126,Magazine!$B$2:$AN$95,28,0)&gt;1," pozitii"," pozitie")&amp;")&lt;/p&gt;"&amp;'Manager Financiar'!$D$1&amp;"  &lt;p&gt;&amp;emsp;&amp;emsp;&amp;emsp;&amp;emsp;&amp;emsp;Trimite-ne CV-ul tau: &lt;a href=""mailto:recrutare@altex.ro?subject="&amp;"["&amp;UPPER(Magazine!C126)&amp;"]"&amp;" ["&amp;UPPER(Magazine!A126)&amp;"] "&amp;"Manager Financiar"&amp;"""&gt;click aici pentru a aplica.&lt;/a&gt;&lt;/p&gt;","")</f>
        <v/>
      </c>
      <c r="G251" t="str">
        <f>IF(Magazine!AD126&gt;0,"&lt;p class=""cariere-pozitie-titlu"" id="""&amp;IF(Magazine!$AO126&lt;&gt;0,SUBSTITUTE(Magazine!$B126," ","-"),"")&amp;"""&gt;&amp;emsp;&amp;emsp;•&amp;nbsp;&amp;nbsp;Casier&amp;nbsp;&amp;nbsp;("&amp;VLOOKUP(Magazine!$B126,Magazine!$B$2:$AN$95,29,0)&amp;IF(VLOOKUP(Magazine!$B126,Magazine!$B$2:$AN$95,29,0)&gt;1," pozitii"," pozitie")&amp;")&lt;/p&gt;"&amp;Casier!$D$1&amp;"  &lt;p&gt;&amp;emsp;&amp;emsp;&amp;emsp;&amp;emsp;&amp;emsp;Trimite-ne CV-ul tau: &lt;a href=""mailto:recrutare@altex.ro?subject="&amp;"["&amp;UPPER(Magazine!C126)&amp;"]"&amp;" ["&amp;UPPER(Magazine!A126)&amp;"] "&amp;"Casier"&amp;"""&gt;click aici pentru a aplica.&lt;/a&gt;&lt;/p&gt;","")</f>
        <v/>
      </c>
      <c r="H251" t="str">
        <f>IF(Magazine!AE126&gt;0,"&lt;p class=""cariere-pozitie-titlu"" id="""&amp;IF(Magazine!$AO126&lt;&gt;0,SUBSTITUTE(Magazine!$B126," ","-"),"")&amp;"""&gt;&amp;emsp;&amp;emsp;•&amp;nbsp;&amp;nbsp;Consultant Vanzari Electrocasnice Mari&amp;nbsp;&amp;nbsp;("&amp;VLOOKUP(Magazine!$B126,Magazine!$B$2:$AN$95,30,0)&amp;IF(VLOOKUP(Magazine!$B126,Magazine!$B$2:$AN$95,30,0)&gt;1," pozitii"," pozitie")&amp;")&lt;/p&gt;"&amp;'Electrocasnice Mari'!$D$1&amp;"  &lt;p&gt;&amp;emsp;&amp;emsp;&amp;emsp;&amp;emsp;&amp;emsp;Trimite-ne CV-ul tau: &lt;a href=""mailto:recrutare@altex.ro?subject="&amp;"["&amp;UPPER(Magazine!C126)&amp;"]"&amp;" ["&amp;UPPER(Magazine!A126)&amp;"] "&amp;"Electrocasnice Mari"&amp;"""&gt;clici aici pentru a aplica.&lt;/a&gt;&lt;/p&gt;","")</f>
        <v/>
      </c>
      <c r="I251" t="str">
        <f>IF(Magazine!AF126&gt;0,"&lt;p class=""cariere-pozitie-titlu"" id="""&amp;IF(Magazine!$AO126&lt;&gt;0,SUBSTITUTE(Magazine!$B126," ","-"),"")&amp;"""&gt;&amp;emsp;&amp;emsp;•&amp;nbsp;&amp;nbsp;Consultant Vanzari Electrocasnice Mici&amp;nbsp;&amp;nbsp;("&amp;VLOOKUP(Magazine!$B126,Magazine!$B$2:$AN$95,31,0)&amp;IF(VLOOKUP(Magazine!$B126,Magazine!$B$2:$AN$95,31,0)&gt;1," pozitii"," pozitie")&amp;")&lt;/p&gt;"&amp;'Electrocasnice Mici'!$D$1&amp;"  &lt;p&gt;&amp;emsp;&amp;emsp;&amp;emsp;&amp;emsp;&amp;emsp;Trimite-ne CV-ul tau: &lt;a href=""mailto:recrutare@altex.ro?subject="&amp;"["&amp;UPPER(Magazine!C126)&amp;"]"&amp;" ["&amp;UPPER(Magazine!A126)&amp;"] "&amp;"Electrocasnice Mici"&amp;"""&gt;click aici pentru a aplica.&lt;/a&gt;&lt;/p&gt;","")</f>
        <v/>
      </c>
      <c r="J251" t="str">
        <f>IF(Magazine!AG126&gt;0,"&lt;p class=""cariere-pozitie-titlu"" id="""&amp;IF(Magazine!$AO126&lt;&gt;0,SUBSTITUTE(Magazine!$B126," ","-"),"")&amp;"""&gt;&amp;emsp;&amp;emsp;•&amp;nbsp;&amp;nbsp;Consultant Vanzari Comunicatii&amp;nbsp;&amp;nbsp;("&amp;VLOOKUP(Magazine!$B126,Magazine!$B$2:$AN$95,32,0)&amp;IF(VLOOKUP(Magazine!$B126,Magazine!$B$2:$AN$95,32,0)&gt;1," pozitii"," pozitie")&amp;")&lt;/p&gt;"&amp;Comunicatii!$D$1&amp;"  &lt;p&gt;&amp;emsp;&amp;emsp;&amp;emsp;&amp;emsp;&amp;emsp;Trimite-ne CV-ul tau: &lt;a href=""mailto:recrutare@altex.ro?subject="&amp;"["&amp;UPPER(Magazine!C126)&amp;"]"&amp;" ["&amp;UPPER(Magazine!A126)&amp;"] "&amp;"Comunicatii"&amp;"""&gt;click aici pentru a aplica.&lt;/a&gt;&lt;/p&gt;","")</f>
        <v/>
      </c>
      <c r="K251" t="str">
        <f>IF(Magazine!AH126&gt;0,"&lt;p class=""cariere-pozitie-titlu"" id="""&amp;IF(Magazine!$AO126&lt;&gt;0,SUBSTITUTE(Magazine!$B126," ","-"),"")&amp;"""&gt;&amp;emsp;&amp;emsp;•&amp;nbsp;&amp;nbsp;Consultant Vanzari IT&amp;nbsp;&amp;nbsp;("&amp;VLOOKUP(Magazine!$B126,Magazine!$B$2:$AN$95,33,0)&amp;IF(VLOOKUP(Magazine!$B126,Magazine!$B$2:$AN$95,33,0)&gt;1," pozitii"," pozitie")&amp;")&lt;/p&gt;"&amp;IT!$D$1&amp;"  &lt;p&gt;&amp;emsp;&amp;emsp;&amp;emsp;&amp;emsp;&amp;emsp;Trimite-ne CV-ul tau: &lt;a href=""mailto:recrutare@altex.ro?subject="&amp;"["&amp;UPPER(Magazine!C126)&amp;"]"&amp;" ["&amp;UPPER(Magazine!A126)&amp;"] "&amp;"IT"&amp;"""&gt;click aici pentru a aplica.&lt;/a&gt;&lt;/p&gt;","")</f>
        <v/>
      </c>
      <c r="L251" t="str">
        <f>IF(Magazine!AI126&gt;0,"&lt;p class=""cariere-pozitie-titlu"" id="""&amp;IF(Magazine!$AO126&lt;&gt;0,SUBSTITUTE(Magazine!$B126," ","-"),"")&amp;"""&gt;&amp;emsp;&amp;emsp;•&amp;nbsp;&amp;nbsp;Consultant Vanzari Entertainment&amp;nbsp;&amp;nbsp;("&amp;VLOOKUP(Magazine!$B126,Magazine!$B$2:$AN$95,34,0)&amp;IF(VLOOKUP(Magazine!$B126,Magazine!$B$2:$AN$95,34,0)&gt;1," pozitii"," pozitie")&amp;")&lt;/p&gt;"&amp;Entertainment!$D$1&amp;"  &lt;p&gt;&amp;emsp;&amp;emsp;&amp;emsp;&amp;emsp;&amp;emsp;Trimite-ne CV-ul tau &lt;a href=""mailto:recrutare@altex.ro?subject="&amp;"["&amp;UPPER(Magazine!C126)&amp;"]"&amp;" ["&amp;UPPER(Magazine!A126)&amp;"] "&amp;"Entertainment"&amp;"""&gt;click aici pentru a aplica.&lt;/a&gt;&lt;/p&gt;","")</f>
        <v/>
      </c>
      <c r="M251" t="str">
        <f>IF(Magazine!AJ126&gt;0,"&lt;p class=""cariere-pozitie-titlu"" id="""&amp;IF(Magazine!$AO126&lt;&gt;0,SUBSTITUTE(Magazine!$B126," ","-"),"")&amp;"""&gt;&amp;emsp;&amp;emsp;•&amp;nbsp;&amp;nbsp;Consultant Vanzari Negre&amp;nbsp;&amp;nbsp;("&amp;VLOOKUP(Magazine!$B126,Magazine!$B$2:$AN$95,35,0)&amp;IF(VLOOKUP(Magazine!$B126,Magazine!$B$2:$AN$95,35,0)&gt;1," pozitii"," pozitie")&amp;")&lt;/p&gt;"&amp;Negre!D125&amp;"  &lt;p&gt;&amp;emsp;&amp;emsp;&amp;emsp;&amp;emsp;&amp;emsp;Trimite-ne CV-ul tău la adresa &lt;a href=""mailto:recrutare@altex.ro?subject="&amp;"["&amp;UPPER(Magazine!C126)&amp;"]"&amp;" ["&amp;UPPER(Magazine!A126)&amp;"] "&amp;"Negre"&amp;"""&gt;recrutare@altex.ro&lt;/a&gt;&lt;/p&gt;","")</f>
        <v/>
      </c>
      <c r="N251" t="str">
        <f>IF(Magazine!AK126&gt;0,"&lt;p class=""cariere-pozitie-titlu"" id="""&amp;IF(Magazine!$AO126&lt;&gt;0,SUBSTITUTE(Magazine!$B126," ","-"),"")&amp;"""&gt;&amp;emsp;&amp;emsp;•&amp;nbsp;&amp;nbsp;Consultant Vanzari Audio-Visual&amp;nbsp;&amp;nbsp;("&amp;VLOOKUP(Magazine!$B126,Magazine!$B$2:$AN$95,36,0)&amp;IF(VLOOKUP(Magazine!$B126,Magazine!$B$2:$AN$95,36,0)&gt;1," pozitii"," pozitie")&amp;")&lt;/p&gt;"&amp;'Audio-Visual    '!$D$1&amp;"  &lt;p&gt;&amp;emsp;&amp;emsp;&amp;emsp;&amp;emsp;&amp;emsp;Trimite-ne CV-ul tau: &lt;a href=""mailto:recrutare@altex.ro?subject="&amp;"["&amp;UPPER(Magazine!F126)&amp;"]"&amp;" ["&amp;UPPER(Magazine!D126)&amp;"] "&amp;"Audio-Visual"&amp;"""&gt;click aici pentru a aplica.&lt;/a&gt;&lt;/p&gt;","")</f>
        <v/>
      </c>
      <c r="O251" t="str">
        <f>IF(Magazine!AL126&gt;0,"&lt;p class=""cariere-pozitie-titlu"" id="""&amp;IF(Magazine!$AO126&lt;&gt;0,SUBSTITUTE(Magazine!$B126," ","-"),"")&amp;"""&gt;&amp;emsp;&amp;emsp;•&amp;nbsp;&amp;nbsp;Responsabil Service&amp;nbsp;&amp;nbsp;("&amp;VLOOKUP(Magazine!$B126,Magazine!$B$2:$AN$95,37,0)&amp;IF(VLOOKUP(Magazine!$B126,Magazine!$B$2:$AN$95,37,0)&gt;1," pozitii"," pozitie")&amp;")&lt;/p&gt;"&amp;'Responsabil Service'!$D$1&amp;"  &lt;p&gt;&amp;emsp;&amp;emsp;&amp;emsp;&amp;emsp;&amp;emsp;Trimite-ne CV-ul tau &lt;a href=""mailto:recrutare@altex.ro?subject="&amp;"["&amp;UPPER(Magazine!F126)&amp;"]"&amp;" ["&amp;UPPER(Magazine!D126)&amp;"] "&amp;"Responsabil Service"&amp;"""&gt;click aici pentru a aplica.&lt;/a&gt;&lt;/p&gt;","")</f>
        <v/>
      </c>
      <c r="P251" t="str">
        <f>IF(Magazine!AM126&gt;0,"&lt;p class=""cariere-pozitie-titlu"" id="""&amp;IF(Magazine!$AO126&lt;&gt;0,SUBSTITUTE(Magazine!$B126," ","-"),"")&amp;"""&gt;&amp;emsp;&amp;emsp;•&amp;nbsp;&amp;nbsp;Operator Online&amp;nbsp;&amp;nbsp;("&amp;VLOOKUP(Magazine!$B126,Magazine!$B$2:$AN$95,38,0)&amp;IF(VLOOKUP(Magazine!$B126,Magazine!$B$2:$AN$95,38,0)&gt;1,"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href=""mailto:recrutare@altex.ro?subject="&amp;"["&amp;UPPER(Magazine!F126)&amp;"]"&amp;" ["&amp;UPPER(Magazine!D126)&amp;"] "&amp;"Operator Online"&amp;"""&gt;recrutare@altex.ro&lt;/a&gt;&lt;/p&gt;","")</f>
        <v/>
      </c>
      <c r="Q251" t="str">
        <f>IF(Magazine!AN126&gt;0,"&lt;p class=""cariere-pozitie-titlu"" id="""&amp;IF(Magazine!$AO126&lt;&gt;0,SUBSTITUTE(Magazine!$B126," ","-"),"")&amp;"""&gt;&amp;emsp;&amp;emsp;•&amp;nbsp;&amp;nbsp;Operator Probe &amp; Garantii&amp;nbsp;&amp;nbsp;("&amp;VLOOKUP(Magazine!$B126,Magazine!$B$2:$AN$95,39,0)&amp;IF(VLOOKUP(Magazine!$B126,Magazine!$B$2:$AN$95,39,0)&gt;1,"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href=""mailto:recrutare@altex.ro?subject="&amp;"["&amp;UPPER(Magazine!G126)&amp;"]"&amp;" ["&amp;UPPER(Magazine!E126)&amp;"] "&amp;"Probe &amp; Garantii"&amp;"""&gt;recrutare@altex.ro&lt;/a&gt;&lt;/p&gt;","")</f>
        <v/>
      </c>
      <c r="R251" t="str">
        <f t="shared" si="5"/>
        <v/>
      </c>
    </row>
    <row r="252" spans="1:18" x14ac:dyDescent="0.3">
      <c r="A252" t="str">
        <f>IF(NOT(ISNA(VLOOKUP(Magazine!D127,Magazine!$AQ$2:$AR$41,2,0))),IF(Magazine!D127&lt;&gt;Magazine!D126,"&lt;button id="""&amp;LOWER(Magazine!D127)&amp;""" class=""accordion""&gt;Posturi in județul "&amp;Magazine!D127&amp;" &lt;div&gt;("&amp;VLOOKUP(Magazine!D127,Magazine!$AQ$2:$AR$41,2,0)&amp;")&lt;/div&gt;&lt;/button&gt;",""),"")</f>
        <v/>
      </c>
      <c r="B252" t="str">
        <f t="shared" si="6"/>
        <v/>
      </c>
      <c r="C252" t="str">
        <f>IF(Magazine!$AO127&lt;&gt;0,"  &lt;h3 class=cariere-magazin-titlu&gt;"&amp;Magazine!B127&amp;"&lt;/h3&gt;","")</f>
        <v/>
      </c>
      <c r="D252" t="str">
        <f>IF(Magazine!AA127&gt;0,"&lt;p class=""cariere-pozitie-titlu"" id="""&amp;IF(Magazine!$AO127&lt;&gt;0,SUBSTITUTE(Magazine!$B127," ","-"),"")&amp;"""&gt;&amp;emsp;&amp;emsp;•&amp;nbsp;&amp;nbsp;Director Magazin&amp;nbsp;&amp;nbsp;("&amp;VLOOKUP(Magazine!$B127,Magazine!$B$2:$AN$95,26,0)&amp;IF(VLOOKUP(Magazine!$B127,Magazine!$B$2:$AN$95,26,0)&gt;1," pozitii"," pozitie")&amp;")&lt;/p&gt;"&amp;'Director Magazin   '!$D$1&amp;"  &lt;p&gt;&amp;emsp;&amp;emsp;&amp;emsp;&amp;emsp;&amp;emsp;Trimite-ne CV-ul tau: &lt;a href=""mailto:recrutare@altex.ro?subject="&amp;"["&amp;UPPER(Magazine!C127)&amp;"]"&amp;" ["&amp;UPPER(Magazine!A127)&amp;"] "&amp;"Director Magazin"&amp;"""&gt;click aici pentru a aplica.&lt;/a&gt;&lt;/p&gt;","")</f>
        <v/>
      </c>
      <c r="E252" t="str">
        <f>IF(Magazine!AB127&gt;0,"&lt;p class=""cariere-pozitie-titlu"" id="""&amp;IF(Magazine!$AO127&lt;&gt;0,SUBSTITUTE(Magazine!$B127," ","-"),"")&amp;"""&gt;&amp;emsp;&amp;emsp;•&amp;nbsp;&amp;nbsp;Director Adjunct Magazin&amp;nbsp;&amp;nbsp;("&amp;VLOOKUP(Magazine!$B127,Magazine!$B$2:$AN$95,27,0)&amp;IF(VLOOKUP(Magazine!$B127,Magazine!$B$2:$AN$95,27,0)&gt;1," pozitii"," pozitie")&amp;")&lt;/p&gt;"&amp;'Director Adjunct'!$D$1&amp;"  &lt;p&gt;&amp;emsp;&amp;emsp;&amp;emsp;&amp;emsp;&amp;emsp;Trimite-ne CV-ul tau: &lt;a href=""mailto:recrutare@altex.ro?subject="&amp;"["&amp;UPPER(Magazine!D127)&amp;"]"&amp;" ["&amp;UPPER(Magazine!B127)&amp;"] "&amp;"Director Adjunct Magazin"&amp;"""&gt;click aici pentru a aplica.&lt;/a&gt;&lt;/p&gt;","")</f>
        <v/>
      </c>
      <c r="F252" t="str">
        <f>IF(Magazine!AC127&gt;0,"&lt;p class=""cariere-pozitie-titlu"" id="""&amp;IF(Magazine!$AO127&lt;&gt;0,SUBSTITUTE(Magazine!$B127," ","-"),"")&amp;"""&gt;&amp;emsp;&amp;emsp;•&amp;nbsp;&amp;nbsp;Manager Financiar&amp;nbsp;&amp;nbsp;("&amp;VLOOKUP(Magazine!$B127,Magazine!$B$2:$AN$95,28,0)&amp;IF(VLOOKUP(Magazine!$B127,Magazine!$B$2:$AN$95,28,0)&gt;1," pozitii"," pozitie")&amp;")&lt;/p&gt;"&amp;'Manager Financiar'!$D$1&amp;"  &lt;p&gt;&amp;emsp;&amp;emsp;&amp;emsp;&amp;emsp;&amp;emsp;Trimite-ne CV-ul tau: &lt;a href=""mailto:recrutare@altex.ro?subject="&amp;"["&amp;UPPER(Magazine!C127)&amp;"]"&amp;" ["&amp;UPPER(Magazine!A127)&amp;"] "&amp;"Manager Financiar"&amp;"""&gt;click aici pentru a aplica.&lt;/a&gt;&lt;/p&gt;","")</f>
        <v/>
      </c>
      <c r="G252" t="str">
        <f>IF(Magazine!AD127&gt;0,"&lt;p class=""cariere-pozitie-titlu"" id="""&amp;IF(Magazine!$AO127&lt;&gt;0,SUBSTITUTE(Magazine!$B127," ","-"),"")&amp;"""&gt;&amp;emsp;&amp;emsp;•&amp;nbsp;&amp;nbsp;Casier&amp;nbsp;&amp;nbsp;("&amp;VLOOKUP(Magazine!$B127,Magazine!$B$2:$AN$95,29,0)&amp;IF(VLOOKUP(Magazine!$B127,Magazine!$B$2:$AN$95,29,0)&gt;1," pozitii"," pozitie")&amp;")&lt;/p&gt;"&amp;Casier!$D$1&amp;"  &lt;p&gt;&amp;emsp;&amp;emsp;&amp;emsp;&amp;emsp;&amp;emsp;Trimite-ne CV-ul tau: &lt;a href=""mailto:recrutare@altex.ro?subject="&amp;"["&amp;UPPER(Magazine!C127)&amp;"]"&amp;" ["&amp;UPPER(Magazine!A127)&amp;"] "&amp;"Casier"&amp;"""&gt;click aici pentru a aplica.&lt;/a&gt;&lt;/p&gt;","")</f>
        <v/>
      </c>
      <c r="H252" t="str">
        <f>IF(Magazine!AE127&gt;0,"&lt;p class=""cariere-pozitie-titlu"" id="""&amp;IF(Magazine!$AO127&lt;&gt;0,SUBSTITUTE(Magazine!$B127," ","-"),"")&amp;"""&gt;&amp;emsp;&amp;emsp;•&amp;nbsp;&amp;nbsp;Consultant Vanzari Electrocasnice Mari&amp;nbsp;&amp;nbsp;("&amp;VLOOKUP(Magazine!$B127,Magazine!$B$2:$AN$95,30,0)&amp;IF(VLOOKUP(Magazine!$B127,Magazine!$B$2:$AN$95,30,0)&gt;1," pozitii"," pozitie")&amp;")&lt;/p&gt;"&amp;'Electrocasnice Mari'!$D$1&amp;"  &lt;p&gt;&amp;emsp;&amp;emsp;&amp;emsp;&amp;emsp;&amp;emsp;Trimite-ne CV-ul tau: &lt;a href=""mailto:recrutare@altex.ro?subject="&amp;"["&amp;UPPER(Magazine!C127)&amp;"]"&amp;" ["&amp;UPPER(Magazine!A127)&amp;"] "&amp;"Electrocasnice Mari"&amp;"""&gt;clici aici pentru a aplica.&lt;/a&gt;&lt;/p&gt;","")</f>
        <v/>
      </c>
      <c r="I252" t="str">
        <f>IF(Magazine!AF127&gt;0,"&lt;p class=""cariere-pozitie-titlu"" id="""&amp;IF(Magazine!$AO127&lt;&gt;0,SUBSTITUTE(Magazine!$B127," ","-"),"")&amp;"""&gt;&amp;emsp;&amp;emsp;•&amp;nbsp;&amp;nbsp;Consultant Vanzari Electrocasnice Mici&amp;nbsp;&amp;nbsp;("&amp;VLOOKUP(Magazine!$B127,Magazine!$B$2:$AN$95,31,0)&amp;IF(VLOOKUP(Magazine!$B127,Magazine!$B$2:$AN$95,31,0)&gt;1," pozitii"," pozitie")&amp;")&lt;/p&gt;"&amp;'Electrocasnice Mici'!$D$1&amp;"  &lt;p&gt;&amp;emsp;&amp;emsp;&amp;emsp;&amp;emsp;&amp;emsp;Trimite-ne CV-ul tau: &lt;a href=""mailto:recrutare@altex.ro?subject="&amp;"["&amp;UPPER(Magazine!C127)&amp;"]"&amp;" ["&amp;UPPER(Magazine!A127)&amp;"] "&amp;"Electrocasnice Mici"&amp;"""&gt;click aici pentru a aplica.&lt;/a&gt;&lt;/p&gt;","")</f>
        <v/>
      </c>
      <c r="J252" t="str">
        <f>IF(Magazine!AG127&gt;0,"&lt;p class=""cariere-pozitie-titlu"" id="""&amp;IF(Magazine!$AO127&lt;&gt;0,SUBSTITUTE(Magazine!$B127," ","-"),"")&amp;"""&gt;&amp;emsp;&amp;emsp;•&amp;nbsp;&amp;nbsp;Consultant Vanzari Comunicatii&amp;nbsp;&amp;nbsp;("&amp;VLOOKUP(Magazine!$B127,Magazine!$B$2:$AN$95,32,0)&amp;IF(VLOOKUP(Magazine!$B127,Magazine!$B$2:$AN$95,32,0)&gt;1," pozitii"," pozitie")&amp;")&lt;/p&gt;"&amp;Comunicatii!$D$1&amp;"  &lt;p&gt;&amp;emsp;&amp;emsp;&amp;emsp;&amp;emsp;&amp;emsp;Trimite-ne CV-ul tau: &lt;a href=""mailto:recrutare@altex.ro?subject="&amp;"["&amp;UPPER(Magazine!C127)&amp;"]"&amp;" ["&amp;UPPER(Magazine!A127)&amp;"] "&amp;"Comunicatii"&amp;"""&gt;click aici pentru a aplica.&lt;/a&gt;&lt;/p&gt;","")</f>
        <v/>
      </c>
      <c r="K252" t="str">
        <f>IF(Magazine!AH127&gt;0,"&lt;p class=""cariere-pozitie-titlu"" id="""&amp;IF(Magazine!$AO127&lt;&gt;0,SUBSTITUTE(Magazine!$B127," ","-"),"")&amp;"""&gt;&amp;emsp;&amp;emsp;•&amp;nbsp;&amp;nbsp;Consultant Vanzari IT&amp;nbsp;&amp;nbsp;("&amp;VLOOKUP(Magazine!$B127,Magazine!$B$2:$AN$95,33,0)&amp;IF(VLOOKUP(Magazine!$B127,Magazine!$B$2:$AN$95,33,0)&gt;1," pozitii"," pozitie")&amp;")&lt;/p&gt;"&amp;IT!$D$1&amp;"  &lt;p&gt;&amp;emsp;&amp;emsp;&amp;emsp;&amp;emsp;&amp;emsp;Trimite-ne CV-ul tau: &lt;a href=""mailto:recrutare@altex.ro?subject="&amp;"["&amp;UPPER(Magazine!C127)&amp;"]"&amp;" ["&amp;UPPER(Magazine!A127)&amp;"] "&amp;"IT"&amp;"""&gt;click aici pentru a aplica.&lt;/a&gt;&lt;/p&gt;","")</f>
        <v/>
      </c>
      <c r="L252" t="str">
        <f>IF(Magazine!AI127&gt;0,"&lt;p class=""cariere-pozitie-titlu"" id="""&amp;IF(Magazine!$AO127&lt;&gt;0,SUBSTITUTE(Magazine!$B127," ","-"),"")&amp;"""&gt;&amp;emsp;&amp;emsp;•&amp;nbsp;&amp;nbsp;Consultant Vanzari Entertainment&amp;nbsp;&amp;nbsp;("&amp;VLOOKUP(Magazine!$B127,Magazine!$B$2:$AN$95,34,0)&amp;IF(VLOOKUP(Magazine!$B127,Magazine!$B$2:$AN$95,34,0)&gt;1," pozitii"," pozitie")&amp;")&lt;/p&gt;"&amp;Entertainment!$D$1&amp;"  &lt;p&gt;&amp;emsp;&amp;emsp;&amp;emsp;&amp;emsp;&amp;emsp;Trimite-ne CV-ul tau &lt;a href=""mailto:recrutare@altex.ro?subject="&amp;"["&amp;UPPER(Magazine!C127)&amp;"]"&amp;" ["&amp;UPPER(Magazine!A127)&amp;"] "&amp;"Entertainment"&amp;"""&gt;click aici pentru a aplica.&lt;/a&gt;&lt;/p&gt;","")</f>
        <v/>
      </c>
      <c r="M252" t="str">
        <f>IF(Magazine!AJ127&gt;0,"&lt;p class=""cariere-pozitie-titlu"" id="""&amp;IF(Magazine!$AO127&lt;&gt;0,SUBSTITUTE(Magazine!$B127," ","-"),"")&amp;"""&gt;&amp;emsp;&amp;emsp;•&amp;nbsp;&amp;nbsp;Consultant Vanzari Negre&amp;nbsp;&amp;nbsp;("&amp;VLOOKUP(Magazine!$B127,Magazine!$B$2:$AN$95,35,0)&amp;IF(VLOOKUP(Magazine!$B127,Magazine!$B$2:$AN$95,35,0)&gt;1," pozitii"," pozitie")&amp;")&lt;/p&gt;"&amp;Negre!D126&amp;"  &lt;p&gt;&amp;emsp;&amp;emsp;&amp;emsp;&amp;emsp;&amp;emsp;Trimite-ne CV-ul tău la adresa &lt;a href=""mailto:recrutare@altex.ro?subject="&amp;"["&amp;UPPER(Magazine!C127)&amp;"]"&amp;" ["&amp;UPPER(Magazine!A127)&amp;"] "&amp;"Negre"&amp;"""&gt;recrutare@altex.ro&lt;/a&gt;&lt;/p&gt;","")</f>
        <v/>
      </c>
      <c r="N252" t="str">
        <f>IF(Magazine!AK127&gt;0,"&lt;p class=""cariere-pozitie-titlu"" id="""&amp;IF(Magazine!$AO127&lt;&gt;0,SUBSTITUTE(Magazine!$B127," ","-"),"")&amp;"""&gt;&amp;emsp;&amp;emsp;•&amp;nbsp;&amp;nbsp;Consultant Vanzari Audio-Visual&amp;nbsp;&amp;nbsp;("&amp;VLOOKUP(Magazine!$B127,Magazine!$B$2:$AN$95,36,0)&amp;IF(VLOOKUP(Magazine!$B127,Magazine!$B$2:$AN$95,36,0)&gt;1," pozitii"," pozitie")&amp;")&lt;/p&gt;"&amp;'Audio-Visual    '!$D$1&amp;"  &lt;p&gt;&amp;emsp;&amp;emsp;&amp;emsp;&amp;emsp;&amp;emsp;Trimite-ne CV-ul tau: &lt;a href=""mailto:recrutare@altex.ro?subject="&amp;"["&amp;UPPER(Magazine!F127)&amp;"]"&amp;" ["&amp;UPPER(Magazine!D127)&amp;"] "&amp;"Audio-Visual"&amp;"""&gt;click aici pentru a aplica.&lt;/a&gt;&lt;/p&gt;","")</f>
        <v/>
      </c>
      <c r="O252" t="str">
        <f>IF(Magazine!AL127&gt;0,"&lt;p class=""cariere-pozitie-titlu"" id="""&amp;IF(Magazine!$AO127&lt;&gt;0,SUBSTITUTE(Magazine!$B127," ","-"),"")&amp;"""&gt;&amp;emsp;&amp;emsp;•&amp;nbsp;&amp;nbsp;Responsabil Service&amp;nbsp;&amp;nbsp;("&amp;VLOOKUP(Magazine!$B127,Magazine!$B$2:$AN$95,37,0)&amp;IF(VLOOKUP(Magazine!$B127,Magazine!$B$2:$AN$95,37,0)&gt;1," pozitii"," pozitie")&amp;")&lt;/p&gt;"&amp;'Responsabil Service'!$D$1&amp;"  &lt;p&gt;&amp;emsp;&amp;emsp;&amp;emsp;&amp;emsp;&amp;emsp;Trimite-ne CV-ul tau &lt;a href=""mailto:recrutare@altex.ro?subject="&amp;"["&amp;UPPER(Magazine!F127)&amp;"]"&amp;" ["&amp;UPPER(Magazine!D127)&amp;"] "&amp;"Responsabil Service"&amp;"""&gt;click aici pentru a aplica.&lt;/a&gt;&lt;/p&gt;","")</f>
        <v/>
      </c>
      <c r="P252" t="str">
        <f>IF(Magazine!AM127&gt;0,"&lt;p class=""cariere-pozitie-titlu"" id="""&amp;IF(Magazine!$AO127&lt;&gt;0,SUBSTITUTE(Magazine!$B127," ","-"),"")&amp;"""&gt;&amp;emsp;&amp;emsp;•&amp;nbsp;&amp;nbsp;Operator Online&amp;nbsp;&amp;nbsp;("&amp;VLOOKUP(Magazine!$B127,Magazine!$B$2:$AN$95,38,0)&amp;IF(VLOOKUP(Magazine!$B127,Magazine!$B$2:$AN$95,38,0)&gt;1," pozitii"," pozitie")&amp;")&lt;/p&gt;"&amp;'Operator Online   '!$D$1&amp;"  &lt;p&gt;&amp;emsp;&amp;emsp;&amp;emsp;&amp;emsp;&amp;emsp;Trimite-ne CV-ul tău la adresa &lt;a href=""mailto:recrutare@altex.ro?subject="&amp;"["&amp;UPPER(Magazine!F127)&amp;"]"&amp;" ["&amp;UPPER(Magazine!D127)&amp;"] "&amp;"Operator Online"&amp;"""&gt;recrutare@altex.ro&lt;/a&gt;&lt;/p&gt;","")</f>
        <v/>
      </c>
      <c r="Q252" t="str">
        <f>IF(Magazine!AN127&gt;0,"&lt;p class=""cariere-pozitie-titlu"" id="""&amp;IF(Magazine!$AO127&lt;&gt;0,SUBSTITUTE(Magazine!$B127," ","-"),"")&amp;"""&gt;&amp;emsp;&amp;emsp;•&amp;nbsp;&amp;nbsp;Operator Probe &amp; Garantii&amp;nbsp;&amp;nbsp;("&amp;VLOOKUP(Magazine!$B127,Magazine!$B$2:$AN$95,39,0)&amp;IF(VLOOKUP(Magazine!$B127,Magazine!$B$2:$AN$95,39,0)&gt;1," pozitii"," pozitie")&amp;")&lt;/p&gt;"&amp;'Operator Probe &amp; Garantii'!$D$1&amp;"  &lt;p&gt;&amp;emsp;&amp;emsp;&amp;emsp;&amp;emsp;&amp;emsp;Trimite-ne CV-ul tău la adresa &lt;a href=""mailto:recrutare@altex.ro?subject="&amp;"["&amp;UPPER(Magazine!G127)&amp;"]"&amp;" ["&amp;UPPER(Magazine!E127)&amp;"] "&amp;"Probe &amp; Garantii"&amp;"""&gt;recrutare@altex.ro&lt;/a&gt;&lt;/p&gt;","")</f>
        <v/>
      </c>
      <c r="R252" t="str">
        <f t="shared" si="5"/>
        <v/>
      </c>
    </row>
    <row r="253" spans="1:18" x14ac:dyDescent="0.3">
      <c r="A253" t="s">
        <v>1049</v>
      </c>
    </row>
    <row r="254" spans="1:18" x14ac:dyDescent="0.3">
      <c r="A254" t="s">
        <v>1050</v>
      </c>
    </row>
    <row r="255" spans="1:18" x14ac:dyDescent="0.3">
      <c r="A255" t="s">
        <v>1051</v>
      </c>
    </row>
    <row r="256" spans="1:18" x14ac:dyDescent="0.3">
      <c r="A256" t="s">
        <v>1052</v>
      </c>
    </row>
    <row r="257" spans="1:1" x14ac:dyDescent="0.3">
      <c r="A257" t="s">
        <v>1053</v>
      </c>
    </row>
    <row r="258" spans="1:1" x14ac:dyDescent="0.3">
      <c r="A258" t="s">
        <v>1054</v>
      </c>
    </row>
    <row r="259" spans="1:1" x14ac:dyDescent="0.3">
      <c r="A259" t="s">
        <v>1055</v>
      </c>
    </row>
    <row r="260" spans="1:1" x14ac:dyDescent="0.3">
      <c r="A260" t="s">
        <v>1056</v>
      </c>
    </row>
    <row r="261" spans="1:1" x14ac:dyDescent="0.3">
      <c r="A261" t="s">
        <v>1057</v>
      </c>
    </row>
    <row r="262" spans="1:1" x14ac:dyDescent="0.3">
      <c r="A262" t="s">
        <v>1058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112"/>
  <sheetViews>
    <sheetView workbookViewId="0">
      <pane ySplit="3" topLeftCell="A4" activePane="bottomLeft" state="frozen"/>
      <selection activeCell="G1" sqref="G1"/>
      <selection pane="bottomLeft" activeCell="A4" sqref="A4"/>
    </sheetView>
  </sheetViews>
  <sheetFormatPr defaultRowHeight="14.4" x14ac:dyDescent="0.3"/>
  <cols>
    <col min="1" max="1" width="15.88671875" customWidth="1"/>
    <col min="2" max="2" width="17.88671875" customWidth="1"/>
    <col min="3" max="3" width="33.6640625" customWidth="1"/>
    <col min="4" max="4" width="5.21875" customWidth="1"/>
    <col min="6" max="6" width="21.109375" customWidth="1"/>
    <col min="7" max="7" width="9.109375" customWidth="1"/>
    <col min="9" max="9" width="18.44140625" customWidth="1"/>
    <col min="10" max="10" width="9.109375" customWidth="1"/>
    <col min="12" max="12" width="18.88671875" customWidth="1"/>
    <col min="13" max="13" width="9.109375" customWidth="1"/>
    <col min="15" max="15" width="43.21875" customWidth="1"/>
    <col min="16" max="16" width="12.21875" customWidth="1"/>
    <col min="17" max="17" width="12.88671875" bestFit="1" customWidth="1"/>
    <col min="18" max="20" width="12.6640625" customWidth="1"/>
    <col min="21" max="21" width="12" bestFit="1" customWidth="1"/>
    <col min="22" max="22" width="15.88671875" bestFit="1" customWidth="1"/>
    <col min="23" max="23" width="15.5546875" bestFit="1" customWidth="1"/>
    <col min="24" max="24" width="11.44140625" bestFit="1" customWidth="1"/>
    <col min="25" max="25" width="12.44140625" bestFit="1" customWidth="1"/>
    <col min="26" max="26" width="14.44140625" bestFit="1" customWidth="1"/>
    <col min="27" max="27" width="12.88671875" bestFit="1" customWidth="1"/>
    <col min="28" max="28" width="12.5546875" bestFit="1" customWidth="1"/>
    <col min="29" max="29" width="15.5546875" bestFit="1" customWidth="1"/>
    <col min="30" max="30" width="13.109375" bestFit="1" customWidth="1"/>
    <col min="31" max="31" width="14.6640625" bestFit="1" customWidth="1"/>
    <col min="32" max="32" width="15.5546875" bestFit="1" customWidth="1"/>
    <col min="33" max="33" width="13.33203125" bestFit="1" customWidth="1"/>
    <col min="34" max="34" width="15.44140625" bestFit="1" customWidth="1"/>
    <col min="35" max="35" width="14.33203125" bestFit="1" customWidth="1"/>
    <col min="36" max="36" width="15.88671875" bestFit="1" customWidth="1"/>
    <col min="37" max="37" width="11.109375" bestFit="1" customWidth="1"/>
    <col min="38" max="38" width="13.6640625" bestFit="1" customWidth="1"/>
    <col min="39" max="39" width="11.44140625" bestFit="1" customWidth="1"/>
    <col min="40" max="40" width="15.109375" bestFit="1" customWidth="1"/>
    <col min="41" max="41" width="10.88671875" bestFit="1" customWidth="1"/>
    <col min="42" max="42" width="12" bestFit="1" customWidth="1"/>
    <col min="43" max="44" width="12.88671875" bestFit="1" customWidth="1"/>
    <col min="45" max="45" width="14.88671875" bestFit="1" customWidth="1"/>
    <col min="46" max="46" width="19" bestFit="1" customWidth="1"/>
    <col min="47" max="47" width="14.5546875" bestFit="1" customWidth="1"/>
    <col min="48" max="48" width="11.5546875" bestFit="1" customWidth="1"/>
    <col min="49" max="49" width="12.33203125" bestFit="1" customWidth="1"/>
    <col min="50" max="50" width="21.88671875" bestFit="1" customWidth="1"/>
    <col min="51" max="51" width="22.33203125" bestFit="1" customWidth="1"/>
    <col min="52" max="52" width="14.44140625" bestFit="1" customWidth="1"/>
    <col min="53" max="53" width="23" bestFit="1" customWidth="1"/>
    <col min="54" max="54" width="14" bestFit="1" customWidth="1"/>
    <col min="55" max="55" width="15.88671875" bestFit="1" customWidth="1"/>
    <col min="56" max="56" width="20.88671875" bestFit="1" customWidth="1"/>
    <col min="57" max="57" width="12.33203125" bestFit="1" customWidth="1"/>
    <col min="58" max="58" width="16.33203125" bestFit="1" customWidth="1"/>
    <col min="59" max="59" width="11.6640625" bestFit="1" customWidth="1"/>
    <col min="60" max="60" width="12.5546875" bestFit="1" customWidth="1"/>
    <col min="61" max="61" width="17.33203125" bestFit="1" customWidth="1"/>
    <col min="62" max="62" width="10.33203125" bestFit="1" customWidth="1"/>
    <col min="63" max="63" width="18.5546875" bestFit="1" customWidth="1"/>
    <col min="64" max="64" width="11" bestFit="1" customWidth="1"/>
    <col min="65" max="65" width="17.44140625" bestFit="1" customWidth="1"/>
    <col min="66" max="66" width="10.6640625" bestFit="1" customWidth="1"/>
    <col min="67" max="67" width="18.109375" bestFit="1" customWidth="1"/>
    <col min="68" max="68" width="13.44140625" bestFit="1" customWidth="1"/>
    <col min="69" max="69" width="14.44140625" bestFit="1" customWidth="1"/>
    <col min="70" max="70" width="13.6640625" bestFit="1" customWidth="1"/>
    <col min="71" max="71" width="11" bestFit="1" customWidth="1"/>
    <col min="72" max="72" width="11.109375" bestFit="1" customWidth="1"/>
    <col min="73" max="73" width="14.88671875" bestFit="1" customWidth="1"/>
    <col min="74" max="74" width="14" bestFit="1" customWidth="1"/>
    <col min="75" max="75" width="13.5546875" bestFit="1" customWidth="1"/>
    <col min="76" max="76" width="12.44140625" bestFit="1" customWidth="1"/>
    <col min="77" max="77" width="14.109375" bestFit="1" customWidth="1"/>
    <col min="78" max="78" width="12.109375" bestFit="1" customWidth="1"/>
    <col min="79" max="79" width="11.44140625" bestFit="1" customWidth="1"/>
    <col min="80" max="80" width="10.88671875" bestFit="1" customWidth="1"/>
    <col min="81" max="81" width="10.6640625" bestFit="1" customWidth="1"/>
    <col min="82" max="82" width="20" bestFit="1" customWidth="1"/>
    <col min="83" max="83" width="12.44140625" bestFit="1" customWidth="1"/>
    <col min="84" max="84" width="11" bestFit="1" customWidth="1"/>
    <col min="85" max="85" width="11.5546875" bestFit="1" customWidth="1"/>
    <col min="86" max="86" width="15" bestFit="1" customWidth="1"/>
    <col min="87" max="87" width="18.5546875" bestFit="1" customWidth="1"/>
    <col min="88" max="88" width="12.88671875" bestFit="1" customWidth="1"/>
    <col min="89" max="89" width="16.5546875" bestFit="1" customWidth="1"/>
    <col min="90" max="90" width="16.33203125" bestFit="1" customWidth="1"/>
    <col min="91" max="91" width="12.44140625" bestFit="1" customWidth="1"/>
    <col min="92" max="92" width="15.33203125" bestFit="1" customWidth="1"/>
    <col min="93" max="93" width="12.33203125" bestFit="1" customWidth="1"/>
    <col min="94" max="94" width="16.88671875" bestFit="1" customWidth="1"/>
    <col min="95" max="95" width="11.33203125" bestFit="1" customWidth="1"/>
    <col min="96" max="96" width="18.44140625" bestFit="1" customWidth="1"/>
    <col min="97" max="97" width="16.109375" bestFit="1" customWidth="1"/>
    <col min="98" max="98" width="16" bestFit="1" customWidth="1"/>
    <col min="99" max="99" width="13.44140625" bestFit="1" customWidth="1"/>
    <col min="100" max="100" width="16.88671875" bestFit="1" customWidth="1"/>
    <col min="101" max="101" width="13.88671875" bestFit="1" customWidth="1"/>
    <col min="102" max="102" width="14.88671875" bestFit="1" customWidth="1"/>
    <col min="103" max="103" width="15.44140625" bestFit="1" customWidth="1"/>
    <col min="104" max="104" width="12.5546875" bestFit="1" customWidth="1"/>
    <col min="105" max="105" width="10.5546875" bestFit="1" customWidth="1"/>
    <col min="106" max="106" width="12.33203125" bestFit="1" customWidth="1"/>
    <col min="107" max="107" width="12.6640625" bestFit="1" customWidth="1"/>
    <col min="108" max="108" width="13.44140625" bestFit="1" customWidth="1"/>
    <col min="109" max="109" width="17" bestFit="1" customWidth="1"/>
    <col min="110" max="110" width="12.88671875" bestFit="1" customWidth="1"/>
    <col min="111" max="111" width="18.33203125" bestFit="1" customWidth="1"/>
    <col min="112" max="112" width="15.33203125" bestFit="1" customWidth="1"/>
    <col min="113" max="113" width="14.33203125" bestFit="1" customWidth="1"/>
    <col min="114" max="114" width="13.6640625" bestFit="1" customWidth="1"/>
    <col min="115" max="115" width="11.109375" bestFit="1" customWidth="1"/>
    <col min="116" max="116" width="16.6640625" bestFit="1" customWidth="1"/>
    <col min="117" max="117" width="12.109375" bestFit="1" customWidth="1"/>
    <col min="118" max="118" width="17.6640625" bestFit="1" customWidth="1"/>
    <col min="119" max="119" width="7.33203125" customWidth="1"/>
    <col min="120" max="120" width="11.33203125" bestFit="1" customWidth="1"/>
  </cols>
  <sheetData>
    <row r="1" spans="1:20" x14ac:dyDescent="0.3">
      <c r="A1" s="2" t="s">
        <v>882</v>
      </c>
      <c r="B1" t="s">
        <v>881</v>
      </c>
      <c r="F1" s="2" t="s">
        <v>882</v>
      </c>
      <c r="G1" t="s">
        <v>881</v>
      </c>
      <c r="I1" s="2" t="s">
        <v>882</v>
      </c>
      <c r="J1" t="s">
        <v>881</v>
      </c>
      <c r="L1" s="2" t="s">
        <v>882</v>
      </c>
      <c r="M1" t="s">
        <v>881</v>
      </c>
      <c r="O1" s="2" t="s">
        <v>882</v>
      </c>
      <c r="P1" t="s">
        <v>881</v>
      </c>
    </row>
    <row r="3" spans="1:20" x14ac:dyDescent="0.3">
      <c r="A3" s="2" t="s">
        <v>790</v>
      </c>
      <c r="B3" s="2" t="s">
        <v>789</v>
      </c>
      <c r="C3" s="2" t="s">
        <v>0</v>
      </c>
      <c r="D3" t="s">
        <v>883</v>
      </c>
      <c r="F3" s="2" t="s">
        <v>923</v>
      </c>
      <c r="G3" t="s">
        <v>886</v>
      </c>
      <c r="I3" s="2" t="s">
        <v>924</v>
      </c>
      <c r="J3" t="s">
        <v>886</v>
      </c>
      <c r="L3" s="2" t="s">
        <v>925</v>
      </c>
      <c r="M3" t="s">
        <v>886</v>
      </c>
      <c r="O3" s="2" t="s">
        <v>936</v>
      </c>
      <c r="P3" s="1" t="s">
        <v>500</v>
      </c>
      <c r="Q3" s="1" t="s">
        <v>937</v>
      </c>
      <c r="R3" s="1" t="s">
        <v>502</v>
      </c>
      <c r="S3" s="1" t="s">
        <v>615</v>
      </c>
      <c r="T3" s="1" t="s">
        <v>617</v>
      </c>
    </row>
    <row r="4" spans="1:20" x14ac:dyDescent="0.3">
      <c r="A4" s="3" t="s">
        <v>854</v>
      </c>
      <c r="D4" s="4">
        <v>2</v>
      </c>
      <c r="F4" s="3" t="s">
        <v>64</v>
      </c>
      <c r="G4" s="5">
        <v>1</v>
      </c>
      <c r="I4" s="3" t="s">
        <v>754</v>
      </c>
      <c r="J4" s="5">
        <v>1</v>
      </c>
      <c r="L4" s="3" t="s">
        <v>754</v>
      </c>
      <c r="M4" s="5">
        <v>1</v>
      </c>
      <c r="O4" t="s">
        <v>40</v>
      </c>
      <c r="P4" t="str">
        <f>IF(ISNONTEXT(VLOOKUP(O4,Magazine!B$1:X$136,10,0)),"",VLOOKUP(O4,Magazine!B$1:X$136,10,0))</f>
        <v>0756.073.461</v>
      </c>
      <c r="Q4" t="str">
        <f>IF(ISNONTEXT(VLOOKUP(O4,Magazine!B$1:X$136,12,0)),"",VLOOKUP(O4,Magazine!B$1:X$136,12,0))</f>
        <v>-</v>
      </c>
      <c r="R4" t="str">
        <f>IF(ISNONTEXT(VLOOKUP(O4,Magazine!B$1:X$136,15,0)),"",VLOOKUP(O4,Magazine!B$1:X$136,15,0))</f>
        <v>0756.073.460</v>
      </c>
      <c r="S4" t="str">
        <f>IF(ISNONTEXT(VLOOKUP(O4,Magazine!B$1:X$136,17,0)),"",VLOOKUP(O4,Magazine!B$1:X$136,17,0))</f>
        <v>-</v>
      </c>
      <c r="T4" t="str">
        <f>IF(ISNONTEXT(VLOOKUP(O4,Magazine!B$1:X$136,19,0)),"",VLOOKUP(O4,Magazine!B$1:X$136,19,0))</f>
        <v>-</v>
      </c>
    </row>
    <row r="5" spans="1:20" x14ac:dyDescent="0.3">
      <c r="A5" s="3" t="s">
        <v>806</v>
      </c>
      <c r="D5" s="4">
        <v>1</v>
      </c>
      <c r="F5" s="3" t="s">
        <v>126</v>
      </c>
      <c r="G5" s="5">
        <v>1</v>
      </c>
      <c r="I5" s="3" t="s">
        <v>59</v>
      </c>
      <c r="J5" s="5">
        <v>1</v>
      </c>
      <c r="L5" s="3" t="s">
        <v>761</v>
      </c>
      <c r="M5" s="5">
        <v>1</v>
      </c>
      <c r="O5" t="s">
        <v>98</v>
      </c>
      <c r="P5" t="str">
        <f>IF(ISNONTEXT(VLOOKUP(O5,Magazine!B$1:X$136,10,0)),"",VLOOKUP(O5,Magazine!B$1:X$136,10,0))</f>
        <v>0756.073.465</v>
      </c>
      <c r="Q5" t="str">
        <f>IF(ISNONTEXT(VLOOKUP(O5,Magazine!B$1:X$136,12,0)),"",VLOOKUP(O5,Magazine!B$1:X$136,12,0))</f>
        <v>-</v>
      </c>
      <c r="R5" t="str">
        <f>IF(ISNONTEXT(VLOOKUP(O5,Magazine!B$1:X$136,15,0)),"",VLOOKUP(O5,Magazine!B$1:X$136,15,0))</f>
        <v>0756.073.467</v>
      </c>
      <c r="S5" t="str">
        <f>IF(ISNONTEXT(VLOOKUP(O5,Magazine!B$1:X$136,17,0)),"",VLOOKUP(O5,Magazine!B$1:X$136,17,0))</f>
        <v>0756.074.832</v>
      </c>
      <c r="T5" t="str">
        <f>IF(ISNONTEXT(VLOOKUP(O5,Magazine!B$1:X$136,19,0)),"",VLOOKUP(O5,Magazine!B$1:X$136,19,0))</f>
        <v>-</v>
      </c>
    </row>
    <row r="6" spans="1:20" x14ac:dyDescent="0.3">
      <c r="A6" s="3" t="s">
        <v>860</v>
      </c>
      <c r="D6" s="4">
        <v>4</v>
      </c>
      <c r="F6" s="3" t="s">
        <v>32</v>
      </c>
      <c r="G6" s="5">
        <v>18</v>
      </c>
      <c r="I6" s="3" t="s">
        <v>21</v>
      </c>
      <c r="J6" s="5">
        <v>8</v>
      </c>
      <c r="L6" s="3" t="s">
        <v>18</v>
      </c>
      <c r="M6" s="5">
        <v>1</v>
      </c>
      <c r="O6" t="s">
        <v>53</v>
      </c>
      <c r="P6" t="str">
        <f>IF(ISNONTEXT(VLOOKUP(O6,Magazine!B$1:X$136,10,0)),"",VLOOKUP(O6,Magazine!B$1:X$136,10,0))</f>
        <v>0756.073.475</v>
      </c>
      <c r="Q6" t="str">
        <f>IF(ISNONTEXT(VLOOKUP(O6,Magazine!B$1:X$136,12,0)),"",VLOOKUP(O6,Magazine!B$1:X$136,12,0))</f>
        <v>-</v>
      </c>
      <c r="R6" t="str">
        <f>IF(ISNONTEXT(VLOOKUP(O6,Magazine!B$1:X$136,15,0)),"",VLOOKUP(O6,Magazine!B$1:X$136,15,0))</f>
        <v>0756.073.469</v>
      </c>
      <c r="S6" t="str">
        <f>IF(ISNONTEXT(VLOOKUP(O6,Magazine!B$1:X$136,17,0)),"",VLOOKUP(O6,Magazine!B$1:X$136,17,0))</f>
        <v>-</v>
      </c>
      <c r="T6" t="str">
        <f>IF(ISNONTEXT(VLOOKUP(O6,Magazine!B$1:X$136,19,0)),"",VLOOKUP(O6,Magazine!B$1:X$136,19,0))</f>
        <v>-</v>
      </c>
    </row>
    <row r="7" spans="1:20" x14ac:dyDescent="0.3">
      <c r="A7" s="3" t="s">
        <v>809</v>
      </c>
      <c r="D7" s="4">
        <v>4</v>
      </c>
      <c r="F7" s="3" t="s">
        <v>9</v>
      </c>
      <c r="G7" s="5">
        <v>11</v>
      </c>
      <c r="I7" s="3" t="s">
        <v>56</v>
      </c>
      <c r="J7" s="5">
        <v>1</v>
      </c>
      <c r="L7" s="3" t="s">
        <v>959</v>
      </c>
      <c r="M7" s="5">
        <v>1</v>
      </c>
      <c r="O7" t="s">
        <v>42</v>
      </c>
      <c r="P7" t="str">
        <f>IF(ISNONTEXT(VLOOKUP(O7,Magazine!B$1:X$136,10,0)),"",VLOOKUP(O7,Magazine!B$1:X$136,10,0))</f>
        <v>0756.073.484</v>
      </c>
      <c r="Q7" t="str">
        <f>IF(ISNONTEXT(VLOOKUP(O7,Magazine!B$1:X$136,12,0)),"",VLOOKUP(O7,Magazine!B$1:X$136,12,0))</f>
        <v>-</v>
      </c>
      <c r="R7" t="str">
        <f>IF(ISNONTEXT(VLOOKUP(O7,Magazine!B$1:X$136,15,0)),"",VLOOKUP(O7,Magazine!B$1:X$136,15,0))</f>
        <v/>
      </c>
      <c r="S7" t="str">
        <f>IF(ISNONTEXT(VLOOKUP(O7,Magazine!B$1:X$136,17,0)),"",VLOOKUP(O7,Magazine!B$1:X$136,17,0))</f>
        <v>0756.073.486</v>
      </c>
      <c r="T7" t="str">
        <f>IF(ISNONTEXT(VLOOKUP(O7,Magazine!B$1:X$136,19,0)),"",VLOOKUP(O7,Magazine!B$1:X$136,19,0))</f>
        <v>-</v>
      </c>
    </row>
    <row r="8" spans="1:20" x14ac:dyDescent="0.3">
      <c r="A8" s="3" t="s">
        <v>850</v>
      </c>
      <c r="D8" s="4">
        <v>1</v>
      </c>
      <c r="F8" s="6" t="s">
        <v>814</v>
      </c>
      <c r="G8" s="5">
        <v>1</v>
      </c>
      <c r="I8" s="3" t="s">
        <v>15</v>
      </c>
      <c r="J8" s="5">
        <v>10</v>
      </c>
      <c r="L8" s="6" t="s">
        <v>836</v>
      </c>
      <c r="M8" s="5">
        <v>1</v>
      </c>
      <c r="O8" t="s">
        <v>230</v>
      </c>
      <c r="P8" t="str">
        <f>IF(ISNONTEXT(VLOOKUP(O8,Magazine!B$1:X$136,10,0)),"",VLOOKUP(O8,Magazine!B$1:X$136,10,0))</f>
        <v>0748.166.787</v>
      </c>
      <c r="Q8" t="str">
        <f>IF(ISNONTEXT(VLOOKUP(O8,Magazine!B$1:X$136,12,0)),"",VLOOKUP(O8,Magazine!B$1:X$136,12,0))</f>
        <v>-</v>
      </c>
      <c r="R8" t="str">
        <f>IF(ISNONTEXT(VLOOKUP(O8,Magazine!B$1:X$136,15,0)),"",VLOOKUP(O8,Magazine!B$1:X$136,15,0))</f>
        <v>0756.073.491</v>
      </c>
      <c r="S8" t="str">
        <f>IF(ISNONTEXT(VLOOKUP(O8,Magazine!B$1:X$136,17,0)),"",VLOOKUP(O8,Magazine!B$1:X$136,17,0))</f>
        <v>0756.073.497</v>
      </c>
      <c r="T8" t="str">
        <f>IF(ISNONTEXT(VLOOKUP(O8,Magazine!B$1:X$136,19,0)),"",VLOOKUP(O8,Magazine!B$1:X$136,19,0))</f>
        <v>-</v>
      </c>
    </row>
    <row r="9" spans="1:20" x14ac:dyDescent="0.3">
      <c r="A9" s="3" t="s">
        <v>825</v>
      </c>
      <c r="D9" s="4">
        <v>2</v>
      </c>
      <c r="F9" s="6" t="s">
        <v>811</v>
      </c>
      <c r="G9" s="5">
        <v>1</v>
      </c>
      <c r="I9" s="3" t="s">
        <v>10</v>
      </c>
      <c r="J9" s="5">
        <v>1</v>
      </c>
      <c r="L9" s="3" t="s">
        <v>21</v>
      </c>
      <c r="M9" s="5">
        <v>16</v>
      </c>
      <c r="O9" t="s">
        <v>960</v>
      </c>
      <c r="P9" t="str">
        <f>IF(ISNONTEXT(VLOOKUP(O9,Magazine!B$1:X$136,10,0)),"",VLOOKUP(O9,Magazine!B$1:X$136,10,0))</f>
        <v>0756.073.832</v>
      </c>
      <c r="Q9" t="str">
        <f>IF(ISNONTEXT(VLOOKUP(O9,Magazine!B$1:X$136,12,0)),"",VLOOKUP(O9,Magazine!B$1:X$136,12,0))</f>
        <v/>
      </c>
      <c r="R9" t="str">
        <f>IF(ISNONTEXT(VLOOKUP(O9,Magazine!B$1:X$136,15,0)),"",VLOOKUP(O9,Magazine!B$1:X$136,15,0))</f>
        <v/>
      </c>
      <c r="S9" t="str">
        <f>IF(ISNONTEXT(VLOOKUP(O9,Magazine!B$1:X$136,17,0)),"",VLOOKUP(O9,Magazine!B$1:X$136,17,0))</f>
        <v/>
      </c>
      <c r="T9" t="str">
        <f>IF(ISNONTEXT(VLOOKUP(O9,Magazine!B$1:X$136,19,0)),"",VLOOKUP(O9,Magazine!B$1:X$136,19,0))</f>
        <v/>
      </c>
    </row>
    <row r="10" spans="1:20" x14ac:dyDescent="0.3">
      <c r="A10" s="3" t="s">
        <v>804</v>
      </c>
      <c r="D10" s="4">
        <v>2</v>
      </c>
      <c r="F10" s="6" t="s">
        <v>795</v>
      </c>
      <c r="G10" s="5">
        <v>1</v>
      </c>
      <c r="I10" s="3" t="s">
        <v>6</v>
      </c>
      <c r="J10" s="5">
        <v>9</v>
      </c>
      <c r="L10" s="3" t="s">
        <v>56</v>
      </c>
      <c r="M10" s="5">
        <v>1</v>
      </c>
      <c r="O10" t="s">
        <v>223</v>
      </c>
      <c r="P10" t="str">
        <f>IF(ISNONTEXT(VLOOKUP(O10,Magazine!B$1:X$136,10,0)),"",VLOOKUP(O10,Magazine!B$1:X$136,10,0))</f>
        <v>0756.073.493</v>
      </c>
      <c r="Q10" t="str">
        <f>IF(ISNONTEXT(VLOOKUP(O10,Magazine!B$1:X$136,12,0)),"",VLOOKUP(O10,Magazine!B$1:X$136,12,0))</f>
        <v>-</v>
      </c>
      <c r="R10" t="str">
        <f>IF(ISNONTEXT(VLOOKUP(O10,Magazine!B$1:X$136,15,0)),"",VLOOKUP(O10,Magazine!B$1:X$136,15,0))</f>
        <v>0756.073.509</v>
      </c>
      <c r="S10" t="str">
        <f>IF(ISNONTEXT(VLOOKUP(O10,Magazine!B$1:X$136,17,0)),"",VLOOKUP(O10,Magazine!B$1:X$136,17,0))</f>
        <v>0756.073.508</v>
      </c>
      <c r="T10" t="str">
        <f>IF(ISNONTEXT(VLOOKUP(O10,Magazine!B$1:X$136,19,0)),"",VLOOKUP(O10,Magazine!B$1:X$136,19,0))</f>
        <v>-</v>
      </c>
    </row>
    <row r="11" spans="1:20" x14ac:dyDescent="0.3">
      <c r="A11" s="3" t="s">
        <v>795</v>
      </c>
      <c r="D11" s="4">
        <v>2</v>
      </c>
      <c r="F11" s="6" t="s">
        <v>816</v>
      </c>
      <c r="G11" s="5">
        <v>1</v>
      </c>
      <c r="I11" s="3" t="s">
        <v>32</v>
      </c>
      <c r="J11" s="5">
        <v>1</v>
      </c>
      <c r="L11" s="3" t="s">
        <v>15</v>
      </c>
      <c r="M11" s="5">
        <v>2</v>
      </c>
      <c r="O11" t="s">
        <v>224</v>
      </c>
      <c r="P11" t="str">
        <f>IF(ISNONTEXT(VLOOKUP(O11,Magazine!B$1:X$136,10,0)),"",VLOOKUP(O11,Magazine!B$1:X$136,10,0))</f>
        <v>0756.073.525</v>
      </c>
      <c r="Q11" t="str">
        <f>IF(ISNONTEXT(VLOOKUP(O11,Magazine!B$1:X$136,12,0)),"",VLOOKUP(O11,Magazine!B$1:X$136,12,0))</f>
        <v>-</v>
      </c>
      <c r="R11" t="str">
        <f>IF(ISNONTEXT(VLOOKUP(O11,Magazine!B$1:X$136,15,0)),"",VLOOKUP(O11,Magazine!B$1:X$136,15,0))</f>
        <v>0756.073.529</v>
      </c>
      <c r="S11" t="str">
        <f>IF(ISNONTEXT(VLOOKUP(O11,Magazine!B$1:X$136,17,0)),"",VLOOKUP(O11,Magazine!B$1:X$136,17,0))</f>
        <v>-</v>
      </c>
      <c r="T11" t="str">
        <f>IF(ISNONTEXT(VLOOKUP(O11,Magazine!B$1:X$136,19,0)),"",VLOOKUP(O11,Magazine!B$1:X$136,19,0))</f>
        <v>-</v>
      </c>
    </row>
    <row r="12" spans="1:20" x14ac:dyDescent="0.3">
      <c r="A12" s="3" t="s">
        <v>792</v>
      </c>
      <c r="B12" s="3" t="s">
        <v>852</v>
      </c>
      <c r="D12" s="4">
        <v>1</v>
      </c>
      <c r="F12" s="6" t="s">
        <v>803</v>
      </c>
      <c r="G12" s="5">
        <v>1</v>
      </c>
      <c r="I12" s="3" t="s">
        <v>9</v>
      </c>
      <c r="J12" s="5">
        <v>3</v>
      </c>
      <c r="L12" s="3" t="s">
        <v>10</v>
      </c>
      <c r="M12" s="5">
        <v>2</v>
      </c>
      <c r="O12" t="s">
        <v>988</v>
      </c>
      <c r="P12" t="str">
        <f>IF(ISNONTEXT(VLOOKUP(O12,Magazine!B$1:X$136,10,0)),"",VLOOKUP(O12,Magazine!B$1:X$136,10,0))</f>
        <v>0756.074.815</v>
      </c>
      <c r="Q12" t="str">
        <f>IF(ISNONTEXT(VLOOKUP(O12,Magazine!B$1:X$136,12,0)),"",VLOOKUP(O12,Magazine!B$1:X$136,12,0))</f>
        <v/>
      </c>
      <c r="R12" t="str">
        <f>IF(ISNONTEXT(VLOOKUP(O12,Magazine!B$1:X$136,15,0)),"",VLOOKUP(O12,Magazine!B$1:X$136,15,0))</f>
        <v>0748.166.785</v>
      </c>
      <c r="S12" t="str">
        <f>IF(ISNONTEXT(VLOOKUP(O12,Magazine!B$1:X$136,17,0)),"",VLOOKUP(O12,Magazine!B$1:X$136,17,0))</f>
        <v/>
      </c>
      <c r="T12" t="str">
        <f>IF(ISNONTEXT(VLOOKUP(O12,Magazine!B$1:X$136,19,0)),"",VLOOKUP(O12,Magazine!B$1:X$136,19,0))</f>
        <v/>
      </c>
    </row>
    <row r="13" spans="1:20" x14ac:dyDescent="0.3">
      <c r="B13" s="3" t="s">
        <v>873</v>
      </c>
      <c r="C13" s="3" t="s">
        <v>104</v>
      </c>
      <c r="D13" s="4">
        <v>1</v>
      </c>
      <c r="F13" s="6" t="s">
        <v>846</v>
      </c>
      <c r="G13" s="5">
        <v>1</v>
      </c>
      <c r="I13" s="3" t="s">
        <v>726</v>
      </c>
      <c r="J13" s="5">
        <v>1</v>
      </c>
      <c r="L13" s="3" t="s">
        <v>6</v>
      </c>
      <c r="M13" s="5">
        <v>7</v>
      </c>
      <c r="O13" t="s">
        <v>105</v>
      </c>
      <c r="P13" t="str">
        <f>IF(ISNONTEXT(VLOOKUP(O13,Magazine!B$1:X$136,10,0)),"",VLOOKUP(O13,Magazine!B$1:X$136,10,0))</f>
        <v>0756.073.537</v>
      </c>
      <c r="Q13" t="str">
        <f>IF(ISNONTEXT(VLOOKUP(O13,Magazine!B$1:X$136,12,0)),"",VLOOKUP(O13,Magazine!B$1:X$136,12,0))</f>
        <v/>
      </c>
      <c r="R13" t="str">
        <f>IF(ISNONTEXT(VLOOKUP(O13,Magazine!B$1:X$136,15,0)),"",VLOOKUP(O13,Magazine!B$1:X$136,15,0))</f>
        <v>0756.073.536</v>
      </c>
      <c r="S13" t="str">
        <f>IF(ISNONTEXT(VLOOKUP(O13,Magazine!B$1:X$136,17,0)),"",VLOOKUP(O13,Magazine!B$1:X$136,17,0))</f>
        <v/>
      </c>
      <c r="T13" t="str">
        <f>IF(ISNONTEXT(VLOOKUP(O13,Magazine!B$1:X$136,19,0)),"",VLOOKUP(O13,Magazine!B$1:X$136,19,0))</f>
        <v/>
      </c>
    </row>
    <row r="14" spans="1:20" x14ac:dyDescent="0.3">
      <c r="C14" s="3" t="s">
        <v>108</v>
      </c>
      <c r="D14" s="4">
        <v>1</v>
      </c>
      <c r="F14" s="6" t="s">
        <v>794</v>
      </c>
      <c r="G14" s="5">
        <v>1</v>
      </c>
      <c r="I14" s="3" t="s">
        <v>5</v>
      </c>
      <c r="J14" s="5">
        <v>22</v>
      </c>
      <c r="L14" s="3" t="s">
        <v>32</v>
      </c>
      <c r="M14" s="5">
        <v>1</v>
      </c>
      <c r="O14" t="s">
        <v>73</v>
      </c>
      <c r="P14" t="str">
        <f>IF(ISNONTEXT(VLOOKUP(O14,Magazine!B$1:X$136,10,0)),"",VLOOKUP(O14,Magazine!B$1:X$136,10,0))</f>
        <v>0756.073.540</v>
      </c>
      <c r="Q14" t="str">
        <f>IF(ISNONTEXT(VLOOKUP(O14,Magazine!B$1:X$136,12,0)),"",VLOOKUP(O14,Magazine!B$1:X$136,12,0))</f>
        <v>-</v>
      </c>
      <c r="R14" t="str">
        <f>IF(ISNONTEXT(VLOOKUP(O14,Magazine!B$1:X$136,15,0)),"",VLOOKUP(O14,Magazine!B$1:X$136,15,0))</f>
        <v>0756.073.544</v>
      </c>
      <c r="S14" t="str">
        <f>IF(ISNONTEXT(VLOOKUP(O14,Magazine!B$1:X$136,17,0)),"",VLOOKUP(O14,Magazine!B$1:X$136,17,0))</f>
        <v>-</v>
      </c>
      <c r="T14" t="str">
        <f>IF(ISNONTEXT(VLOOKUP(O14,Magazine!B$1:X$136,19,0)),"",VLOOKUP(O14,Magazine!B$1:X$136,19,0))</f>
        <v>-</v>
      </c>
    </row>
    <row r="15" spans="1:20" x14ac:dyDescent="0.3">
      <c r="B15" s="3" t="s">
        <v>878</v>
      </c>
      <c r="C15" s="3" t="s">
        <v>8</v>
      </c>
      <c r="D15" s="4">
        <v>1</v>
      </c>
      <c r="F15" s="6" t="s">
        <v>810</v>
      </c>
      <c r="G15" s="5">
        <v>1</v>
      </c>
      <c r="I15" s="3" t="s">
        <v>35</v>
      </c>
      <c r="J15" s="5">
        <v>1</v>
      </c>
      <c r="L15" s="3" t="s">
        <v>9</v>
      </c>
      <c r="M15" s="5">
        <v>2</v>
      </c>
      <c r="O15" t="s">
        <v>221</v>
      </c>
      <c r="P15" t="str">
        <f>IF(ISNONTEXT(VLOOKUP(O15,Magazine!B$1:X$136,10,0)),"",VLOOKUP(O15,Magazine!B$1:X$136,10,0))</f>
        <v>0756.073.729</v>
      </c>
      <c r="Q15" t="str">
        <f>IF(ISNONTEXT(VLOOKUP(O15,Magazine!B$1:X$136,12,0)),"",VLOOKUP(O15,Magazine!B$1:X$136,12,0))</f>
        <v>-</v>
      </c>
      <c r="R15" t="str">
        <f>IF(ISNONTEXT(VLOOKUP(O15,Magazine!B$1:X$136,15,0)),"",VLOOKUP(O15,Magazine!B$1:X$136,15,0))</f>
        <v>0756.073.481</v>
      </c>
      <c r="S15" t="str">
        <f>IF(ISNONTEXT(VLOOKUP(O15,Magazine!B$1:X$136,17,0)),"",VLOOKUP(O15,Magazine!B$1:X$136,17,0))</f>
        <v>0756.073.548</v>
      </c>
      <c r="T15" t="str">
        <f>IF(ISNONTEXT(VLOOKUP(O15,Magazine!B$1:X$136,19,0)),"",VLOOKUP(O15,Magazine!B$1:X$136,19,0))</f>
        <v>-</v>
      </c>
    </row>
    <row r="16" spans="1:20" x14ac:dyDescent="0.3">
      <c r="C16" s="3" t="s">
        <v>116</v>
      </c>
      <c r="D16" s="4">
        <v>1</v>
      </c>
      <c r="F16" s="6" t="s">
        <v>841</v>
      </c>
      <c r="G16" s="5">
        <v>1</v>
      </c>
      <c r="I16" s="3" t="s">
        <v>23</v>
      </c>
      <c r="J16" s="5">
        <v>3</v>
      </c>
      <c r="L16" s="3" t="s">
        <v>5</v>
      </c>
      <c r="M16" s="5">
        <v>13</v>
      </c>
      <c r="O16" t="s">
        <v>989</v>
      </c>
      <c r="P16" t="str">
        <f>IF(ISNONTEXT(VLOOKUP(O16,Magazine!B$1:X$136,10,0)),"",VLOOKUP(O16,Magazine!B$1:X$136,10,0))</f>
        <v>0756.073.548</v>
      </c>
      <c r="Q16" t="str">
        <f>IF(ISNONTEXT(VLOOKUP(O16,Magazine!B$1:X$136,12,0)),"",VLOOKUP(O16,Magazine!B$1:X$136,12,0))</f>
        <v/>
      </c>
      <c r="R16" t="str">
        <f>IF(ISNONTEXT(VLOOKUP(O16,Magazine!B$1:X$136,15,0)),"",VLOOKUP(O16,Magazine!B$1:X$136,15,0))</f>
        <v/>
      </c>
      <c r="S16" t="str">
        <f>IF(ISNONTEXT(VLOOKUP(O16,Magazine!B$1:X$136,17,0)),"",VLOOKUP(O16,Magazine!B$1:X$136,17,0))</f>
        <v/>
      </c>
      <c r="T16" t="str">
        <f>IF(ISNONTEXT(VLOOKUP(O16,Magazine!B$1:X$136,19,0)),"",VLOOKUP(O16,Magazine!B$1:X$136,19,0))</f>
        <v/>
      </c>
    </row>
    <row r="17" spans="1:20" x14ac:dyDescent="0.3">
      <c r="B17" s="3" t="s">
        <v>871</v>
      </c>
      <c r="C17" s="3" t="s">
        <v>100</v>
      </c>
      <c r="D17" s="4">
        <v>1</v>
      </c>
      <c r="F17" s="6" t="s">
        <v>824</v>
      </c>
      <c r="G17" s="5">
        <v>1</v>
      </c>
      <c r="I17" s="3" t="s">
        <v>899</v>
      </c>
      <c r="J17" s="5">
        <v>1</v>
      </c>
      <c r="L17" s="3" t="s">
        <v>35</v>
      </c>
      <c r="M17" s="5">
        <v>1</v>
      </c>
      <c r="O17" t="s">
        <v>17</v>
      </c>
      <c r="P17" t="str">
        <f>IF(ISNONTEXT(VLOOKUP(O17,Magazine!B$1:X$136,10,0)),"",VLOOKUP(O17,Magazine!B$1:X$136,10,0))</f>
        <v>0756.074.636</v>
      </c>
      <c r="Q17" t="str">
        <f>IF(ISNONTEXT(VLOOKUP(O17,Magazine!B$1:X$136,12,0)),"",VLOOKUP(O17,Magazine!B$1:X$136,12,0))</f>
        <v>-</v>
      </c>
      <c r="R17" t="str">
        <f>IF(ISNONTEXT(VLOOKUP(O17,Magazine!B$1:X$136,15,0)),"",VLOOKUP(O17,Magazine!B$1:X$136,15,0))</f>
        <v>0756.073.559</v>
      </c>
      <c r="S17" t="str">
        <f>IF(ISNONTEXT(VLOOKUP(O17,Magazine!B$1:X$136,17,0)),"",VLOOKUP(O17,Magazine!B$1:X$136,17,0))</f>
        <v>0756.073.564</v>
      </c>
      <c r="T17" t="str">
        <f>IF(ISNONTEXT(VLOOKUP(O17,Magazine!B$1:X$136,19,0)),"",VLOOKUP(O17,Magazine!B$1:X$136,19,0))</f>
        <v>-</v>
      </c>
    </row>
    <row r="18" spans="1:20" x14ac:dyDescent="0.3">
      <c r="C18" s="3" t="s">
        <v>25</v>
      </c>
      <c r="D18" s="4">
        <v>1</v>
      </c>
      <c r="F18" s="6" t="s">
        <v>804</v>
      </c>
      <c r="G18" s="5">
        <v>1</v>
      </c>
      <c r="I18" s="3" t="s">
        <v>69</v>
      </c>
      <c r="J18" s="5">
        <v>1</v>
      </c>
      <c r="L18" s="3" t="s">
        <v>23</v>
      </c>
      <c r="M18" s="5">
        <v>3</v>
      </c>
      <c r="O18" t="s">
        <v>214</v>
      </c>
      <c r="P18" t="str">
        <f>IF(ISNONTEXT(VLOOKUP(O18,Magazine!B$1:X$136,10,0)),"",VLOOKUP(O18,Magazine!B$1:X$136,10,0))</f>
        <v>0756.073.722</v>
      </c>
      <c r="Q18" t="str">
        <f>IF(ISNONTEXT(VLOOKUP(O18,Magazine!B$1:X$136,12,0)),"",VLOOKUP(O18,Magazine!B$1:X$136,12,0))</f>
        <v>-</v>
      </c>
      <c r="R18" t="str">
        <f>IF(ISNONTEXT(VLOOKUP(O18,Magazine!B$1:X$136,15,0)),"",VLOOKUP(O18,Magazine!B$1:X$136,15,0))</f>
        <v/>
      </c>
      <c r="S18" t="str">
        <f>IF(ISNONTEXT(VLOOKUP(O18,Magazine!B$1:X$136,17,0)),"",VLOOKUP(O18,Magazine!B$1:X$136,17,0))</f>
        <v>-</v>
      </c>
      <c r="T18" t="str">
        <f>IF(ISNONTEXT(VLOOKUP(O18,Magazine!B$1:X$136,19,0)),"",VLOOKUP(O18,Magazine!B$1:X$136,19,0))</f>
        <v>-</v>
      </c>
    </row>
    <row r="19" spans="1:20" x14ac:dyDescent="0.3">
      <c r="B19" s="3" t="s">
        <v>867</v>
      </c>
      <c r="D19" s="4">
        <v>1</v>
      </c>
      <c r="F19" s="3" t="s">
        <v>5</v>
      </c>
      <c r="G19" s="5">
        <v>26</v>
      </c>
      <c r="I19" s="3" t="s">
        <v>75</v>
      </c>
      <c r="J19" s="5">
        <v>2</v>
      </c>
      <c r="L19" s="3" t="s">
        <v>777</v>
      </c>
      <c r="M19" s="5">
        <v>1</v>
      </c>
      <c r="O19" t="s">
        <v>100</v>
      </c>
      <c r="P19" t="str">
        <f>IF(ISNONTEXT(VLOOKUP(O19,Magazine!B$1:X$136,10,0)),"",VLOOKUP(O19,Magazine!B$1:X$136,10,0))</f>
        <v>0756.074.882</v>
      </c>
      <c r="Q19" t="str">
        <f>IF(ISNONTEXT(VLOOKUP(O19,Magazine!B$1:X$136,12,0)),"",VLOOKUP(O19,Magazine!B$1:X$136,12,0))</f>
        <v>-</v>
      </c>
      <c r="R19" t="str">
        <f>IF(ISNONTEXT(VLOOKUP(O19,Magazine!B$1:X$136,15,0)),"",VLOOKUP(O19,Magazine!B$1:X$136,15,0))</f>
        <v>0745.998.645</v>
      </c>
      <c r="S19" t="str">
        <f>IF(ISNONTEXT(VLOOKUP(O19,Magazine!B$1:X$136,17,0)),"",VLOOKUP(O19,Magazine!B$1:X$136,17,0))</f>
        <v>-</v>
      </c>
      <c r="T19" t="str">
        <f>IF(ISNONTEXT(VLOOKUP(O19,Magazine!B$1:X$136,19,0)),"",VLOOKUP(O19,Magazine!B$1:X$136,19,0))</f>
        <v>-</v>
      </c>
    </row>
    <row r="20" spans="1:20" x14ac:dyDescent="0.3">
      <c r="B20" s="3" t="s">
        <v>857</v>
      </c>
      <c r="D20" s="4">
        <v>3</v>
      </c>
      <c r="F20" s="3" t="s">
        <v>35</v>
      </c>
      <c r="G20" s="5">
        <v>1</v>
      </c>
      <c r="I20" s="3" t="s">
        <v>74</v>
      </c>
      <c r="J20" s="5">
        <v>2</v>
      </c>
      <c r="L20" s="3" t="s">
        <v>69</v>
      </c>
      <c r="M20" s="5">
        <v>2</v>
      </c>
      <c r="O20" t="s">
        <v>8</v>
      </c>
      <c r="P20" t="str">
        <f>IF(ISNONTEXT(VLOOKUP(O20,Magazine!B$1:X$136,10,0)),"",VLOOKUP(O20,Magazine!B$1:X$136,10,0))</f>
        <v>0756.073.419</v>
      </c>
      <c r="Q20" t="str">
        <f>IF(ISNONTEXT(VLOOKUP(O20,Magazine!B$1:X$136,12,0)),"",VLOOKUP(O20,Magazine!B$1:X$136,12,0))</f>
        <v>-</v>
      </c>
      <c r="R20" t="str">
        <f>IF(ISNONTEXT(VLOOKUP(O20,Magazine!B$1:X$136,15,0)),"",VLOOKUP(O20,Magazine!B$1:X$136,15,0))</f>
        <v>0756.072.508</v>
      </c>
      <c r="S20" t="str">
        <f>IF(ISNONTEXT(VLOOKUP(O20,Magazine!B$1:X$136,17,0)),"",VLOOKUP(O20,Magazine!B$1:X$136,17,0))</f>
        <v>0756.073.585</v>
      </c>
      <c r="T20" t="str">
        <f>IF(ISNONTEXT(VLOOKUP(O20,Magazine!B$1:X$136,19,0)),"",VLOOKUP(O20,Magazine!B$1:X$136,19,0))</f>
        <v>0756.073.591</v>
      </c>
    </row>
    <row r="21" spans="1:20" x14ac:dyDescent="0.3">
      <c r="B21" s="3" t="s">
        <v>876</v>
      </c>
      <c r="C21" s="3" t="s">
        <v>214</v>
      </c>
      <c r="D21" s="4">
        <v>1</v>
      </c>
      <c r="F21" s="3" t="s">
        <v>23</v>
      </c>
      <c r="G21" s="5">
        <v>3</v>
      </c>
      <c r="I21" s="3" t="s">
        <v>12</v>
      </c>
      <c r="J21" s="5">
        <v>25</v>
      </c>
      <c r="L21" s="3" t="s">
        <v>38</v>
      </c>
      <c r="M21" s="5">
        <v>1</v>
      </c>
      <c r="O21" t="s">
        <v>116</v>
      </c>
      <c r="P21" t="str">
        <f>IF(ISNONTEXT(VLOOKUP(O21,Magazine!B$1:X$136,10,0)),"",VLOOKUP(O21,Magazine!B$1:X$136,10,0))</f>
        <v/>
      </c>
      <c r="Q21" t="str">
        <f>IF(ISNONTEXT(VLOOKUP(O21,Magazine!B$1:X$136,12,0)),"",VLOOKUP(O21,Magazine!B$1:X$136,12,0))</f>
        <v>-</v>
      </c>
      <c r="R21" t="str">
        <f>IF(ISNONTEXT(VLOOKUP(O21,Magazine!B$1:X$136,15,0)),"",VLOOKUP(O21,Magazine!B$1:X$136,15,0))</f>
        <v>0758.042.048</v>
      </c>
      <c r="S21" t="str">
        <f>IF(ISNONTEXT(VLOOKUP(O21,Magazine!B$1:X$136,17,0)),"",VLOOKUP(O21,Magazine!B$1:X$136,17,0))</f>
        <v>-</v>
      </c>
      <c r="T21" t="str">
        <f>IF(ISNONTEXT(VLOOKUP(O21,Magazine!B$1:X$136,19,0)),"",VLOOKUP(O21,Magazine!B$1:X$136,19,0))</f>
        <v>-</v>
      </c>
    </row>
    <row r="22" spans="1:20" x14ac:dyDescent="0.3">
      <c r="C22" s="3" t="s">
        <v>114</v>
      </c>
      <c r="D22" s="4">
        <v>1</v>
      </c>
      <c r="F22" s="3" t="s">
        <v>899</v>
      </c>
      <c r="G22" s="5">
        <v>1</v>
      </c>
      <c r="I22" s="3" t="s">
        <v>737</v>
      </c>
      <c r="J22" s="5">
        <v>1</v>
      </c>
      <c r="L22" s="3" t="s">
        <v>110</v>
      </c>
      <c r="M22" s="5">
        <v>1</v>
      </c>
      <c r="O22" t="s">
        <v>104</v>
      </c>
      <c r="P22" t="str">
        <f>IF(ISNONTEXT(VLOOKUP(O22,Magazine!B$1:X$136,10,0)),"",VLOOKUP(O22,Magazine!B$1:X$136,10,0))</f>
        <v>0756.073.614</v>
      </c>
      <c r="Q22" t="str">
        <f>IF(ISNONTEXT(VLOOKUP(O22,Magazine!B$1:X$136,12,0)),"",VLOOKUP(O22,Magazine!B$1:X$136,12,0))</f>
        <v>-</v>
      </c>
      <c r="R22" t="str">
        <f>IF(ISNONTEXT(VLOOKUP(O22,Magazine!B$1:X$136,15,0)),"",VLOOKUP(O22,Magazine!B$1:X$136,15,0))</f>
        <v>-</v>
      </c>
      <c r="S22" t="str">
        <f>IF(ISNONTEXT(VLOOKUP(O22,Magazine!B$1:X$136,17,0)),"",VLOOKUP(O22,Magazine!B$1:X$136,17,0))</f>
        <v>-</v>
      </c>
      <c r="T22" t="str">
        <f>IF(ISNONTEXT(VLOOKUP(O22,Magazine!B$1:X$136,19,0)),"",VLOOKUP(O22,Magazine!B$1:X$136,19,0))</f>
        <v>-</v>
      </c>
    </row>
    <row r="23" spans="1:20" x14ac:dyDescent="0.3">
      <c r="C23" s="3" t="s">
        <v>958</v>
      </c>
      <c r="D23" s="4">
        <v>1</v>
      </c>
      <c r="F23" s="3" t="s">
        <v>68</v>
      </c>
      <c r="G23" s="5">
        <v>1</v>
      </c>
      <c r="I23" s="3" t="s">
        <v>885</v>
      </c>
      <c r="J23" s="5"/>
      <c r="L23" s="3" t="s">
        <v>75</v>
      </c>
      <c r="M23" s="5">
        <v>2</v>
      </c>
      <c r="O23" t="s">
        <v>102</v>
      </c>
      <c r="P23" t="str">
        <f>IF(ISNONTEXT(VLOOKUP(O23,Magazine!B$1:X$136,10,0)),"",VLOOKUP(O23,Magazine!B$1:X$136,10,0))</f>
        <v>0756.074.716</v>
      </c>
      <c r="Q23" t="str">
        <f>IF(ISNONTEXT(VLOOKUP(O23,Magazine!B$1:X$136,12,0)),"",VLOOKUP(O23,Magazine!B$1:X$136,12,0))</f>
        <v>-</v>
      </c>
      <c r="R23" t="str">
        <f>IF(ISNONTEXT(VLOOKUP(O23,Magazine!B$1:X$136,15,0)),"",VLOOKUP(O23,Magazine!B$1:X$136,15,0))</f>
        <v>0756.072.509</v>
      </c>
      <c r="S23" t="str">
        <f>IF(ISNONTEXT(VLOOKUP(O23,Magazine!B$1:X$136,17,0)),"",VLOOKUP(O23,Magazine!B$1:X$136,17,0))</f>
        <v>-</v>
      </c>
      <c r="T23" t="str">
        <f>IF(ISNONTEXT(VLOOKUP(O23,Magazine!B$1:X$136,19,0)),"",VLOOKUP(O23,Magazine!B$1:X$136,19,0))</f>
        <v>-</v>
      </c>
    </row>
    <row r="24" spans="1:20" x14ac:dyDescent="0.3">
      <c r="A24" s="3" t="s">
        <v>798</v>
      </c>
      <c r="D24" s="4">
        <v>2</v>
      </c>
      <c r="F24" s="3" t="s">
        <v>74</v>
      </c>
      <c r="G24" s="5">
        <v>4</v>
      </c>
      <c r="I24" s="6" t="s">
        <v>885</v>
      </c>
      <c r="J24" s="5"/>
      <c r="L24" s="3" t="s">
        <v>74</v>
      </c>
      <c r="M24" s="5">
        <v>1</v>
      </c>
      <c r="O24" t="s">
        <v>84</v>
      </c>
      <c r="P24" t="str">
        <f>IF(ISNONTEXT(VLOOKUP(O24,Magazine!B$1:X$136,10,0)),"",VLOOKUP(O24,Magazine!B$1:X$136,10,0))</f>
        <v>0756.073.748</v>
      </c>
      <c r="Q24" t="str">
        <f>IF(ISNONTEXT(VLOOKUP(O24,Magazine!B$1:X$136,12,0)),"",VLOOKUP(O24,Magazine!B$1:X$136,12,0))</f>
        <v>-</v>
      </c>
      <c r="R24" t="str">
        <f>IF(ISNONTEXT(VLOOKUP(O24,Magazine!B$1:X$136,15,0)),"",VLOOKUP(O24,Magazine!B$1:X$136,15,0))</f>
        <v>0756.073.744</v>
      </c>
      <c r="S24" t="str">
        <f>IF(ISNONTEXT(VLOOKUP(O24,Magazine!B$1:X$136,17,0)),"",VLOOKUP(O24,Magazine!B$1:X$136,17,0))</f>
        <v>-</v>
      </c>
      <c r="T24" t="str">
        <f>IF(ISNONTEXT(VLOOKUP(O24,Magazine!B$1:X$136,19,0)),"",VLOOKUP(O24,Magazine!B$1:X$136,19,0))</f>
        <v>-</v>
      </c>
    </row>
    <row r="25" spans="1:20" x14ac:dyDescent="0.3">
      <c r="A25" s="3" t="s">
        <v>796</v>
      </c>
      <c r="D25" s="4">
        <v>1</v>
      </c>
      <c r="F25" s="3" t="s">
        <v>90</v>
      </c>
      <c r="G25" s="5">
        <v>1</v>
      </c>
      <c r="L25" s="6" t="s">
        <v>938</v>
      </c>
      <c r="M25" s="5">
        <v>1</v>
      </c>
      <c r="O25" t="s">
        <v>234</v>
      </c>
      <c r="P25" t="str">
        <f>IF(ISNONTEXT(VLOOKUP(O25,Magazine!B$1:X$136,10,0)),"",VLOOKUP(O25,Magazine!B$1:X$136,10,0))</f>
        <v>0756.073.598</v>
      </c>
      <c r="Q25" t="str">
        <f>IF(ISNONTEXT(VLOOKUP(O25,Magazine!B$1:X$136,12,0)),"",VLOOKUP(O25,Magazine!B$1:X$136,12,0))</f>
        <v>-</v>
      </c>
      <c r="R25" t="str">
        <f>IF(ISNONTEXT(VLOOKUP(O25,Magazine!B$1:X$136,15,0)),"",VLOOKUP(O25,Magazine!B$1:X$136,15,0))</f>
        <v>0756.192.778</v>
      </c>
      <c r="S25" t="str">
        <f>IF(ISNONTEXT(VLOOKUP(O25,Magazine!B$1:X$136,17,0)),"",VLOOKUP(O25,Magazine!B$1:X$136,17,0))</f>
        <v>0756.073.602</v>
      </c>
      <c r="T25" t="str">
        <f>IF(ISNONTEXT(VLOOKUP(O25,Magazine!B$1:X$136,19,0)),"",VLOOKUP(O25,Magazine!B$1:X$136,19,0))</f>
        <v>-</v>
      </c>
    </row>
    <row r="26" spans="1:20" x14ac:dyDescent="0.3">
      <c r="A26" s="3" t="s">
        <v>835</v>
      </c>
      <c r="D26" s="4">
        <v>5</v>
      </c>
      <c r="F26" s="3" t="s">
        <v>12</v>
      </c>
      <c r="G26" s="5">
        <v>26</v>
      </c>
      <c r="L26" s="3" t="s">
        <v>12</v>
      </c>
      <c r="M26" s="5">
        <v>26</v>
      </c>
      <c r="O26" t="s">
        <v>34</v>
      </c>
      <c r="P26" t="str">
        <f>IF(ISNONTEXT(VLOOKUP(O26,Magazine!B$1:X$136,10,0)),"",VLOOKUP(O26,Magazine!B$1:X$136,10,0))</f>
        <v>0756.073.570</v>
      </c>
      <c r="Q26" t="str">
        <f>IF(ISNONTEXT(VLOOKUP(O26,Magazine!B$1:X$136,12,0)),"",VLOOKUP(O26,Magazine!B$1:X$136,12,0))</f>
        <v>-</v>
      </c>
      <c r="R26" t="str">
        <f>IF(ISNONTEXT(VLOOKUP(O26,Magazine!B$1:X$136,15,0)),"",VLOOKUP(O26,Magazine!B$1:X$136,15,0))</f>
        <v>0756.073.574</v>
      </c>
      <c r="S26" t="str">
        <f>IF(ISNONTEXT(VLOOKUP(O26,Magazine!B$1:X$136,17,0)),"",VLOOKUP(O26,Magazine!B$1:X$136,17,0))</f>
        <v>-</v>
      </c>
      <c r="T26" t="str">
        <f>IF(ISNONTEXT(VLOOKUP(O26,Magazine!B$1:X$136,19,0)),"",VLOOKUP(O26,Magazine!B$1:X$136,19,0))</f>
        <v>-</v>
      </c>
    </row>
    <row r="27" spans="1:20" x14ac:dyDescent="0.3">
      <c r="A27" s="3" t="s">
        <v>839</v>
      </c>
      <c r="D27" s="4">
        <v>7</v>
      </c>
      <c r="F27" s="3" t="s">
        <v>885</v>
      </c>
      <c r="G27" s="5"/>
      <c r="L27" s="3" t="s">
        <v>52</v>
      </c>
      <c r="M27" s="5">
        <v>8</v>
      </c>
      <c r="O27" t="s">
        <v>958</v>
      </c>
      <c r="P27" t="str">
        <f>IF(ISNONTEXT(VLOOKUP(O27,Magazine!B$1:X$136,10,0)),"",VLOOKUP(O27,Magazine!B$1:X$136,10,0))</f>
        <v>0756.074.710</v>
      </c>
      <c r="Q27" t="str">
        <f>IF(ISNONTEXT(VLOOKUP(O27,Magazine!B$1:X$136,12,0)),"",VLOOKUP(O27,Magazine!B$1:X$136,12,0))</f>
        <v/>
      </c>
      <c r="R27" t="str">
        <f>IF(ISNONTEXT(VLOOKUP(O27,Magazine!B$1:X$136,15,0)),"",VLOOKUP(O27,Magazine!B$1:X$136,15,0))</f>
        <v>0756.074.901</v>
      </c>
      <c r="S27" t="str">
        <f>IF(ISNONTEXT(VLOOKUP(O27,Magazine!B$1:X$136,17,0)),"",VLOOKUP(O27,Magazine!B$1:X$136,17,0))</f>
        <v>-</v>
      </c>
      <c r="T27" t="str">
        <f>IF(ISNONTEXT(VLOOKUP(O27,Magazine!B$1:X$136,19,0)),"",VLOOKUP(O27,Magazine!B$1:X$136,19,0))</f>
        <v>-</v>
      </c>
    </row>
    <row r="28" spans="1:20" x14ac:dyDescent="0.3">
      <c r="A28" s="3" t="s">
        <v>875</v>
      </c>
      <c r="D28" s="4">
        <v>1</v>
      </c>
      <c r="F28" s="6" t="s">
        <v>885</v>
      </c>
      <c r="G28" s="5"/>
      <c r="L28" s="3" t="s">
        <v>885</v>
      </c>
      <c r="M28" s="5"/>
      <c r="O28" t="s">
        <v>114</v>
      </c>
      <c r="P28" t="str">
        <f>IF(ISNONTEXT(VLOOKUP(O28,Magazine!B$1:X$136,10,0)),"",VLOOKUP(O28,Magazine!B$1:X$136,10,0))</f>
        <v>0756.073.618</v>
      </c>
      <c r="Q28" t="str">
        <f>IF(ISNONTEXT(VLOOKUP(O28,Magazine!B$1:X$136,12,0)),"",VLOOKUP(O28,Magazine!B$1:X$136,12,0))</f>
        <v>-</v>
      </c>
      <c r="R28" t="str">
        <f>IF(ISNONTEXT(VLOOKUP(O28,Magazine!B$1:X$136,15,0)),"",VLOOKUP(O28,Magazine!B$1:X$136,15,0))</f>
        <v>0756.074.457</v>
      </c>
      <c r="S28" t="str">
        <f>IF(ISNONTEXT(VLOOKUP(O28,Magazine!B$1:X$136,17,0)),"",VLOOKUP(O28,Magazine!B$1:X$136,17,0))</f>
        <v>0756.074.461</v>
      </c>
      <c r="T28" t="str">
        <f>IF(ISNONTEXT(VLOOKUP(O28,Magazine!B$1:X$136,19,0)),"",VLOOKUP(O28,Magazine!B$1:X$136,19,0))</f>
        <v>-</v>
      </c>
    </row>
    <row r="29" spans="1:20" x14ac:dyDescent="0.3">
      <c r="A29" s="3" t="s">
        <v>855</v>
      </c>
      <c r="D29" s="4">
        <v>2</v>
      </c>
      <c r="L29" s="6" t="s">
        <v>885</v>
      </c>
      <c r="M29" s="5"/>
      <c r="O29" t="s">
        <v>108</v>
      </c>
      <c r="P29" t="str">
        <f>IF(ISNONTEXT(VLOOKUP(O29,Magazine!B$1:X$136,10,0)),"",VLOOKUP(O29,Magazine!B$1:X$136,10,0))</f>
        <v>0756.074.681</v>
      </c>
      <c r="Q29" t="str">
        <f>IF(ISNONTEXT(VLOOKUP(O29,Magazine!B$1:X$136,12,0)),"",VLOOKUP(O29,Magazine!B$1:X$136,12,0))</f>
        <v>-</v>
      </c>
      <c r="R29" t="str">
        <f>IF(ISNONTEXT(VLOOKUP(O29,Magazine!B$1:X$136,15,0)),"",VLOOKUP(O29,Magazine!B$1:X$136,15,0))</f>
        <v>0756.074.718</v>
      </c>
      <c r="S29" t="str">
        <f>IF(ISNONTEXT(VLOOKUP(O29,Magazine!B$1:X$136,17,0)),"",VLOOKUP(O29,Magazine!B$1:X$136,17,0))</f>
        <v>-</v>
      </c>
      <c r="T29" t="str">
        <f>IF(ISNONTEXT(VLOOKUP(O29,Magazine!B$1:X$136,19,0)),"",VLOOKUP(O29,Magazine!B$1:X$136,19,0))</f>
        <v>-</v>
      </c>
    </row>
    <row r="30" spans="1:20" x14ac:dyDescent="0.3">
      <c r="A30" s="3" t="s">
        <v>861</v>
      </c>
      <c r="D30" s="4">
        <v>2</v>
      </c>
      <c r="O30" t="s">
        <v>25</v>
      </c>
      <c r="P30" t="str">
        <f>IF(ISNONTEXT(VLOOKUP(O30,Magazine!B$1:X$136,10,0)),"",VLOOKUP(O30,Magazine!B$1:X$136,10,0))</f>
        <v>0756.073.616</v>
      </c>
      <c r="Q30" t="str">
        <f>IF(ISNONTEXT(VLOOKUP(O30,Magazine!B$1:X$136,12,0)),"",VLOOKUP(O30,Magazine!B$1:X$136,12,0))</f>
        <v>-</v>
      </c>
      <c r="R30" t="str">
        <f>IF(ISNONTEXT(VLOOKUP(O30,Magazine!B$1:X$136,15,0)),"",VLOOKUP(O30,Magazine!B$1:X$136,15,0))</f>
        <v>0756.073.619</v>
      </c>
      <c r="S30" t="str">
        <f>IF(ISNONTEXT(VLOOKUP(O30,Magazine!B$1:X$136,17,0)),"",VLOOKUP(O30,Magazine!B$1:X$136,17,0))</f>
        <v>-</v>
      </c>
      <c r="T30" t="str">
        <f>IF(ISNONTEXT(VLOOKUP(O30,Magazine!B$1:X$136,19,0)),"",VLOOKUP(O30,Magazine!B$1:X$136,19,0))</f>
        <v>-</v>
      </c>
    </row>
    <row r="31" spans="1:20" x14ac:dyDescent="0.3">
      <c r="A31" s="3" t="s">
        <v>791</v>
      </c>
      <c r="D31" s="4">
        <v>3</v>
      </c>
      <c r="O31" t="s">
        <v>915</v>
      </c>
      <c r="P31" t="str">
        <f>IF(ISNONTEXT(VLOOKUP(O31,Magazine!B$1:X$136,10,0)),"",VLOOKUP(O31,Magazine!B$1:X$136,10,0))</f>
        <v>0756.073.598</v>
      </c>
      <c r="Q31" t="str">
        <f>IF(ISNONTEXT(VLOOKUP(O31,Magazine!B$1:X$136,12,0)),"",VLOOKUP(O31,Magazine!B$1:X$136,12,0))</f>
        <v/>
      </c>
      <c r="R31" t="str">
        <f>IF(ISNONTEXT(VLOOKUP(O31,Magazine!B$1:X$136,15,0)),"",VLOOKUP(O31,Magazine!B$1:X$136,15,0))</f>
        <v>0756.192.778</v>
      </c>
      <c r="S31" t="str">
        <f>IF(ISNONTEXT(VLOOKUP(O31,Magazine!B$1:X$136,17,0)),"",VLOOKUP(O31,Magazine!B$1:X$136,17,0))</f>
        <v/>
      </c>
      <c r="T31" t="str">
        <f>IF(ISNONTEXT(VLOOKUP(O31,Magazine!B$1:X$136,19,0)),"",VLOOKUP(O31,Magazine!B$1:X$136,19,0))</f>
        <v/>
      </c>
    </row>
    <row r="32" spans="1:20" x14ac:dyDescent="0.3">
      <c r="A32" s="3" t="s">
        <v>836</v>
      </c>
      <c r="D32" s="4">
        <v>1</v>
      </c>
      <c r="O32" t="s">
        <v>356</v>
      </c>
      <c r="P32" t="str">
        <f>IF(ISNONTEXT(VLOOKUP(O32,Magazine!B$1:X$136,10,0)),"",VLOOKUP(O32,Magazine!B$1:X$136,10,0))</f>
        <v>0756.073.417</v>
      </c>
      <c r="Q32" t="str">
        <f>IF(ISNONTEXT(VLOOKUP(O32,Magazine!B$1:X$136,12,0)),"",VLOOKUP(O32,Magazine!B$1:X$136,12,0))</f>
        <v>-</v>
      </c>
      <c r="R32" t="str">
        <f>IF(ISNONTEXT(VLOOKUP(O32,Magazine!B$1:X$136,15,0)),"",VLOOKUP(O32,Magazine!B$1:X$136,15,0))</f>
        <v>0756.073.634</v>
      </c>
      <c r="S32" t="str">
        <f>IF(ISNONTEXT(VLOOKUP(O32,Magazine!B$1:X$136,17,0)),"",VLOOKUP(O32,Magazine!B$1:X$136,17,0))</f>
        <v>0756.073.630</v>
      </c>
      <c r="T32" t="str">
        <f>IF(ISNONTEXT(VLOOKUP(O32,Magazine!B$1:X$136,19,0)),"",VLOOKUP(O32,Magazine!B$1:X$136,19,0))</f>
        <v>-</v>
      </c>
    </row>
    <row r="33" spans="1:20" x14ac:dyDescent="0.3">
      <c r="A33" s="3" t="s">
        <v>865</v>
      </c>
      <c r="D33" s="4">
        <v>2</v>
      </c>
      <c r="O33" t="s">
        <v>20</v>
      </c>
      <c r="P33" t="str">
        <f>IF(ISNONTEXT(VLOOKUP(O33,Magazine!B$1:X$136,10,0)),"",VLOOKUP(O33,Magazine!B$1:X$136,10,0))</f>
        <v>0756.073.636</v>
      </c>
      <c r="Q33" t="str">
        <f>IF(ISNONTEXT(VLOOKUP(O33,Magazine!B$1:X$136,12,0)),"",VLOOKUP(O33,Magazine!B$1:X$136,12,0))</f>
        <v>-</v>
      </c>
      <c r="R33" t="str">
        <f>IF(ISNONTEXT(VLOOKUP(O33,Magazine!B$1:X$136,15,0)),"",VLOOKUP(O33,Magazine!B$1:X$136,15,0))</f>
        <v>0756.073.637</v>
      </c>
      <c r="S33" t="str">
        <f>IF(ISNONTEXT(VLOOKUP(O33,Magazine!B$1:X$136,17,0)),"",VLOOKUP(O33,Magazine!B$1:X$136,17,0))</f>
        <v>-</v>
      </c>
      <c r="T33" t="str">
        <f>IF(ISNONTEXT(VLOOKUP(O33,Magazine!B$1:X$136,19,0)),"",VLOOKUP(O33,Magazine!B$1:X$136,19,0))</f>
        <v>-</v>
      </c>
    </row>
    <row r="34" spans="1:20" x14ac:dyDescent="0.3">
      <c r="A34" s="3" t="s">
        <v>862</v>
      </c>
      <c r="D34" s="4">
        <v>2</v>
      </c>
      <c r="O34" t="s">
        <v>772</v>
      </c>
      <c r="P34" t="str">
        <f>IF(ISNONTEXT(VLOOKUP(O34,Magazine!B$1:X$136,10,0)),"",VLOOKUP(O34,Magazine!B$1:X$136,10,0))</f>
        <v>0753.093.902</v>
      </c>
      <c r="Q34" t="str">
        <f>IF(ISNONTEXT(VLOOKUP(O34,Magazine!B$1:X$136,12,0)),"",VLOOKUP(O34,Magazine!B$1:X$136,12,0))</f>
        <v/>
      </c>
      <c r="R34" t="str">
        <f>IF(ISNONTEXT(VLOOKUP(O34,Magazine!B$1:X$136,15,0)),"",VLOOKUP(O34,Magazine!B$1:X$136,15,0))</f>
        <v>0753.180.228</v>
      </c>
      <c r="S34" t="str">
        <f>IF(ISNONTEXT(VLOOKUP(O34,Magazine!B$1:X$136,17,0)),"",VLOOKUP(O34,Magazine!B$1:X$136,17,0))</f>
        <v/>
      </c>
      <c r="T34" t="str">
        <f>IF(ISNONTEXT(VLOOKUP(O34,Magazine!B$1:X$136,19,0)),"",VLOOKUP(O34,Magazine!B$1:X$136,19,0))</f>
        <v/>
      </c>
    </row>
    <row r="35" spans="1:20" x14ac:dyDescent="0.3">
      <c r="A35" s="3" t="s">
        <v>828</v>
      </c>
      <c r="D35" s="4">
        <v>3</v>
      </c>
      <c r="O35" t="s">
        <v>118</v>
      </c>
      <c r="P35" t="str">
        <f>IF(ISNONTEXT(VLOOKUP(O35,Magazine!B$1:X$136,10,0)),"",VLOOKUP(O35,Magazine!B$1:X$136,10,0))</f>
        <v>0756.073.660</v>
      </c>
      <c r="Q35" t="str">
        <f>IF(ISNONTEXT(VLOOKUP(O35,Magazine!B$1:X$136,12,0)),"",VLOOKUP(O35,Magazine!B$1:X$136,12,0))</f>
        <v>-</v>
      </c>
      <c r="R35" t="str">
        <f>IF(ISNONTEXT(VLOOKUP(O35,Magazine!B$1:X$136,15,0)),"",VLOOKUP(O35,Magazine!B$1:X$136,15,0))</f>
        <v>0753.130.303</v>
      </c>
      <c r="S35" t="str">
        <f>IF(ISNONTEXT(VLOOKUP(O35,Magazine!B$1:X$136,17,0)),"",VLOOKUP(O35,Magazine!B$1:X$136,17,0))</f>
        <v>-</v>
      </c>
      <c r="T35" t="str">
        <f>IF(ISNONTEXT(VLOOKUP(O35,Magazine!B$1:X$136,19,0)),"",VLOOKUP(O35,Magazine!B$1:X$136,19,0))</f>
        <v>-</v>
      </c>
    </row>
    <row r="36" spans="1:20" x14ac:dyDescent="0.3">
      <c r="A36" s="3" t="s">
        <v>851</v>
      </c>
      <c r="D36" s="4">
        <v>1</v>
      </c>
      <c r="O36" t="s">
        <v>236</v>
      </c>
      <c r="P36" t="str">
        <f>IF(ISNONTEXT(VLOOKUP(O36,Magazine!B$1:X$136,10,0)),"",VLOOKUP(O36,Magazine!B$1:X$136,10,0))</f>
        <v>0756.074.668</v>
      </c>
      <c r="Q36" t="str">
        <f>IF(ISNONTEXT(VLOOKUP(O36,Magazine!B$1:X$136,12,0)),"",VLOOKUP(O36,Magazine!B$1:X$136,12,0))</f>
        <v>-</v>
      </c>
      <c r="R36" t="str">
        <f>IF(ISNONTEXT(VLOOKUP(O36,Magazine!B$1:X$136,15,0)),"",VLOOKUP(O36,Magazine!B$1:X$136,15,0))</f>
        <v>0751.088.153</v>
      </c>
      <c r="S36" t="str">
        <f>IF(ISNONTEXT(VLOOKUP(O36,Magazine!B$1:X$136,17,0)),"",VLOOKUP(O36,Magazine!B$1:X$136,17,0))</f>
        <v>-</v>
      </c>
      <c r="T36" t="str">
        <f>IF(ISNONTEXT(VLOOKUP(O36,Magazine!B$1:X$136,19,0)),"",VLOOKUP(O36,Magazine!B$1:X$136,19,0))</f>
        <v>-</v>
      </c>
    </row>
    <row r="37" spans="1:20" x14ac:dyDescent="0.3">
      <c r="A37" s="3" t="s">
        <v>800</v>
      </c>
      <c r="D37" s="4">
        <v>3</v>
      </c>
      <c r="O37" t="s">
        <v>96</v>
      </c>
      <c r="P37" t="str">
        <f>IF(ISNONTEXT(VLOOKUP(O37,Magazine!B$1:X$136,10,0)),"",VLOOKUP(O37,Magazine!B$1:X$136,10,0))</f>
        <v>0756.073.641</v>
      </c>
      <c r="Q37" t="str">
        <f>IF(ISNONTEXT(VLOOKUP(O37,Magazine!B$1:X$136,12,0)),"",VLOOKUP(O37,Magazine!B$1:X$136,12,0))</f>
        <v>-</v>
      </c>
      <c r="R37" t="str">
        <f>IF(ISNONTEXT(VLOOKUP(O37,Magazine!B$1:X$136,15,0)),"",VLOOKUP(O37,Magazine!B$1:X$136,15,0))</f>
        <v>0756.073.644</v>
      </c>
      <c r="S37" t="str">
        <f>IF(ISNONTEXT(VLOOKUP(O37,Magazine!B$1:X$136,17,0)),"",VLOOKUP(O37,Magazine!B$1:X$136,17,0))</f>
        <v>0756.073.643</v>
      </c>
      <c r="T37" t="str">
        <f>IF(ISNONTEXT(VLOOKUP(O37,Magazine!B$1:X$136,19,0)),"",VLOOKUP(O37,Magazine!B$1:X$136,19,0))</f>
        <v>-</v>
      </c>
    </row>
    <row r="38" spans="1:20" x14ac:dyDescent="0.3">
      <c r="A38" s="3" t="s">
        <v>866</v>
      </c>
      <c r="B38" s="3" t="s">
        <v>830</v>
      </c>
      <c r="D38" s="4">
        <v>1</v>
      </c>
      <c r="O38" t="s">
        <v>93</v>
      </c>
      <c r="P38" t="str">
        <f>IF(ISNONTEXT(VLOOKUP(O38,Magazine!B$1:X$136,10,0)),"",VLOOKUP(O38,Magazine!B$1:X$136,10,0))</f>
        <v>0756.073.650</v>
      </c>
      <c r="Q38" t="str">
        <f>IF(ISNONTEXT(VLOOKUP(O38,Magazine!B$1:X$136,12,0)),"",VLOOKUP(O38,Magazine!B$1:X$136,12,0))</f>
        <v>-</v>
      </c>
      <c r="R38" t="str">
        <f>IF(ISNONTEXT(VLOOKUP(O38,Magazine!B$1:X$136,15,0)),"",VLOOKUP(O38,Magazine!B$1:X$136,15,0))</f>
        <v>0756.073.648</v>
      </c>
      <c r="S38" t="str">
        <f>IF(ISNONTEXT(VLOOKUP(O38,Magazine!B$1:X$136,17,0)),"",VLOOKUP(O38,Magazine!B$1:X$136,17,0))</f>
        <v>-</v>
      </c>
      <c r="T38" t="str">
        <f>IF(ISNONTEXT(VLOOKUP(O38,Magazine!B$1:X$136,19,0)),"",VLOOKUP(O38,Magazine!B$1:X$136,19,0))</f>
        <v>-</v>
      </c>
    </row>
    <row r="39" spans="1:20" x14ac:dyDescent="0.3">
      <c r="A39" s="3" t="s">
        <v>868</v>
      </c>
      <c r="D39" s="4">
        <v>1</v>
      </c>
      <c r="O39" t="s">
        <v>979</v>
      </c>
      <c r="P39" t="str">
        <f>IF(ISNONTEXT(VLOOKUP(O39,Magazine!B$1:X$136,10,0)),"",VLOOKUP(O39,Magazine!B$1:X$136,10,0))</f>
        <v>0756.073.660</v>
      </c>
      <c r="Q39" t="str">
        <f>IF(ISNONTEXT(VLOOKUP(O39,Magazine!B$1:X$136,12,0)),"",VLOOKUP(O39,Magazine!B$1:X$136,12,0))</f>
        <v/>
      </c>
      <c r="R39" t="str">
        <f>IF(ISNONTEXT(VLOOKUP(O39,Magazine!B$1:X$136,15,0)),"",VLOOKUP(O39,Magazine!B$1:X$136,15,0))</f>
        <v/>
      </c>
      <c r="S39" t="str">
        <f>IF(ISNONTEXT(VLOOKUP(O39,Magazine!B$1:X$136,17,0)),"",VLOOKUP(O39,Magazine!B$1:X$136,17,0))</f>
        <v/>
      </c>
      <c r="T39" t="str">
        <f>IF(ISNONTEXT(VLOOKUP(O39,Magazine!B$1:X$136,19,0)),"",VLOOKUP(O39,Magazine!B$1:X$136,19,0))</f>
        <v/>
      </c>
    </row>
    <row r="40" spans="1:20" x14ac:dyDescent="0.3">
      <c r="A40" s="3" t="s">
        <v>874</v>
      </c>
      <c r="B40" s="3" t="s">
        <v>847</v>
      </c>
      <c r="D40" s="4">
        <v>1</v>
      </c>
      <c r="O40" t="s">
        <v>107</v>
      </c>
      <c r="P40" t="str">
        <f>IF(ISNONTEXT(VLOOKUP(O40,Magazine!B$1:X$136,10,0)),"",VLOOKUP(O40,Magazine!B$1:X$136,10,0))</f>
        <v>0756.074.825</v>
      </c>
      <c r="Q40" t="str">
        <f>IF(ISNONTEXT(VLOOKUP(O40,Magazine!B$1:X$136,12,0)),"",VLOOKUP(O40,Magazine!B$1:X$136,12,0))</f>
        <v/>
      </c>
      <c r="R40" t="str">
        <f>IF(ISNONTEXT(VLOOKUP(O40,Magazine!B$1:X$136,15,0)),"",VLOOKUP(O40,Magazine!B$1:X$136,15,0))</f>
        <v>0756.073.664</v>
      </c>
      <c r="S40" t="str">
        <f>IF(ISNONTEXT(VLOOKUP(O40,Magazine!B$1:X$136,17,0)),"",VLOOKUP(O40,Magazine!B$1:X$136,17,0))</f>
        <v/>
      </c>
      <c r="T40" t="str">
        <f>IF(ISNONTEXT(VLOOKUP(O40,Magazine!B$1:X$136,19,0)),"",VLOOKUP(O40,Magazine!B$1:X$136,19,0))</f>
        <v/>
      </c>
    </row>
    <row r="41" spans="1:20" x14ac:dyDescent="0.3">
      <c r="B41" s="3" t="s">
        <v>840</v>
      </c>
      <c r="C41" s="3" t="s">
        <v>237</v>
      </c>
      <c r="D41" s="4">
        <v>1</v>
      </c>
      <c r="O41" t="s">
        <v>123</v>
      </c>
      <c r="P41" t="str">
        <f>IF(ISNONTEXT(VLOOKUP(O41,Magazine!B$1:X$136,10,0)),"",VLOOKUP(O41,Magazine!B$1:X$136,10,0))</f>
        <v>0756.074.788</v>
      </c>
      <c r="Q41" t="str">
        <f>IF(ISNONTEXT(VLOOKUP(O41,Magazine!B$1:X$136,12,0)),"",VLOOKUP(O41,Magazine!B$1:X$136,12,0))</f>
        <v>-</v>
      </c>
      <c r="R41" t="str">
        <f>IF(ISNONTEXT(VLOOKUP(O41,Magazine!B$1:X$136,15,0)),"",VLOOKUP(O41,Magazine!B$1:X$136,15,0))</f>
        <v>0756.073.661</v>
      </c>
      <c r="S41" t="str">
        <f>IF(ISNONTEXT(VLOOKUP(O41,Magazine!B$1:X$136,17,0)),"",VLOOKUP(O41,Magazine!B$1:X$136,17,0))</f>
        <v>0756.074.828</v>
      </c>
      <c r="T41" t="str">
        <f>IF(ISNONTEXT(VLOOKUP(O41,Magazine!B$1:X$136,19,0)),"",VLOOKUP(O41,Magazine!B$1:X$136,19,0))</f>
        <v>-</v>
      </c>
    </row>
    <row r="42" spans="1:20" x14ac:dyDescent="0.3">
      <c r="A42" s="3" t="s">
        <v>848</v>
      </c>
      <c r="D42" s="4">
        <v>2</v>
      </c>
      <c r="O42" t="s">
        <v>55</v>
      </c>
      <c r="P42" t="str">
        <f>IF(ISNONTEXT(VLOOKUP(O42,Magazine!B$1:X$136,10,0)),"",VLOOKUP(O42,Magazine!B$1:X$136,10,0))</f>
        <v>0756.073.668</v>
      </c>
      <c r="Q42" t="str">
        <f>IF(ISNONTEXT(VLOOKUP(O42,Magazine!B$1:X$136,12,0)),"",VLOOKUP(O42,Magazine!B$1:X$136,12,0))</f>
        <v>-</v>
      </c>
      <c r="R42" t="str">
        <f>IF(ISNONTEXT(VLOOKUP(O42,Magazine!B$1:X$136,15,0)),"",VLOOKUP(O42,Magazine!B$1:X$136,15,0))</f>
        <v>0756.073.677</v>
      </c>
      <c r="S42" t="str">
        <f>IF(ISNONTEXT(VLOOKUP(O42,Magazine!B$1:X$136,17,0)),"",VLOOKUP(O42,Magazine!B$1:X$136,17,0))</f>
        <v>-</v>
      </c>
      <c r="T42" t="str">
        <f>IF(ISNONTEXT(VLOOKUP(O42,Magazine!B$1:X$136,19,0)),"",VLOOKUP(O42,Magazine!B$1:X$136,19,0))</f>
        <v>-</v>
      </c>
    </row>
    <row r="43" spans="1:20" x14ac:dyDescent="0.3">
      <c r="A43" s="3" t="s">
        <v>864</v>
      </c>
      <c r="D43" s="4">
        <v>1</v>
      </c>
      <c r="O43" t="s">
        <v>235</v>
      </c>
      <c r="P43" t="str">
        <f>IF(ISNONTEXT(VLOOKUP(O43,Magazine!B$1:X$136,10,0)),"",VLOOKUP(O43,Magazine!B$1:X$136,10,0))</f>
        <v>0756.073.675</v>
      </c>
      <c r="Q43" t="str">
        <f>IF(ISNONTEXT(VLOOKUP(O43,Magazine!B$1:X$136,12,0)),"",VLOOKUP(O43,Magazine!B$1:X$136,12,0))</f>
        <v>-</v>
      </c>
      <c r="R43" t="str">
        <f>IF(ISNONTEXT(VLOOKUP(O43,Magazine!B$1:X$136,15,0)),"",VLOOKUP(O43,Magazine!B$1:X$136,15,0))</f>
        <v>0756.073.681</v>
      </c>
      <c r="S43" t="str">
        <f>IF(ISNONTEXT(VLOOKUP(O43,Magazine!B$1:X$136,17,0)),"",VLOOKUP(O43,Magazine!B$1:X$136,17,0))</f>
        <v>-</v>
      </c>
      <c r="T43" t="str">
        <f>IF(ISNONTEXT(VLOOKUP(O43,Magazine!B$1:X$136,19,0)),"",VLOOKUP(O43,Magazine!B$1:X$136,19,0))</f>
        <v>-</v>
      </c>
    </row>
    <row r="44" spans="1:20" x14ac:dyDescent="0.3">
      <c r="A44" s="3" t="s">
        <v>853</v>
      </c>
      <c r="D44" s="4">
        <v>2</v>
      </c>
      <c r="O44" t="s">
        <v>51</v>
      </c>
      <c r="P44" t="str">
        <f>IF(ISNONTEXT(VLOOKUP(O44,Magazine!B$1:X$136,10,0)),"",VLOOKUP(O44,Magazine!B$1:X$136,10,0))</f>
        <v>0756.073.689</v>
      </c>
      <c r="Q44" t="str">
        <f>IF(ISNONTEXT(VLOOKUP(O44,Magazine!B$1:X$136,12,0)),"",VLOOKUP(O44,Magazine!B$1:X$136,12,0))</f>
        <v>-</v>
      </c>
      <c r="R44" t="str">
        <f>IF(ISNONTEXT(VLOOKUP(O44,Magazine!B$1:X$136,15,0)),"",VLOOKUP(O44,Magazine!B$1:X$136,15,0))</f>
        <v>0756.073.686</v>
      </c>
      <c r="S44" t="str">
        <f>IF(ISNONTEXT(VLOOKUP(O44,Magazine!B$1:X$136,17,0)),"",VLOOKUP(O44,Magazine!B$1:X$136,17,0))</f>
        <v>-</v>
      </c>
      <c r="T44" t="str">
        <f>IF(ISNONTEXT(VLOOKUP(O44,Magazine!B$1:X$136,19,0)),"",VLOOKUP(O44,Magazine!B$1:X$136,19,0))</f>
        <v>-</v>
      </c>
    </row>
    <row r="45" spans="1:20" x14ac:dyDescent="0.3">
      <c r="A45" s="3" t="s">
        <v>869</v>
      </c>
      <c r="D45" s="4">
        <v>1</v>
      </c>
      <c r="O45" t="s">
        <v>233</v>
      </c>
      <c r="P45" t="str">
        <f>IF(ISNONTEXT(VLOOKUP(O45,Magazine!B$1:X$136,10,0)),"",VLOOKUP(O45,Magazine!B$1:X$136,10,0))</f>
        <v>0748.225.115</v>
      </c>
      <c r="Q45" t="str">
        <f>IF(ISNONTEXT(VLOOKUP(O45,Magazine!B$1:X$136,12,0)),"",VLOOKUP(O45,Magazine!B$1:X$136,12,0))</f>
        <v>-</v>
      </c>
      <c r="R45" t="str">
        <f>IF(ISNONTEXT(VLOOKUP(O45,Magazine!B$1:X$136,15,0)),"",VLOOKUP(O45,Magazine!B$1:X$136,15,0))</f>
        <v>0758.088.853</v>
      </c>
      <c r="S45" t="str">
        <f>IF(ISNONTEXT(VLOOKUP(O45,Magazine!B$1:X$136,17,0)),"",VLOOKUP(O45,Magazine!B$1:X$136,17,0))</f>
        <v>-</v>
      </c>
      <c r="T45" t="str">
        <f>IF(ISNONTEXT(VLOOKUP(O45,Magazine!B$1:X$136,19,0)),"",VLOOKUP(O45,Magazine!B$1:X$136,19,0))</f>
        <v>-</v>
      </c>
    </row>
    <row r="46" spans="1:20" x14ac:dyDescent="0.3">
      <c r="A46" s="3" t="s">
        <v>810</v>
      </c>
      <c r="D46" s="4">
        <v>2</v>
      </c>
      <c r="O46" t="s">
        <v>239</v>
      </c>
      <c r="P46" t="str">
        <f>IF(ISNONTEXT(VLOOKUP(O46,Magazine!B$1:X$136,10,0)),"",VLOOKUP(O46,Magazine!B$1:X$136,10,0))</f>
        <v>0756.073.698</v>
      </c>
      <c r="Q46" t="str">
        <f>IF(ISNONTEXT(VLOOKUP(O46,Magazine!B$1:X$136,12,0)),"",VLOOKUP(O46,Magazine!B$1:X$136,12,0))</f>
        <v>-</v>
      </c>
      <c r="R46" t="str">
        <f>IF(ISNONTEXT(VLOOKUP(O46,Magazine!B$1:X$136,15,0)),"",VLOOKUP(O46,Magazine!B$1:X$136,15,0))</f>
        <v>0756.073.696</v>
      </c>
      <c r="S46" t="str">
        <f>IF(ISNONTEXT(VLOOKUP(O46,Magazine!B$1:X$136,17,0)),"",VLOOKUP(O46,Magazine!B$1:X$136,17,0))</f>
        <v>-</v>
      </c>
      <c r="T46" t="str">
        <f>IF(ISNONTEXT(VLOOKUP(O46,Magazine!B$1:X$136,19,0)),"",VLOOKUP(O46,Magazine!B$1:X$136,19,0))</f>
        <v>-</v>
      </c>
    </row>
    <row r="47" spans="1:20" x14ac:dyDescent="0.3">
      <c r="A47" s="3" t="s">
        <v>793</v>
      </c>
      <c r="D47" s="4">
        <v>2</v>
      </c>
      <c r="O47" t="s">
        <v>207</v>
      </c>
      <c r="P47" t="str">
        <f>IF(ISNONTEXT(VLOOKUP(O47,Magazine!B$1:X$136,10,0)),"",VLOOKUP(O47,Magazine!B$1:X$136,10,0))</f>
        <v>0756.073.702</v>
      </c>
      <c r="Q47" t="str">
        <f>IF(ISNONTEXT(VLOOKUP(O47,Magazine!B$1:X$136,12,0)),"",VLOOKUP(O47,Magazine!B$1:X$136,12,0))</f>
        <v>-</v>
      </c>
      <c r="R47" t="str">
        <f>IF(ISNONTEXT(VLOOKUP(O47,Magazine!B$1:X$136,15,0)),"",VLOOKUP(O47,Magazine!B$1:X$136,15,0))</f>
        <v>0756.073.701</v>
      </c>
      <c r="S47" t="str">
        <f>IF(ISNONTEXT(VLOOKUP(O47,Magazine!B$1:X$136,17,0)),"",VLOOKUP(O47,Magazine!B$1:X$136,17,0))</f>
        <v>-</v>
      </c>
      <c r="T47" t="str">
        <f>IF(ISNONTEXT(VLOOKUP(O47,Magazine!B$1:X$136,19,0)),"",VLOOKUP(O47,Magazine!B$1:X$136,19,0))</f>
        <v>-</v>
      </c>
    </row>
    <row r="48" spans="1:20" x14ac:dyDescent="0.3">
      <c r="A48" s="3" t="s">
        <v>819</v>
      </c>
      <c r="B48" s="3" t="s">
        <v>803</v>
      </c>
      <c r="D48" s="4">
        <v>1</v>
      </c>
      <c r="O48" t="s">
        <v>22</v>
      </c>
      <c r="P48" t="str">
        <f>IF(ISNONTEXT(VLOOKUP(O48,Magazine!B$1:X$136,10,0)),"",VLOOKUP(O48,Magazine!B$1:X$136,10,0))</f>
        <v>0756.073.437</v>
      </c>
      <c r="Q48" t="str">
        <f>IF(ISNONTEXT(VLOOKUP(O48,Magazine!B$1:X$136,12,0)),"",VLOOKUP(O48,Magazine!B$1:X$136,12,0))</f>
        <v>-</v>
      </c>
      <c r="R48" t="str">
        <f>IF(ISNONTEXT(VLOOKUP(O48,Magazine!B$1:X$136,15,0)),"",VLOOKUP(O48,Magazine!B$1:X$136,15,0))</f>
        <v>0756.073.713</v>
      </c>
      <c r="S48" t="str">
        <f>IF(ISNONTEXT(VLOOKUP(O48,Magazine!B$1:X$136,17,0)),"",VLOOKUP(O48,Magazine!B$1:X$136,17,0))</f>
        <v>-</v>
      </c>
      <c r="T48" t="str">
        <f>IF(ISNONTEXT(VLOOKUP(O48,Magazine!B$1:X$136,19,0)),"",VLOOKUP(O48,Magazine!B$1:X$136,19,0))</f>
        <v>-</v>
      </c>
    </row>
    <row r="49" spans="1:20" x14ac:dyDescent="0.3">
      <c r="B49" s="3" t="s">
        <v>819</v>
      </c>
      <c r="D49" s="4">
        <v>1</v>
      </c>
      <c r="O49" t="s">
        <v>219</v>
      </c>
      <c r="P49" t="str">
        <f>IF(ISNONTEXT(VLOOKUP(O49,Magazine!B$1:X$136,10,0)),"",VLOOKUP(O49,Magazine!B$1:X$136,10,0))</f>
        <v>0756.073.720</v>
      </c>
      <c r="Q49" t="str">
        <f>IF(ISNONTEXT(VLOOKUP(O49,Magazine!B$1:X$136,12,0)),"",VLOOKUP(O49,Magazine!B$1:X$136,12,0))</f>
        <v>-</v>
      </c>
      <c r="R49" t="str">
        <f>IF(ISNONTEXT(VLOOKUP(O49,Magazine!B$1:X$136,15,0)),"",VLOOKUP(O49,Magazine!B$1:X$136,15,0))</f>
        <v>0756.073.549</v>
      </c>
      <c r="S49" t="str">
        <f>IF(ISNONTEXT(VLOOKUP(O49,Magazine!B$1:X$136,17,0)),"",VLOOKUP(O49,Magazine!B$1:X$136,17,0))</f>
        <v>-</v>
      </c>
      <c r="T49" t="str">
        <f>IF(ISNONTEXT(VLOOKUP(O49,Magazine!B$1:X$136,19,0)),"",VLOOKUP(O49,Magazine!B$1:X$136,19,0))</f>
        <v>-</v>
      </c>
    </row>
    <row r="50" spans="1:20" x14ac:dyDescent="0.3">
      <c r="A50" s="3" t="s">
        <v>859</v>
      </c>
      <c r="D50" s="4">
        <v>1</v>
      </c>
      <c r="O50" t="s">
        <v>113</v>
      </c>
      <c r="P50" t="str">
        <f>IF(ISNONTEXT(VLOOKUP(O50,Magazine!B$1:X$136,10,0)),"",VLOOKUP(O50,Magazine!B$1:X$136,10,0))</f>
        <v>0756.073.723</v>
      </c>
      <c r="Q50" t="str">
        <f>IF(ISNONTEXT(VLOOKUP(O50,Magazine!B$1:X$136,12,0)),"",VLOOKUP(O50,Magazine!B$1:X$136,12,0))</f>
        <v>-</v>
      </c>
      <c r="R50" t="str">
        <f>IF(ISNONTEXT(VLOOKUP(O50,Magazine!B$1:X$136,15,0)),"",VLOOKUP(O50,Magazine!B$1:X$136,15,0))</f>
        <v>0756.073.727</v>
      </c>
      <c r="S50" t="str">
        <f>IF(ISNONTEXT(VLOOKUP(O50,Magazine!B$1:X$136,17,0)),"",VLOOKUP(O50,Magazine!B$1:X$136,17,0))</f>
        <v>0756.073.728</v>
      </c>
      <c r="T50" t="str">
        <f>IF(ISNONTEXT(VLOOKUP(O50,Magazine!B$1:X$136,19,0)),"",VLOOKUP(O50,Magazine!B$1:X$136,19,0))</f>
        <v>-</v>
      </c>
    </row>
    <row r="51" spans="1:20" x14ac:dyDescent="0.3">
      <c r="A51" s="3" t="s">
        <v>858</v>
      </c>
      <c r="B51" s="3" t="s">
        <v>812</v>
      </c>
      <c r="C51" s="3" t="s">
        <v>49</v>
      </c>
      <c r="D51" s="4">
        <v>1</v>
      </c>
      <c r="O51" t="s">
        <v>209</v>
      </c>
      <c r="P51" t="str">
        <f>IF(ISNONTEXT(VLOOKUP(O51,Magazine!B$1:X$136,10,0)),"",VLOOKUP(O51,Magazine!B$1:X$136,10,0))</f>
        <v>0756.073.742</v>
      </c>
      <c r="Q51" t="str">
        <f>IF(ISNONTEXT(VLOOKUP(O51,Magazine!B$1:X$136,12,0)),"",VLOOKUP(O51,Magazine!B$1:X$136,12,0))</f>
        <v>0756.073.733</v>
      </c>
      <c r="R51" t="str">
        <f>IF(ISNONTEXT(VLOOKUP(O51,Magazine!B$1:X$136,15,0)),"",VLOOKUP(O51,Magazine!B$1:X$136,15,0))</f>
        <v>0756.073.737</v>
      </c>
      <c r="S51" t="str">
        <f>IF(ISNONTEXT(VLOOKUP(O51,Magazine!B$1:X$136,17,0)),"",VLOOKUP(O51,Magazine!B$1:X$136,17,0))</f>
        <v>-</v>
      </c>
      <c r="T51" t="str">
        <f>IF(ISNONTEXT(VLOOKUP(O51,Magazine!B$1:X$136,19,0)),"",VLOOKUP(O51,Magazine!B$1:X$136,19,0))</f>
        <v>-</v>
      </c>
    </row>
    <row r="52" spans="1:20" x14ac:dyDescent="0.3">
      <c r="C52" s="3" t="s">
        <v>117</v>
      </c>
      <c r="D52" s="4">
        <v>1</v>
      </c>
      <c r="O52" t="s">
        <v>79</v>
      </c>
      <c r="P52" t="str">
        <f>IF(ISNONTEXT(VLOOKUP(O52,Magazine!B$1:X$136,10,0)),"",VLOOKUP(O52,Magazine!B$1:X$136,10,0))</f>
        <v>0756.073.751</v>
      </c>
      <c r="Q52" t="str">
        <f>IF(ISNONTEXT(VLOOKUP(O52,Magazine!B$1:X$136,12,0)),"",VLOOKUP(O52,Magazine!B$1:X$136,12,0))</f>
        <v>-</v>
      </c>
      <c r="R52" t="str">
        <f>IF(ISNONTEXT(VLOOKUP(O52,Magazine!B$1:X$136,15,0)),"",VLOOKUP(O52,Magazine!B$1:X$136,15,0))</f>
        <v>0756.073.690</v>
      </c>
      <c r="S52" t="str">
        <f>IF(ISNONTEXT(VLOOKUP(O52,Magazine!B$1:X$136,17,0)),"",VLOOKUP(O52,Magazine!B$1:X$136,17,0))</f>
        <v>-</v>
      </c>
      <c r="T52" t="str">
        <f>IF(ISNONTEXT(VLOOKUP(O52,Magazine!B$1:X$136,19,0)),"",VLOOKUP(O52,Magazine!B$1:X$136,19,0))</f>
        <v>-</v>
      </c>
    </row>
    <row r="53" spans="1:20" x14ac:dyDescent="0.3">
      <c r="A53" s="3" t="s">
        <v>838</v>
      </c>
      <c r="D53" s="4">
        <v>2</v>
      </c>
      <c r="O53" t="s">
        <v>220</v>
      </c>
      <c r="P53" t="str">
        <f>IF(ISNONTEXT(VLOOKUP(O53,Magazine!B$1:X$136,10,0)),"",VLOOKUP(O53,Magazine!B$1:X$136,10,0))</f>
        <v>0756.073.760</v>
      </c>
      <c r="Q53" t="str">
        <f>IF(ISNONTEXT(VLOOKUP(O53,Magazine!B$1:X$136,12,0)),"",VLOOKUP(O53,Magazine!B$1:X$136,12,0))</f>
        <v>-</v>
      </c>
      <c r="R53" t="str">
        <f>IF(ISNONTEXT(VLOOKUP(O53,Magazine!B$1:X$136,15,0)),"",VLOOKUP(O53,Magazine!B$1:X$136,15,0))</f>
        <v>0756.073.756</v>
      </c>
      <c r="S53" t="str">
        <f>IF(ISNONTEXT(VLOOKUP(O53,Magazine!B$1:X$136,17,0)),"",VLOOKUP(O53,Magazine!B$1:X$136,17,0))</f>
        <v>-</v>
      </c>
      <c r="T53" t="str">
        <f>IF(ISNONTEXT(VLOOKUP(O53,Magazine!B$1:X$136,19,0)),"",VLOOKUP(O53,Magazine!B$1:X$136,19,0))</f>
        <v>-</v>
      </c>
    </row>
    <row r="54" spans="1:20" x14ac:dyDescent="0.3">
      <c r="A54" s="3" t="s">
        <v>863</v>
      </c>
      <c r="D54" s="4">
        <v>2</v>
      </c>
      <c r="O54" t="s">
        <v>63</v>
      </c>
      <c r="P54" t="str">
        <f>IF(ISNONTEXT(VLOOKUP(O54,Magazine!B$1:X$136,10,0)),"",VLOOKUP(O54,Magazine!B$1:X$136,10,0))</f>
        <v>0756.073.764</v>
      </c>
      <c r="Q54" t="str">
        <f>IF(ISNONTEXT(VLOOKUP(O54,Magazine!B$1:X$136,12,0)),"",VLOOKUP(O54,Magazine!B$1:X$136,12,0))</f>
        <v>-</v>
      </c>
      <c r="R54" t="str">
        <f>IF(ISNONTEXT(VLOOKUP(O54,Magazine!B$1:X$136,15,0)),"",VLOOKUP(O54,Magazine!B$1:X$136,15,0))</f>
        <v>0756.073.770</v>
      </c>
      <c r="S54" t="str">
        <f>IF(ISNONTEXT(VLOOKUP(O54,Magazine!B$1:X$136,17,0)),"",VLOOKUP(O54,Magazine!B$1:X$136,17,0))</f>
        <v>-</v>
      </c>
      <c r="T54" t="str">
        <f>IF(ISNONTEXT(VLOOKUP(O54,Magazine!B$1:X$136,19,0)),"",VLOOKUP(O54,Magazine!B$1:X$136,19,0))</f>
        <v>-</v>
      </c>
    </row>
    <row r="55" spans="1:20" x14ac:dyDescent="0.3">
      <c r="A55" s="3" t="s">
        <v>842</v>
      </c>
      <c r="D55" s="4">
        <v>2</v>
      </c>
      <c r="O55" t="s">
        <v>222</v>
      </c>
      <c r="P55" t="str">
        <f>IF(ISNONTEXT(VLOOKUP(O55,Magazine!B$1:X$136,10,0)),"",VLOOKUP(O55,Magazine!B$1:X$136,10,0))</f>
        <v>0756.073.773</v>
      </c>
      <c r="Q55" t="str">
        <f>IF(ISNONTEXT(VLOOKUP(O55,Magazine!B$1:X$136,12,0)),"",VLOOKUP(O55,Magazine!B$1:X$136,12,0))</f>
        <v/>
      </c>
      <c r="R55" t="str">
        <f>IF(ISNONTEXT(VLOOKUP(O55,Magazine!B$1:X$136,15,0)),"",VLOOKUP(O55,Magazine!B$1:X$136,15,0))</f>
        <v>0756.074.920</v>
      </c>
      <c r="S55" t="str">
        <f>IF(ISNONTEXT(VLOOKUP(O55,Magazine!B$1:X$136,17,0)),"",VLOOKUP(O55,Magazine!B$1:X$136,17,0))</f>
        <v/>
      </c>
      <c r="T55" t="str">
        <f>IF(ISNONTEXT(VLOOKUP(O55,Magazine!B$1:X$136,19,0)),"",VLOOKUP(O55,Magazine!B$1:X$136,19,0))</f>
        <v/>
      </c>
    </row>
    <row r="56" spans="1:20" x14ac:dyDescent="0.3">
      <c r="A56" s="3" t="s">
        <v>849</v>
      </c>
      <c r="D56" s="4">
        <v>1</v>
      </c>
      <c r="O56" t="s">
        <v>88</v>
      </c>
      <c r="P56" t="str">
        <f>IF(ISNONTEXT(VLOOKUP(O56,Magazine!B$1:X$136,10,0)),"",VLOOKUP(O56,Magazine!B$1:X$136,10,0))</f>
        <v>0756.073.777</v>
      </c>
      <c r="Q56" t="str">
        <f>IF(ISNONTEXT(VLOOKUP(O56,Magazine!B$1:X$136,12,0)),"",VLOOKUP(O56,Magazine!B$1:X$136,12,0))</f>
        <v>-</v>
      </c>
      <c r="R56" t="str">
        <f>IF(ISNONTEXT(VLOOKUP(O56,Magazine!B$1:X$136,15,0)),"",VLOOKUP(O56,Magazine!B$1:X$136,15,0))</f>
        <v>0723.649.061</v>
      </c>
      <c r="S56" t="str">
        <f>IF(ISNONTEXT(VLOOKUP(O56,Magazine!B$1:X$136,17,0)),"",VLOOKUP(O56,Magazine!B$1:X$136,17,0))</f>
        <v>-</v>
      </c>
      <c r="T56" t="str">
        <f>IF(ISNONTEXT(VLOOKUP(O56,Magazine!B$1:X$136,19,0)),"",VLOOKUP(O56,Magazine!B$1:X$136,19,0))</f>
        <v>-</v>
      </c>
    </row>
    <row r="57" spans="1:20" x14ac:dyDescent="0.3">
      <c r="A57" s="3" t="s">
        <v>885</v>
      </c>
      <c r="B57" s="3" t="s">
        <v>885</v>
      </c>
      <c r="C57" s="3" t="s">
        <v>885</v>
      </c>
      <c r="D57" s="4"/>
      <c r="O57" t="s">
        <v>208</v>
      </c>
      <c r="P57" t="str">
        <f>IF(ISNONTEXT(VLOOKUP(O57,Magazine!B$1:X$136,10,0)),"",VLOOKUP(O57,Magazine!B$1:X$136,10,0))</f>
        <v>0756.073.779</v>
      </c>
      <c r="Q57" t="str">
        <f>IF(ISNONTEXT(VLOOKUP(O57,Magazine!B$1:X$136,12,0)),"",VLOOKUP(O57,Magazine!B$1:X$136,12,0))</f>
        <v>-</v>
      </c>
      <c r="R57" t="str">
        <f>IF(ISNONTEXT(VLOOKUP(O57,Magazine!B$1:X$136,15,0)),"",VLOOKUP(O57,Magazine!B$1:X$136,15,0))</f>
        <v>0756.073.782</v>
      </c>
      <c r="S57" t="str">
        <f>IF(ISNONTEXT(VLOOKUP(O57,Magazine!B$1:X$136,17,0)),"",VLOOKUP(O57,Magazine!B$1:X$136,17,0))</f>
        <v>-</v>
      </c>
      <c r="T57" t="str">
        <f>IF(ISNONTEXT(VLOOKUP(O57,Magazine!B$1:X$136,19,0)),"",VLOOKUP(O57,Magazine!B$1:X$136,19,0))</f>
        <v>-</v>
      </c>
    </row>
    <row r="58" spans="1:20" x14ac:dyDescent="0.3">
      <c r="A58" s="3" t="s">
        <v>939</v>
      </c>
      <c r="D58" s="4">
        <v>1</v>
      </c>
      <c r="O58" t="s">
        <v>128</v>
      </c>
      <c r="P58" t="str">
        <f>IF(ISNONTEXT(VLOOKUP(O58,Magazine!B$1:X$136,10,0)),"",VLOOKUP(O58,Magazine!B$1:X$136,10,0))</f>
        <v>0759.021.530</v>
      </c>
      <c r="Q58" t="str">
        <f>IF(ISNONTEXT(VLOOKUP(O58,Magazine!B$1:X$136,12,0)),"",VLOOKUP(O58,Magazine!B$1:X$136,12,0))</f>
        <v>-</v>
      </c>
      <c r="R58" t="str">
        <f>IF(ISNONTEXT(VLOOKUP(O58,Magazine!B$1:X$136,15,0)),"",VLOOKUP(O58,Magazine!B$1:X$136,15,0))</f>
        <v>0759.021.532</v>
      </c>
      <c r="S58" t="str">
        <f>IF(ISNONTEXT(VLOOKUP(O58,Magazine!B$1:X$136,17,0)),"",VLOOKUP(O58,Magazine!B$1:X$136,17,0))</f>
        <v>-</v>
      </c>
      <c r="T58" t="str">
        <f>IF(ISNONTEXT(VLOOKUP(O58,Magazine!B$1:X$136,19,0)),"",VLOOKUP(O58,Magazine!B$1:X$136,19,0))</f>
        <v>-</v>
      </c>
    </row>
    <row r="59" spans="1:20" x14ac:dyDescent="0.3">
      <c r="A59" s="3" t="s">
        <v>884</v>
      </c>
      <c r="D59" s="4">
        <v>94</v>
      </c>
      <c r="O59" t="s">
        <v>916</v>
      </c>
      <c r="P59" t="str">
        <f>IF(ISNONTEXT(VLOOKUP(O59,Magazine!B$1:X$136,10,0)),"",VLOOKUP(O59,Magazine!B$1:X$136,10,0))</f>
        <v>0747.155.557</v>
      </c>
      <c r="Q59" t="str">
        <f>IF(ISNONTEXT(VLOOKUP(O59,Magazine!B$1:X$136,12,0)),"",VLOOKUP(O59,Magazine!B$1:X$136,12,0))</f>
        <v/>
      </c>
      <c r="R59" t="str">
        <f>IF(ISNONTEXT(VLOOKUP(O59,Magazine!B$1:X$136,15,0)),"",VLOOKUP(O59,Magazine!B$1:X$136,15,0))</f>
        <v>0765.865.919</v>
      </c>
      <c r="S59" t="str">
        <f>IF(ISNONTEXT(VLOOKUP(O59,Magazine!B$1:X$136,17,0)),"",VLOOKUP(O59,Magazine!B$1:X$136,17,0))</f>
        <v/>
      </c>
      <c r="T59" t="str">
        <f>IF(ISNONTEXT(VLOOKUP(O59,Magazine!B$1:X$136,19,0)),"",VLOOKUP(O59,Magazine!B$1:X$136,19,0))</f>
        <v/>
      </c>
    </row>
    <row r="60" spans="1:20" x14ac:dyDescent="0.3">
      <c r="O60" t="s">
        <v>61</v>
      </c>
      <c r="P60" t="str">
        <f>IF(ISNONTEXT(VLOOKUP(O60,Magazine!B$1:X$136,10,0)),"",VLOOKUP(O60,Magazine!B$1:X$136,10,0))</f>
        <v>0756.073.793</v>
      </c>
      <c r="Q60" t="str">
        <f>IF(ISNONTEXT(VLOOKUP(O60,Magazine!B$1:X$136,12,0)),"",VLOOKUP(O60,Magazine!B$1:X$136,12,0))</f>
        <v/>
      </c>
      <c r="R60" t="str">
        <f>IF(ISNONTEXT(VLOOKUP(O60,Magazine!B$1:X$136,15,0)),"",VLOOKUP(O60,Magazine!B$1:X$136,15,0))</f>
        <v>0756.073.792</v>
      </c>
      <c r="S60" t="str">
        <f>IF(ISNONTEXT(VLOOKUP(O60,Magazine!B$1:X$136,17,0)),"",VLOOKUP(O60,Magazine!B$1:X$136,17,0))</f>
        <v/>
      </c>
      <c r="T60" t="str">
        <f>IF(ISNONTEXT(VLOOKUP(O60,Magazine!B$1:X$136,19,0)),"",VLOOKUP(O60,Magazine!B$1:X$136,19,0))</f>
        <v/>
      </c>
    </row>
    <row r="61" spans="1:20" x14ac:dyDescent="0.3">
      <c r="O61" t="s">
        <v>240</v>
      </c>
      <c r="P61" t="str">
        <f>IF(ISNONTEXT(VLOOKUP(O61,Magazine!B$1:X$136,10,0)),"",VLOOKUP(O61,Magazine!B$1:X$136,10,0))</f>
        <v>0756.073.796</v>
      </c>
      <c r="Q61" t="str">
        <f>IF(ISNONTEXT(VLOOKUP(O61,Magazine!B$1:X$136,12,0)),"",VLOOKUP(O61,Magazine!B$1:X$136,12,0))</f>
        <v>-</v>
      </c>
      <c r="R61" t="str">
        <f>IF(ISNONTEXT(VLOOKUP(O61,Magazine!B$1:X$136,15,0)),"",VLOOKUP(O61,Magazine!B$1:X$136,15,0))</f>
        <v>0756.073.797</v>
      </c>
      <c r="S61" t="str">
        <f>IF(ISNONTEXT(VLOOKUP(O61,Magazine!B$1:X$136,17,0)),"",VLOOKUP(O61,Magazine!B$1:X$136,17,0))</f>
        <v>-</v>
      </c>
      <c r="T61" t="str">
        <f>IF(ISNONTEXT(VLOOKUP(O61,Magazine!B$1:X$136,19,0)),"",VLOOKUP(O61,Magazine!B$1:X$136,19,0))</f>
        <v>-</v>
      </c>
    </row>
    <row r="62" spans="1:20" x14ac:dyDescent="0.3">
      <c r="O62" t="s">
        <v>28</v>
      </c>
      <c r="P62" t="str">
        <f>IF(ISNONTEXT(VLOOKUP(O62,Magazine!B$1:X$136,10,0)),"",VLOOKUP(O62,Magazine!B$1:X$136,10,0))</f>
        <v>0756.074.739</v>
      </c>
      <c r="Q62" t="str">
        <f>IF(ISNONTEXT(VLOOKUP(O62,Magazine!B$1:X$136,12,0)),"",VLOOKUP(O62,Magazine!B$1:X$136,12,0))</f>
        <v>-</v>
      </c>
      <c r="R62" t="str">
        <f>IF(ISNONTEXT(VLOOKUP(O62,Magazine!B$1:X$136,15,0)),"",VLOOKUP(O62,Magazine!B$1:X$136,15,0))</f>
        <v>0756.073.805</v>
      </c>
      <c r="S62" t="str">
        <f>IF(ISNONTEXT(VLOOKUP(O62,Magazine!B$1:X$136,17,0)),"",VLOOKUP(O62,Magazine!B$1:X$136,17,0))</f>
        <v>0756.073.803</v>
      </c>
      <c r="T62" t="str">
        <f>IF(ISNONTEXT(VLOOKUP(O62,Magazine!B$1:X$136,19,0)),"",VLOOKUP(O62,Magazine!B$1:X$136,19,0))</f>
        <v>-</v>
      </c>
    </row>
    <row r="63" spans="1:20" x14ac:dyDescent="0.3">
      <c r="O63" t="s">
        <v>57</v>
      </c>
      <c r="P63" t="str">
        <f>IF(ISNONTEXT(VLOOKUP(O63,Magazine!B$1:X$136,10,0)),"",VLOOKUP(O63,Magazine!B$1:X$136,10,0))</f>
        <v>0756.073.814</v>
      </c>
      <c r="Q63" t="str">
        <f>IF(ISNONTEXT(VLOOKUP(O63,Magazine!B$1:X$136,12,0)),"",VLOOKUP(O63,Magazine!B$1:X$136,12,0))</f>
        <v>-</v>
      </c>
      <c r="R63" t="str">
        <f>IF(ISNONTEXT(VLOOKUP(O63,Magazine!B$1:X$136,15,0)),"",VLOOKUP(O63,Magazine!B$1:X$136,15,0))</f>
        <v>0756.073.812</v>
      </c>
      <c r="S63" t="str">
        <f>IF(ISNONTEXT(VLOOKUP(O63,Magazine!B$1:X$136,17,0)),"",VLOOKUP(O63,Magazine!B$1:X$136,17,0))</f>
        <v>-</v>
      </c>
      <c r="T63" t="str">
        <f>IF(ISNONTEXT(VLOOKUP(O63,Magazine!B$1:X$136,19,0)),"",VLOOKUP(O63,Magazine!B$1:X$136,19,0))</f>
        <v>-</v>
      </c>
    </row>
    <row r="64" spans="1:20" x14ac:dyDescent="0.3">
      <c r="O64" t="s">
        <v>227</v>
      </c>
      <c r="P64" t="str">
        <f>IF(ISNONTEXT(VLOOKUP(O64,Magazine!B$1:X$136,10,0)),"",VLOOKUP(O64,Magazine!B$1:X$136,10,0))</f>
        <v>0756.073.815</v>
      </c>
      <c r="Q64" t="str">
        <f>IF(ISNONTEXT(VLOOKUP(O64,Magazine!B$1:X$136,12,0)),"",VLOOKUP(O64,Magazine!B$1:X$136,12,0))</f>
        <v>-</v>
      </c>
      <c r="R64" t="str">
        <f>IF(ISNONTEXT(VLOOKUP(O64,Magazine!B$1:X$136,15,0)),"",VLOOKUP(O64,Magazine!B$1:X$136,15,0))</f>
        <v>0756.073.816</v>
      </c>
      <c r="S64" t="str">
        <f>IF(ISNONTEXT(VLOOKUP(O64,Magazine!B$1:X$136,17,0)),"",VLOOKUP(O64,Magazine!B$1:X$136,17,0))</f>
        <v>-</v>
      </c>
      <c r="T64" t="str">
        <f>IF(ISNONTEXT(VLOOKUP(O64,Magazine!B$1:X$136,19,0)),"",VLOOKUP(O64,Magazine!B$1:X$136,19,0))</f>
        <v>-</v>
      </c>
    </row>
    <row r="65" spans="15:20" x14ac:dyDescent="0.3">
      <c r="O65" t="s">
        <v>14</v>
      </c>
      <c r="P65" t="str">
        <f>IF(ISNONTEXT(VLOOKUP(O65,Magazine!B$1:X$136,10,0)),"",VLOOKUP(O65,Magazine!B$1:X$136,10,0))</f>
        <v>0756.073.818</v>
      </c>
      <c r="Q65" t="str">
        <f>IF(ISNONTEXT(VLOOKUP(O65,Magazine!B$1:X$136,12,0)),"",VLOOKUP(O65,Magazine!B$1:X$136,12,0))</f>
        <v>-</v>
      </c>
      <c r="R65" t="str">
        <f>IF(ISNONTEXT(VLOOKUP(O65,Magazine!B$1:X$136,15,0)),"",VLOOKUP(O65,Magazine!B$1:X$136,15,0))</f>
        <v>0756.073.826</v>
      </c>
      <c r="S65" t="str">
        <f>IF(ISNONTEXT(VLOOKUP(O65,Magazine!B$1:X$136,17,0)),"",VLOOKUP(O65,Magazine!B$1:X$136,17,0))</f>
        <v>-</v>
      </c>
      <c r="T65" t="str">
        <f>IF(ISNONTEXT(VLOOKUP(O65,Magazine!B$1:X$136,19,0)),"",VLOOKUP(O65,Magazine!B$1:X$136,19,0))</f>
        <v>-</v>
      </c>
    </row>
    <row r="66" spans="15:20" x14ac:dyDescent="0.3">
      <c r="O66" t="s">
        <v>242</v>
      </c>
      <c r="P66" t="str">
        <f>IF(ISNONTEXT(VLOOKUP(O66,Magazine!B$1:X$136,10,0)),"",VLOOKUP(O66,Magazine!B$1:X$136,10,0))</f>
        <v>0756.074.450</v>
      </c>
      <c r="Q66" t="str">
        <f>IF(ISNONTEXT(VLOOKUP(O66,Magazine!B$1:X$136,12,0)),"",VLOOKUP(O66,Magazine!B$1:X$136,12,0))</f>
        <v>-</v>
      </c>
      <c r="R66" t="str">
        <f>IF(ISNONTEXT(VLOOKUP(O66,Magazine!B$1:X$136,15,0)),"",VLOOKUP(O66,Magazine!B$1:X$136,15,0))</f>
        <v>0756.074.446</v>
      </c>
      <c r="S66" t="str">
        <f>IF(ISNONTEXT(VLOOKUP(O66,Magazine!B$1:X$136,17,0)),"",VLOOKUP(O66,Magazine!B$1:X$136,17,0))</f>
        <v>-</v>
      </c>
      <c r="T66" t="str">
        <f>IF(ISNONTEXT(VLOOKUP(O66,Magazine!B$1:X$136,19,0)),"",VLOOKUP(O66,Magazine!B$1:X$136,19,0))</f>
        <v>-</v>
      </c>
    </row>
    <row r="67" spans="15:20" x14ac:dyDescent="0.3">
      <c r="O67" t="s">
        <v>972</v>
      </c>
      <c r="P67" t="str">
        <f>IF(ISNONTEXT(VLOOKUP(O67,Magazine!B$1:X$136,10,0)),"",VLOOKUP(O67,Magazine!B$1:X$136,10,0))</f>
        <v>0756.074.446</v>
      </c>
      <c r="Q67" t="str">
        <f>IF(ISNONTEXT(VLOOKUP(O67,Magazine!B$1:X$136,12,0)),"",VLOOKUP(O67,Magazine!B$1:X$136,12,0))</f>
        <v/>
      </c>
      <c r="R67" t="str">
        <f>IF(ISNONTEXT(VLOOKUP(O67,Magazine!B$1:X$136,15,0)),"",VLOOKUP(O67,Magazine!B$1:X$136,15,0))</f>
        <v>0756.074.617</v>
      </c>
      <c r="S67" t="str">
        <f>IF(ISNONTEXT(VLOOKUP(O67,Magazine!B$1:X$136,17,0)),"",VLOOKUP(O67,Magazine!B$1:X$136,17,0))</f>
        <v/>
      </c>
      <c r="T67" t="str">
        <f>IF(ISNONTEXT(VLOOKUP(O67,Magazine!B$1:X$136,19,0)),"",VLOOKUP(O67,Magazine!B$1:X$136,19,0))</f>
        <v/>
      </c>
    </row>
    <row r="68" spans="15:20" x14ac:dyDescent="0.3">
      <c r="O68" t="s">
        <v>120</v>
      </c>
      <c r="P68" t="str">
        <f>IF(ISNONTEXT(VLOOKUP(O68,Magazine!B$1:X$136,10,0)),"",VLOOKUP(O68,Magazine!B$1:X$136,10,0))</f>
        <v>0756.073.443</v>
      </c>
      <c r="Q68" t="str">
        <f>IF(ISNONTEXT(VLOOKUP(O68,Magazine!B$1:X$136,12,0)),"",VLOOKUP(O68,Magazine!B$1:X$136,12,0))</f>
        <v>-</v>
      </c>
      <c r="R68" t="str">
        <f>IF(ISNONTEXT(VLOOKUP(O68,Magazine!B$1:X$136,15,0)),"",VLOOKUP(O68,Magazine!B$1:X$136,15,0))</f>
        <v>0756.074.746</v>
      </c>
      <c r="S68" t="str">
        <f>IF(ISNONTEXT(VLOOKUP(O68,Magazine!B$1:X$136,17,0)),"",VLOOKUP(O68,Magazine!B$1:X$136,17,0))</f>
        <v>0754.039.936</v>
      </c>
      <c r="T68" t="str">
        <f>IF(ISNONTEXT(VLOOKUP(O68,Magazine!B$1:X$136,19,0)),"",VLOOKUP(O68,Magazine!B$1:X$136,19,0))</f>
        <v>-</v>
      </c>
    </row>
    <row r="69" spans="15:20" x14ac:dyDescent="0.3">
      <c r="O69" t="s">
        <v>37</v>
      </c>
      <c r="P69" t="str">
        <f>IF(ISNONTEXT(VLOOKUP(O69,Magazine!B$1:X$136,10,0)),"",VLOOKUP(O69,Magazine!B$1:X$136,10,0))</f>
        <v>0756.074.481</v>
      </c>
      <c r="Q69" t="str">
        <f>IF(ISNONTEXT(VLOOKUP(O69,Magazine!B$1:X$136,12,0)),"",VLOOKUP(O69,Magazine!B$1:X$136,12,0))</f>
        <v>-</v>
      </c>
      <c r="R69" t="str">
        <f>IF(ISNONTEXT(VLOOKUP(O69,Magazine!B$1:X$136,15,0)),"",VLOOKUP(O69,Magazine!B$1:X$136,15,0))</f>
        <v>0756.074.470</v>
      </c>
      <c r="S69" t="str">
        <f>IF(ISNONTEXT(VLOOKUP(O69,Magazine!B$1:X$136,17,0)),"",VLOOKUP(O69,Magazine!B$1:X$136,17,0))</f>
        <v>-</v>
      </c>
      <c r="T69" t="str">
        <f>IF(ISNONTEXT(VLOOKUP(O69,Magazine!B$1:X$136,19,0)),"",VLOOKUP(O69,Magazine!B$1:X$136,19,0))</f>
        <v>-</v>
      </c>
    </row>
    <row r="70" spans="15:20" x14ac:dyDescent="0.3">
      <c r="O70" t="s">
        <v>210</v>
      </c>
      <c r="P70" t="str">
        <f>IF(ISNONTEXT(VLOOKUP(O70,Magazine!B$1:X$136,10,0)),"",VLOOKUP(O70,Magazine!B$1:X$136,10,0))</f>
        <v>0756.074.468</v>
      </c>
      <c r="Q70" t="str">
        <f>IF(ISNONTEXT(VLOOKUP(O70,Magazine!B$1:X$136,12,0)),"",VLOOKUP(O70,Magazine!B$1:X$136,12,0))</f>
        <v/>
      </c>
      <c r="R70" t="str">
        <f>IF(ISNONTEXT(VLOOKUP(O70,Magazine!B$1:X$136,15,0)),"",VLOOKUP(O70,Magazine!B$1:X$136,15,0))</f>
        <v>0756.074.477</v>
      </c>
      <c r="S70" t="str">
        <f>IF(ISNONTEXT(VLOOKUP(O70,Magazine!B$1:X$136,17,0)),"",VLOOKUP(O70,Magazine!B$1:X$136,17,0))</f>
        <v/>
      </c>
      <c r="T70" t="str">
        <f>IF(ISNONTEXT(VLOOKUP(O70,Magazine!B$1:X$136,19,0)),"",VLOOKUP(O70,Magazine!B$1:X$136,19,0))</f>
        <v/>
      </c>
    </row>
    <row r="71" spans="15:20" x14ac:dyDescent="0.3">
      <c r="O71" t="s">
        <v>125</v>
      </c>
      <c r="P71" t="str">
        <f>IF(ISNONTEXT(VLOOKUP(O71,Magazine!B$1:X$136,10,0)),"",VLOOKUP(O71,Magazine!B$1:X$136,10,0))</f>
        <v>0756.073.706</v>
      </c>
      <c r="Q71" t="str">
        <f>IF(ISNONTEXT(VLOOKUP(O71,Magazine!B$1:X$136,12,0)),"",VLOOKUP(O71,Magazine!B$1:X$136,12,0))</f>
        <v>-</v>
      </c>
      <c r="R71" t="str">
        <f>IF(ISNONTEXT(VLOOKUP(O71,Magazine!B$1:X$136,15,0)),"",VLOOKUP(O71,Magazine!B$1:X$136,15,0))</f>
        <v>0755.103.460</v>
      </c>
      <c r="S71" t="str">
        <f>IF(ISNONTEXT(VLOOKUP(O71,Magazine!B$1:X$136,17,0)),"",VLOOKUP(O71,Magazine!B$1:X$136,17,0))</f>
        <v>-</v>
      </c>
      <c r="T71" t="str">
        <f>IF(ISNONTEXT(VLOOKUP(O71,Magazine!B$1:X$136,19,0)),"",VLOOKUP(O71,Magazine!B$1:X$136,19,0))</f>
        <v>-</v>
      </c>
    </row>
    <row r="72" spans="15:20" x14ac:dyDescent="0.3">
      <c r="O72" t="s">
        <v>231</v>
      </c>
      <c r="P72" t="str">
        <f>IF(ISNONTEXT(VLOOKUP(O72,Magazine!B$1:X$136,10,0)),"",VLOOKUP(O72,Magazine!B$1:X$136,10,0))</f>
        <v>0756.074.495</v>
      </c>
      <c r="Q72" t="str">
        <f>IF(ISNONTEXT(VLOOKUP(O72,Magazine!B$1:X$136,12,0)),"",VLOOKUP(O72,Magazine!B$1:X$136,12,0))</f>
        <v>-</v>
      </c>
      <c r="R72" t="str">
        <f>IF(ISNONTEXT(VLOOKUP(O72,Magazine!B$1:X$136,15,0)),"",VLOOKUP(O72,Magazine!B$1:X$136,15,0))</f>
        <v>0756.074.484</v>
      </c>
      <c r="S72" t="str">
        <f>IF(ISNONTEXT(VLOOKUP(O72,Magazine!B$1:X$136,17,0)),"",VLOOKUP(O72,Magazine!B$1:X$136,17,0))</f>
        <v>-</v>
      </c>
      <c r="T72" t="str">
        <f>IF(ISNONTEXT(VLOOKUP(O72,Magazine!B$1:X$136,19,0)),"",VLOOKUP(O72,Magazine!B$1:X$136,19,0))</f>
        <v>-</v>
      </c>
    </row>
    <row r="73" spans="15:20" x14ac:dyDescent="0.3">
      <c r="O73" t="s">
        <v>66</v>
      </c>
      <c r="P73" t="str">
        <f>IF(ISNONTEXT(VLOOKUP(O73,Magazine!B$1:X$136,10,0)),"",VLOOKUP(O73,Magazine!B$1:X$136,10,0))</f>
        <v>0756.073.596</v>
      </c>
      <c r="Q73" t="str">
        <f>IF(ISNONTEXT(VLOOKUP(O73,Magazine!B$1:X$136,12,0)),"",VLOOKUP(O73,Magazine!B$1:X$136,12,0))</f>
        <v>-</v>
      </c>
      <c r="R73" t="str">
        <f>IF(ISNONTEXT(VLOOKUP(O73,Magazine!B$1:X$136,15,0)),"",VLOOKUP(O73,Magazine!B$1:X$136,15,0))</f>
        <v>0756.074.496</v>
      </c>
      <c r="S73" t="str">
        <f>IF(ISNONTEXT(VLOOKUP(O73,Magazine!B$1:X$136,17,0)),"",VLOOKUP(O73,Magazine!B$1:X$136,17,0))</f>
        <v>-</v>
      </c>
      <c r="T73" t="str">
        <f>IF(ISNONTEXT(VLOOKUP(O73,Magazine!B$1:X$136,19,0)),"",VLOOKUP(O73,Magazine!B$1:X$136,19,0))</f>
        <v>-</v>
      </c>
    </row>
    <row r="74" spans="15:20" x14ac:dyDescent="0.3">
      <c r="O74" t="s">
        <v>129</v>
      </c>
      <c r="P74" t="str">
        <f>IF(ISNONTEXT(VLOOKUP(O74,Magazine!B$1:X$136,10,0)),"",VLOOKUP(O74,Magazine!B$1:X$136,10,0))</f>
        <v>0755.103.800</v>
      </c>
      <c r="Q74" t="str">
        <f>IF(ISNONTEXT(VLOOKUP(O74,Magazine!B$1:X$136,12,0)),"",VLOOKUP(O74,Magazine!B$1:X$136,12,0))</f>
        <v>-</v>
      </c>
      <c r="R74" t="str">
        <f>IF(ISNONTEXT(VLOOKUP(O74,Magazine!B$1:X$136,15,0)),"",VLOOKUP(O74,Magazine!B$1:X$136,15,0))</f>
        <v>-</v>
      </c>
      <c r="S74" t="str">
        <f>IF(ISNONTEXT(VLOOKUP(O74,Magazine!B$1:X$136,17,0)),"",VLOOKUP(O74,Magazine!B$1:X$136,17,0))</f>
        <v>-</v>
      </c>
      <c r="T74" t="str">
        <f>IF(ISNONTEXT(VLOOKUP(O74,Magazine!B$1:X$136,19,0)),"",VLOOKUP(O74,Magazine!B$1:X$136,19,0))</f>
        <v>-</v>
      </c>
    </row>
    <row r="75" spans="15:20" x14ac:dyDescent="0.3">
      <c r="O75" t="s">
        <v>77</v>
      </c>
      <c r="P75" t="str">
        <f>IF(ISNONTEXT(VLOOKUP(O75,Magazine!B$1:X$136,10,0)),"",VLOOKUP(O75,Magazine!B$1:X$136,10,0))</f>
        <v>0756.074.500</v>
      </c>
      <c r="Q75" t="str">
        <f>IF(ISNONTEXT(VLOOKUP(O75,Magazine!B$1:X$136,12,0)),"",VLOOKUP(O75,Magazine!B$1:X$136,12,0))</f>
        <v>-</v>
      </c>
      <c r="R75" t="str">
        <f>IF(ISNONTEXT(VLOOKUP(O75,Magazine!B$1:X$136,15,0)),"",VLOOKUP(O75,Magazine!B$1:X$136,15,0))</f>
        <v>0756.074.501</v>
      </c>
      <c r="S75" t="str">
        <f>IF(ISNONTEXT(VLOOKUP(O75,Magazine!B$1:X$136,17,0)),"",VLOOKUP(O75,Magazine!B$1:X$136,17,0))</f>
        <v>-</v>
      </c>
      <c r="T75" t="str">
        <f>IF(ISNONTEXT(VLOOKUP(O75,Magazine!B$1:X$136,19,0)),"",VLOOKUP(O75,Magazine!B$1:X$136,19,0))</f>
        <v>-</v>
      </c>
    </row>
    <row r="76" spans="15:20" x14ac:dyDescent="0.3">
      <c r="O76" t="s">
        <v>46</v>
      </c>
      <c r="P76" t="str">
        <f>IF(ISNONTEXT(VLOOKUP(O76,Magazine!B$1:X$136,10,0)),"",VLOOKUP(O76,Magazine!B$1:X$136,10,0))</f>
        <v>0756.074.517</v>
      </c>
      <c r="Q76" t="str">
        <f>IF(ISNONTEXT(VLOOKUP(O76,Magazine!B$1:X$136,12,0)),"",VLOOKUP(O76,Magazine!B$1:X$136,12,0))</f>
        <v>-</v>
      </c>
      <c r="R76" t="str">
        <f>IF(ISNONTEXT(VLOOKUP(O76,Magazine!B$1:X$136,15,0)),"",VLOOKUP(O76,Magazine!B$1:X$136,15,0))</f>
        <v>0756.074.509</v>
      </c>
      <c r="S76" t="str">
        <f>IF(ISNONTEXT(VLOOKUP(O76,Magazine!B$1:X$136,17,0)),"",VLOOKUP(O76,Magazine!B$1:X$136,17,0))</f>
        <v>0756.074.514</v>
      </c>
      <c r="T76" t="str">
        <f>IF(ISNONTEXT(VLOOKUP(O76,Magazine!B$1:X$136,19,0)),"",VLOOKUP(O76,Magazine!B$1:X$136,19,0))</f>
        <v>-</v>
      </c>
    </row>
    <row r="77" spans="15:20" x14ac:dyDescent="0.3">
      <c r="O77" t="s">
        <v>81</v>
      </c>
      <c r="P77" t="str">
        <f>IF(ISNONTEXT(VLOOKUP(O77,Magazine!B$1:X$136,10,0)),"",VLOOKUP(O77,Magazine!B$1:X$136,10,0))</f>
        <v>0756.074.510</v>
      </c>
      <c r="Q77" t="str">
        <f>IF(ISNONTEXT(VLOOKUP(O77,Magazine!B$1:X$136,12,0)),"",VLOOKUP(O77,Magazine!B$1:X$136,12,0))</f>
        <v>-</v>
      </c>
      <c r="R77" t="str">
        <f>IF(ISNONTEXT(VLOOKUP(O77,Magazine!B$1:X$136,15,0)),"",VLOOKUP(O77,Magazine!B$1:X$136,15,0))</f>
        <v>0756.074.518</v>
      </c>
      <c r="S77" t="str">
        <f>IF(ISNONTEXT(VLOOKUP(O77,Magazine!B$1:X$136,17,0)),"",VLOOKUP(O77,Magazine!B$1:X$136,17,0))</f>
        <v>-</v>
      </c>
      <c r="T77" t="str">
        <f>IF(ISNONTEXT(VLOOKUP(O77,Magazine!B$1:X$136,19,0)),"",VLOOKUP(O77,Magazine!B$1:X$136,19,0))</f>
        <v>-</v>
      </c>
    </row>
    <row r="78" spans="15:20" x14ac:dyDescent="0.3">
      <c r="O78" t="s">
        <v>229</v>
      </c>
      <c r="P78" t="str">
        <f>IF(ISNONTEXT(VLOOKUP(O78,Magazine!B$1:X$136,10,0)),"",VLOOKUP(O78,Magazine!B$1:X$136,10,0))</f>
        <v>0756.074.570</v>
      </c>
      <c r="Q78" t="str">
        <f>IF(ISNONTEXT(VLOOKUP(O78,Magazine!B$1:X$136,12,0)),"",VLOOKUP(O78,Magazine!B$1:X$136,12,0))</f>
        <v>-</v>
      </c>
      <c r="R78" t="str">
        <f>IF(ISNONTEXT(VLOOKUP(O78,Magazine!B$1:X$136,15,0)),"",VLOOKUP(O78,Magazine!B$1:X$136,15,0))</f>
        <v>0756.074.573</v>
      </c>
      <c r="S78" t="str">
        <f>IF(ISNONTEXT(VLOOKUP(O78,Magazine!B$1:X$136,17,0)),"",VLOOKUP(O78,Magazine!B$1:X$136,17,0))</f>
        <v>-</v>
      </c>
      <c r="T78" t="str">
        <f>IF(ISNONTEXT(VLOOKUP(O78,Magazine!B$1:X$136,19,0)),"",VLOOKUP(O78,Magazine!B$1:X$136,19,0))</f>
        <v>-</v>
      </c>
    </row>
    <row r="79" spans="15:20" x14ac:dyDescent="0.3">
      <c r="O79" t="s">
        <v>112</v>
      </c>
      <c r="P79" t="str">
        <f>IF(ISNONTEXT(VLOOKUP(O79,Magazine!B$1:X$136,10,0)),"",VLOOKUP(O79,Magazine!B$1:X$136,10,0))</f>
        <v>0756.074.522</v>
      </c>
      <c r="Q79" t="str">
        <f>IF(ISNONTEXT(VLOOKUP(O79,Magazine!B$1:X$136,12,0)),"",VLOOKUP(O79,Magazine!B$1:X$136,12,0))</f>
        <v>-</v>
      </c>
      <c r="R79" t="str">
        <f>IF(ISNONTEXT(VLOOKUP(O79,Magazine!B$1:X$136,15,0)),"",VLOOKUP(O79,Magazine!B$1:X$136,15,0))</f>
        <v>0756.074.523</v>
      </c>
      <c r="S79" t="str">
        <f>IF(ISNONTEXT(VLOOKUP(O79,Magazine!B$1:X$136,17,0)),"",VLOOKUP(O79,Magazine!B$1:X$136,17,0))</f>
        <v>-</v>
      </c>
      <c r="T79" t="str">
        <f>IF(ISNONTEXT(VLOOKUP(O79,Magazine!B$1:X$136,19,0)),"",VLOOKUP(O79,Magazine!B$1:X$136,19,0))</f>
        <v>-</v>
      </c>
    </row>
    <row r="80" spans="15:20" x14ac:dyDescent="0.3">
      <c r="O80" t="s">
        <v>243</v>
      </c>
      <c r="P80" t="str">
        <f>IF(ISNONTEXT(VLOOKUP(O80,Magazine!B$1:X$136,10,0)),"",VLOOKUP(O80,Magazine!B$1:X$136,10,0))</f>
        <v>0756.074.535</v>
      </c>
      <c r="Q80" t="str">
        <f>IF(ISNONTEXT(VLOOKUP(O80,Magazine!B$1:X$136,12,0)),"",VLOOKUP(O80,Magazine!B$1:X$136,12,0))</f>
        <v>0756.074.494</v>
      </c>
      <c r="R80" t="str">
        <f>IF(ISNONTEXT(VLOOKUP(O80,Magazine!B$1:X$136,15,0)),"",VLOOKUP(O80,Magazine!B$1:X$136,15,0))</f>
        <v>0756.074.526</v>
      </c>
      <c r="S80" t="str">
        <f>IF(ISNONTEXT(VLOOKUP(O80,Magazine!B$1:X$136,17,0)),"",VLOOKUP(O80,Magazine!B$1:X$136,17,0))</f>
        <v/>
      </c>
      <c r="T80" t="str">
        <f>IF(ISNONTEXT(VLOOKUP(O80,Magazine!B$1:X$136,19,0)),"",VLOOKUP(O80,Magazine!B$1:X$136,19,0))</f>
        <v/>
      </c>
    </row>
    <row r="81" spans="15:20" x14ac:dyDescent="0.3">
      <c r="O81" t="s">
        <v>228</v>
      </c>
      <c r="P81" t="str">
        <f>IF(ISNONTEXT(VLOOKUP(O81,Magazine!B$1:X$136,10,0)),"",VLOOKUP(O81,Magazine!B$1:X$136,10,0))</f>
        <v>0756.073.515</v>
      </c>
      <c r="Q81" t="str">
        <f>IF(ISNONTEXT(VLOOKUP(O81,Magazine!B$1:X$136,12,0)),"",VLOOKUP(O81,Magazine!B$1:X$136,12,0))</f>
        <v>-</v>
      </c>
      <c r="R81" t="str">
        <f>IF(ISNONTEXT(VLOOKUP(O81,Magazine!B$1:X$136,15,0)),"",VLOOKUP(O81,Magazine!B$1:X$136,15,0))</f>
        <v>0756.074.544</v>
      </c>
      <c r="S81" t="str">
        <f>IF(ISNONTEXT(VLOOKUP(O81,Magazine!B$1:X$136,17,0)),"",VLOOKUP(O81,Magazine!B$1:X$136,17,0))</f>
        <v>-</v>
      </c>
      <c r="T81" t="str">
        <f>IF(ISNONTEXT(VLOOKUP(O81,Magazine!B$1:X$136,19,0)),"",VLOOKUP(O81,Magazine!B$1:X$136,19,0))</f>
        <v>-</v>
      </c>
    </row>
    <row r="82" spans="15:20" x14ac:dyDescent="0.3">
      <c r="O82" t="s">
        <v>237</v>
      </c>
      <c r="P82" t="str">
        <f>IF(ISNONTEXT(VLOOKUP(O82,Magazine!B$1:X$136,10,0)),"",VLOOKUP(O82,Magazine!B$1:X$136,10,0))</f>
        <v>0756.074.599</v>
      </c>
      <c r="Q82" t="str">
        <f>IF(ISNONTEXT(VLOOKUP(O82,Magazine!B$1:X$136,12,0)),"",VLOOKUP(O82,Magazine!B$1:X$136,12,0))</f>
        <v>-</v>
      </c>
      <c r="R82" t="str">
        <f>IF(ISNONTEXT(VLOOKUP(O82,Magazine!B$1:X$136,15,0)),"",VLOOKUP(O82,Magazine!B$1:X$136,15,0))</f>
        <v>0756.074.603</v>
      </c>
      <c r="S82" t="str">
        <f>IF(ISNONTEXT(VLOOKUP(O82,Magazine!B$1:X$136,17,0)),"",VLOOKUP(O82,Magazine!B$1:X$136,17,0))</f>
        <v>0756.074.603</v>
      </c>
      <c r="T82" t="str">
        <f>IF(ISNONTEXT(VLOOKUP(O82,Magazine!B$1:X$136,19,0)),"",VLOOKUP(O82,Magazine!B$1:X$136,19,0))</f>
        <v>-</v>
      </c>
    </row>
    <row r="83" spans="15:20" x14ac:dyDescent="0.3">
      <c r="O83" t="s">
        <v>226</v>
      </c>
      <c r="P83" t="str">
        <f>IF(ISNONTEXT(VLOOKUP(O83,Magazine!B$1:X$136,10,0)),"",VLOOKUP(O83,Magazine!B$1:X$136,10,0))</f>
        <v>0756.074.552</v>
      </c>
      <c r="Q83" t="str">
        <f>IF(ISNONTEXT(VLOOKUP(O83,Magazine!B$1:X$136,12,0)),"",VLOOKUP(O83,Magazine!B$1:X$136,12,0))</f>
        <v>-</v>
      </c>
      <c r="R83" t="str">
        <f>IF(ISNONTEXT(VLOOKUP(O83,Magazine!B$1:X$136,15,0)),"",VLOOKUP(O83,Magazine!B$1:X$136,15,0))</f>
        <v>0756.074.549</v>
      </c>
      <c r="S83" t="str">
        <f>IF(ISNONTEXT(VLOOKUP(O83,Magazine!B$1:X$136,17,0)),"",VLOOKUP(O83,Magazine!B$1:X$136,17,0))</f>
        <v>-</v>
      </c>
      <c r="T83" t="str">
        <f>IF(ISNONTEXT(VLOOKUP(O83,Magazine!B$1:X$136,19,0)),"",VLOOKUP(O83,Magazine!B$1:X$136,19,0))</f>
        <v>-</v>
      </c>
    </row>
    <row r="84" spans="15:20" x14ac:dyDescent="0.3">
      <c r="O84" t="s">
        <v>31</v>
      </c>
      <c r="P84" t="str">
        <f>IF(ISNONTEXT(VLOOKUP(O84,Magazine!B$1:X$136,10,0)),"",VLOOKUP(O84,Magazine!B$1:X$136,10,0))</f>
        <v>0756.074.553</v>
      </c>
      <c r="Q84" t="str">
        <f>IF(ISNONTEXT(VLOOKUP(O84,Magazine!B$1:X$136,12,0)),"",VLOOKUP(O84,Magazine!B$1:X$136,12,0))</f>
        <v/>
      </c>
      <c r="R84" t="str">
        <f>IF(ISNONTEXT(VLOOKUP(O84,Magazine!B$1:X$136,15,0)),"",VLOOKUP(O84,Magazine!B$1:X$136,15,0))</f>
        <v>0756.074.555</v>
      </c>
      <c r="S84" t="str">
        <f>IF(ISNONTEXT(VLOOKUP(O84,Magazine!B$1:X$136,17,0)),"",VLOOKUP(O84,Magazine!B$1:X$136,17,0))</f>
        <v/>
      </c>
      <c r="T84" t="str">
        <f>IF(ISNONTEXT(VLOOKUP(O84,Magazine!B$1:X$136,19,0)),"",VLOOKUP(O84,Magazine!B$1:X$136,19,0))</f>
        <v/>
      </c>
    </row>
    <row r="85" spans="15:20" x14ac:dyDescent="0.3">
      <c r="O85" t="s">
        <v>225</v>
      </c>
      <c r="P85" t="str">
        <f>IF(ISNONTEXT(VLOOKUP(O85,Magazine!B$1:X$136,10,0)),"",VLOOKUP(O85,Magazine!B$1:X$136,10,0))</f>
        <v>0756.074.564</v>
      </c>
      <c r="Q85" t="str">
        <f>IF(ISNONTEXT(VLOOKUP(O85,Magazine!B$1:X$136,12,0)),"",VLOOKUP(O85,Magazine!B$1:X$136,12,0))</f>
        <v>-</v>
      </c>
      <c r="R85" t="str">
        <f>IF(ISNONTEXT(VLOOKUP(O85,Magazine!B$1:X$136,15,0)),"",VLOOKUP(O85,Magazine!B$1:X$136,15,0))</f>
        <v>0756.074.560</v>
      </c>
      <c r="S85" t="str">
        <f>IF(ISNONTEXT(VLOOKUP(O85,Magazine!B$1:X$136,17,0)),"",VLOOKUP(O85,Magazine!B$1:X$136,17,0))</f>
        <v>-</v>
      </c>
      <c r="T85" t="str">
        <f>IF(ISNONTEXT(VLOOKUP(O85,Magazine!B$1:X$136,19,0)),"",VLOOKUP(O85,Magazine!B$1:X$136,19,0))</f>
        <v>-</v>
      </c>
    </row>
    <row r="86" spans="15:20" x14ac:dyDescent="0.3">
      <c r="O86" t="s">
        <v>44</v>
      </c>
      <c r="P86" t="str">
        <f>IF(ISNONTEXT(VLOOKUP(O86,Magazine!B$1:X$136,10,0)),"",VLOOKUP(O86,Magazine!B$1:X$136,10,0))</f>
        <v>0756.074.581</v>
      </c>
      <c r="Q86" t="str">
        <f>IF(ISNONTEXT(VLOOKUP(O86,Magazine!B$1:X$136,12,0)),"",VLOOKUP(O86,Magazine!B$1:X$136,12,0))</f>
        <v>-</v>
      </c>
      <c r="R86" t="str">
        <f>IF(ISNONTEXT(VLOOKUP(O86,Magazine!B$1:X$136,15,0)),"",VLOOKUP(O86,Magazine!B$1:X$136,15,0))</f>
        <v>0756.074.578</v>
      </c>
      <c r="S86" t="str">
        <f>IF(ISNONTEXT(VLOOKUP(O86,Magazine!B$1:X$136,17,0)),"",VLOOKUP(O86,Magazine!B$1:X$136,17,0))</f>
        <v>-</v>
      </c>
      <c r="T86" t="str">
        <f>IF(ISNONTEXT(VLOOKUP(O86,Magazine!B$1:X$136,19,0)),"",VLOOKUP(O86,Magazine!B$1:X$136,19,0))</f>
        <v>-</v>
      </c>
    </row>
    <row r="87" spans="15:20" x14ac:dyDescent="0.3">
      <c r="O87" t="s">
        <v>122</v>
      </c>
      <c r="P87" t="str">
        <f>IF(ISNONTEXT(VLOOKUP(O87,Magazine!B$1:X$136,10,0)),"",VLOOKUP(O87,Magazine!B$1:X$136,10,0))</f>
        <v>0756.074.576</v>
      </c>
      <c r="Q87" t="str">
        <f>IF(ISNONTEXT(VLOOKUP(O87,Magazine!B$1:X$136,12,0)),"",VLOOKUP(O87,Magazine!B$1:X$136,12,0))</f>
        <v>-</v>
      </c>
      <c r="R87" t="str">
        <f>IF(ISNONTEXT(VLOOKUP(O87,Magazine!B$1:X$136,15,0)),"",VLOOKUP(O87,Magazine!B$1:X$136,15,0))</f>
        <v>0749.201.357</v>
      </c>
      <c r="S87" t="str">
        <f>IF(ISNONTEXT(VLOOKUP(O87,Magazine!B$1:X$136,17,0)),"",VLOOKUP(O87,Magazine!B$1:X$136,17,0))</f>
        <v>0749.201.351</v>
      </c>
      <c r="T87" t="str">
        <f>IF(ISNONTEXT(VLOOKUP(O87,Magazine!B$1:X$136,19,0)),"",VLOOKUP(O87,Magazine!B$1:X$136,19,0))</f>
        <v>-</v>
      </c>
    </row>
    <row r="88" spans="15:20" x14ac:dyDescent="0.3">
      <c r="O88" t="s">
        <v>241</v>
      </c>
      <c r="P88" t="str">
        <f>IF(ISNONTEXT(VLOOKUP(O88,Magazine!B$1:X$136,10,0)),"",VLOOKUP(O88,Magazine!B$1:X$136,10,0))</f>
        <v>0756.074.582</v>
      </c>
      <c r="Q88" t="str">
        <f>IF(ISNONTEXT(VLOOKUP(O88,Magazine!B$1:X$136,12,0)),"",VLOOKUP(O88,Magazine!B$1:X$136,12,0))</f>
        <v>-</v>
      </c>
      <c r="R88" t="str">
        <f>IF(ISNONTEXT(VLOOKUP(O88,Magazine!B$1:X$136,15,0)),"",VLOOKUP(O88,Magazine!B$1:X$136,15,0))</f>
        <v>0751.058.385</v>
      </c>
      <c r="S88" t="str">
        <f>IF(ISNONTEXT(VLOOKUP(O88,Magazine!B$1:X$136,17,0)),"",VLOOKUP(O88,Magazine!B$1:X$136,17,0))</f>
        <v>-</v>
      </c>
      <c r="T88" t="str">
        <f>IF(ISNONTEXT(VLOOKUP(O88,Magazine!B$1:X$136,19,0)),"",VLOOKUP(O88,Magazine!B$1:X$136,19,0))</f>
        <v>-</v>
      </c>
    </row>
    <row r="89" spans="15:20" x14ac:dyDescent="0.3">
      <c r="O89" t="s">
        <v>213</v>
      </c>
      <c r="P89" t="str">
        <f>IF(ISNONTEXT(VLOOKUP(O89,Magazine!B$1:X$136,10,0)),"",VLOOKUP(O89,Magazine!B$1:X$136,10,0))</f>
        <v>0751.058.378</v>
      </c>
      <c r="Q89" t="str">
        <f>IF(ISNONTEXT(VLOOKUP(O89,Magazine!B$1:X$136,12,0)),"",VLOOKUP(O89,Magazine!B$1:X$136,12,0))</f>
        <v>-</v>
      </c>
      <c r="R89" t="str">
        <f>IF(ISNONTEXT(VLOOKUP(O89,Magazine!B$1:X$136,15,0)),"",VLOOKUP(O89,Magazine!B$1:X$136,15,0))</f>
        <v>0756.074.587</v>
      </c>
      <c r="S89" t="str">
        <f>IF(ISNONTEXT(VLOOKUP(O89,Magazine!B$1:X$136,17,0)),"",VLOOKUP(O89,Magazine!B$1:X$136,17,0))</f>
        <v>-</v>
      </c>
      <c r="T89" t="str">
        <f>IF(ISNONTEXT(VLOOKUP(O89,Magazine!B$1:X$136,19,0)),"",VLOOKUP(O89,Magazine!B$1:X$136,19,0))</f>
        <v>-</v>
      </c>
    </row>
    <row r="90" spans="15:20" x14ac:dyDescent="0.3">
      <c r="O90" t="s">
        <v>72</v>
      </c>
      <c r="P90" t="str">
        <f>IF(ISNONTEXT(VLOOKUP(O90,Magazine!B$1:X$136,10,0)),"",VLOOKUP(O90,Magazine!B$1:X$136,10,0))</f>
        <v>0756.073.711</v>
      </c>
      <c r="Q90" t="str">
        <f>IF(ISNONTEXT(VLOOKUP(O90,Magazine!B$1:X$136,12,0)),"",VLOOKUP(O90,Magazine!B$1:X$136,12,0))</f>
        <v>-</v>
      </c>
      <c r="R90" t="str">
        <f>IF(ISNONTEXT(VLOOKUP(O90,Magazine!B$1:X$136,15,0)),"",VLOOKUP(O90,Magazine!B$1:X$136,15,0))</f>
        <v>0756.074.596</v>
      </c>
      <c r="S90" t="str">
        <f>IF(ISNONTEXT(VLOOKUP(O90,Magazine!B$1:X$136,17,0)),"",VLOOKUP(O90,Magazine!B$1:X$136,17,0))</f>
        <v>-</v>
      </c>
      <c r="T90" t="str">
        <f>IF(ISNONTEXT(VLOOKUP(O90,Magazine!B$1:X$136,19,0)),"",VLOOKUP(O90,Magazine!B$1:X$136,19,0))</f>
        <v>-</v>
      </c>
    </row>
    <row r="91" spans="15:20" x14ac:dyDescent="0.3">
      <c r="O91" t="s">
        <v>49</v>
      </c>
      <c r="P91" t="str">
        <f>IF(ISNONTEXT(VLOOKUP(O91,Magazine!B$1:X$136,10,0)),"",VLOOKUP(O91,Magazine!B$1:X$136,10,0))</f>
        <v>0756.074.607</v>
      </c>
      <c r="Q91" t="str">
        <f>IF(ISNONTEXT(VLOOKUP(O91,Magazine!B$1:X$136,12,0)),"",VLOOKUP(O91,Magazine!B$1:X$136,12,0))</f>
        <v>-</v>
      </c>
      <c r="R91" t="str">
        <f>IF(ISNONTEXT(VLOOKUP(O91,Magazine!B$1:X$136,15,0)),"",VLOOKUP(O91,Magazine!B$1:X$136,15,0))</f>
        <v>0756.074.610</v>
      </c>
      <c r="S91" t="str">
        <f>IF(ISNONTEXT(VLOOKUP(O91,Magazine!B$1:X$136,17,0)),"",VLOOKUP(O91,Magazine!B$1:X$136,17,0))</f>
        <v>-</v>
      </c>
      <c r="T91" t="str">
        <f>IF(ISNONTEXT(VLOOKUP(O91,Magazine!B$1:X$136,19,0)),"",VLOOKUP(O91,Magazine!B$1:X$136,19,0))</f>
        <v>-</v>
      </c>
    </row>
    <row r="92" spans="15:20" x14ac:dyDescent="0.3">
      <c r="O92" t="s">
        <v>117</v>
      </c>
      <c r="P92" t="str">
        <f>IF(ISNONTEXT(VLOOKUP(O92,Magazine!B$1:X$136,10,0)),"",VLOOKUP(O92,Magazine!B$1:X$136,10,0))</f>
        <v>0756.074.779</v>
      </c>
      <c r="Q92" t="str">
        <f>IF(ISNONTEXT(VLOOKUP(O92,Magazine!B$1:X$136,12,0)),"",VLOOKUP(O92,Magazine!B$1:X$136,12,0))</f>
        <v>-</v>
      </c>
      <c r="R92" t="str">
        <f>IF(ISNONTEXT(VLOOKUP(O92,Magazine!B$1:X$136,15,0)),"",VLOOKUP(O92,Magazine!B$1:X$136,15,0))</f>
        <v>0756.074.779</v>
      </c>
      <c r="S92" t="str">
        <f>IF(ISNONTEXT(VLOOKUP(O92,Magazine!B$1:X$136,17,0)),"",VLOOKUP(O92,Magazine!B$1:X$136,17,0))</f>
        <v>0745.661.228</v>
      </c>
      <c r="T92" t="str">
        <f>IF(ISNONTEXT(VLOOKUP(O92,Magazine!B$1:X$136,19,0)),"",VLOOKUP(O92,Magazine!B$1:X$136,19,0))</f>
        <v>-</v>
      </c>
    </row>
    <row r="93" spans="15:20" x14ac:dyDescent="0.3">
      <c r="O93" t="s">
        <v>971</v>
      </c>
      <c r="P93" t="str">
        <f>IF(ISNONTEXT(VLOOKUP(O93,Magazine!B$1:X$136,10,0)),"",VLOOKUP(O93,Magazine!B$1:X$136,10,0))</f>
        <v>0741.235.830</v>
      </c>
      <c r="Q93" t="str">
        <f>IF(ISNONTEXT(VLOOKUP(O93,Magazine!B$1:X$136,12,0)),"",VLOOKUP(O93,Magazine!B$1:X$136,12,0))</f>
        <v/>
      </c>
      <c r="R93" t="str">
        <f>IF(ISNONTEXT(VLOOKUP(O93,Magazine!B$1:X$136,15,0)),"",VLOOKUP(O93,Magazine!B$1:X$136,15,0))</f>
        <v/>
      </c>
      <c r="S93" t="str">
        <f>IF(ISNONTEXT(VLOOKUP(O93,Magazine!B$1:X$136,17,0)),"",VLOOKUP(O93,Magazine!B$1:X$136,17,0))</f>
        <v/>
      </c>
      <c r="T93" t="str">
        <f>IF(ISNONTEXT(VLOOKUP(O93,Magazine!B$1:X$136,19,0)),"",VLOOKUP(O93,Magazine!B$1:X$136,19,0))</f>
        <v/>
      </c>
    </row>
    <row r="94" spans="15:20" x14ac:dyDescent="0.3">
      <c r="O94" t="s">
        <v>238</v>
      </c>
      <c r="P94" t="str">
        <f>IF(ISNONTEXT(VLOOKUP(O94,Magazine!B$1:X$136,10,0)),"",VLOOKUP(O94,Magazine!B$1:X$136,10,0))</f>
        <v>0756.074.879</v>
      </c>
      <c r="Q94" t="str">
        <f>IF(ISNONTEXT(VLOOKUP(O94,Magazine!B$1:X$136,12,0)),"",VLOOKUP(O94,Magazine!B$1:X$136,12,0))</f>
        <v/>
      </c>
      <c r="R94" t="str">
        <f>IF(ISNONTEXT(VLOOKUP(O94,Magazine!B$1:X$136,15,0)),"",VLOOKUP(O94,Magazine!B$1:X$136,15,0))</f>
        <v>0756.074.877</v>
      </c>
      <c r="S94" t="str">
        <f>IF(ISNONTEXT(VLOOKUP(O94,Magazine!B$1:X$136,17,0)),"",VLOOKUP(O94,Magazine!B$1:X$136,17,0))</f>
        <v/>
      </c>
      <c r="T94" t="str">
        <f>IF(ISNONTEXT(VLOOKUP(O94,Magazine!B$1:X$136,19,0)),"",VLOOKUP(O94,Magazine!B$1:X$136,19,0))</f>
        <v/>
      </c>
    </row>
    <row r="95" spans="15:20" x14ac:dyDescent="0.3">
      <c r="O95" t="s">
        <v>95</v>
      </c>
      <c r="P95" t="str">
        <f>IF(ISNONTEXT(VLOOKUP(O95,Magazine!B$1:X$136,10,0)),"",VLOOKUP(O95,Magazine!B$1:X$136,10,0))</f>
        <v>0756.074.620</v>
      </c>
      <c r="Q95" t="str">
        <f>IF(ISNONTEXT(VLOOKUP(O95,Magazine!B$1:X$136,12,0)),"",VLOOKUP(O95,Magazine!B$1:X$136,12,0))</f>
        <v>-</v>
      </c>
      <c r="R95" t="str">
        <f>IF(ISNONTEXT(VLOOKUP(O95,Magazine!B$1:X$136,15,0)),"",VLOOKUP(O95,Magazine!B$1:X$136,15,0))</f>
        <v>0756.074.619</v>
      </c>
      <c r="S95" t="str">
        <f>IF(ISNONTEXT(VLOOKUP(O95,Magazine!B$1:X$136,17,0)),"",VLOOKUP(O95,Magazine!B$1:X$136,17,0))</f>
        <v>-</v>
      </c>
      <c r="T95" t="str">
        <f>IF(ISNONTEXT(VLOOKUP(O95,Magazine!B$1:X$136,19,0)),"",VLOOKUP(O95,Magazine!B$1:X$136,19,0))</f>
        <v>-</v>
      </c>
    </row>
    <row r="96" spans="15:20" x14ac:dyDescent="0.3">
      <c r="O96" t="s">
        <v>357</v>
      </c>
      <c r="P96" t="str">
        <f>IF(ISNONTEXT(VLOOKUP(O96,Magazine!B$1:X$136,10,0)),"",VLOOKUP(O96,Magazine!B$1:X$136,10,0))</f>
        <v>0756.074.627</v>
      </c>
      <c r="Q96" t="str">
        <f>IF(ISNONTEXT(VLOOKUP(O96,Magazine!B$1:X$136,12,0)),"",VLOOKUP(O96,Magazine!B$1:X$136,12,0))</f>
        <v>-</v>
      </c>
      <c r="R96" t="str">
        <f>IF(ISNONTEXT(VLOOKUP(O96,Magazine!B$1:X$136,15,0)),"",VLOOKUP(O96,Magazine!B$1:X$136,15,0))</f>
        <v>0756.074.625</v>
      </c>
      <c r="S96" t="str">
        <f>IF(ISNONTEXT(VLOOKUP(O96,Magazine!B$1:X$136,17,0)),"",VLOOKUP(O96,Magazine!B$1:X$136,17,0))</f>
        <v>-</v>
      </c>
      <c r="T96" t="str">
        <f>IF(ISNONTEXT(VLOOKUP(O96,Magazine!B$1:X$136,19,0)),"",VLOOKUP(O96,Magazine!B$1:X$136,19,0))</f>
        <v>-</v>
      </c>
    </row>
    <row r="97" spans="15:20" x14ac:dyDescent="0.3">
      <c r="O97" t="s">
        <v>232</v>
      </c>
      <c r="P97" t="str">
        <f>IF(ISNONTEXT(VLOOKUP(O97,Magazine!B$1:X$136,10,0)),"",VLOOKUP(O97,Magazine!B$1:X$136,10,0))</f>
        <v>0756.074.629</v>
      </c>
      <c r="Q97" t="str">
        <f>IF(ISNONTEXT(VLOOKUP(O97,Magazine!B$1:X$136,12,0)),"",VLOOKUP(O97,Magazine!B$1:X$136,12,0))</f>
        <v>-</v>
      </c>
      <c r="R97" t="str">
        <f>IF(ISNONTEXT(VLOOKUP(O97,Magazine!B$1:X$136,15,0)),"",VLOOKUP(O97,Magazine!B$1:X$136,15,0))</f>
        <v>0756.074.634</v>
      </c>
      <c r="S97" t="str">
        <f>IF(ISNONTEXT(VLOOKUP(O97,Magazine!B$1:X$136,17,0)),"",VLOOKUP(O97,Magazine!B$1:X$136,17,0))</f>
        <v>-</v>
      </c>
      <c r="T97" t="str">
        <f>IF(ISNONTEXT(VLOOKUP(O97,Magazine!B$1:X$136,19,0)),"",VLOOKUP(O97,Magazine!B$1:X$136,19,0))</f>
        <v>-</v>
      </c>
    </row>
    <row r="98" spans="15:20" x14ac:dyDescent="0.3">
      <c r="O98" t="s">
        <v>885</v>
      </c>
      <c r="P98" t="str">
        <f>IF(ISNONTEXT(VLOOKUP(O98,Magazine!B$1:X$136,10,0)),"",VLOOKUP(O98,Magazine!B$1:X$136,10,0))</f>
        <v/>
      </c>
      <c r="Q98" t="str">
        <f>IF(ISNONTEXT(VLOOKUP(O98,Magazine!B$1:X$136,12,0)),"",VLOOKUP(O98,Magazine!B$1:X$136,12,0))</f>
        <v/>
      </c>
      <c r="R98" t="str">
        <f>IF(ISNONTEXT(VLOOKUP(O98,Magazine!B$1:X$136,15,0)),"",VLOOKUP(O98,Magazine!B$1:X$136,15,0))</f>
        <v/>
      </c>
      <c r="S98" t="str">
        <f>IF(ISNONTEXT(VLOOKUP(O98,Magazine!B$1:X$136,17,0)),"",VLOOKUP(O98,Magazine!B$1:X$136,17,0))</f>
        <v/>
      </c>
      <c r="T98" t="str">
        <f>IF(ISNONTEXT(VLOOKUP(O98,Magazine!B$1:X$136,19,0)),"",VLOOKUP(O98,Magazine!B$1:X$136,19,0))</f>
        <v/>
      </c>
    </row>
    <row r="99" spans="15:20" x14ac:dyDescent="0.3">
      <c r="P99" t="str">
        <f>IF(ISNONTEXT(VLOOKUP(O99,Magazine!B$1:X$136,10,0)),"",VLOOKUP(O99,Magazine!B$1:X$136,10,0))</f>
        <v/>
      </c>
      <c r="Q99" t="str">
        <f>IF(ISNONTEXT(VLOOKUP(O99,Magazine!B$1:X$136,12,0)),"",VLOOKUP(O99,Magazine!B$1:X$136,12,0))</f>
        <v/>
      </c>
      <c r="R99" t="str">
        <f>IF(ISNONTEXT(VLOOKUP(O99,Magazine!B$1:X$136,15,0)),"",VLOOKUP(O99,Magazine!B$1:X$136,15,0))</f>
        <v/>
      </c>
      <c r="S99" t="str">
        <f>IF(ISNONTEXT(VLOOKUP(O99,Magazine!B$1:X$136,17,0)),"",VLOOKUP(O99,Magazine!B$1:X$136,17,0))</f>
        <v/>
      </c>
      <c r="T99" t="str">
        <f>IF(ISNONTEXT(VLOOKUP(O99,Magazine!B$1:X$136,19,0)),"",VLOOKUP(O99,Magazine!B$1:X$136,19,0))</f>
        <v/>
      </c>
    </row>
    <row r="100" spans="15:20" x14ac:dyDescent="0.3">
      <c r="P100" t="str">
        <f>IF(ISNONTEXT(VLOOKUP(O100,Magazine!B$1:X$136,10,0)),"",VLOOKUP(O100,Magazine!B$1:X$136,10,0))</f>
        <v/>
      </c>
      <c r="Q100" t="str">
        <f>IF(ISNONTEXT(VLOOKUP(O100,Magazine!B$1:X$136,12,0)),"",VLOOKUP(O100,Magazine!B$1:X$136,12,0))</f>
        <v/>
      </c>
      <c r="R100" t="str">
        <f>IF(ISNONTEXT(VLOOKUP(O100,Magazine!B$1:X$136,15,0)),"",VLOOKUP(O100,Magazine!B$1:X$136,15,0))</f>
        <v/>
      </c>
      <c r="S100" t="str">
        <f>IF(ISNONTEXT(VLOOKUP(O100,Magazine!B$1:X$136,17,0)),"",VLOOKUP(O100,Magazine!B$1:X$136,17,0))</f>
        <v/>
      </c>
      <c r="T100" t="str">
        <f>IF(ISNONTEXT(VLOOKUP(O100,Magazine!B$1:X$136,19,0)),"",VLOOKUP(O100,Magazine!B$1:X$136,19,0))</f>
        <v/>
      </c>
    </row>
    <row r="101" spans="15:20" x14ac:dyDescent="0.3">
      <c r="P101" t="str">
        <f>IF(ISNONTEXT(VLOOKUP(O101,Magazine!B$1:X$136,10,0)),"",VLOOKUP(O101,Magazine!B$1:X$136,10,0))</f>
        <v/>
      </c>
      <c r="Q101" t="str">
        <f>IF(ISNONTEXT(VLOOKUP(O101,Magazine!B$1:X$136,12,0)),"",VLOOKUP(O101,Magazine!B$1:X$136,12,0))</f>
        <v/>
      </c>
      <c r="R101" t="str">
        <f>IF(ISNONTEXT(VLOOKUP(O101,Magazine!B$1:X$136,15,0)),"",VLOOKUP(O101,Magazine!B$1:X$136,15,0))</f>
        <v/>
      </c>
      <c r="S101" t="str">
        <f>IF(ISNONTEXT(VLOOKUP(O101,Magazine!B$1:X$136,17,0)),"",VLOOKUP(O101,Magazine!B$1:X$136,17,0))</f>
        <v/>
      </c>
      <c r="T101" t="str">
        <f>IF(ISNONTEXT(VLOOKUP(O101,Magazine!B$1:X$136,19,0)),"",VLOOKUP(O101,Magazine!B$1:X$136,19,0))</f>
        <v/>
      </c>
    </row>
    <row r="102" spans="15:20" x14ac:dyDescent="0.3">
      <c r="P102" t="str">
        <f>IF(ISNONTEXT(VLOOKUP(O102,Magazine!B$1:X$136,10,0)),"",VLOOKUP(O102,Magazine!B$1:X$136,10,0))</f>
        <v/>
      </c>
      <c r="Q102" t="str">
        <f>IF(ISNONTEXT(VLOOKUP(O102,Magazine!B$1:X$136,12,0)),"",VLOOKUP(O102,Magazine!B$1:X$136,12,0))</f>
        <v/>
      </c>
      <c r="R102" t="str">
        <f>IF(ISNONTEXT(VLOOKUP(O102,Magazine!B$1:X$136,15,0)),"",VLOOKUP(O102,Magazine!B$1:X$136,15,0))</f>
        <v/>
      </c>
      <c r="S102" t="str">
        <f>IF(ISNONTEXT(VLOOKUP(O102,Magazine!B$1:X$136,17,0)),"",VLOOKUP(O102,Magazine!B$1:X$136,17,0))</f>
        <v/>
      </c>
      <c r="T102" t="str">
        <f>IF(ISNONTEXT(VLOOKUP(O102,Magazine!B$1:X$136,19,0)),"",VLOOKUP(O102,Magazine!B$1:X$136,19,0))</f>
        <v/>
      </c>
    </row>
    <row r="103" spans="15:20" x14ac:dyDescent="0.3">
      <c r="P103" t="str">
        <f>IF(ISNONTEXT(VLOOKUP(O103,Magazine!B$1:X$136,10,0)),"",VLOOKUP(O103,Magazine!B$1:X$136,10,0))</f>
        <v/>
      </c>
      <c r="Q103" t="str">
        <f>IF(ISNONTEXT(VLOOKUP(O103,Magazine!B$1:X$136,12,0)),"",VLOOKUP(O103,Magazine!B$1:X$136,12,0))</f>
        <v/>
      </c>
      <c r="R103" t="str">
        <f>IF(ISNONTEXT(VLOOKUP(O103,Magazine!B$1:X$136,15,0)),"",VLOOKUP(O103,Magazine!B$1:X$136,15,0))</f>
        <v/>
      </c>
      <c r="S103" t="str">
        <f>IF(ISNONTEXT(VLOOKUP(O103,Magazine!B$1:X$136,17,0)),"",VLOOKUP(O103,Magazine!B$1:X$136,17,0))</f>
        <v/>
      </c>
      <c r="T103" t="str">
        <f>IF(ISNONTEXT(VLOOKUP(O103,Magazine!B$1:X$136,19,0)),"",VLOOKUP(O103,Magazine!B$1:X$136,19,0))</f>
        <v/>
      </c>
    </row>
    <row r="104" spans="15:20" x14ac:dyDescent="0.3">
      <c r="P104" t="str">
        <f>IF(ISNONTEXT(VLOOKUP(O104,Magazine!B$1:X$136,10,0)),"",VLOOKUP(O104,Magazine!B$1:X$136,10,0))</f>
        <v/>
      </c>
      <c r="Q104" t="str">
        <f>IF(ISNONTEXT(VLOOKUP(O104,Magazine!B$1:X$136,12,0)),"",VLOOKUP(O104,Magazine!B$1:X$136,12,0))</f>
        <v/>
      </c>
      <c r="R104" t="str">
        <f>IF(ISNONTEXT(VLOOKUP(O104,Magazine!B$1:X$136,15,0)),"",VLOOKUP(O104,Magazine!B$1:X$136,15,0))</f>
        <v/>
      </c>
      <c r="S104" t="str">
        <f>IF(ISNONTEXT(VLOOKUP(O104,Magazine!B$1:X$136,17,0)),"",VLOOKUP(O104,Magazine!B$1:X$136,17,0))</f>
        <v/>
      </c>
      <c r="T104" t="str">
        <f>IF(ISNONTEXT(VLOOKUP(O104,Magazine!B$1:X$136,19,0)),"",VLOOKUP(O104,Magazine!B$1:X$136,19,0))</f>
        <v/>
      </c>
    </row>
    <row r="105" spans="15:20" x14ac:dyDescent="0.3">
      <c r="P105" t="str">
        <f>IF(ISNONTEXT(VLOOKUP(O105,Magazine!B$1:X$136,10,0)),"",VLOOKUP(O105,Magazine!B$1:X$136,10,0))</f>
        <v/>
      </c>
      <c r="Q105" t="str">
        <f>IF(ISNONTEXT(VLOOKUP(O105,Magazine!B$1:X$136,12,0)),"",VLOOKUP(O105,Magazine!B$1:X$136,12,0))</f>
        <v/>
      </c>
      <c r="R105" t="str">
        <f>IF(ISNONTEXT(VLOOKUP(O105,Magazine!B$1:X$136,15,0)),"",VLOOKUP(O105,Magazine!B$1:X$136,15,0))</f>
        <v/>
      </c>
      <c r="S105" t="str">
        <f>IF(ISNONTEXT(VLOOKUP(O105,Magazine!B$1:X$136,17,0)),"",VLOOKUP(O105,Magazine!B$1:X$136,17,0))</f>
        <v/>
      </c>
      <c r="T105" t="str">
        <f>IF(ISNONTEXT(VLOOKUP(O105,Magazine!B$1:X$136,19,0)),"",VLOOKUP(O105,Magazine!B$1:X$136,19,0))</f>
        <v/>
      </c>
    </row>
    <row r="106" spans="15:20" x14ac:dyDescent="0.3">
      <c r="P106" t="str">
        <f>IF(ISNONTEXT(VLOOKUP(O106,Magazine!B$1:X$136,10,0)),"",VLOOKUP(O106,Magazine!B$1:X$136,10,0))</f>
        <v/>
      </c>
      <c r="Q106" t="str">
        <f>IF(ISNONTEXT(VLOOKUP(O106,Magazine!B$1:X$136,12,0)),"",VLOOKUP(O106,Magazine!B$1:X$136,12,0))</f>
        <v/>
      </c>
      <c r="R106" t="str">
        <f>IF(ISNONTEXT(VLOOKUP(O106,Magazine!B$1:X$136,15,0)),"",VLOOKUP(O106,Magazine!B$1:X$136,15,0))</f>
        <v/>
      </c>
      <c r="S106" t="str">
        <f>IF(ISNONTEXT(VLOOKUP(O106,Magazine!B$1:X$136,17,0)),"",VLOOKUP(O106,Magazine!B$1:X$136,17,0))</f>
        <v/>
      </c>
      <c r="T106" t="str">
        <f>IF(ISNONTEXT(VLOOKUP(O106,Magazine!B$1:X$136,19,0)),"",VLOOKUP(O106,Magazine!B$1:X$136,19,0))</f>
        <v/>
      </c>
    </row>
    <row r="107" spans="15:20" x14ac:dyDescent="0.3">
      <c r="P107" t="str">
        <f>IF(ISNONTEXT(VLOOKUP(O107,Magazine!B$1:X$136,10,0)),"",VLOOKUP(O107,Magazine!B$1:X$136,10,0))</f>
        <v/>
      </c>
      <c r="Q107" t="str">
        <f>IF(ISNONTEXT(VLOOKUP(O107,Magazine!B$1:X$136,12,0)),"",VLOOKUP(O107,Magazine!B$1:X$136,12,0))</f>
        <v/>
      </c>
      <c r="R107" t="str">
        <f>IF(ISNONTEXT(VLOOKUP(O107,Magazine!B$1:X$136,15,0)),"",VLOOKUP(O107,Magazine!B$1:X$136,15,0))</f>
        <v/>
      </c>
      <c r="S107" t="str">
        <f>IF(ISNONTEXT(VLOOKUP(O107,Magazine!B$1:X$136,17,0)),"",VLOOKUP(O107,Magazine!B$1:X$136,17,0))</f>
        <v/>
      </c>
      <c r="T107" t="str">
        <f>IF(ISNONTEXT(VLOOKUP(O107,Magazine!B$1:X$136,19,0)),"",VLOOKUP(O107,Magazine!B$1:X$136,19,0))</f>
        <v/>
      </c>
    </row>
    <row r="108" spans="15:20" x14ac:dyDescent="0.3">
      <c r="P108" t="str">
        <f>IF(ISNONTEXT(VLOOKUP(O108,Magazine!B$1:X$136,10,0)),"",VLOOKUP(O108,Magazine!B$1:X$136,10,0))</f>
        <v/>
      </c>
      <c r="Q108" t="str">
        <f>IF(ISNONTEXT(VLOOKUP(O108,Magazine!B$1:X$136,12,0)),"",VLOOKUP(O108,Magazine!B$1:X$136,12,0))</f>
        <v/>
      </c>
      <c r="R108" t="str">
        <f>IF(ISNONTEXT(VLOOKUP(O108,Magazine!B$1:X$136,15,0)),"",VLOOKUP(O108,Magazine!B$1:X$136,15,0))</f>
        <v/>
      </c>
      <c r="S108" t="str">
        <f>IF(ISNONTEXT(VLOOKUP(O108,Magazine!B$1:X$136,17,0)),"",VLOOKUP(O108,Magazine!B$1:X$136,17,0))</f>
        <v/>
      </c>
      <c r="T108" t="str">
        <f>IF(ISNONTEXT(VLOOKUP(O108,Magazine!B$1:X$136,19,0)),"",VLOOKUP(O108,Magazine!B$1:X$136,19,0))</f>
        <v/>
      </c>
    </row>
    <row r="109" spans="15:20" x14ac:dyDescent="0.3">
      <c r="P109" t="str">
        <f>IF(ISNONTEXT(VLOOKUP(O109,Magazine!B$1:X$136,10,0)),"",VLOOKUP(O109,Magazine!B$1:X$136,10,0))</f>
        <v/>
      </c>
      <c r="Q109" t="str">
        <f>IF(ISNONTEXT(VLOOKUP(O109,Magazine!B$1:X$136,12,0)),"",VLOOKUP(O109,Magazine!B$1:X$136,12,0))</f>
        <v/>
      </c>
      <c r="R109" t="str">
        <f>IF(ISNONTEXT(VLOOKUP(O109,Magazine!B$1:X$136,15,0)),"",VLOOKUP(O109,Magazine!B$1:X$136,15,0))</f>
        <v/>
      </c>
      <c r="S109" t="str">
        <f>IF(ISNONTEXT(VLOOKUP(O109,Magazine!B$1:X$136,17,0)),"",VLOOKUP(O109,Magazine!B$1:X$136,17,0))</f>
        <v/>
      </c>
      <c r="T109" t="str">
        <f>IF(ISNONTEXT(VLOOKUP(O109,Magazine!B$1:X$136,19,0)),"",VLOOKUP(O109,Magazine!B$1:X$136,19,0))</f>
        <v/>
      </c>
    </row>
    <row r="110" spans="15:20" x14ac:dyDescent="0.3">
      <c r="P110" t="str">
        <f>IF(ISNONTEXT(VLOOKUP(O110,Magazine!B$1:X$136,10,0)),"",VLOOKUP(O110,Magazine!B$1:X$136,10,0))</f>
        <v/>
      </c>
      <c r="Q110" t="str">
        <f>IF(ISNONTEXT(VLOOKUP(O110,Magazine!B$1:X$136,12,0)),"",VLOOKUP(O110,Magazine!B$1:X$136,12,0))</f>
        <v/>
      </c>
      <c r="R110" t="str">
        <f>IF(ISNONTEXT(VLOOKUP(O110,Magazine!B$1:X$136,15,0)),"",VLOOKUP(O110,Magazine!B$1:X$136,15,0))</f>
        <v/>
      </c>
      <c r="S110" t="str">
        <f>IF(ISNONTEXT(VLOOKUP(O110,Magazine!B$1:X$136,17,0)),"",VLOOKUP(O110,Magazine!B$1:X$136,17,0))</f>
        <v/>
      </c>
      <c r="T110" t="str">
        <f>IF(ISNONTEXT(VLOOKUP(O110,Magazine!B$1:X$136,19,0)),"",VLOOKUP(O110,Magazine!B$1:X$136,19,0))</f>
        <v/>
      </c>
    </row>
    <row r="111" spans="15:20" x14ac:dyDescent="0.3">
      <c r="P111" t="str">
        <f>IF(ISNONTEXT(VLOOKUP(O111,Magazine!B$1:X$136,10,0)),"",VLOOKUP(O111,Magazine!B$1:X$136,10,0))</f>
        <v/>
      </c>
      <c r="Q111" t="str">
        <f>IF(ISNONTEXT(VLOOKUP(O111,Magazine!B$1:X$136,12,0)),"",VLOOKUP(O111,Magazine!B$1:X$136,12,0))</f>
        <v/>
      </c>
      <c r="R111" t="str">
        <f>IF(ISNONTEXT(VLOOKUP(O111,Magazine!B$1:X$136,15,0)),"",VLOOKUP(O111,Magazine!B$1:X$136,15,0))</f>
        <v/>
      </c>
      <c r="S111" t="str">
        <f>IF(ISNONTEXT(VLOOKUP(O111,Magazine!B$1:X$136,17,0)),"",VLOOKUP(O111,Magazine!B$1:X$136,17,0))</f>
        <v/>
      </c>
      <c r="T111" t="str">
        <f>IF(ISNONTEXT(VLOOKUP(O111,Magazine!B$1:X$136,19,0)),"",VLOOKUP(O111,Magazine!B$1:X$136,19,0))</f>
        <v/>
      </c>
    </row>
    <row r="112" spans="15:20" x14ac:dyDescent="0.3">
      <c r="P112" t="str">
        <f>IF(ISNONTEXT(VLOOKUP(O112,Magazine!B$1:X$136,10,0)),"",VLOOKUP(O112,Magazine!B$1:X$136,10,0))</f>
        <v/>
      </c>
      <c r="Q112" t="str">
        <f>IF(ISNONTEXT(VLOOKUP(O112,Magazine!B$1:X$136,12,0)),"",VLOOKUP(O112,Magazine!B$1:X$136,12,0))</f>
        <v/>
      </c>
      <c r="R112" t="str">
        <f>IF(ISNONTEXT(VLOOKUP(O112,Magazine!B$1:X$136,15,0)),"",VLOOKUP(O112,Magazine!B$1:X$136,15,0))</f>
        <v/>
      </c>
      <c r="S112" t="str">
        <f>IF(ISNONTEXT(VLOOKUP(O112,Magazine!B$1:X$136,17,0)),"",VLOOKUP(O112,Magazine!B$1:X$136,17,0))</f>
        <v/>
      </c>
      <c r="T112" t="str">
        <f>IF(ISNONTEXT(VLOOKUP(O112,Magazine!B$1:X$136,19,0)),"",VLOOKUP(O112,Magazine!B$1:X$136,19,0))</f>
        <v/>
      </c>
    </row>
  </sheetData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Magazine</vt:lpstr>
      <vt:lpstr>Code Magento</vt:lpstr>
      <vt:lpstr>Director Magazin   </vt:lpstr>
      <vt:lpstr>Director Adjunct</vt:lpstr>
      <vt:lpstr>Manager Financiar</vt:lpstr>
      <vt:lpstr>Casier</vt:lpstr>
      <vt:lpstr>Electrocasnice Mari</vt:lpstr>
      <vt:lpstr>Electrocasnice Mici</vt:lpstr>
      <vt:lpstr>Comunicatii</vt:lpstr>
      <vt:lpstr>IT</vt:lpstr>
      <vt:lpstr>Entertainment</vt:lpstr>
      <vt:lpstr>Negre</vt:lpstr>
      <vt:lpstr>Audio-Visual    </vt:lpstr>
      <vt:lpstr>Responsabil Service</vt:lpstr>
      <vt:lpstr>Operator Online   </vt:lpstr>
      <vt:lpstr>Operator Probe &amp; Garantii</vt:lpstr>
      <vt:lpstr>HTML &amp; JS &amp; CSS</vt:lpstr>
      <vt:lpstr>Tablou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Ion</dc:creator>
  <cp:lastModifiedBy>Lucian Ion</cp:lastModifiedBy>
  <dcterms:created xsi:type="dcterms:W3CDTF">2015-12-21T09:43:00Z</dcterms:created>
  <dcterms:modified xsi:type="dcterms:W3CDTF">2017-09-26T08:31:22Z</dcterms:modified>
</cp:coreProperties>
</file>