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13966\Downloads\"/>
    </mc:Choice>
  </mc:AlternateContent>
  <bookViews>
    <workbookView xWindow="0" yWindow="0" windowWidth="11980" windowHeight="3390"/>
  </bookViews>
  <sheets>
    <sheet name="Regresion" sheetId="1" r:id="rId1"/>
    <sheet name="Metricas" sheetId="2" r:id="rId2"/>
    <sheet name="Hoja1" sheetId="3" r:id="rId3"/>
  </sheets>
  <definedNames>
    <definedName name="_xlnm._FilterDatabase" localSheetId="0" hidden="1">Regresion!$A$4:$C$29</definedName>
    <definedName name="solver_adj" localSheetId="0" hidden="1">Regresion!$G$3:$G$4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Regresion!$G$10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5" i="1" l="1"/>
  <c r="E6" i="1"/>
  <c r="E7" i="1"/>
  <c r="E8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6" i="1"/>
  <c r="E27" i="1"/>
  <c r="E28" i="1"/>
  <c r="E29" i="1"/>
  <c r="E9" i="1"/>
  <c r="E17" i="1"/>
  <c r="E25" i="1"/>
  <c r="D5" i="3"/>
  <c r="D4" i="3"/>
  <c r="C4" i="3"/>
  <c r="C3" i="3"/>
  <c r="G10" i="1" l="1"/>
  <c r="L3" i="2"/>
  <c r="L5" i="2"/>
  <c r="K5" i="2"/>
  <c r="K3" i="2" s="1"/>
  <c r="K2" i="2" s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5" i="2"/>
  <c r="J2" i="2" s="1"/>
  <c r="H2" i="2"/>
  <c r="I2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5" i="2"/>
  <c r="G2" i="2" l="1"/>
</calcChain>
</file>

<file path=xl/sharedStrings.xml><?xml version="1.0" encoding="utf-8"?>
<sst xmlns="http://schemas.openxmlformats.org/spreadsheetml/2006/main" count="34" uniqueCount="30">
  <si>
    <t>Y real</t>
  </si>
  <si>
    <t>X</t>
  </si>
  <si>
    <t>Hours</t>
  </si>
  <si>
    <t>Scores</t>
  </si>
  <si>
    <t>y pred</t>
  </si>
  <si>
    <t>MAE</t>
  </si>
  <si>
    <t>MAE (i)</t>
  </si>
  <si>
    <t>MSE</t>
  </si>
  <si>
    <t>RMSE</t>
  </si>
  <si>
    <t>MSE (i)</t>
  </si>
  <si>
    <t>MAPE(i)</t>
  </si>
  <si>
    <t>MAPE</t>
  </si>
  <si>
    <t>R2</t>
  </si>
  <si>
    <t>SSE</t>
  </si>
  <si>
    <t>SST</t>
  </si>
  <si>
    <t>trata mejor atipocos pero no da señales de atipicidad; no hay tratamiento de outliers si lo llega a requerir</t>
  </si>
  <si>
    <t>Aquí puede haber un posible outliers</t>
  </si>
  <si>
    <t>Y pred</t>
  </si>
  <si>
    <t>y = mx+b</t>
  </si>
  <si>
    <t>m : pendinte</t>
  </si>
  <si>
    <t>b : intersección</t>
  </si>
  <si>
    <t>y = 10x+0</t>
  </si>
  <si>
    <t>(yreal - ypred) = 0</t>
  </si>
  <si>
    <t>ERROR ^2</t>
  </si>
  <si>
    <t>Suma error^2</t>
  </si>
  <si>
    <t>y=9.77x+2.48</t>
  </si>
  <si>
    <t>a</t>
  </si>
  <si>
    <t>b</t>
  </si>
  <si>
    <t>donde corta en y</t>
  </si>
  <si>
    <t>inclinación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</si>
</sst>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_-;\-* #,##0.000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9" fontId="0" fillId="0" borderId="0" xfId="2" applyFont="1"/>
    <xf numFmtId="10" fontId="0" fillId="0" borderId="0" xfId="2" applyNumberFormat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Hours</a:t>
            </a:r>
            <a:r>
              <a:rPr lang="es-MX" baseline="0"/>
              <a:t> vs </a:t>
            </a:r>
            <a:r>
              <a:rPr lang="es-MX"/>
              <a:t>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Regresion!$C$4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Regresion!$B$5:$B$29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Regresion!$C$5:$C$29</c:f>
              <c:numCache>
                <c:formatCode>General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3-4F5E-89C2-7744A9532D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Regresion!$B$5:$B$29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Regresion!$D$5:$D$29</c:f>
              <c:numCache>
                <c:formatCode>General</c:formatCode>
                <c:ptCount val="25"/>
                <c:pt idx="0">
                  <c:v>26.923282343542866</c:v>
                </c:pt>
                <c:pt idx="1">
                  <c:v>52.340326257081131</c:v>
                </c:pt>
                <c:pt idx="2">
                  <c:v>33.76633262795702</c:v>
                </c:pt>
                <c:pt idx="3">
                  <c:v>85.577999067092705</c:v>
                </c:pt>
                <c:pt idx="4">
                  <c:v>36.699068464134506</c:v>
                </c:pt>
                <c:pt idx="5">
                  <c:v>17.147496222951226</c:v>
                </c:pt>
                <c:pt idx="6">
                  <c:v>92.421049351506838</c:v>
                </c:pt>
                <c:pt idx="7">
                  <c:v>56.250640705317785</c:v>
                </c:pt>
                <c:pt idx="8">
                  <c:v>83.622841842974381</c:v>
                </c:pt>
                <c:pt idx="9">
                  <c:v>28.878439567661196</c:v>
                </c:pt>
                <c:pt idx="10">
                  <c:v>77.757370170619396</c:v>
                </c:pt>
                <c:pt idx="11">
                  <c:v>60.160955153554447</c:v>
                </c:pt>
                <c:pt idx="12">
                  <c:v>46.474854584726152</c:v>
                </c:pt>
                <c:pt idx="13">
                  <c:v>34.743911240016182</c:v>
                </c:pt>
                <c:pt idx="14">
                  <c:v>13.237181774714571</c:v>
                </c:pt>
                <c:pt idx="15">
                  <c:v>89.488313515329367</c:v>
                </c:pt>
                <c:pt idx="16">
                  <c:v>26.923282343542866</c:v>
                </c:pt>
                <c:pt idx="17">
                  <c:v>21.05781067118788</c:v>
                </c:pt>
                <c:pt idx="18">
                  <c:v>62.116112377672771</c:v>
                </c:pt>
                <c:pt idx="19">
                  <c:v>74.824634334441896</c:v>
                </c:pt>
                <c:pt idx="20">
                  <c:v>28.878439567661196</c:v>
                </c:pt>
                <c:pt idx="21">
                  <c:v>49.407590420903638</c:v>
                </c:pt>
                <c:pt idx="22">
                  <c:v>39.631804300311998</c:v>
                </c:pt>
                <c:pt idx="23">
                  <c:v>69.936741274146087</c:v>
                </c:pt>
                <c:pt idx="24">
                  <c:v>78.734948782678558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E-48D9-8ACE-7376BAAE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3679"/>
        <c:axId val="90054511"/>
      </c:scatterChart>
      <c:valAx>
        <c:axId val="9005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54511"/>
        <c:crosses val="autoZero"/>
        <c:crossBetween val="midCat"/>
      </c:valAx>
      <c:valAx>
        <c:axId val="900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5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Hours</a:t>
            </a:r>
            <a:r>
              <a:rPr lang="es-MX" baseline="0"/>
              <a:t> vs </a:t>
            </a:r>
            <a:r>
              <a:rPr lang="es-MX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Regresion!$C$4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931167979002624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Regresion!$B$5:$B$29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Regresion!$C$5:$C$29</c:f>
              <c:numCache>
                <c:formatCode>General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D-40F9-8466-3CE4D539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3679"/>
        <c:axId val="90054511"/>
      </c:scatterChart>
      <c:valAx>
        <c:axId val="9005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54511"/>
        <c:crosses val="autoZero"/>
        <c:crossBetween val="midCat"/>
      </c:valAx>
      <c:valAx>
        <c:axId val="900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5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671819</xdr:colOff>
      <xdr:row>16</xdr:row>
      <xdr:rowOff>80468</xdr:rowOff>
    </xdr:from>
    <xdr:to>
      <xdr:col>11</xdr:col>
      <xdr:colOff>741188</xdr:colOff>
      <xdr:row>22</xdr:row>
      <xdr:rowOff>167053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0113" y="3173292"/>
          <a:ext cx="5261428" cy="1251996"/>
        </a:xfrm>
        <a:prstGeom prst="rect">
          <a:avLst/>
        </a:prstGeom>
      </xdr:spPr>
    </xdr:pic>
    <xdr:clientData/>
  </xdr:twoCellAnchor>
  <xdr:twoCellAnchor>
    <xdr:from>
      <xdr:col>8</xdr:col>
      <xdr:colOff>655785</xdr:colOff>
      <xdr:row>4</xdr:row>
      <xdr:rowOff>52294</xdr:rowOff>
    </xdr:from>
    <xdr:to>
      <xdr:col>13</xdr:col>
      <xdr:colOff>694765</xdr:colOff>
      <xdr:row>16</xdr:row>
      <xdr:rowOff>63472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</xdr:row>
      <xdr:rowOff>57150</xdr:rowOff>
    </xdr:from>
    <xdr:to>
      <xdr:col>19</xdr:col>
      <xdr:colOff>459014</xdr:colOff>
      <xdr:row>16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tabSelected="1" zoomScale="85" zoomScaleNormal="85" workbookViewId="0">
      <selection activeCell="G4" sqref="G4"/>
    </sheetView>
  </sheetViews>
  <sheetFormatPr baseColWidth="10" defaultRowHeight="14.5" x14ac:dyDescent="0.35"/>
  <cols>
    <col min="4" max="4" width="11.36328125" bestFit="1" customWidth="1"/>
    <col min="5" max="5" width="25.81640625" customWidth="1"/>
    <col min="6" max="6" width="13.26953125" bestFit="1" customWidth="1"/>
    <col min="7" max="7" width="13.453125" customWidth="1"/>
    <col min="9" max="9" width="14.81640625" bestFit="1" customWidth="1"/>
  </cols>
  <sheetData>
    <row r="3" spans="2:10" ht="15" thickBot="1" x14ac:dyDescent="0.4">
      <c r="B3" t="s">
        <v>1</v>
      </c>
      <c r="C3" t="s">
        <v>0</v>
      </c>
      <c r="D3" t="s">
        <v>17</v>
      </c>
      <c r="F3" t="s">
        <v>20</v>
      </c>
      <c r="G3">
        <v>2.4838170420637664</v>
      </c>
      <c r="H3" t="s">
        <v>26</v>
      </c>
      <c r="I3" t="s">
        <v>28</v>
      </c>
    </row>
    <row r="4" spans="2:10" ht="15" thickBot="1" x14ac:dyDescent="0.4">
      <c r="B4" s="1" t="s">
        <v>2</v>
      </c>
      <c r="C4" s="1" t="s">
        <v>3</v>
      </c>
      <c r="D4" s="3"/>
      <c r="E4" s="5" t="s">
        <v>23</v>
      </c>
      <c r="F4" t="s">
        <v>19</v>
      </c>
      <c r="G4">
        <v>9.7757861205916399</v>
      </c>
      <c r="H4" s="5" t="s">
        <v>27</v>
      </c>
      <c r="I4" s="5" t="s">
        <v>29</v>
      </c>
      <c r="J4" t="s">
        <v>22</v>
      </c>
    </row>
    <row r="5" spans="2:10" ht="15" thickBot="1" x14ac:dyDescent="0.4">
      <c r="B5" s="2">
        <v>2.5</v>
      </c>
      <c r="C5" s="2">
        <v>21</v>
      </c>
      <c r="D5" s="4">
        <f>B5*$G$4+$G$3</f>
        <v>26.923282343542866</v>
      </c>
      <c r="E5">
        <f>(C5-D5)^2</f>
        <v>35.085273721326665</v>
      </c>
    </row>
    <row r="6" spans="2:10" ht="15" thickBot="1" x14ac:dyDescent="0.4">
      <c r="B6" s="2">
        <v>5.0999999999999996</v>
      </c>
      <c r="C6" s="2">
        <v>47</v>
      </c>
      <c r="D6" s="4">
        <f t="shared" ref="D6:D29" si="0">B6*$G$4+$G$3</f>
        <v>52.340326257081131</v>
      </c>
      <c r="E6">
        <f t="shared" ref="E6:E29" si="1">(C6-D6)^2</f>
        <v>28.51908453207016</v>
      </c>
      <c r="F6" t="s">
        <v>18</v>
      </c>
      <c r="G6" t="s">
        <v>21</v>
      </c>
    </row>
    <row r="7" spans="2:10" ht="15" thickBot="1" x14ac:dyDescent="0.4">
      <c r="B7" s="2">
        <v>3.2</v>
      </c>
      <c r="C7" s="1">
        <v>27</v>
      </c>
      <c r="D7" s="4">
        <f t="shared" si="0"/>
        <v>33.76633262795702</v>
      </c>
      <c r="E7">
        <f t="shared" si="1"/>
        <v>45.783257232155755</v>
      </c>
      <c r="G7" t="s">
        <v>25</v>
      </c>
    </row>
    <row r="8" spans="2:10" ht="15" thickBot="1" x14ac:dyDescent="0.4">
      <c r="B8" s="2">
        <v>8.5</v>
      </c>
      <c r="C8" s="2">
        <v>75</v>
      </c>
      <c r="D8" s="4">
        <f t="shared" si="0"/>
        <v>85.577999067092705</v>
      </c>
      <c r="E8">
        <f t="shared" si="1"/>
        <v>111.89406426341414</v>
      </c>
    </row>
    <row r="9" spans="2:10" ht="15" thickBot="1" x14ac:dyDescent="0.4">
      <c r="B9" s="2">
        <v>3.5</v>
      </c>
      <c r="C9" s="2">
        <v>30</v>
      </c>
      <c r="D9" s="4">
        <f t="shared" si="0"/>
        <v>36.699068464134506</v>
      </c>
      <c r="E9">
        <f t="shared" si="1"/>
        <v>44.877518287161443</v>
      </c>
      <c r="G9" t="s">
        <v>24</v>
      </c>
    </row>
    <row r="10" spans="2:10" ht="15" thickBot="1" x14ac:dyDescent="0.4">
      <c r="B10" s="2">
        <v>1.5</v>
      </c>
      <c r="C10" s="1">
        <v>20</v>
      </c>
      <c r="D10" s="4">
        <f t="shared" si="0"/>
        <v>17.147496222951226</v>
      </c>
      <c r="E10">
        <f t="shared" si="1"/>
        <v>8.1367777980775227</v>
      </c>
      <c r="G10">
        <f>SUM(E5:E29)</f>
        <v>722.06826285822683</v>
      </c>
    </row>
    <row r="11" spans="2:10" ht="15" thickBot="1" x14ac:dyDescent="0.4">
      <c r="B11" s="2">
        <v>9.1999999999999993</v>
      </c>
      <c r="C11" s="2">
        <v>88</v>
      </c>
      <c r="D11" s="4">
        <f t="shared" si="0"/>
        <v>92.421049351506838</v>
      </c>
      <c r="E11">
        <f t="shared" si="1"/>
        <v>19.545677368459032</v>
      </c>
    </row>
    <row r="12" spans="2:10" ht="15" thickBot="1" x14ac:dyDescent="0.4">
      <c r="B12" s="2">
        <v>5.5</v>
      </c>
      <c r="C12" s="1">
        <v>60</v>
      </c>
      <c r="D12" s="4">
        <f t="shared" si="0"/>
        <v>56.250640705317785</v>
      </c>
      <c r="E12">
        <f t="shared" si="1"/>
        <v>14.057695120619915</v>
      </c>
    </row>
    <row r="13" spans="2:10" ht="15" thickBot="1" x14ac:dyDescent="0.4">
      <c r="B13" s="2">
        <v>8.3000000000000007</v>
      </c>
      <c r="C13" s="1">
        <v>81</v>
      </c>
      <c r="D13" s="4">
        <f t="shared" si="0"/>
        <v>83.622841842974381</v>
      </c>
      <c r="E13">
        <f t="shared" si="1"/>
        <v>6.8792993332572481</v>
      </c>
    </row>
    <row r="14" spans="2:10" ht="15" thickBot="1" x14ac:dyDescent="0.4">
      <c r="B14" s="2">
        <v>2.7</v>
      </c>
      <c r="C14" s="2">
        <v>25</v>
      </c>
      <c r="D14" s="4">
        <f t="shared" si="0"/>
        <v>28.878439567661196</v>
      </c>
      <c r="E14">
        <f t="shared" si="1"/>
        <v>15.042293479999968</v>
      </c>
    </row>
    <row r="15" spans="2:10" ht="15" thickBot="1" x14ac:dyDescent="0.4">
      <c r="B15" s="2">
        <v>7.7</v>
      </c>
      <c r="C15" s="2">
        <v>85</v>
      </c>
      <c r="D15" s="4">
        <f t="shared" si="0"/>
        <v>77.757370170619396</v>
      </c>
      <c r="E15">
        <f t="shared" si="1"/>
        <v>52.455686845433718</v>
      </c>
    </row>
    <row r="16" spans="2:10" ht="15" thickBot="1" x14ac:dyDescent="0.4">
      <c r="B16" s="2">
        <v>5.9</v>
      </c>
      <c r="C16" s="2">
        <v>62</v>
      </c>
      <c r="D16" s="4">
        <f t="shared" si="0"/>
        <v>60.160955153554447</v>
      </c>
      <c r="E16">
        <f t="shared" si="1"/>
        <v>3.3820859472379481</v>
      </c>
    </row>
    <row r="17" spans="2:5" ht="15" thickBot="1" x14ac:dyDescent="0.4">
      <c r="B17" s="2">
        <v>4.5</v>
      </c>
      <c r="C17" s="1">
        <v>41</v>
      </c>
      <c r="D17" s="4">
        <f t="shared" si="0"/>
        <v>46.474854584726152</v>
      </c>
      <c r="E17">
        <f t="shared" si="1"/>
        <v>29.974032723896972</v>
      </c>
    </row>
    <row r="18" spans="2:5" ht="15" thickBot="1" x14ac:dyDescent="0.4">
      <c r="B18" s="2">
        <v>3.3</v>
      </c>
      <c r="C18" s="2">
        <v>42</v>
      </c>
      <c r="D18" s="4">
        <f t="shared" si="0"/>
        <v>34.743911240016182</v>
      </c>
      <c r="E18">
        <f t="shared" si="1"/>
        <v>52.650824092763507</v>
      </c>
    </row>
    <row r="19" spans="2:5" ht="15" thickBot="1" x14ac:dyDescent="0.4">
      <c r="B19" s="2">
        <v>1.1000000000000001</v>
      </c>
      <c r="C19" s="2">
        <v>17</v>
      </c>
      <c r="D19" s="4">
        <f t="shared" si="0"/>
        <v>13.237181774714571</v>
      </c>
      <c r="E19">
        <f t="shared" si="1"/>
        <v>14.158800996540183</v>
      </c>
    </row>
    <row r="20" spans="2:5" ht="15" thickBot="1" x14ac:dyDescent="0.4">
      <c r="B20" s="2">
        <v>8.9</v>
      </c>
      <c r="C20" s="2">
        <v>95</v>
      </c>
      <c r="D20" s="4">
        <f t="shared" si="0"/>
        <v>89.488313515329367</v>
      </c>
      <c r="E20">
        <f t="shared" si="1"/>
        <v>30.378687905300925</v>
      </c>
    </row>
    <row r="21" spans="2:5" ht="15" thickBot="1" x14ac:dyDescent="0.4">
      <c r="B21" s="2">
        <v>2.5</v>
      </c>
      <c r="C21" s="1">
        <v>30</v>
      </c>
      <c r="D21" s="4">
        <f t="shared" si="0"/>
        <v>26.923282343542866</v>
      </c>
      <c r="E21">
        <f t="shared" si="1"/>
        <v>9.4661915375550816</v>
      </c>
    </row>
    <row r="22" spans="2:5" ht="15" thickBot="1" x14ac:dyDescent="0.4">
      <c r="B22" s="2">
        <v>1.9</v>
      </c>
      <c r="C22" s="2">
        <v>24</v>
      </c>
      <c r="D22" s="4">
        <f t="shared" si="0"/>
        <v>21.05781067118788</v>
      </c>
      <c r="E22">
        <f t="shared" si="1"/>
        <v>8.656478046575911</v>
      </c>
    </row>
    <row r="23" spans="2:5" ht="15" thickBot="1" x14ac:dyDescent="0.4">
      <c r="B23" s="2">
        <v>6.1</v>
      </c>
      <c r="C23" s="2">
        <v>67</v>
      </c>
      <c r="D23" s="4">
        <f t="shared" si="0"/>
        <v>62.116112377672771</v>
      </c>
      <c r="E23">
        <f t="shared" si="1"/>
        <v>23.852358307521119</v>
      </c>
    </row>
    <row r="24" spans="2:5" ht="15" thickBot="1" x14ac:dyDescent="0.4">
      <c r="B24" s="2">
        <v>7.4</v>
      </c>
      <c r="C24" s="2">
        <v>69</v>
      </c>
      <c r="D24" s="4">
        <f t="shared" si="0"/>
        <v>74.824634334441896</v>
      </c>
      <c r="E24">
        <f t="shared" si="1"/>
        <v>33.926365129959386</v>
      </c>
    </row>
    <row r="25" spans="2:5" ht="15" thickBot="1" x14ac:dyDescent="0.4">
      <c r="B25" s="2">
        <v>2.7</v>
      </c>
      <c r="C25" s="2">
        <v>30</v>
      </c>
      <c r="D25" s="4">
        <f t="shared" si="0"/>
        <v>28.878439567661196</v>
      </c>
      <c r="E25">
        <f t="shared" si="1"/>
        <v>1.2578978033880039</v>
      </c>
    </row>
    <row r="26" spans="2:5" ht="15" thickBot="1" x14ac:dyDescent="0.4">
      <c r="B26" s="2">
        <v>4.8</v>
      </c>
      <c r="C26" s="2">
        <v>54</v>
      </c>
      <c r="D26" s="4">
        <f t="shared" si="0"/>
        <v>49.407590420903638</v>
      </c>
      <c r="E26">
        <f t="shared" si="1"/>
        <v>21.090225742176024</v>
      </c>
    </row>
    <row r="27" spans="2:5" ht="15" thickBot="1" x14ac:dyDescent="0.4">
      <c r="B27" s="2">
        <v>3.8</v>
      </c>
      <c r="C27" s="2">
        <v>35</v>
      </c>
      <c r="D27" s="4">
        <f t="shared" si="0"/>
        <v>39.631804300311998</v>
      </c>
      <c r="E27">
        <f t="shared" si="1"/>
        <v>21.453611076388718</v>
      </c>
    </row>
    <row r="28" spans="2:5" ht="15" thickBot="1" x14ac:dyDescent="0.4">
      <c r="B28" s="2">
        <v>6.9</v>
      </c>
      <c r="C28" s="1">
        <v>76</v>
      </c>
      <c r="D28" s="4">
        <f t="shared" si="0"/>
        <v>69.936741274146087</v>
      </c>
      <c r="E28">
        <f t="shared" si="1"/>
        <v>36.76310637664362</v>
      </c>
    </row>
    <row r="29" spans="2:5" ht="15" thickBot="1" x14ac:dyDescent="0.4">
      <c r="B29" s="2">
        <v>7.8</v>
      </c>
      <c r="C29" s="2">
        <v>86</v>
      </c>
      <c r="D29" s="4">
        <f t="shared" si="0"/>
        <v>78.734948782678558</v>
      </c>
      <c r="E29">
        <f t="shared" si="1"/>
        <v>52.780969190303772</v>
      </c>
    </row>
  </sheetData>
  <autoFilter ref="A4:C29">
    <sortState ref="A5:C55">
      <sortCondition ref="B4:B5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zoomScale="85" zoomScaleNormal="85" workbookViewId="0">
      <selection activeCell="F6" sqref="F6"/>
    </sheetView>
  </sheetViews>
  <sheetFormatPr baseColWidth="10" defaultRowHeight="14.5" x14ac:dyDescent="0.35"/>
  <cols>
    <col min="7" max="7" width="11.453125" bestFit="1" customWidth="1"/>
    <col min="8" max="8" width="15.08984375" bestFit="1" customWidth="1"/>
  </cols>
  <sheetData>
    <row r="1" spans="2:12" x14ac:dyDescent="0.35">
      <c r="F1" t="s">
        <v>15</v>
      </c>
      <c r="G1" t="s">
        <v>5</v>
      </c>
      <c r="H1" t="s">
        <v>7</v>
      </c>
      <c r="I1" t="s">
        <v>8</v>
      </c>
      <c r="J1" t="s">
        <v>11</v>
      </c>
      <c r="K1" s="10" t="s">
        <v>12</v>
      </c>
      <c r="L1" s="10"/>
    </row>
    <row r="2" spans="2:12" x14ac:dyDescent="0.35">
      <c r="G2" s="8">
        <f>AVERAGE(G5:G29)</f>
        <v>83.895859056109444</v>
      </c>
      <c r="H2" s="8">
        <f>AVERAGE(H5:H29)</f>
        <v>156685.11930882244</v>
      </c>
      <c r="I2">
        <f>SQRT(H2)</f>
        <v>395.83471210698849</v>
      </c>
      <c r="J2" s="7">
        <f>AVERAGE(J5:J29)</f>
        <v>3.8764615457312761</v>
      </c>
      <c r="K2" s="10">
        <f>1-K3/L3</f>
        <v>-254.25001451303777</v>
      </c>
      <c r="L2" s="10"/>
    </row>
    <row r="3" spans="2:12" x14ac:dyDescent="0.35">
      <c r="B3" t="s">
        <v>1</v>
      </c>
      <c r="C3" t="s">
        <v>0</v>
      </c>
      <c r="I3" t="s">
        <v>16</v>
      </c>
      <c r="K3">
        <f>SUM(K5:K29)</f>
        <v>3917127.9827205609</v>
      </c>
      <c r="L3">
        <f>SUM(L5:L29)</f>
        <v>15346.24</v>
      </c>
    </row>
    <row r="4" spans="2:12" x14ac:dyDescent="0.35">
      <c r="B4" t="s">
        <v>2</v>
      </c>
      <c r="C4" t="s">
        <v>3</v>
      </c>
      <c r="D4" t="s">
        <v>4</v>
      </c>
      <c r="G4" t="s">
        <v>6</v>
      </c>
      <c r="H4" t="s">
        <v>9</v>
      </c>
      <c r="J4" t="s">
        <v>10</v>
      </c>
      <c r="K4" t="s">
        <v>13</v>
      </c>
      <c r="L4" t="s">
        <v>14</v>
      </c>
    </row>
    <row r="5" spans="2:12" x14ac:dyDescent="0.35">
      <c r="B5">
        <v>2.5</v>
      </c>
      <c r="C5">
        <v>21</v>
      </c>
      <c r="D5" s="9">
        <v>2000</v>
      </c>
      <c r="G5">
        <f>ABS(C5-D5)</f>
        <v>1979</v>
      </c>
      <c r="H5">
        <f>(C5-D5)^2</f>
        <v>3916441</v>
      </c>
      <c r="J5" s="6">
        <f>ABS((D5-C5)/C5)</f>
        <v>94.238095238095241</v>
      </c>
      <c r="K5">
        <f>(C5-D5)^2</f>
        <v>3916441</v>
      </c>
      <c r="L5">
        <f>(C5-AVERAGE($C$5:$C$29))^2</f>
        <v>929.03039999999976</v>
      </c>
    </row>
    <row r="6" spans="2:12" x14ac:dyDescent="0.35">
      <c r="B6">
        <v>5.0999999999999996</v>
      </c>
      <c r="C6">
        <v>47</v>
      </c>
      <c r="D6">
        <v>52.340277629953647</v>
      </c>
      <c r="G6">
        <f t="shared" ref="G6:G29" si="0">ABS(C6-D6)</f>
        <v>5.340277629953647</v>
      </c>
      <c r="H6">
        <f t="shared" ref="H6:H29" si="1">(C6-D6)^2</f>
        <v>28.51856516498334</v>
      </c>
      <c r="J6" s="6">
        <f t="shared" ref="J6:J29" si="2">ABS((D6-C6)/C6)</f>
        <v>0.11362292829688611</v>
      </c>
      <c r="K6">
        <f t="shared" ref="K6:K29" si="3">(C6-D6)^2</f>
        <v>28.51856516498334</v>
      </c>
      <c r="L6">
        <f t="shared" ref="L6:L29" si="4">(C6-AVERAGE($C$5:$C$29))^2</f>
        <v>20.070399999999971</v>
      </c>
    </row>
    <row r="7" spans="2:12" x14ac:dyDescent="0.35">
      <c r="B7">
        <v>3.2</v>
      </c>
      <c r="C7">
        <v>27</v>
      </c>
      <c r="D7">
        <v>33.766336114668952</v>
      </c>
      <c r="G7">
        <f t="shared" si="0"/>
        <v>6.7663361146689525</v>
      </c>
      <c r="H7">
        <f t="shared" si="1"/>
        <v>45.783304416673339</v>
      </c>
      <c r="J7" s="6">
        <f t="shared" si="2"/>
        <v>0.25060504128403527</v>
      </c>
      <c r="K7">
        <f t="shared" si="3"/>
        <v>45.783304416673339</v>
      </c>
      <c r="L7">
        <f t="shared" si="4"/>
        <v>599.27039999999988</v>
      </c>
    </row>
    <row r="8" spans="2:12" x14ac:dyDescent="0.35">
      <c r="B8">
        <v>8.5</v>
      </c>
      <c r="C8">
        <v>75</v>
      </c>
      <c r="D8">
        <v>85.577857183621006</v>
      </c>
      <c r="G8">
        <f t="shared" si="0"/>
        <v>10.577857183621006</v>
      </c>
      <c r="H8">
        <f t="shared" si="1"/>
        <v>111.89106259708252</v>
      </c>
      <c r="J8" s="6">
        <f t="shared" si="2"/>
        <v>0.14103809578161342</v>
      </c>
      <c r="K8">
        <f t="shared" si="3"/>
        <v>111.89106259708252</v>
      </c>
      <c r="L8">
        <f t="shared" si="4"/>
        <v>553.19040000000018</v>
      </c>
    </row>
    <row r="9" spans="2:12" x14ac:dyDescent="0.35">
      <c r="B9">
        <v>3.5</v>
      </c>
      <c r="C9">
        <v>30</v>
      </c>
      <c r="D9">
        <v>36.699063722345478</v>
      </c>
      <c r="G9">
        <f t="shared" si="0"/>
        <v>6.6990637223454783</v>
      </c>
      <c r="H9">
        <f t="shared" si="1"/>
        <v>44.877454756045253</v>
      </c>
      <c r="J9" s="6">
        <f t="shared" si="2"/>
        <v>0.22330212407818262</v>
      </c>
      <c r="K9">
        <f t="shared" si="3"/>
        <v>44.877454756045253</v>
      </c>
      <c r="L9">
        <f t="shared" si="4"/>
        <v>461.39039999999989</v>
      </c>
    </row>
    <row r="10" spans="2:12" x14ac:dyDescent="0.35">
      <c r="B10">
        <v>1.5</v>
      </c>
      <c r="C10">
        <v>20</v>
      </c>
      <c r="D10">
        <v>17.147546337835276</v>
      </c>
      <c r="G10">
        <f t="shared" si="0"/>
        <v>2.8524536621647236</v>
      </c>
      <c r="H10">
        <f t="shared" si="1"/>
        <v>8.1364918947969436</v>
      </c>
      <c r="J10" s="6">
        <f t="shared" si="2"/>
        <v>0.14262268310823617</v>
      </c>
      <c r="K10">
        <f t="shared" si="3"/>
        <v>8.1364918947969436</v>
      </c>
      <c r="L10">
        <f t="shared" si="4"/>
        <v>990.99039999999979</v>
      </c>
    </row>
    <row r="11" spans="2:12" x14ac:dyDescent="0.35">
      <c r="B11">
        <v>9.1999999999999993</v>
      </c>
      <c r="C11">
        <v>88</v>
      </c>
      <c r="D11">
        <v>92.420888268199576</v>
      </c>
      <c r="G11">
        <f t="shared" si="0"/>
        <v>4.420888268199576</v>
      </c>
      <c r="H11">
        <f t="shared" si="1"/>
        <v>19.544253079904646</v>
      </c>
      <c r="J11" s="6">
        <f t="shared" si="2"/>
        <v>5.0237366684086092E-2</v>
      </c>
      <c r="K11">
        <f t="shared" si="3"/>
        <v>19.544253079904646</v>
      </c>
      <c r="L11">
        <f t="shared" si="4"/>
        <v>1333.7104000000002</v>
      </c>
    </row>
    <row r="12" spans="2:12" x14ac:dyDescent="0.35">
      <c r="B12">
        <v>5.5</v>
      </c>
      <c r="C12">
        <v>60</v>
      </c>
      <c r="D12">
        <v>56.250581106855691</v>
      </c>
      <c r="G12">
        <f t="shared" si="0"/>
        <v>3.7494188931443091</v>
      </c>
      <c r="H12">
        <f t="shared" si="1"/>
        <v>14.058142036267496</v>
      </c>
      <c r="J12" s="6">
        <f t="shared" si="2"/>
        <v>6.2490314885738488E-2</v>
      </c>
      <c r="K12">
        <f t="shared" si="3"/>
        <v>14.058142036267496</v>
      </c>
      <c r="L12">
        <f t="shared" si="4"/>
        <v>72.590400000000059</v>
      </c>
    </row>
    <row r="13" spans="2:12" x14ac:dyDescent="0.35">
      <c r="B13">
        <v>8.3000000000000007</v>
      </c>
      <c r="C13">
        <v>81</v>
      </c>
      <c r="D13">
        <v>83.622705445169998</v>
      </c>
      <c r="G13">
        <f t="shared" si="0"/>
        <v>2.6227054451699985</v>
      </c>
      <c r="H13">
        <f t="shared" si="1"/>
        <v>6.8785838521243603</v>
      </c>
      <c r="J13" s="6">
        <f t="shared" si="2"/>
        <v>3.2379079569999983E-2</v>
      </c>
      <c r="K13">
        <f t="shared" si="3"/>
        <v>6.8785838521243603</v>
      </c>
      <c r="L13">
        <f t="shared" si="4"/>
        <v>871.43040000000019</v>
      </c>
    </row>
    <row r="14" spans="2:12" x14ac:dyDescent="0.35">
      <c r="B14">
        <v>2.7</v>
      </c>
      <c r="C14">
        <v>25</v>
      </c>
      <c r="D14">
        <v>28.878456768541401</v>
      </c>
      <c r="G14">
        <f t="shared" si="0"/>
        <v>3.8784567685414011</v>
      </c>
      <c r="H14">
        <f t="shared" si="1"/>
        <v>15.042426905444607</v>
      </c>
      <c r="J14" s="6">
        <f t="shared" si="2"/>
        <v>0.15513827074165604</v>
      </c>
      <c r="K14">
        <f t="shared" si="3"/>
        <v>15.042426905444607</v>
      </c>
      <c r="L14">
        <f t="shared" si="4"/>
        <v>701.19039999999984</v>
      </c>
    </row>
    <row r="15" spans="2:12" x14ac:dyDescent="0.35">
      <c r="B15">
        <v>7.7</v>
      </c>
      <c r="C15">
        <v>85</v>
      </c>
      <c r="D15">
        <v>77.757250229816933</v>
      </c>
      <c r="G15">
        <f t="shared" si="0"/>
        <v>7.2427497701830674</v>
      </c>
      <c r="H15">
        <f t="shared" si="1"/>
        <v>52.457424233486876</v>
      </c>
      <c r="J15" s="6">
        <f t="shared" si="2"/>
        <v>8.5208820825683151E-2</v>
      </c>
      <c r="K15">
        <f t="shared" si="3"/>
        <v>52.457424233486876</v>
      </c>
      <c r="L15">
        <f t="shared" si="4"/>
        <v>1123.5904000000003</v>
      </c>
    </row>
    <row r="16" spans="2:12" x14ac:dyDescent="0.35">
      <c r="B16">
        <v>5.9</v>
      </c>
      <c r="C16">
        <v>62</v>
      </c>
      <c r="D16">
        <v>60.160884583757735</v>
      </c>
      <c r="G16">
        <f t="shared" si="0"/>
        <v>1.8391154162422652</v>
      </c>
      <c r="H16">
        <f t="shared" si="1"/>
        <v>3.3823455142599603</v>
      </c>
      <c r="J16" s="6">
        <f t="shared" si="2"/>
        <v>2.9663151874875244E-2</v>
      </c>
      <c r="K16">
        <f t="shared" si="3"/>
        <v>3.3823455142599603</v>
      </c>
      <c r="L16">
        <f t="shared" si="4"/>
        <v>110.67040000000007</v>
      </c>
    </row>
    <row r="17" spans="2:12" x14ac:dyDescent="0.35">
      <c r="B17">
        <v>4.5</v>
      </c>
      <c r="C17">
        <v>41</v>
      </c>
      <c r="D17">
        <v>46.474822414600588</v>
      </c>
      <c r="G17">
        <f t="shared" si="0"/>
        <v>5.4748224146005882</v>
      </c>
      <c r="H17">
        <f t="shared" si="1"/>
        <v>29.973680471413015</v>
      </c>
      <c r="J17" s="6">
        <f t="shared" si="2"/>
        <v>0.13353225401464849</v>
      </c>
      <c r="K17">
        <f t="shared" si="3"/>
        <v>29.973680471413015</v>
      </c>
      <c r="L17">
        <f t="shared" si="4"/>
        <v>109.83039999999994</v>
      </c>
    </row>
    <row r="18" spans="2:12" x14ac:dyDescent="0.35">
      <c r="B18">
        <v>3.3</v>
      </c>
      <c r="C18">
        <v>42</v>
      </c>
      <c r="D18">
        <v>34.743911983894456</v>
      </c>
      <c r="G18">
        <f t="shared" si="0"/>
        <v>7.2560880161055437</v>
      </c>
      <c r="H18">
        <f t="shared" si="1"/>
        <v>52.650813297470485</v>
      </c>
      <c r="J18" s="6">
        <f t="shared" si="2"/>
        <v>0.17276400038346532</v>
      </c>
      <c r="K18">
        <f t="shared" si="3"/>
        <v>52.650813297470485</v>
      </c>
      <c r="L18">
        <f t="shared" si="4"/>
        <v>89.870399999999947</v>
      </c>
    </row>
    <row r="19" spans="2:12" x14ac:dyDescent="0.35">
      <c r="B19">
        <v>1.1000000000000001</v>
      </c>
      <c r="C19">
        <v>17</v>
      </c>
      <c r="D19">
        <v>13.237242860933234</v>
      </c>
      <c r="G19">
        <f t="shared" si="0"/>
        <v>3.7627571390667658</v>
      </c>
      <c r="H19">
        <f t="shared" si="1"/>
        <v>14.158341287597912</v>
      </c>
      <c r="J19" s="6">
        <f t="shared" si="2"/>
        <v>0.22133865523922153</v>
      </c>
      <c r="K19">
        <f t="shared" si="3"/>
        <v>14.158341287597912</v>
      </c>
      <c r="L19">
        <f t="shared" si="4"/>
        <v>1188.8703999999998</v>
      </c>
    </row>
    <row r="20" spans="2:12" x14ac:dyDescent="0.35">
      <c r="B20">
        <v>8.9</v>
      </c>
      <c r="C20">
        <v>95</v>
      </c>
      <c r="D20">
        <v>89.48816066052305</v>
      </c>
      <c r="G20">
        <f t="shared" si="0"/>
        <v>5.5118393394769498</v>
      </c>
      <c r="H20">
        <f t="shared" si="1"/>
        <v>30.3803729042057</v>
      </c>
      <c r="J20" s="6">
        <f t="shared" si="2"/>
        <v>5.8019361468178418E-2</v>
      </c>
      <c r="K20">
        <f t="shared" si="3"/>
        <v>30.3803729042057</v>
      </c>
      <c r="L20">
        <f t="shared" si="4"/>
        <v>1893.9904000000004</v>
      </c>
    </row>
    <row r="21" spans="2:12" x14ac:dyDescent="0.35">
      <c r="B21">
        <v>2.5</v>
      </c>
      <c r="C21">
        <v>30</v>
      </c>
      <c r="D21">
        <v>26.923305030090379</v>
      </c>
      <c r="G21">
        <f t="shared" si="0"/>
        <v>3.0766949699096209</v>
      </c>
      <c r="H21">
        <f t="shared" si="1"/>
        <v>9.4660519378671637</v>
      </c>
      <c r="J21" s="6">
        <f t="shared" si="2"/>
        <v>0.10255649899698736</v>
      </c>
      <c r="K21">
        <f t="shared" si="3"/>
        <v>9.4660519378671637</v>
      </c>
      <c r="L21">
        <f t="shared" si="4"/>
        <v>461.39039999999989</v>
      </c>
    </row>
    <row r="22" spans="2:12" x14ac:dyDescent="0.35">
      <c r="B22">
        <v>1.9</v>
      </c>
      <c r="C22">
        <v>24</v>
      </c>
      <c r="D22">
        <v>21.057849814737317</v>
      </c>
      <c r="G22">
        <f t="shared" si="0"/>
        <v>2.9421501852626832</v>
      </c>
      <c r="H22">
        <f t="shared" si="1"/>
        <v>8.6562477126412407</v>
      </c>
      <c r="J22" s="6">
        <f t="shared" si="2"/>
        <v>0.1225895910526118</v>
      </c>
      <c r="K22">
        <f t="shared" si="3"/>
        <v>8.6562477126412407</v>
      </c>
      <c r="L22">
        <f t="shared" si="4"/>
        <v>755.15039999999988</v>
      </c>
    </row>
    <row r="23" spans="2:12" x14ac:dyDescent="0.35">
      <c r="B23">
        <v>6.1</v>
      </c>
      <c r="C23">
        <v>67</v>
      </c>
      <c r="D23">
        <v>62.11603632220875</v>
      </c>
      <c r="G23">
        <f t="shared" si="0"/>
        <v>4.8839636777912503</v>
      </c>
      <c r="H23">
        <f t="shared" si="1"/>
        <v>23.853101205984235</v>
      </c>
      <c r="J23" s="6">
        <f t="shared" si="2"/>
        <v>7.2894980265541046E-2</v>
      </c>
      <c r="K23">
        <f t="shared" si="3"/>
        <v>23.853101205984235</v>
      </c>
      <c r="L23">
        <f t="shared" si="4"/>
        <v>240.8704000000001</v>
      </c>
    </row>
    <row r="24" spans="2:12" x14ac:dyDescent="0.35">
      <c r="B24">
        <v>7.4</v>
      </c>
      <c r="C24">
        <v>69</v>
      </c>
      <c r="D24">
        <v>74.824522622140393</v>
      </c>
      <c r="G24">
        <f t="shared" si="0"/>
        <v>5.8245226221403925</v>
      </c>
      <c r="H24">
        <f t="shared" si="1"/>
        <v>33.925063775825194</v>
      </c>
      <c r="J24" s="6">
        <f t="shared" si="2"/>
        <v>8.4413371335368012E-2</v>
      </c>
      <c r="K24">
        <f t="shared" si="3"/>
        <v>33.925063775825194</v>
      </c>
      <c r="L24">
        <f t="shared" si="4"/>
        <v>306.95040000000012</v>
      </c>
    </row>
    <row r="25" spans="2:12" x14ac:dyDescent="0.35">
      <c r="B25">
        <v>2.7</v>
      </c>
      <c r="C25">
        <v>30</v>
      </c>
      <c r="D25">
        <v>28.878456768541401</v>
      </c>
      <c r="G25">
        <f t="shared" si="0"/>
        <v>1.1215432314585989</v>
      </c>
      <c r="H25">
        <f t="shared" si="1"/>
        <v>1.2578592200305965</v>
      </c>
      <c r="J25" s="6">
        <f t="shared" si="2"/>
        <v>3.7384774381953298E-2</v>
      </c>
      <c r="K25">
        <f t="shared" si="3"/>
        <v>1.2578592200305965</v>
      </c>
      <c r="L25">
        <f t="shared" si="4"/>
        <v>461.39039999999989</v>
      </c>
    </row>
    <row r="26" spans="2:12" x14ac:dyDescent="0.35">
      <c r="B26">
        <v>4.8</v>
      </c>
      <c r="C26">
        <v>54</v>
      </c>
      <c r="D26">
        <v>49.407550022277114</v>
      </c>
      <c r="G26">
        <f t="shared" si="0"/>
        <v>4.592449977722886</v>
      </c>
      <c r="H26">
        <f t="shared" si="1"/>
        <v>21.090596797886935</v>
      </c>
      <c r="J26" s="6">
        <f t="shared" si="2"/>
        <v>8.5045369957831227E-2</v>
      </c>
      <c r="K26">
        <f t="shared" si="3"/>
        <v>21.090596797886935</v>
      </c>
      <c r="L26">
        <f t="shared" si="4"/>
        <v>6.3504000000000156</v>
      </c>
    </row>
    <row r="27" spans="2:12" x14ac:dyDescent="0.35">
      <c r="B27">
        <v>3.8</v>
      </c>
      <c r="C27">
        <v>35</v>
      </c>
      <c r="D27">
        <v>39.631791330022011</v>
      </c>
      <c r="G27">
        <f t="shared" si="0"/>
        <v>4.6317913300220113</v>
      </c>
      <c r="H27">
        <f t="shared" si="1"/>
        <v>21.453490924867072</v>
      </c>
      <c r="J27" s="6">
        <f t="shared" si="2"/>
        <v>0.13233689514348604</v>
      </c>
      <c r="K27">
        <f t="shared" si="3"/>
        <v>21.453490924867072</v>
      </c>
      <c r="L27">
        <f t="shared" si="4"/>
        <v>271.59039999999987</v>
      </c>
    </row>
    <row r="28" spans="2:12" x14ac:dyDescent="0.35">
      <c r="B28">
        <v>6.9</v>
      </c>
      <c r="C28">
        <v>76</v>
      </c>
      <c r="D28">
        <v>69.936643276012845</v>
      </c>
      <c r="G28">
        <f t="shared" si="0"/>
        <v>6.0633567239871553</v>
      </c>
      <c r="H28">
        <f t="shared" si="1"/>
        <v>36.764294762320247</v>
      </c>
      <c r="J28" s="6">
        <f t="shared" si="2"/>
        <v>7.9781009526146779E-2</v>
      </c>
      <c r="K28">
        <f t="shared" si="3"/>
        <v>36.764294762320247</v>
      </c>
      <c r="L28">
        <f t="shared" si="4"/>
        <v>601.23040000000015</v>
      </c>
    </row>
    <row r="29" spans="2:12" x14ac:dyDescent="0.35">
      <c r="B29">
        <v>7.8</v>
      </c>
      <c r="C29">
        <v>86</v>
      </c>
      <c r="D29">
        <v>78.734826099042436</v>
      </c>
      <c r="G29">
        <f t="shared" si="0"/>
        <v>7.2651739009575635</v>
      </c>
      <c r="H29">
        <f t="shared" si="1"/>
        <v>52.782751811154938</v>
      </c>
      <c r="J29" s="6">
        <f t="shared" si="2"/>
        <v>8.4478766290204232E-2</v>
      </c>
      <c r="K29">
        <f t="shared" si="3"/>
        <v>52.782751811154938</v>
      </c>
      <c r="L29">
        <f t="shared" si="4"/>
        <v>1191.6304000000002</v>
      </c>
    </row>
    <row r="32" spans="2:12" x14ac:dyDescent="0.35">
      <c r="J32" s="6"/>
    </row>
  </sheetData>
  <mergeCells count="2">
    <mergeCell ref="K1:L1"/>
    <mergeCell ref="K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D5" sqref="D5"/>
    </sheetView>
  </sheetViews>
  <sheetFormatPr baseColWidth="10" defaultRowHeight="14.5" x14ac:dyDescent="0.35"/>
  <sheetData>
    <row r="3" spans="2:4" x14ac:dyDescent="0.35">
      <c r="B3">
        <v>40000</v>
      </c>
      <c r="C3">
        <f>B3*17</f>
        <v>680000</v>
      </c>
    </row>
    <row r="4" spans="2:4" x14ac:dyDescent="0.35">
      <c r="C4">
        <f>C3*1.3</f>
        <v>884000</v>
      </c>
      <c r="D4">
        <f>C4*1.2</f>
        <v>1060800</v>
      </c>
    </row>
    <row r="5" spans="2:4" x14ac:dyDescent="0.35">
      <c r="D5">
        <f>D4/12</f>
        <v>88400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Regresion</vt:lpstr>
      <vt:lpstr>Metricas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Velazquez Manzanero Zurisadai</dc:creator>
  <cp:lastModifiedBy>Velazquez Manzanero Zurisadai</cp:lastModifiedBy>
  <dcterms:created xsi:type="dcterms:W3CDTF">2022-10-01T15:20:49Z</dcterms:created>
  <dcterms:modified xsi:type="dcterms:W3CDTF">2023-02-28T01:04:39Z</dcterms:modified>
</cp:coreProperties>
</file>