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álculos" sheetId="1" r:id="rId4"/>
    <sheet state="visible" name="Informe" sheetId="2" r:id="rId5"/>
  </sheets>
  <definedNames/>
  <calcPr/>
  <extLst>
    <ext uri="GoogleSheetsCustomDataVersion1">
      <go:sheetsCustomData xmlns:go="http://customooxmlschemas.google.com/" r:id="rId6" roundtripDataSignature="AMtx7mgQYm7x8NJH+965mn0DRd2IzWLg3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ID#AAAADidTRWg
Autor    (2019-09-24 01:20:57)
logré terminar el trabajo y antes de lo que esperaba y a menor costo</t>
      </text>
    </comment>
    <comment authorId="0" ref="D3">
      <text>
        <t xml:space="preserve">======
ID#AAAADidTRWc
Autor    (2019-09-24 01:20:57)
Estaba planificado pero como la empecé, no tengo ni EV ni AC</t>
      </text>
    </comment>
    <comment authorId="0" ref="H7">
      <text>
        <t xml:space="preserve">======
ID#AAAADidTRWY
Autor    (2019-09-24 01:20:57)
terminé todo el trabajo, antes en tiempo pero a mayor costo</t>
      </text>
    </comment>
    <comment authorId="0" ref="D9">
      <text>
        <t xml:space="preserve">======
ID#AAAADidTRWU
Autor    (2019-09-24 01:20:57)
no tenía nada planificado pero arranqué igual por algún motivo</t>
      </text>
    </comment>
    <comment authorId="0" ref="H3">
      <text>
        <t xml:space="preserve">======
ID#AAAADidTRWQ
Autor    (2019-09-24 01:20:57)
me llevó más de lo que pensaba</t>
      </text>
    </comment>
    <comment authorId="0" ref="K3">
      <text>
        <t xml:space="preserve">======
ID#AAAADidTRWM
Autor    (2019-09-24 01:20:57)
terminé de trabajar, me costó un poco más y aunque no tenía PV, alcanzo el EV</t>
      </text>
    </comment>
    <comment authorId="0" ref="H4">
      <text>
        <t xml:space="preserve">======
ID#AAAADidTRWE
Autor    (2019-09-24 01:20:57)
la terminé en tiempo y costo</t>
      </text>
    </comment>
    <comment authorId="0" ref="K5">
      <text>
        <t xml:space="preserve">======
ID#AAAADidTRWI
Autor    (2019-09-24 01:20:57)
acá termino el trabajo</t>
      </text>
    </comment>
    <comment authorId="0" ref="E4">
      <text>
        <t xml:space="preserve">======
ID#AAAADidTRWA
Autor    (2019-09-24 01:20:57)
como tengo costos, quiere decir que algo empecé a hacer, por lo tanto asigno el 50% del EV. Quizás no tengo nada realmente hecho o tengo más del 50 %</t>
      </text>
    </comment>
    <comment authorId="0" ref="I3">
      <text>
        <t xml:space="preserve">======
ID#AAAADidTRV8
Autor    (2019-09-24 01:20:57)
para esta actividad en el fin de este período no tengo atraso de calendario (aunque lo tuve antes) pero sí sobrecosto</t>
      </text>
    </comment>
    <comment authorId="0" ref="G9">
      <text>
        <t xml:space="preserve">======
ID#AAAADidTRV4
Autor    (2019-09-24 01:20:57)
antes estaba adelantado, ahora, sin hacer nada, quedé según lo presupuestado</t>
      </text>
    </comment>
    <comment authorId="0" ref="H5">
      <text>
        <t xml:space="preserve">======
ID#AAAADidTRV0
Autor    (2019-09-24 01:20:57)
Tengo costo aunque no llego a completar el trabajo entonces no sumo el EV</t>
      </text>
    </comment>
  </commentList>
  <extLst>
    <ext uri="GoogleSheetsCustomDataVersion1">
      <go:sheetsCustomData xmlns:go="http://customooxmlschemas.google.com/" r:id="rId1" roundtripDataSignature="AMtx7mj2BA/9vXkD8YUYmN5xvOt/9fqClw=="/>
    </ext>
  </extLst>
</comments>
</file>

<file path=xl/sharedStrings.xml><?xml version="1.0" encoding="utf-8"?>
<sst xmlns="http://schemas.openxmlformats.org/spreadsheetml/2006/main" count="120" uniqueCount="69">
  <si>
    <t>Período 1</t>
  </si>
  <si>
    <t>Período 2</t>
  </si>
  <si>
    <t>Período 3</t>
  </si>
  <si>
    <t>Período 4</t>
  </si>
  <si>
    <t>Total</t>
  </si>
  <si>
    <t>Actividad</t>
  </si>
  <si>
    <t>Estimación</t>
  </si>
  <si>
    <t>PV</t>
  </si>
  <si>
    <t>EV</t>
  </si>
  <si>
    <t>AC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</si>
  <si>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</si>
  <si>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</si>
  <si>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</si>
  <si>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</si>
  <si>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</si>
  <si>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</si>
  <si>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</si>
  <si>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</si>
  <si>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</si>
  <si>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Actividad 10</t>
  </si>
  <si>
    <t>parciales</t>
  </si>
  <si>
    <t>Informe de Avance</t>
  </si>
  <si>
    <t>Proyecto</t>
  </si>
  <si>
    <t>acumulados</t>
  </si>
  <si>
    <t>Fecha</t>
  </si>
  <si>
    <t>PM</t>
  </si>
  <si>
    <t>BAC</t>
  </si>
  <si>
    <t>regla de avance</t>
  </si>
  <si>
    <t>50/50</t>
  </si>
  <si>
    <t>Act 1 a 8</t>
  </si>
  <si>
    <t>33/33/33</t>
  </si>
  <si>
    <t>act 9 y 10</t>
  </si>
  <si>
    <t>estoy al inicio del período 4</t>
  </si>
  <si>
    <t>SV</t>
  </si>
  <si>
    <t>EV-PV</t>
  </si>
  <si>
    <t>desvío calendario</t>
  </si>
  <si>
    <t>P1</t>
  </si>
  <si>
    <t>CV</t>
  </si>
  <si>
    <t>EV-AC</t>
  </si>
  <si>
    <t>desvío costos</t>
  </si>
  <si>
    <t>P2</t>
  </si>
  <si>
    <t>SPI</t>
  </si>
  <si>
    <t>EV/PV</t>
  </si>
  <si>
    <t>lo que avancé frente a lo que tenía que avanzar</t>
  </si>
  <si>
    <t>P3</t>
  </si>
  <si>
    <t>CPI</t>
  </si>
  <si>
    <t>EV/AC</t>
  </si>
  <si>
    <t>lo que gané frente a lo que gasté</t>
  </si>
  <si>
    <t>P4</t>
  </si>
  <si>
    <t>ETC</t>
  </si>
  <si>
    <t>BAC-EV</t>
  </si>
  <si>
    <t>si se respeta el presupuesto</t>
  </si>
  <si>
    <t>lo que falta para completar</t>
  </si>
  <si>
    <t>(BAC-EV)/(SPI*CPI)</t>
  </si>
  <si>
    <t>si se mantiene el rendimiento</t>
  </si>
  <si>
    <t>EAC</t>
  </si>
  <si>
    <t>AC+(BAC-EV)</t>
  </si>
  <si>
    <t>lo que va a costar</t>
  </si>
  <si>
    <t>BAC/CPI</t>
  </si>
  <si>
    <t>AC+(BAC-EV)/(SPI*CPI)</t>
  </si>
  <si>
    <t>si se mantiene el rendimiento desde el costo</t>
  </si>
  <si>
    <t>TCPI</t>
  </si>
  <si>
    <t>(BAC-EV)/(BAC-AC)</t>
  </si>
  <si>
    <t>lo que debería rendir cada peso</t>
  </si>
  <si>
    <t>Análisis:</t>
  </si>
  <si>
    <t>Indicadores</t>
  </si>
  <si>
    <t>Fórmula</t>
  </si>
  <si>
    <t>Análisis/Descripción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</si>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</sst>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  <font>
      <sz val="20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u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</fills>
  <borders count="69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double">
        <color theme="4"/>
      </left>
      <top style="double">
        <color theme="4"/>
      </top>
      <bottom style="double">
        <color theme="4"/>
      </bottom>
    </border>
    <border>
      <top style="double">
        <color theme="4"/>
      </top>
      <bottom style="double">
        <color theme="4"/>
      </bottom>
    </border>
    <border>
      <right style="double">
        <color theme="4"/>
      </right>
      <top style="double">
        <color theme="4"/>
      </top>
      <bottom style="double">
        <color theme="4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0" fontId="3" numFmtId="0" xfId="0" applyAlignment="1" applyBorder="1" applyFont="1">
      <alignment readingOrder="0"/>
    </xf>
    <xf borderId="14" fillId="0" fontId="1" numFmtId="0" xfId="0" applyBorder="1" applyFont="1"/>
    <xf borderId="13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2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7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40" fillId="0" fontId="4" numFmtId="0" xfId="0" applyAlignment="1" applyBorder="1" applyFont="1">
      <alignment horizontal="center"/>
    </xf>
    <xf borderId="41" fillId="0" fontId="2" numFmtId="0" xfId="0" applyBorder="1" applyFont="1"/>
    <xf borderId="42" fillId="0" fontId="2" numFmtId="0" xfId="0" applyBorder="1" applyFont="1"/>
    <xf borderId="35" fillId="3" fontId="5" numFmtId="0" xfId="0" applyAlignment="1" applyBorder="1" applyFill="1" applyFont="1">
      <alignment vertical="center"/>
    </xf>
    <xf borderId="43" fillId="2" fontId="1" numFmtId="0" xfId="0" applyBorder="1" applyFont="1"/>
    <xf borderId="39" fillId="0" fontId="1" numFmtId="0" xfId="0" applyAlignment="1" applyBorder="1" applyFon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0" fontId="1" numFmtId="0" xfId="0" applyBorder="1" applyFont="1"/>
    <xf borderId="0" fillId="0" fontId="1" numFmtId="0" xfId="0" applyFont="1"/>
    <xf borderId="47" fillId="0" fontId="1" numFmtId="0" xfId="0" applyBorder="1" applyFont="1"/>
    <xf borderId="19" fillId="3" fontId="5" numFmtId="0" xfId="0" applyAlignment="1" applyBorder="1" applyFont="1">
      <alignment vertical="center"/>
    </xf>
    <xf borderId="48" fillId="0" fontId="1" numFmtId="0" xfId="0" applyBorder="1" applyFont="1"/>
    <xf borderId="20" fillId="0" fontId="1" numFmtId="0" xfId="0" applyAlignment="1" applyBorder="1" applyFont="1">
      <alignment horizontal="center" vertical="center"/>
    </xf>
    <xf borderId="49" fillId="0" fontId="1" numFmtId="0" xfId="0" applyBorder="1" applyFont="1"/>
    <xf borderId="50" fillId="0" fontId="2" numFmtId="0" xfId="0" applyBorder="1" applyFont="1"/>
    <xf borderId="51" fillId="0" fontId="2" numFmtId="0" xfId="0" applyBorder="1" applyFont="1"/>
    <xf borderId="24" fillId="3" fontId="5" numFmtId="0" xfId="0" applyAlignment="1" applyBorder="1" applyFont="1">
      <alignment vertical="center"/>
    </xf>
    <xf borderId="0" fillId="0" fontId="6" numFmtId="0" xfId="0" applyFont="1"/>
    <xf borderId="49" fillId="0" fontId="1" numFmtId="0" xfId="0" applyAlignment="1" applyBorder="1" applyFont="1">
      <alignment horizontal="center" vertical="center"/>
    </xf>
    <xf borderId="52" fillId="0" fontId="2" numFmtId="0" xfId="0" applyBorder="1" applyFont="1"/>
    <xf borderId="53" fillId="0" fontId="2" numFmtId="0" xfId="0" applyBorder="1" applyFont="1"/>
    <xf borderId="0" fillId="0" fontId="7" numFmtId="0" xfId="0" applyFont="1"/>
    <xf borderId="0" fillId="0" fontId="1" numFmtId="2" xfId="0" applyFont="1" applyNumberFormat="1"/>
    <xf borderId="0" fillId="0" fontId="8" numFmtId="0" xfId="0" applyFont="1"/>
    <xf borderId="54" fillId="0" fontId="9" numFmtId="0" xfId="0" applyAlignment="1" applyBorder="1" applyFont="1">
      <alignment horizontal="left" vertical="top"/>
    </xf>
    <xf borderId="55" fillId="0" fontId="2" numFmtId="0" xfId="0" applyBorder="1" applyFont="1"/>
    <xf borderId="56" fillId="0" fontId="2" numFmtId="0" xfId="0" applyBorder="1" applyFont="1"/>
    <xf borderId="33" fillId="0" fontId="2" numFmtId="0" xfId="0" applyBorder="1" applyFont="1"/>
    <xf borderId="32" fillId="0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9" fillId="0" fontId="2" numFmtId="0" xfId="0" applyBorder="1" applyFont="1"/>
    <xf borderId="60" fillId="2" fontId="7" numFmtId="0" xfId="0" applyAlignment="1" applyBorder="1" applyFont="1">
      <alignment horizontal="center"/>
    </xf>
    <xf borderId="61" fillId="0" fontId="2" numFmtId="0" xfId="0" applyBorder="1" applyFont="1"/>
    <xf borderId="62" fillId="0" fontId="2" numFmtId="0" xfId="0" applyBorder="1" applyFont="1"/>
    <xf borderId="13" fillId="0" fontId="8" numFmtId="0" xfId="0" applyAlignment="1" applyBorder="1" applyFont="1">
      <alignment horizontal="center" vertical="center"/>
    </xf>
    <xf borderId="63" fillId="4" fontId="8" numFmtId="2" xfId="0" applyAlignment="1" applyBorder="1" applyFill="1" applyFont="1" applyNumberFormat="1">
      <alignment horizontal="center" vertical="center"/>
    </xf>
    <xf borderId="64" fillId="0" fontId="8" numFmtId="0" xfId="0" applyAlignment="1" applyBorder="1" applyFont="1">
      <alignment horizontal="center" vertical="center"/>
    </xf>
    <xf borderId="65" fillId="0" fontId="2" numFmtId="0" xfId="0" applyBorder="1" applyFont="1"/>
    <xf borderId="64" fillId="0" fontId="8" numFmtId="0" xfId="0" applyAlignment="1" applyBorder="1" applyFont="1">
      <alignment vertical="center"/>
    </xf>
    <xf borderId="18" fillId="0" fontId="2" numFmtId="0" xfId="0" applyBorder="1" applyFont="1"/>
    <xf borderId="19" fillId="0" fontId="8" numFmtId="0" xfId="0" applyAlignment="1" applyBorder="1" applyFont="1">
      <alignment horizontal="center" vertical="center"/>
    </xf>
    <xf borderId="22" fillId="4" fontId="8" numFmtId="2" xfId="0" applyAlignment="1" applyBorder="1" applyFont="1" applyNumberFormat="1">
      <alignment horizontal="center" vertical="center"/>
    </xf>
    <xf borderId="66" fillId="0" fontId="8" numFmtId="0" xfId="0" applyAlignment="1" applyBorder="1" applyFont="1">
      <alignment horizontal="center" vertical="center"/>
    </xf>
    <xf borderId="66" fillId="0" fontId="8" numFmtId="0" xfId="0" applyAlignment="1" applyBorder="1" applyFont="1">
      <alignment vertical="center"/>
    </xf>
    <xf borderId="24" fillId="0" fontId="8" numFmtId="0" xfId="0" applyAlignment="1" applyBorder="1" applyFont="1">
      <alignment horizontal="center" vertical="center"/>
    </xf>
    <xf borderId="47" fillId="4" fontId="8" numFmtId="2" xfId="0" applyAlignment="1" applyBorder="1" applyFont="1" applyNumberFormat="1">
      <alignment horizontal="center" vertical="center"/>
    </xf>
    <xf borderId="67" fillId="0" fontId="8" numFmtId="0" xfId="0" applyAlignment="1" applyBorder="1" applyFont="1">
      <alignment horizontal="center" vertical="center"/>
    </xf>
    <xf borderId="67" fillId="0" fontId="8" numFmtId="0" xfId="0" applyAlignment="1" applyBorder="1" applyFont="1">
      <alignment vertical="center"/>
    </xf>
    <xf borderId="65" fillId="0" fontId="1" numFmtId="0" xfId="0" applyAlignment="1" applyBorder="1" applyFont="1">
      <alignment horizontal="center"/>
    </xf>
    <xf borderId="68" fillId="0" fontId="1" numFmtId="0" xfId="0" applyAlignment="1" applyBorder="1" applyFont="1">
      <alignment horizontal="center"/>
    </xf>
    <xf borderId="68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  <a:r>
              <a:t>Indicador EV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val>
            <c:numRef>
              <c:f>'Cálculos'!$M$20:$M$23</c:f>
            </c:numRef>
          </c:val>
          <c:smooth val="0"/>
        </c:ser>
        <c:ser>
          <c:idx val="1"/>
          <c:order val="1"/>
          <c:spPr>
            <a:ln cmpd="sng" w="19050">
              <a:solidFill>
                <a:schemeClr val="accent2"/>
              </a:solidFill>
              <a:prstDash val="sysDot"/>
            </a:ln>
          </c:spPr>
          <c:marker>
            <c:symbol val="none"/>
          </c:marker>
          <c:val>
            <c:numRef>
              <c:f>'Cálculos'!$N$20:$N$23</c:f>
            </c:numRef>
          </c:val>
          <c:smooth val="0"/>
        </c:ser>
        <c:ser>
          <c:idx val="2"/>
          <c:order val="2"/>
          <c:spPr>
            <a:ln cmpd="sng" w="19050">
              <a:solidFill>
                <a:schemeClr val="accent3"/>
              </a:solidFill>
              <a:prstDash val="dash"/>
            </a:ln>
          </c:spPr>
          <c:marker>
            <c:symbol val="none"/>
          </c:marker>
          <c:val>
            <c:numRef>
              <c:f>'Cálculos'!$O$20:$O$23</c:f>
            </c:numRef>
          </c:val>
          <c:smooth val="0"/>
        </c:ser>
        <c:axId val="1631812501"/>
        <c:axId val="2097512227"/>
      </c:lineChart>
      <c:catAx>
        <c:axId val="1631812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2097512227"/>
      </c:catAx>
      <c:valAx>
        <c:axId val="209751222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631812501"/>
      </c:valAx>
      <c:spPr>
        <a:solidFill>
          <a:srgbClr val="FFFFFF"/>
        </a:solidFill>
      </c:spPr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7</xdr:row>
      <xdr:rowOff>9525</xdr:rowOff>
    </xdr:from>
    <xdr:ext cx="7419975" cy="3333750"/>
    <xdr:graphicFrame>
      <xdr:nvGraphicFramePr>
        <xdr:cNvPr id="68674358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25"/>
    <col customWidth="1" min="3" max="5" width="8.0"/>
    <col customWidth="1" min="6" max="6" width="5.13"/>
    <col customWidth="1" min="7" max="26" width="8.0"/>
  </cols>
  <sheetData>
    <row r="1">
      <c r="A1" s="1"/>
      <c r="B1" s="2"/>
      <c r="C1" s="3" t="s">
        <v>0</v>
      </c>
      <c r="D1" s="4"/>
      <c r="E1" s="5"/>
      <c r="F1" s="6" t="s">
        <v>1</v>
      </c>
      <c r="G1" s="4"/>
      <c r="H1" s="7"/>
      <c r="I1" s="3" t="s">
        <v>2</v>
      </c>
      <c r="J1" s="4"/>
      <c r="K1" s="5"/>
      <c r="L1" s="6" t="s">
        <v>3</v>
      </c>
      <c r="M1" s="4"/>
      <c r="N1" s="5"/>
      <c r="O1" s="3" t="s">
        <v>4</v>
      </c>
      <c r="P1" s="4"/>
      <c r="Q1" s="5"/>
    </row>
    <row r="2">
      <c r="A2" s="8" t="s">
        <v>5</v>
      </c>
      <c r="B2" s="9" t="s">
        <v>6</v>
      </c>
      <c r="C2" s="8" t="s">
        <v>7</v>
      </c>
      <c r="D2" s="10" t="s">
        <v>8</v>
      </c>
      <c r="E2" s="11" t="s">
        <v>9</v>
      </c>
      <c r="F2" s="12" t="s">
        <v>7</v>
      </c>
      <c r="G2" s="10" t="s">
        <v>8</v>
      </c>
      <c r="H2" s="9" t="s">
        <v>9</v>
      </c>
      <c r="I2" s="8" t="s">
        <v>7</v>
      </c>
      <c r="J2" s="10" t="s">
        <v>8</v>
      </c>
      <c r="K2" s="11" t="s">
        <v>9</v>
      </c>
      <c r="L2" s="12" t="s">
        <v>7</v>
      </c>
      <c r="M2" s="10" t="s">
        <v>8</v>
      </c>
      <c r="N2" s="11" t="s">
        <v>9</v>
      </c>
      <c r="O2" s="8" t="s">
        <v>7</v>
      </c>
      <c r="P2" s="10" t="s">
        <v>8</v>
      </c>
      <c r="Q2" s="11" t="s">
        <v>9</v>
      </c>
    </row>
    <row r="3">
      <c r="A3" s="13" t="s">
        <v>10</v>
      </c>
      <c r="B3" s="14">
        <v>20.0</v>
      </c>
      <c r="C3" s="15">
        <v>10.0</v>
      </c>
      <c r="D3" s="16"/>
      <c r="E3" s="17"/>
      <c r="F3" s="18">
        <v>10.0</v>
      </c>
      <c r="G3" s="16">
        <v>10.0</v>
      </c>
      <c r="H3" s="14">
        <v>30.0</v>
      </c>
      <c r="I3" s="15"/>
      <c r="J3" s="16">
        <v>10.0</v>
      </c>
      <c r="K3" s="17">
        <v>15.0</v>
      </c>
      <c r="L3" s="18"/>
      <c r="M3" s="16"/>
      <c r="N3" s="17"/>
      <c r="O3" s="15">
        <f t="shared" ref="O3:Q3" si="1">+L3+I3+F3+C3</f>
        <v>20</v>
      </c>
      <c r="P3" s="18">
        <f t="shared" si="1"/>
        <v>20</v>
      </c>
      <c r="Q3" s="19">
        <f t="shared" si="1"/>
        <v>45</v>
      </c>
    </row>
    <row r="4">
      <c r="A4" s="20" t="s">
        <v>11</v>
      </c>
      <c r="B4" s="21">
        <v>20.0</v>
      </c>
      <c r="C4" s="20">
        <v>10.0</v>
      </c>
      <c r="D4" s="22">
        <v>10.0</v>
      </c>
      <c r="E4" s="23">
        <v>15.0</v>
      </c>
      <c r="F4" s="24">
        <v>10.0</v>
      </c>
      <c r="G4" s="22">
        <v>10.0</v>
      </c>
      <c r="H4" s="21">
        <v>5.0</v>
      </c>
      <c r="I4" s="20"/>
      <c r="J4" s="22"/>
      <c r="K4" s="23"/>
      <c r="L4" s="24"/>
      <c r="M4" s="22"/>
      <c r="N4" s="23"/>
      <c r="O4" s="15">
        <f t="shared" ref="O4:Q4" si="2">+L4+I4+F4+C4</f>
        <v>20</v>
      </c>
      <c r="P4" s="18">
        <f t="shared" si="2"/>
        <v>20</v>
      </c>
      <c r="Q4" s="19">
        <f t="shared" si="2"/>
        <v>20</v>
      </c>
    </row>
    <row r="5">
      <c r="A5" s="20" t="s">
        <v>12</v>
      </c>
      <c r="B5" s="21">
        <v>20.0</v>
      </c>
      <c r="C5" s="20">
        <v>10.0</v>
      </c>
      <c r="D5" s="22">
        <v>10.0</v>
      </c>
      <c r="E5" s="23">
        <v>10.0</v>
      </c>
      <c r="F5" s="24">
        <v>10.0</v>
      </c>
      <c r="G5" s="22"/>
      <c r="H5" s="21">
        <v>10.0</v>
      </c>
      <c r="I5" s="20"/>
      <c r="J5" s="22">
        <v>10.0</v>
      </c>
      <c r="K5" s="23">
        <v>10.0</v>
      </c>
      <c r="L5" s="24"/>
      <c r="M5" s="22"/>
      <c r="N5" s="23"/>
      <c r="O5" s="15">
        <f t="shared" ref="O5:Q5" si="3">+L5+I5+F5+C5</f>
        <v>20</v>
      </c>
      <c r="P5" s="18">
        <f t="shared" si="3"/>
        <v>20</v>
      </c>
      <c r="Q5" s="19">
        <f t="shared" si="3"/>
        <v>30</v>
      </c>
    </row>
    <row r="6">
      <c r="A6" s="20" t="s">
        <v>13</v>
      </c>
      <c r="B6" s="21">
        <v>20.0</v>
      </c>
      <c r="C6" s="20">
        <v>10.0</v>
      </c>
      <c r="D6" s="22">
        <v>20.0</v>
      </c>
      <c r="E6" s="23">
        <v>15.0</v>
      </c>
      <c r="F6" s="24">
        <v>10.0</v>
      </c>
      <c r="G6" s="22"/>
      <c r="H6" s="21"/>
      <c r="I6" s="20"/>
      <c r="J6" s="22"/>
      <c r="K6" s="23"/>
      <c r="L6" s="24"/>
      <c r="M6" s="22"/>
      <c r="N6" s="23"/>
      <c r="O6" s="15">
        <f t="shared" ref="O6:Q6" si="4">+L6+I6+F6+C6</f>
        <v>20</v>
      </c>
      <c r="P6" s="18">
        <f t="shared" si="4"/>
        <v>20</v>
      </c>
      <c r="Q6" s="19">
        <f t="shared" si="4"/>
        <v>15</v>
      </c>
    </row>
    <row r="7">
      <c r="A7" s="20" t="s">
        <v>14</v>
      </c>
      <c r="B7" s="21">
        <v>40.0</v>
      </c>
      <c r="C7" s="20"/>
      <c r="D7" s="22"/>
      <c r="E7" s="23"/>
      <c r="F7" s="24">
        <v>20.0</v>
      </c>
      <c r="G7" s="22">
        <v>40.0</v>
      </c>
      <c r="H7" s="21">
        <v>50.0</v>
      </c>
      <c r="I7" s="20">
        <v>20.0</v>
      </c>
      <c r="J7" s="22"/>
      <c r="K7" s="23"/>
      <c r="L7" s="24"/>
      <c r="M7" s="22"/>
      <c r="N7" s="23"/>
      <c r="O7" s="15">
        <f t="shared" ref="O7:Q7" si="5">+L7+I7+F7+C7</f>
        <v>40</v>
      </c>
      <c r="P7" s="18">
        <f t="shared" si="5"/>
        <v>40</v>
      </c>
      <c r="Q7" s="19">
        <f t="shared" si="5"/>
        <v>50</v>
      </c>
    </row>
    <row r="8">
      <c r="A8" s="20" t="s">
        <v>15</v>
      </c>
      <c r="B8" s="21">
        <v>40.0</v>
      </c>
      <c r="C8" s="20"/>
      <c r="D8" s="22"/>
      <c r="E8" s="23"/>
      <c r="F8" s="24"/>
      <c r="G8" s="22"/>
      <c r="H8" s="21"/>
      <c r="I8" s="20">
        <v>20.0</v>
      </c>
      <c r="J8" s="22">
        <v>20.0</v>
      </c>
      <c r="K8" s="23">
        <v>5.0</v>
      </c>
      <c r="L8" s="24">
        <v>20.0</v>
      </c>
      <c r="M8" s="22"/>
      <c r="N8" s="23"/>
      <c r="O8" s="15">
        <f t="shared" ref="O8:Q8" si="6">+L8+I8+F8+C8</f>
        <v>40</v>
      </c>
      <c r="P8" s="18">
        <f t="shared" si="6"/>
        <v>20</v>
      </c>
      <c r="Q8" s="19">
        <f t="shared" si="6"/>
        <v>5</v>
      </c>
    </row>
    <row r="9">
      <c r="A9" s="20" t="s">
        <v>16</v>
      </c>
      <c r="B9" s="21">
        <v>40.0</v>
      </c>
      <c r="C9" s="20"/>
      <c r="D9" s="22">
        <v>20.0</v>
      </c>
      <c r="E9" s="23">
        <v>20.0</v>
      </c>
      <c r="F9" s="24">
        <v>20.0</v>
      </c>
      <c r="G9" s="22"/>
      <c r="H9" s="21"/>
      <c r="I9" s="20">
        <v>20.0</v>
      </c>
      <c r="J9" s="22"/>
      <c r="K9" s="23"/>
      <c r="L9" s="24"/>
      <c r="M9" s="22"/>
      <c r="N9" s="23"/>
      <c r="O9" s="15">
        <f t="shared" ref="O9:Q9" si="7">+L9+I9+F9+C9</f>
        <v>40</v>
      </c>
      <c r="P9" s="18">
        <f t="shared" si="7"/>
        <v>20</v>
      </c>
      <c r="Q9" s="19">
        <f t="shared" si="7"/>
        <v>20</v>
      </c>
    </row>
    <row r="10">
      <c r="A10" s="20" t="s">
        <v>17</v>
      </c>
      <c r="B10" s="21">
        <v>40.0</v>
      </c>
      <c r="C10" s="20"/>
      <c r="D10" s="22"/>
      <c r="E10" s="23"/>
      <c r="F10" s="24">
        <v>20.0</v>
      </c>
      <c r="G10" s="22">
        <v>20.0</v>
      </c>
      <c r="H10" s="21">
        <v>20.0</v>
      </c>
      <c r="I10" s="20">
        <v>20.0</v>
      </c>
      <c r="J10" s="22">
        <v>20.0</v>
      </c>
      <c r="K10" s="23">
        <v>25.0</v>
      </c>
      <c r="L10" s="24"/>
      <c r="M10" s="22"/>
      <c r="N10" s="23"/>
      <c r="O10" s="15">
        <f t="shared" ref="O10:Q10" si="8">+L10+I10+F10+C10</f>
        <v>40</v>
      </c>
      <c r="P10" s="18">
        <f t="shared" si="8"/>
        <v>40</v>
      </c>
      <c r="Q10" s="19">
        <f t="shared" si="8"/>
        <v>45</v>
      </c>
    </row>
    <row r="11">
      <c r="A11" s="20" t="s">
        <v>18</v>
      </c>
      <c r="B11" s="21">
        <v>60.0</v>
      </c>
      <c r="C11" s="20"/>
      <c r="D11" s="22"/>
      <c r="E11" s="23"/>
      <c r="F11" s="24">
        <v>20.0</v>
      </c>
      <c r="G11" s="22">
        <v>60.0</v>
      </c>
      <c r="H11" s="21">
        <v>80.0</v>
      </c>
      <c r="I11" s="20">
        <v>20.0</v>
      </c>
      <c r="J11" s="22"/>
      <c r="K11" s="23"/>
      <c r="L11" s="24">
        <v>20.0</v>
      </c>
      <c r="M11" s="22"/>
      <c r="N11" s="23"/>
      <c r="O11" s="15">
        <f t="shared" ref="O11:Q11" si="9">+L11+I11+F11+C11</f>
        <v>60</v>
      </c>
      <c r="P11" s="18">
        <f t="shared" si="9"/>
        <v>60</v>
      </c>
      <c r="Q11" s="19">
        <f t="shared" si="9"/>
        <v>80</v>
      </c>
    </row>
    <row r="12">
      <c r="A12" s="25" t="s">
        <v>19</v>
      </c>
      <c r="B12" s="26">
        <v>60.0</v>
      </c>
      <c r="C12" s="27"/>
      <c r="D12" s="28"/>
      <c r="E12" s="29"/>
      <c r="F12" s="30">
        <v>20.0</v>
      </c>
      <c r="G12" s="28"/>
      <c r="H12" s="26"/>
      <c r="I12" s="27">
        <v>20.0</v>
      </c>
      <c r="J12" s="28"/>
      <c r="K12" s="29"/>
      <c r="L12" s="30">
        <v>20.0</v>
      </c>
      <c r="M12" s="28"/>
      <c r="N12" s="29"/>
      <c r="O12" s="31">
        <f t="shared" ref="O12:Q12" si="10">+L12+I12+F12+C12</f>
        <v>60</v>
      </c>
      <c r="P12" s="32">
        <f t="shared" si="10"/>
        <v>0</v>
      </c>
      <c r="Q12" s="33">
        <f t="shared" si="10"/>
        <v>0</v>
      </c>
    </row>
    <row r="13">
      <c r="A13" s="34"/>
      <c r="B13" s="35" t="s">
        <v>20</v>
      </c>
      <c r="C13" s="36">
        <f t="shared" ref="C13:Q13" si="11">SUM(C3:C12)</f>
        <v>40</v>
      </c>
      <c r="D13" s="37">
        <f t="shared" si="11"/>
        <v>60</v>
      </c>
      <c r="E13" s="38">
        <f t="shared" si="11"/>
        <v>60</v>
      </c>
      <c r="F13" s="39">
        <f t="shared" si="11"/>
        <v>140</v>
      </c>
      <c r="G13" s="37">
        <f t="shared" si="11"/>
        <v>140</v>
      </c>
      <c r="H13" s="40">
        <f t="shared" si="11"/>
        <v>195</v>
      </c>
      <c r="I13" s="36">
        <f t="shared" si="11"/>
        <v>120</v>
      </c>
      <c r="J13" s="37">
        <f t="shared" si="11"/>
        <v>60</v>
      </c>
      <c r="K13" s="38">
        <f t="shared" si="11"/>
        <v>55</v>
      </c>
      <c r="L13" s="39">
        <f t="shared" si="11"/>
        <v>60</v>
      </c>
      <c r="M13" s="37">
        <f t="shared" si="11"/>
        <v>0</v>
      </c>
      <c r="N13" s="40">
        <f t="shared" si="11"/>
        <v>0</v>
      </c>
      <c r="O13" s="36">
        <f t="shared" si="11"/>
        <v>360</v>
      </c>
      <c r="P13" s="37">
        <f t="shared" si="11"/>
        <v>260</v>
      </c>
      <c r="Q13" s="38">
        <f t="shared" si="11"/>
        <v>310</v>
      </c>
    </row>
    <row r="14">
      <c r="B14" s="45" t="s">
        <v>23</v>
      </c>
      <c r="C14" s="25">
        <f t="shared" ref="C14:E14" si="12">+C13</f>
        <v>40</v>
      </c>
      <c r="D14" s="49">
        <f t="shared" si="12"/>
        <v>60</v>
      </c>
      <c r="E14" s="51">
        <f t="shared" si="12"/>
        <v>60</v>
      </c>
      <c r="F14" s="53">
        <f t="shared" ref="F14:N14" si="13">+F13+C14</f>
        <v>180</v>
      </c>
      <c r="G14" s="49">
        <f t="shared" si="13"/>
        <v>200</v>
      </c>
      <c r="H14" s="55">
        <f t="shared" si="13"/>
        <v>255</v>
      </c>
      <c r="I14" s="25">
        <f t="shared" si="13"/>
        <v>300</v>
      </c>
      <c r="J14" s="49">
        <f t="shared" si="13"/>
        <v>260</v>
      </c>
      <c r="K14" s="51">
        <f t="shared" si="13"/>
        <v>310</v>
      </c>
      <c r="L14" s="53">
        <f t="shared" si="13"/>
        <v>360</v>
      </c>
      <c r="M14" s="49">
        <f t="shared" si="13"/>
        <v>260</v>
      </c>
      <c r="N14" s="55">
        <f t="shared" si="13"/>
        <v>310</v>
      </c>
      <c r="O14" s="25"/>
      <c r="P14" s="49"/>
      <c r="Q14" s="51"/>
    </row>
    <row r="16">
      <c r="A16" s="59" t="s">
        <v>26</v>
      </c>
      <c r="B16" s="59">
        <f>SUM(B3:B12)</f>
        <v>360</v>
      </c>
    </row>
    <row r="17">
      <c r="A17" s="59" t="s">
        <v>27</v>
      </c>
      <c r="B17" s="59" t="s">
        <v>28</v>
      </c>
      <c r="C17" s="59" t="s">
        <v>29</v>
      </c>
    </row>
    <row r="18">
      <c r="B18" s="59" t="s">
        <v>30</v>
      </c>
      <c r="C18" s="59" t="s">
        <v>31</v>
      </c>
    </row>
    <row r="19">
      <c r="A19" s="59" t="s">
        <v>32</v>
      </c>
      <c r="M19" s="59" t="s">
        <v>7</v>
      </c>
      <c r="N19" s="59" t="s">
        <v>8</v>
      </c>
      <c r="O19" s="59" t="s">
        <v>9</v>
      </c>
    </row>
    <row r="20">
      <c r="A20" s="59" t="s">
        <v>7</v>
      </c>
      <c r="B20" s="59">
        <f>+I14</f>
        <v>300</v>
      </c>
      <c r="D20" s="59" t="s">
        <v>33</v>
      </c>
      <c r="E20" s="64">
        <f>+B22-B20</f>
        <v>-40</v>
      </c>
      <c r="F20" s="59" t="s">
        <v>34</v>
      </c>
      <c r="G20" s="59" t="s">
        <v>35</v>
      </c>
      <c r="L20" s="59" t="s">
        <v>36</v>
      </c>
      <c r="M20" s="59">
        <f t="shared" ref="M20:O20" si="14">+C14</f>
        <v>40</v>
      </c>
      <c r="N20" s="59">
        <f t="shared" si="14"/>
        <v>60</v>
      </c>
      <c r="O20" s="59">
        <f t="shared" si="14"/>
        <v>60</v>
      </c>
    </row>
    <row r="21" ht="15.75" customHeight="1">
      <c r="A21" s="59" t="s">
        <v>9</v>
      </c>
      <c r="B21" s="59">
        <f>+K14</f>
        <v>310</v>
      </c>
      <c r="D21" s="59" t="s">
        <v>37</v>
      </c>
      <c r="E21" s="64">
        <f>+B22-B21</f>
        <v>-50</v>
      </c>
      <c r="F21" s="59" t="s">
        <v>38</v>
      </c>
      <c r="G21" s="59" t="s">
        <v>39</v>
      </c>
      <c r="L21" s="59" t="s">
        <v>40</v>
      </c>
      <c r="M21" s="59">
        <f t="shared" ref="M21:O21" si="15">+F14</f>
        <v>180</v>
      </c>
      <c r="N21" s="59">
        <f t="shared" si="15"/>
        <v>200</v>
      </c>
      <c r="O21" s="59">
        <f t="shared" si="15"/>
        <v>255</v>
      </c>
    </row>
    <row r="22" ht="15.75" customHeight="1">
      <c r="A22" s="59" t="s">
        <v>8</v>
      </c>
      <c r="B22" s="59">
        <f>+J14</f>
        <v>260</v>
      </c>
      <c r="D22" s="59" t="s">
        <v>41</v>
      </c>
      <c r="E22" s="64">
        <f>+B22/B20</f>
        <v>0.8666666667</v>
      </c>
      <c r="F22" s="59" t="s">
        <v>42</v>
      </c>
      <c r="G22" s="59" t="s">
        <v>43</v>
      </c>
      <c r="L22" s="59" t="s">
        <v>44</v>
      </c>
      <c r="M22" s="59">
        <f t="shared" ref="M22:O22" si="16">+I14</f>
        <v>300</v>
      </c>
      <c r="N22" s="59">
        <f t="shared" si="16"/>
        <v>260</v>
      </c>
      <c r="O22" s="59">
        <f t="shared" si="16"/>
        <v>310</v>
      </c>
    </row>
    <row r="23" ht="15.75" customHeight="1">
      <c r="D23" s="59" t="s">
        <v>45</v>
      </c>
      <c r="E23" s="64">
        <f>+B22/B21</f>
        <v>0.8387096774</v>
      </c>
      <c r="F23" s="59" t="s">
        <v>46</v>
      </c>
      <c r="G23" s="59" t="s">
        <v>47</v>
      </c>
      <c r="L23" s="59" t="s">
        <v>48</v>
      </c>
      <c r="M23" s="59">
        <f t="shared" ref="M23:O23" si="17">+L14</f>
        <v>360</v>
      </c>
      <c r="N23" s="59">
        <f t="shared" si="17"/>
        <v>260</v>
      </c>
      <c r="O23" s="59">
        <f t="shared" si="17"/>
        <v>310</v>
      </c>
    </row>
    <row r="24" ht="15.75" customHeight="1">
      <c r="D24" s="59" t="s">
        <v>49</v>
      </c>
      <c r="E24" s="64">
        <f>+B16-B22</f>
        <v>100</v>
      </c>
      <c r="F24" s="59" t="s">
        <v>50</v>
      </c>
      <c r="G24" s="59" t="s">
        <v>51</v>
      </c>
      <c r="H24" s="59" t="s">
        <v>52</v>
      </c>
    </row>
    <row r="25" ht="15.75" customHeight="1">
      <c r="D25" s="59" t="s">
        <v>49</v>
      </c>
      <c r="E25" s="64">
        <f>+(B16-B22)/(E22*E23)</f>
        <v>137.5739645</v>
      </c>
      <c r="F25" s="59" t="s">
        <v>53</v>
      </c>
      <c r="G25" s="59" t="s">
        <v>54</v>
      </c>
      <c r="H25" s="59" t="s">
        <v>52</v>
      </c>
    </row>
    <row r="26" ht="15.75" customHeight="1">
      <c r="D26" s="59" t="s">
        <v>55</v>
      </c>
      <c r="E26" s="64">
        <f>+B21+(B16-B22)</f>
        <v>410</v>
      </c>
      <c r="F26" s="59" t="s">
        <v>56</v>
      </c>
      <c r="G26" s="59" t="s">
        <v>51</v>
      </c>
      <c r="H26" s="59" t="s">
        <v>57</v>
      </c>
    </row>
    <row r="27" ht="15.75" customHeight="1">
      <c r="D27" s="59" t="s">
        <v>55</v>
      </c>
      <c r="E27" s="64">
        <f>+B16/E23</f>
        <v>429.2307692</v>
      </c>
      <c r="F27" s="59" t="s">
        <v>58</v>
      </c>
      <c r="G27" s="59" t="s">
        <v>54</v>
      </c>
      <c r="H27" s="59" t="s">
        <v>57</v>
      </c>
    </row>
    <row r="28" ht="15.75" customHeight="1">
      <c r="D28" s="59" t="s">
        <v>55</v>
      </c>
      <c r="E28" s="64">
        <f>+B21+(B16-B22)/(E23*E22)</f>
        <v>447.5739645</v>
      </c>
      <c r="F28" s="59" t="s">
        <v>59</v>
      </c>
      <c r="G28" s="59" t="s">
        <v>60</v>
      </c>
      <c r="H28" s="59" t="s">
        <v>57</v>
      </c>
    </row>
    <row r="29" ht="15.75" customHeight="1">
      <c r="D29" s="59" t="s">
        <v>61</v>
      </c>
      <c r="E29" s="64">
        <f>+(B16-B22)/(B16-B21)</f>
        <v>2</v>
      </c>
      <c r="F29" s="59" t="s">
        <v>62</v>
      </c>
      <c r="G29" s="59" t="s">
        <v>63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E1"/>
    <mergeCell ref="F1:H1"/>
    <mergeCell ref="I1:K1"/>
    <mergeCell ref="L1:N1"/>
    <mergeCell ref="O1:Q1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5" width="10.13"/>
    <col customWidth="1" min="6" max="8" width="10.0"/>
    <col customWidth="1" min="9" max="9" width="9.38"/>
    <col customWidth="1" min="10" max="10" width="8.88"/>
    <col customWidth="1" min="11" max="26" width="9.38"/>
  </cols>
  <sheetData>
    <row r="1" ht="7.5" customHeight="1"/>
    <row r="2">
      <c r="B2" s="41" t="s">
        <v>21</v>
      </c>
      <c r="C2" s="42"/>
      <c r="D2" s="42"/>
      <c r="E2" s="42"/>
      <c r="F2" s="42"/>
      <c r="G2" s="42"/>
      <c r="H2" s="42"/>
      <c r="I2" s="42"/>
      <c r="J2" s="42"/>
      <c r="K2" s="43"/>
    </row>
    <row r="4" ht="21.75" customHeight="1">
      <c r="B4" s="44" t="s">
        <v>22</v>
      </c>
      <c r="C4" s="46"/>
      <c r="D4" s="47"/>
      <c r="E4" s="47"/>
      <c r="F4" s="48"/>
      <c r="I4" s="50"/>
      <c r="J4" s="50"/>
    </row>
    <row r="5" ht="21.75" customHeight="1">
      <c r="B5" s="52" t="s">
        <v>24</v>
      </c>
      <c r="C5" s="54"/>
      <c r="D5" s="56"/>
      <c r="E5" s="56"/>
      <c r="F5" s="57"/>
    </row>
    <row r="6" ht="21.75" customHeight="1">
      <c r="B6" s="58" t="s">
        <v>25</v>
      </c>
      <c r="C6" s="60"/>
      <c r="D6" s="61"/>
      <c r="E6" s="61"/>
      <c r="F6" s="62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24.0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24.0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24.0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24.0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24.0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24.0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24.0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24.0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24.0" customHeight="1">
      <c r="A22" s="65"/>
      <c r="B22" s="66" t="s">
        <v>64</v>
      </c>
      <c r="C22" s="67"/>
      <c r="D22" s="67"/>
      <c r="E22" s="67"/>
      <c r="F22" s="67"/>
      <c r="G22" s="67"/>
      <c r="H22" s="67"/>
      <c r="I22" s="67"/>
      <c r="J22" s="67"/>
      <c r="K22" s="68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24.0" customHeight="1">
      <c r="A23" s="65"/>
      <c r="B23" s="69"/>
      <c r="K23" s="70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24.0" customHeight="1">
      <c r="A24" s="65"/>
      <c r="B24" s="71"/>
      <c r="C24" s="72"/>
      <c r="D24" s="72"/>
      <c r="E24" s="72"/>
      <c r="F24" s="72"/>
      <c r="G24" s="72"/>
      <c r="H24" s="72"/>
      <c r="I24" s="72"/>
      <c r="J24" s="72"/>
      <c r="K24" s="73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24.0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7.5" customHeight="1"/>
    <row r="27" ht="15.75" customHeight="1">
      <c r="B27" s="41" t="s">
        <v>21</v>
      </c>
      <c r="C27" s="42"/>
      <c r="D27" s="42"/>
      <c r="E27" s="42"/>
      <c r="F27" s="42"/>
      <c r="G27" s="42"/>
      <c r="H27" s="42"/>
      <c r="I27" s="42"/>
      <c r="J27" s="42"/>
      <c r="K27" s="43"/>
    </row>
    <row r="28" ht="15.75" customHeight="1"/>
    <row r="29" ht="15.75" customHeight="1"/>
    <row r="30" ht="15.75" customHeight="1"/>
    <row r="31" ht="15.75" customHeight="1"/>
    <row r="32" ht="15.75" customHeight="1">
      <c r="B32" s="74" t="s">
        <v>65</v>
      </c>
      <c r="C32" s="75"/>
      <c r="D32" s="74" t="s">
        <v>66</v>
      </c>
      <c r="E32" s="75"/>
      <c r="F32" s="74" t="s">
        <v>67</v>
      </c>
      <c r="G32" s="76"/>
      <c r="H32" s="76"/>
      <c r="I32" s="76"/>
      <c r="J32" s="76"/>
      <c r="K32" s="75"/>
    </row>
    <row r="33" ht="15.75" customHeight="1">
      <c r="B33" s="77" t="s">
        <v>26</v>
      </c>
      <c r="C33" s="78">
        <f>+'Cálculos'!B16</f>
        <v>360</v>
      </c>
      <c r="D33" s="79"/>
      <c r="E33" s="80"/>
      <c r="F33" s="81"/>
      <c r="G33" s="80"/>
      <c r="H33" s="80"/>
      <c r="I33" s="80"/>
      <c r="J33" s="80"/>
      <c r="K33" s="82"/>
    </row>
    <row r="34" ht="15.75" customHeight="1">
      <c r="B34" s="83" t="s">
        <v>7</v>
      </c>
      <c r="C34" s="84">
        <f>+'Cálculos'!B20</f>
        <v>300</v>
      </c>
      <c r="D34" s="85"/>
      <c r="E34" s="56"/>
      <c r="F34" s="86"/>
      <c r="G34" s="56"/>
      <c r="H34" s="56"/>
      <c r="I34" s="56"/>
      <c r="J34" s="56"/>
      <c r="K34" s="57"/>
    </row>
    <row r="35" ht="15.75" customHeight="1">
      <c r="B35" s="83" t="s">
        <v>9</v>
      </c>
      <c r="C35" s="84">
        <f>+'Cálculos'!B21</f>
        <v>310</v>
      </c>
      <c r="D35" s="85"/>
      <c r="E35" s="56"/>
      <c r="F35" s="86"/>
      <c r="G35" s="56"/>
      <c r="H35" s="56"/>
      <c r="I35" s="56"/>
      <c r="J35" s="56"/>
      <c r="K35" s="57"/>
    </row>
    <row r="36" ht="15.75" customHeight="1">
      <c r="B36" s="77" t="s">
        <v>8</v>
      </c>
      <c r="C36" s="78">
        <f>+'Cálculos'!B22</f>
        <v>260</v>
      </c>
      <c r="D36" s="85" t="s">
        <v>34</v>
      </c>
      <c r="E36" s="56"/>
      <c r="F36" s="86"/>
      <c r="G36" s="56"/>
      <c r="H36" s="56"/>
      <c r="I36" s="56"/>
      <c r="J36" s="56"/>
      <c r="K36" s="57"/>
    </row>
    <row r="37" ht="15.75" customHeight="1">
      <c r="B37" s="83" t="s">
        <v>37</v>
      </c>
      <c r="C37" s="84">
        <f>+'Cálculos'!E21</f>
        <v>-50</v>
      </c>
      <c r="D37" s="85" t="s">
        <v>38</v>
      </c>
      <c r="E37" s="56"/>
      <c r="F37" s="86"/>
      <c r="G37" s="56"/>
      <c r="H37" s="56"/>
      <c r="I37" s="56"/>
      <c r="J37" s="56"/>
      <c r="K37" s="57"/>
    </row>
    <row r="38" ht="15.75" customHeight="1">
      <c r="B38" s="83" t="s">
        <v>41</v>
      </c>
      <c r="C38" s="84">
        <f>+'Cálculos'!E22</f>
        <v>0.8666666667</v>
      </c>
      <c r="D38" s="85" t="s">
        <v>42</v>
      </c>
      <c r="E38" s="56"/>
      <c r="F38" s="86"/>
      <c r="G38" s="56"/>
      <c r="H38" s="56"/>
      <c r="I38" s="56"/>
      <c r="J38" s="56"/>
      <c r="K38" s="57"/>
    </row>
    <row r="39" ht="15.75" customHeight="1">
      <c r="B39" s="83" t="s">
        <v>45</v>
      </c>
      <c r="C39" s="84">
        <f>+'Cálculos'!E23</f>
        <v>0.8387096774</v>
      </c>
      <c r="D39" s="85" t="s">
        <v>46</v>
      </c>
      <c r="E39" s="56"/>
      <c r="F39" s="86"/>
      <c r="G39" s="56"/>
      <c r="H39" s="56"/>
      <c r="I39" s="56"/>
      <c r="J39" s="56"/>
      <c r="K39" s="57"/>
    </row>
    <row r="40" ht="15.75" customHeight="1">
      <c r="B40" s="83" t="s">
        <v>49</v>
      </c>
      <c r="C40" s="84">
        <f>+'Cálculos'!E24</f>
        <v>100</v>
      </c>
      <c r="D40" s="85" t="s">
        <v>50</v>
      </c>
      <c r="E40" s="56"/>
      <c r="F40" s="86"/>
      <c r="G40" s="56"/>
      <c r="H40" s="56"/>
      <c r="I40" s="56"/>
      <c r="J40" s="56"/>
      <c r="K40" s="57"/>
    </row>
    <row r="41" ht="15.75" customHeight="1">
      <c r="B41" s="83" t="s">
        <v>49</v>
      </c>
      <c r="C41" s="84">
        <f>+'Cálculos'!E25</f>
        <v>137.5739645</v>
      </c>
      <c r="D41" s="85" t="s">
        <v>53</v>
      </c>
      <c r="E41" s="56"/>
      <c r="F41" s="86"/>
      <c r="G41" s="56"/>
      <c r="H41" s="56"/>
      <c r="I41" s="56"/>
      <c r="J41" s="56"/>
      <c r="K41" s="57"/>
    </row>
    <row r="42" ht="15.75" customHeight="1">
      <c r="B42" s="83" t="s">
        <v>55</v>
      </c>
      <c r="C42" s="84">
        <f>+'Cálculos'!E26</f>
        <v>410</v>
      </c>
      <c r="D42" s="85" t="s">
        <v>56</v>
      </c>
      <c r="E42" s="56"/>
      <c r="F42" s="86"/>
      <c r="G42" s="56"/>
      <c r="H42" s="56"/>
      <c r="I42" s="56"/>
      <c r="J42" s="56"/>
      <c r="K42" s="57"/>
    </row>
    <row r="43" ht="15.75" customHeight="1">
      <c r="B43" s="83" t="s">
        <v>55</v>
      </c>
      <c r="C43" s="84">
        <f>+'Cálculos'!E27</f>
        <v>429.2307692</v>
      </c>
      <c r="D43" s="85" t="s">
        <v>58</v>
      </c>
      <c r="E43" s="56"/>
      <c r="F43" s="86"/>
      <c r="G43" s="56"/>
      <c r="H43" s="56"/>
      <c r="I43" s="56"/>
      <c r="J43" s="56"/>
      <c r="K43" s="57"/>
    </row>
    <row r="44" ht="15.75" customHeight="1">
      <c r="B44" s="83" t="s">
        <v>55</v>
      </c>
      <c r="C44" s="84">
        <f>+'Cálculos'!E28</f>
        <v>447.5739645</v>
      </c>
      <c r="D44" s="85" t="s">
        <v>59</v>
      </c>
      <c r="E44" s="56"/>
      <c r="F44" s="86"/>
      <c r="G44" s="56"/>
      <c r="H44" s="56"/>
      <c r="I44" s="56"/>
      <c r="J44" s="56"/>
      <c r="K44" s="57"/>
    </row>
    <row r="45" ht="15.75" customHeight="1">
      <c r="B45" s="87" t="s">
        <v>61</v>
      </c>
      <c r="C45" s="88">
        <f>+'Cálculos'!E29</f>
        <v>2</v>
      </c>
      <c r="D45" s="89" t="s">
        <v>62</v>
      </c>
      <c r="E45" s="61"/>
      <c r="F45" s="90"/>
      <c r="G45" s="61"/>
      <c r="H45" s="61"/>
      <c r="I45" s="61"/>
      <c r="J45" s="61"/>
      <c r="K45" s="62"/>
    </row>
    <row r="46" ht="15.75" customHeight="1"/>
    <row r="47" ht="15.75" customHeight="1"/>
    <row r="48" ht="24.0" customHeight="1">
      <c r="A48" s="65"/>
      <c r="B48" s="66" t="s">
        <v>64</v>
      </c>
      <c r="C48" s="67"/>
      <c r="D48" s="67"/>
      <c r="E48" s="67"/>
      <c r="F48" s="67"/>
      <c r="G48" s="67"/>
      <c r="H48" s="67"/>
      <c r="I48" s="67"/>
      <c r="J48" s="67"/>
      <c r="K48" s="68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24.0" customHeight="1">
      <c r="A49" s="65"/>
      <c r="B49" s="69"/>
      <c r="K49" s="70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24.0" customHeight="1">
      <c r="A50" s="65"/>
      <c r="B50" s="71"/>
      <c r="C50" s="72"/>
      <c r="D50" s="72"/>
      <c r="E50" s="72"/>
      <c r="F50" s="72"/>
      <c r="G50" s="72"/>
      <c r="H50" s="72"/>
      <c r="I50" s="72"/>
      <c r="J50" s="72"/>
      <c r="K50" s="73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24.0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/>
    <row r="53" ht="15.75" customHeight="1">
      <c r="I53" s="91"/>
      <c r="J53" s="80"/>
      <c r="K53" s="80"/>
    </row>
    <row r="54" ht="15.75" customHeight="1">
      <c r="I54" s="92" t="s">
        <v>68</v>
      </c>
      <c r="J54" s="93"/>
      <c r="K54" s="93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F36:K36"/>
    <mergeCell ref="F37:K37"/>
    <mergeCell ref="F39:K39"/>
    <mergeCell ref="F40:K40"/>
    <mergeCell ref="D36:E36"/>
    <mergeCell ref="D37:E37"/>
    <mergeCell ref="F38:K38"/>
    <mergeCell ref="D40:E40"/>
    <mergeCell ref="D35:E35"/>
    <mergeCell ref="F34:K34"/>
    <mergeCell ref="F35:K35"/>
    <mergeCell ref="D38:E38"/>
    <mergeCell ref="D39:E39"/>
    <mergeCell ref="D43:E43"/>
    <mergeCell ref="D44:E44"/>
    <mergeCell ref="F43:K43"/>
    <mergeCell ref="F44:K44"/>
    <mergeCell ref="F45:K45"/>
    <mergeCell ref="D45:E45"/>
    <mergeCell ref="F41:K41"/>
    <mergeCell ref="D41:E41"/>
    <mergeCell ref="F42:K42"/>
    <mergeCell ref="D42:E42"/>
    <mergeCell ref="B48:K50"/>
    <mergeCell ref="I53:K53"/>
    <mergeCell ref="I54:K54"/>
    <mergeCell ref="D32:E32"/>
    <mergeCell ref="D34:E34"/>
    <mergeCell ref="D33:E33"/>
    <mergeCell ref="B32:C32"/>
    <mergeCell ref="F32:K32"/>
    <mergeCell ref="F33:K33"/>
    <mergeCell ref="B2:K2"/>
    <mergeCell ref="C4:F4"/>
    <mergeCell ref="C6:F6"/>
    <mergeCell ref="C5:F5"/>
    <mergeCell ref="B22:K24"/>
    <mergeCell ref="B27:K27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