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hHq64kurefZ1q+MbBe6f7FcB3a/A=="/>
    </ext>
  </extLst>
</workbook>
</file>

<file path=xl/sharedStrings.xml><?xml version="1.0" encoding="utf-8"?>
<sst xmlns="http://schemas.openxmlformats.org/spreadsheetml/2006/main" count="164" uniqueCount="108">
  <si>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</si>
  <si>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</si>
  <si>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</si>
  <si>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</si>
  <si>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</si>
  <si>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</si>
  <si>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</si>
  <si>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</si>
  <si>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</si>
  <si>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</si>
  <si>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</si>
  <si>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</si>
  <si>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</si>
  <si>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>Informe de Avance</t>
  </si>
  <si>
    <t>Proyecto</t>
  </si>
  <si>
    <t>Fecha</t>
  </si>
  <si>
    <t>Menú  Web</t>
  </si>
  <si>
    <t>PM</t>
  </si>
  <si>
    <t>Rojo = EV</t>
  </si>
  <si>
    <t>Arriba</t>
  </si>
  <si>
    <t>Azul = PV</t>
  </si>
  <si>
    <t>Medio</t>
  </si>
  <si>
    <t>Azul = AC</t>
  </si>
  <si>
    <t>Abajo</t>
  </si>
  <si>
    <t>Login Usuarios/registro</t>
  </si>
  <si>
    <t>ABM Alumno Web</t>
  </si>
  <si>
    <t>Análisis:</t>
  </si>
  <si>
    <t>ABM Carrera Web</t>
  </si>
  <si>
    <t>Indicadores</t>
  </si>
  <si>
    <t>ABM preguntas abiertas Web</t>
  </si>
  <si>
    <t>Fórmula</t>
  </si>
  <si>
    <t>Análisis/Descripción</t>
  </si>
  <si>
    <t>BAC</t>
  </si>
  <si>
    <t>ABM preguntas multiple choice Web</t>
  </si>
  <si>
    <t>El presupuesto total</t>
  </si>
  <si>
    <t>ABM Examenes Web</t>
  </si>
  <si>
    <t>Coste que se a planificado hasta ahora</t>
  </si>
  <si>
    <t>Coste real del trabajo realizado hasta ahora</t>
  </si>
  <si>
    <t>ABM Cursos</t>
  </si>
  <si>
    <t>Lo que obtuve hasta ahora</t>
  </si>
  <si>
    <t>SV</t>
  </si>
  <si>
    <t>EV-PV</t>
  </si>
  <si>
    <t>Vamos por delante con respecto a la planificación</t>
  </si>
  <si>
    <t>CV</t>
  </si>
  <si>
    <t>Creación de la Base de Datos</t>
  </si>
  <si>
    <t>EV-AC</t>
  </si>
  <si>
    <t>Estamos por debajo del presupuesto</t>
  </si>
  <si>
    <t>SPI</t>
  </si>
  <si>
    <t>EV/PV</t>
  </si>
  <si>
    <t>Se hace un uso eficiente del tiempo</t>
  </si>
  <si>
    <t>CPI</t>
  </si>
  <si>
    <t>EV/AC</t>
  </si>
  <si>
    <t>Estamos haciendo un uso eficiente de los recursos</t>
  </si>
  <si>
    <t>ETC</t>
  </si>
  <si>
    <t>ABM Alumnos Base de datos</t>
  </si>
  <si>
    <t>BAC-EV</t>
  </si>
  <si>
    <t>Nos faltaría completar todo eso hasta el momento</t>
  </si>
  <si>
    <t>(BAC-EV)/(SPI*CPI)</t>
  </si>
  <si>
    <t>Si se mantiene el rendimiento costaría en horas.</t>
  </si>
  <si>
    <t>EAC</t>
  </si>
  <si>
    <t>AC+(BAC-EV)</t>
  </si>
  <si>
    <t>la estimación al finalizar es mejor a la presupuestada</t>
  </si>
  <si>
    <t>ABM preguntas abiertas Base de Datos</t>
  </si>
  <si>
    <t>BAC/CPI</t>
  </si>
  <si>
    <t>Que podría costar menos el proyecto si seguimos manteniendo este rendimiento de trabajo</t>
  </si>
  <si>
    <t>AC+(BAC-EV)/(SPI*CPI)</t>
  </si>
  <si>
    <t>Costará menos si se mantiene el rendimiento desde el costo</t>
  </si>
  <si>
    <t>TCPI</t>
  </si>
  <si>
    <t>ABM preguntas multiple choice BD</t>
  </si>
  <si>
    <t>(BAC-EV)/(BAC-AC)</t>
  </si>
  <si>
    <t>El rendimiento en costos que se necesita en los recursos
restantes para terminar el proyecto.</t>
  </si>
  <si>
    <t>Firma</t>
  </si>
  <si>
    <t>ABM Examenes BD</t>
  </si>
  <si>
    <t>ABM  Carreras BD</t>
  </si>
  <si>
    <t>ABM  Cursos BD</t>
  </si>
  <si>
    <t>Reporte Alumnos Inscriptos BD</t>
  </si>
  <si>
    <t>Reporte Alumnos Aprobados BD</t>
  </si>
  <si>
    <t>Reporte Alumnos Desaprobados BD</t>
  </si>
  <si>
    <t>Integración web,back-end</t>
  </si>
  <si>
    <t>Pruebas Finales</t>
  </si>
  <si>
    <t>parciales</t>
  </si>
  <si>
    <t>acumulados</t>
  </si>
  <si>
    <t>AC: Es la sumatoria de lo realmente ocurrido</t>
  </si>
  <si>
    <t>PV: Es el presupuesto autorizado</t>
  </si>
  <si>
    <t>EV: Es una medida del trabajo realizado en términos del presupuesto autorizado</t>
  </si>
  <si>
    <t>P1</t>
  </si>
  <si>
    <t>P2</t>
  </si>
  <si>
    <t>P3</t>
  </si>
  <si>
    <t>regla de avance</t>
  </si>
  <si>
    <t>50/50</t>
  </si>
  <si>
    <t>Todas las tareas</t>
  </si>
  <si>
    <t>P4</t>
  </si>
  <si>
    <t>33/33/33</t>
  </si>
  <si>
    <t>Ninguna</t>
  </si>
  <si>
    <t>P5</t>
  </si>
  <si>
    <t>P6</t>
  </si>
  <si>
    <t>P7</t>
  </si>
  <si>
    <t>estoy al final del período 3</t>
  </si>
  <si>
    <t>desvío calendario - Determina atrasos o adelantos del proyecto</t>
  </si>
  <si>
    <t>desvío costos - Determina ahorros o sobrecostos del proyecto</t>
  </si>
  <si>
    <t>lo que avancé frente a lo que tenía que avanzar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</si>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</sst>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20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sz val="12.0"/>
      <color rgb="FF333333"/>
      <name val="Calibri"/>
    </font>
    <font>
      <b/>
      <u/>
      <sz val="14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6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Alignment="1" applyBorder="1" applyFont="1">
      <alignment readingOrder="0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0" fontId="4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3" fontId="5" numFmtId="0" xfId="0" applyAlignment="1" applyBorder="1" applyFill="1" applyFont="1">
      <alignment vertical="center"/>
    </xf>
    <xf borderId="19" fillId="2" fontId="1" numFmtId="0" xfId="0" applyBorder="1" applyFont="1"/>
    <xf borderId="20" fillId="0" fontId="1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2" fontId="1" numFmtId="0" xfId="0" applyBorder="1" applyFont="1"/>
    <xf borderId="0" fillId="0" fontId="2" numFmtId="0" xfId="0" applyAlignment="1" applyFont="1">
      <alignment readingOrder="0"/>
    </xf>
    <xf borderId="24" fillId="2" fontId="1" numFmtId="0" xfId="0" applyBorder="1" applyFont="1"/>
    <xf borderId="0" fillId="0" fontId="1" numFmtId="0" xfId="0" applyFont="1"/>
    <xf borderId="0" fillId="2" fontId="1" numFmtId="0" xfId="0" applyFont="1"/>
    <xf borderId="25" fillId="3" fontId="5" numFmtId="0" xfId="0" applyAlignment="1" applyBorder="1" applyFont="1">
      <alignment vertical="center"/>
    </xf>
    <xf borderId="18" fillId="0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center"/>
    </xf>
    <xf borderId="26" fillId="0" fontId="2" numFmtId="0" xfId="0" applyAlignment="1" applyBorder="1" applyFont="1">
      <alignment readingOrder="0"/>
    </xf>
    <xf borderId="27" fillId="0" fontId="3" numFmtId="0" xfId="0" applyBorder="1" applyFont="1"/>
    <xf borderId="28" fillId="0" fontId="2" numFmtId="0" xfId="0" applyAlignment="1" applyBorder="1" applyFont="1">
      <alignment readingOrder="0"/>
    </xf>
    <xf borderId="29" fillId="3" fontId="5" numFmtId="0" xfId="0" applyAlignment="1" applyBorder="1" applyFont="1">
      <alignment vertical="center"/>
    </xf>
    <xf borderId="30" fillId="0" fontId="2" numFmtId="0" xfId="0" applyAlignment="1" applyBorder="1" applyFont="1">
      <alignment readingOrder="0"/>
    </xf>
    <xf borderId="31" fillId="0" fontId="1" numFmtId="0" xfId="0" applyAlignment="1" applyBorder="1" applyFont="1">
      <alignment horizontal="center" vertical="center"/>
    </xf>
    <xf borderId="32" fillId="0" fontId="2" numFmtId="0" xfId="0" applyAlignment="1" applyBorder="1" applyFont="1">
      <alignment readingOrder="0"/>
    </xf>
    <xf borderId="33" fillId="0" fontId="3" numFmtId="0" xfId="0" applyBorder="1" applyFont="1"/>
    <xf borderId="34" fillId="0" fontId="2" numFmtId="0" xfId="0" applyAlignment="1" applyBorder="1" applyFont="1">
      <alignment readingOrder="0"/>
    </xf>
    <xf borderId="35" fillId="0" fontId="3" numFmtId="0" xfId="0" applyBorder="1" applyFont="1"/>
    <xf borderId="28" fillId="0" fontId="1" numFmtId="0" xfId="0" applyBorder="1" applyFont="1"/>
    <xf borderId="0" fillId="0" fontId="7" numFmtId="0" xfId="0" applyAlignment="1" applyFont="1">
      <alignment readingOrder="0"/>
    </xf>
    <xf borderId="30" fillId="0" fontId="1" numFmtId="0" xfId="0" applyBorder="1" applyFont="1"/>
    <xf borderId="0" fillId="0" fontId="8" numFmtId="0" xfId="0" applyFont="1"/>
    <xf borderId="36" fillId="0" fontId="1" numFmtId="0" xfId="0" applyBorder="1" applyFont="1"/>
    <xf borderId="34" fillId="0" fontId="1" numFmtId="0" xfId="0" applyBorder="1" applyFont="1"/>
    <xf borderId="0" fillId="0" fontId="9" numFmtId="0" xfId="0" applyFont="1"/>
    <xf borderId="37" fillId="0" fontId="2" numFmtId="0" xfId="0" applyAlignment="1" applyBorder="1" applyFont="1">
      <alignment readingOrder="0"/>
    </xf>
    <xf borderId="30" fillId="0" fontId="6" numFmtId="0" xfId="0" applyAlignment="1" applyBorder="1" applyFont="1">
      <alignment vertical="bottom"/>
    </xf>
    <xf borderId="7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38" fillId="0" fontId="2" numFmtId="0" xfId="0" applyAlignment="1" applyBorder="1" applyFont="1">
      <alignment readingOrder="0"/>
    </xf>
    <xf borderId="39" fillId="0" fontId="7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38" fillId="0" fontId="1" numFmtId="0" xfId="0" applyBorder="1" applyFont="1"/>
    <xf borderId="32" fillId="0" fontId="1" numFmtId="0" xfId="0" applyBorder="1" applyFont="1"/>
    <xf borderId="9" fillId="0" fontId="1" numFmtId="0" xfId="0" applyBorder="1" applyFont="1"/>
    <xf borderId="25" fillId="0" fontId="1" numFmtId="0" xfId="0" applyBorder="1" applyFont="1"/>
    <xf borderId="40" fillId="0" fontId="10" numFmtId="0" xfId="0" applyAlignment="1" applyBorder="1" applyFont="1">
      <alignment horizontal="left" readingOrder="0" vertical="top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39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7" fillId="0" fontId="1" numFmtId="0" xfId="0" applyBorder="1" applyFont="1"/>
    <xf borderId="15" fillId="0" fontId="11" numFmtId="0" xfId="0" applyAlignment="1" applyBorder="1" applyFont="1">
      <alignment horizontal="center" readingOrder="0"/>
    </xf>
    <xf borderId="47" fillId="2" fontId="8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28" fillId="0" fontId="9" numFmtId="0" xfId="0" applyAlignment="1" applyBorder="1" applyFont="1">
      <alignment horizontal="center" vertical="center"/>
    </xf>
    <xf borderId="50" fillId="4" fontId="9" numFmtId="2" xfId="0" applyAlignment="1" applyBorder="1" applyFill="1" applyFont="1" applyNumberFormat="1">
      <alignment horizontal="center" vertical="center"/>
    </xf>
    <xf borderId="8" fillId="0" fontId="12" numFmtId="0" xfId="0" applyAlignment="1" applyBorder="1" applyFont="1">
      <alignment horizontal="left" readingOrder="0" shrinkToFit="0" wrapText="1"/>
    </xf>
    <xf borderId="25" fillId="0" fontId="9" numFmtId="0" xfId="0" applyAlignment="1" applyBorder="1" applyFont="1">
      <alignment horizontal="center" vertical="center"/>
    </xf>
    <xf borderId="32" fillId="4" fontId="9" numFmtId="2" xfId="0" applyAlignment="1" applyBorder="1" applyFont="1" applyNumberFormat="1">
      <alignment horizontal="center" vertical="center"/>
    </xf>
    <xf borderId="51" fillId="0" fontId="9" numFmtId="0" xfId="0" applyAlignment="1" applyBorder="1" applyFont="1">
      <alignment horizontal="center" vertical="center"/>
    </xf>
    <xf borderId="52" fillId="0" fontId="3" numFmtId="0" xfId="0" applyBorder="1" applyFont="1"/>
    <xf borderId="8" fillId="0" fontId="13" numFmtId="0" xfId="0" applyAlignment="1" applyBorder="1" applyFont="1">
      <alignment horizontal="left" readingOrder="0" shrinkToFit="0" wrapText="1"/>
    </xf>
    <xf borderId="53" fillId="0" fontId="9" numFmtId="0" xfId="0" applyAlignment="1" applyBorder="1" applyFont="1">
      <alignment horizontal="center" vertical="center"/>
    </xf>
    <xf borderId="28" fillId="0" fontId="12" numFmtId="0" xfId="0" applyAlignment="1" applyBorder="1" applyFont="1">
      <alignment horizontal="center" readingOrder="0" vertical="center"/>
    </xf>
    <xf borderId="30" fillId="0" fontId="6" numFmtId="0" xfId="0" applyAlignment="1" applyBorder="1" applyFont="1">
      <alignment vertical="bottom"/>
    </xf>
    <xf borderId="30" fillId="0" fontId="0" numFmtId="0" xfId="0" applyAlignment="1" applyBorder="1" applyFont="1">
      <alignment vertical="bottom"/>
    </xf>
    <xf borderId="7" fillId="0" fontId="12" numFmtId="0" xfId="0" applyAlignment="1" applyBorder="1" applyFont="1">
      <alignment horizontal="left" readingOrder="0" shrinkToFit="0" wrapText="1"/>
    </xf>
    <xf borderId="29" fillId="0" fontId="9" numFmtId="0" xfId="0" applyAlignment="1" applyBorder="1" applyFont="1">
      <alignment horizontal="center" vertical="center"/>
    </xf>
    <xf borderId="54" fillId="4" fontId="9" numFmtId="2" xfId="0" applyAlignment="1" applyBorder="1" applyFont="1" applyNumberFormat="1">
      <alignment horizontal="center" vertical="center"/>
    </xf>
    <xf borderId="55" fillId="0" fontId="2" numFmtId="0" xfId="0" applyAlignment="1" applyBorder="1" applyFont="1">
      <alignment readingOrder="0"/>
    </xf>
    <xf borderId="56" fillId="0" fontId="9" numFmtId="0" xfId="0" applyAlignment="1" applyBorder="1" applyFont="1">
      <alignment horizontal="center" vertical="center"/>
    </xf>
    <xf borderId="57" fillId="0" fontId="1" numFmtId="0" xfId="0" applyBorder="1" applyFont="1"/>
    <xf borderId="7" fillId="0" fontId="2" numFmtId="0" xfId="0" applyAlignment="1" applyBorder="1" applyFont="1">
      <alignment horizontal="left" readingOrder="0" shrinkToFit="0" wrapText="1"/>
    </xf>
    <xf borderId="58" fillId="0" fontId="1" numFmtId="0" xfId="0" applyBorder="1" applyFont="1"/>
    <xf borderId="59" fillId="0" fontId="1" numFmtId="0" xfId="0" applyBorder="1" applyFont="1"/>
    <xf borderId="40" fillId="0" fontId="14" numFmtId="0" xfId="0" applyAlignment="1" applyBorder="1" applyFont="1">
      <alignment horizontal="left" vertical="top"/>
    </xf>
    <xf borderId="60" fillId="0" fontId="1" numFmtId="0" xfId="0" applyBorder="1" applyFont="1"/>
    <xf borderId="55" fillId="0" fontId="1" numFmtId="0" xfId="0" applyBorder="1" applyFont="1"/>
    <xf borderId="60" fillId="0" fontId="2" numFmtId="0" xfId="0" applyAlignment="1" applyBorder="1" applyFont="1">
      <alignment readingOrder="0"/>
    </xf>
    <xf borderId="52" fillId="0" fontId="1" numFmtId="0" xfId="0" applyAlignment="1" applyBorder="1" applyFont="1">
      <alignment horizontal="center"/>
    </xf>
    <xf borderId="61" fillId="0" fontId="1" numFmtId="0" xfId="0" applyAlignment="1" applyBorder="1" applyFont="1">
      <alignment horizontal="center"/>
    </xf>
    <xf borderId="61" fillId="0" fontId="3" numFmtId="0" xfId="0" applyBorder="1" applyFont="1"/>
    <xf borderId="7" fillId="0" fontId="7" numFmtId="0" xfId="0" applyAlignment="1" applyBorder="1" applyFont="1">
      <alignment readingOrder="0"/>
    </xf>
    <xf borderId="25" fillId="0" fontId="7" numFmtId="0" xfId="0" applyBorder="1" applyFont="1"/>
    <xf borderId="38" fillId="0" fontId="7" numFmtId="0" xfId="0" applyBorder="1" applyFont="1"/>
    <xf borderId="32" fillId="0" fontId="7" numFmtId="0" xfId="0" applyBorder="1" applyFont="1"/>
    <xf borderId="9" fillId="0" fontId="7" numFmtId="0" xfId="0" applyBorder="1" applyFont="1"/>
    <xf borderId="9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38" fillId="0" fontId="7" numFmtId="0" xfId="0" applyAlignment="1" applyBorder="1" applyFont="1">
      <alignment readingOrder="0"/>
    </xf>
    <xf borderId="32" fillId="0" fontId="7" numFmtId="0" xfId="0" applyAlignment="1" applyBorder="1" applyFont="1">
      <alignment readingOrder="0"/>
    </xf>
    <xf borderId="38" fillId="0" fontId="6" numFmtId="0" xfId="0" applyAlignment="1" applyBorder="1" applyFont="1">
      <alignment readingOrder="0"/>
    </xf>
    <xf borderId="32" fillId="0" fontId="1" numFmtId="0" xfId="0" applyAlignment="1" applyBorder="1" applyFont="1">
      <alignment vertical="bottom"/>
    </xf>
    <xf borderId="22" fillId="2" fontId="1" numFmtId="0" xfId="0" applyAlignment="1" applyBorder="1" applyFont="1">
      <alignment vertical="bottom"/>
    </xf>
    <xf borderId="62" fillId="0" fontId="1" numFmtId="0" xfId="0" applyAlignment="1" applyBorder="1" applyFont="1">
      <alignment horizontal="right" vertical="bottom"/>
    </xf>
    <xf borderId="22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46" fillId="2" fontId="1" numFmtId="0" xfId="0" applyAlignment="1" applyBorder="1" applyFont="1">
      <alignment vertical="bottom"/>
    </xf>
    <xf borderId="63" fillId="0" fontId="1" numFmtId="0" xfId="0" applyAlignment="1" applyBorder="1" applyFont="1">
      <alignment horizontal="right" vertical="bottom"/>
    </xf>
    <xf borderId="46" fillId="0" fontId="1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46" fillId="0" fontId="2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63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0" fillId="0" fontId="7" numFmtId="0" xfId="0" applyFont="1"/>
    <xf borderId="0" fillId="0" fontId="15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PV, EV y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'Cálculos'!$P$31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'Cálculos'!$P$32:$P$38</c:f>
            </c:numRef>
          </c:val>
          <c:smooth val="0"/>
        </c:ser>
        <c:ser>
          <c:idx val="1"/>
          <c:order val="1"/>
          <c:tx>
            <c:strRef>
              <c:f>'Cálculos'!$Q$31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'Cálculos'!$Q$32:$Q$38</c:f>
            </c:numRef>
          </c:val>
          <c:smooth val="0"/>
        </c:ser>
        <c:ser>
          <c:idx val="2"/>
          <c:order val="2"/>
          <c:tx>
            <c:strRef>
              <c:f>'Cálculos'!$R$31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'Cálculos'!$R$32:$R$38</c:f>
            </c:numRef>
          </c:val>
          <c:smooth val="0"/>
        </c:ser>
        <c:axId val="96061514"/>
        <c:axId val="1745604230"/>
      </c:lineChart>
      <c:catAx>
        <c:axId val="9606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604230"/>
      </c:catAx>
      <c:valAx>
        <c:axId val="174560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61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6</xdr:row>
      <xdr:rowOff>66675</xdr:rowOff>
    </xdr:from>
    <xdr:ext cx="5715000" cy="3533775"/>
    <xdr:graphicFrame>
      <xdr:nvGraphicFramePr>
        <xdr:cNvPr id="42631079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21" t="s">
        <v>10</v>
      </c>
      <c r="Y2" s="25" t="s">
        <v>11</v>
      </c>
      <c r="Z2" s="27" t="s">
        <v>12</v>
      </c>
      <c r="AA2" s="29"/>
    </row>
    <row r="3">
      <c r="A3" s="31" t="s">
        <v>16</v>
      </c>
      <c r="B3" s="33">
        <v>40.0</v>
      </c>
      <c r="C3" s="35">
        <v>40.0</v>
      </c>
      <c r="D3" s="37">
        <v>40.0</v>
      </c>
      <c r="E3" s="39">
        <v>10.0</v>
      </c>
      <c r="F3" s="41"/>
      <c r="G3" s="37"/>
      <c r="H3" s="33"/>
      <c r="I3" s="43"/>
      <c r="J3" s="45"/>
      <c r="K3" s="47"/>
      <c r="L3" s="48"/>
      <c r="M3" s="45"/>
      <c r="N3" s="47"/>
      <c r="O3" s="48"/>
      <c r="P3" s="45"/>
      <c r="Q3" s="47"/>
      <c r="R3" s="48"/>
      <c r="S3" s="45"/>
      <c r="T3" s="47"/>
      <c r="U3" s="48"/>
      <c r="V3" s="45"/>
      <c r="W3" s="47"/>
      <c r="X3" s="43">
        <f t="shared" ref="X3:Y3" si="1">SUM(C3,F3,I3,L3,O3,R3,U3)</f>
        <v>40</v>
      </c>
      <c r="Y3" s="48">
        <f t="shared" si="1"/>
        <v>40</v>
      </c>
      <c r="Z3" s="50">
        <f t="shared" ref="Z3:Z22" si="3">sum(E3,H3,K3,N3,Q3,T3,W3)</f>
        <v>10</v>
      </c>
      <c r="AA3" s="28"/>
    </row>
    <row r="4">
      <c r="A4" s="51" t="s">
        <v>24</v>
      </c>
      <c r="B4" s="52">
        <v>10.0</v>
      </c>
      <c r="C4" s="53">
        <v>0.0</v>
      </c>
      <c r="D4" s="54">
        <v>10.0</v>
      </c>
      <c r="E4" s="55">
        <v>5.0</v>
      </c>
      <c r="F4" s="56">
        <v>10.0</v>
      </c>
      <c r="G4" s="54">
        <v>0.0</v>
      </c>
      <c r="H4" s="52">
        <v>0.0</v>
      </c>
      <c r="I4" s="53"/>
      <c r="J4" s="57"/>
      <c r="K4" s="58"/>
      <c r="L4" s="59"/>
      <c r="M4" s="57"/>
      <c r="N4" s="58"/>
      <c r="O4" s="59"/>
      <c r="P4" s="57"/>
      <c r="Q4" s="58"/>
      <c r="R4" s="59"/>
      <c r="S4" s="57"/>
      <c r="T4" s="58"/>
      <c r="U4" s="59"/>
      <c r="V4" s="57"/>
      <c r="W4" s="58"/>
      <c r="X4" s="43">
        <f t="shared" ref="X4:Y4" si="2">SUM(C4,F4,I4,L4,O4,R4,U4)</f>
        <v>10</v>
      </c>
      <c r="Y4" s="48">
        <f t="shared" si="2"/>
        <v>10</v>
      </c>
      <c r="Z4" s="50">
        <f t="shared" si="3"/>
        <v>5</v>
      </c>
      <c r="AA4" s="28"/>
    </row>
    <row r="5" ht="19.5" customHeight="1">
      <c r="A5" s="51" t="s">
        <v>25</v>
      </c>
      <c r="B5" s="52">
        <v>15.0</v>
      </c>
      <c r="C5" s="60"/>
      <c r="D5" s="57"/>
      <c r="E5" s="58"/>
      <c r="F5" s="59"/>
      <c r="G5" s="54">
        <v>7.5</v>
      </c>
      <c r="H5" s="52">
        <v>6.0</v>
      </c>
      <c r="I5" s="53">
        <v>15.0</v>
      </c>
      <c r="J5" s="54">
        <v>15.0</v>
      </c>
      <c r="K5" s="39">
        <v>3.0</v>
      </c>
      <c r="L5" s="59"/>
      <c r="M5" s="57"/>
      <c r="N5" s="58"/>
      <c r="O5" s="59"/>
      <c r="P5" s="57"/>
      <c r="Q5" s="58"/>
      <c r="R5" s="59"/>
      <c r="S5" s="57"/>
      <c r="T5" s="58"/>
      <c r="U5" s="59"/>
      <c r="V5" s="57"/>
      <c r="W5" s="58"/>
      <c r="X5" s="43">
        <f t="shared" ref="X5:Y5" si="4">SUM(C5,F5,I5,L5,O5,R5,U5)</f>
        <v>15</v>
      </c>
      <c r="Y5" s="48">
        <f t="shared" si="4"/>
        <v>22.5</v>
      </c>
      <c r="Z5" s="50">
        <f t="shared" si="3"/>
        <v>9</v>
      </c>
      <c r="AA5" s="28"/>
    </row>
    <row r="6">
      <c r="A6" s="51" t="s">
        <v>27</v>
      </c>
      <c r="B6" s="52">
        <v>15.0</v>
      </c>
      <c r="C6" s="60"/>
      <c r="D6" s="57"/>
      <c r="E6" s="58"/>
      <c r="F6" s="59"/>
      <c r="G6" s="57"/>
      <c r="H6" s="69"/>
      <c r="I6" s="53">
        <v>15.0</v>
      </c>
      <c r="J6" s="54">
        <v>15.0</v>
      </c>
      <c r="K6" s="39">
        <v>20.0</v>
      </c>
      <c r="L6" s="59"/>
      <c r="M6" s="57"/>
      <c r="N6" s="58"/>
      <c r="O6" s="59"/>
      <c r="P6" s="57"/>
      <c r="Q6" s="58"/>
      <c r="R6" s="59"/>
      <c r="S6" s="57"/>
      <c r="T6" s="58"/>
      <c r="U6" s="59"/>
      <c r="V6" s="57"/>
      <c r="W6" s="58"/>
      <c r="X6" s="43">
        <f t="shared" ref="X6:Y6" si="5">SUM(C6,F6,I6,L6,O6,R6,U6)</f>
        <v>15</v>
      </c>
      <c r="Y6" s="48">
        <f t="shared" si="5"/>
        <v>15</v>
      </c>
      <c r="Z6" s="50">
        <f t="shared" si="3"/>
        <v>20</v>
      </c>
      <c r="AA6" s="28"/>
    </row>
    <row r="7">
      <c r="A7" s="51" t="s">
        <v>29</v>
      </c>
      <c r="B7" s="52">
        <v>15.0</v>
      </c>
      <c r="C7" s="60"/>
      <c r="D7" s="57"/>
      <c r="E7" s="58"/>
      <c r="F7" s="59"/>
      <c r="G7" s="54"/>
      <c r="H7" s="52"/>
      <c r="I7" s="53">
        <v>15.0</v>
      </c>
      <c r="J7" s="54">
        <v>15.0</v>
      </c>
      <c r="K7" s="39">
        <v>20.0</v>
      </c>
      <c r="L7" s="59"/>
      <c r="M7" s="57"/>
      <c r="N7" s="58"/>
      <c r="O7" s="59"/>
      <c r="P7" s="57"/>
      <c r="Q7" s="58"/>
      <c r="R7" s="59"/>
      <c r="S7" s="57"/>
      <c r="T7" s="58"/>
      <c r="U7" s="59"/>
      <c r="V7" s="57"/>
      <c r="W7" s="58"/>
      <c r="X7" s="43">
        <f t="shared" ref="X7:Y7" si="6">SUM(C7,F7,I7,L7,O7,R7,U7)</f>
        <v>15</v>
      </c>
      <c r="Y7" s="48">
        <f t="shared" si="6"/>
        <v>15</v>
      </c>
      <c r="Z7" s="50">
        <f t="shared" si="3"/>
        <v>20</v>
      </c>
      <c r="AA7" s="28"/>
    </row>
    <row r="8">
      <c r="A8" s="51" t="s">
        <v>33</v>
      </c>
      <c r="B8" s="52">
        <v>15.0</v>
      </c>
      <c r="C8" s="60"/>
      <c r="D8" s="57"/>
      <c r="E8" s="58"/>
      <c r="F8" s="59"/>
      <c r="G8" s="57"/>
      <c r="H8" s="69"/>
      <c r="I8" s="53">
        <v>15.0</v>
      </c>
      <c r="J8" s="54">
        <v>15.0</v>
      </c>
      <c r="K8" s="39">
        <v>20.0</v>
      </c>
      <c r="L8" s="59"/>
      <c r="M8" s="57"/>
      <c r="N8" s="58"/>
      <c r="O8" s="59"/>
      <c r="P8" s="57"/>
      <c r="Q8" s="58"/>
      <c r="R8" s="59"/>
      <c r="S8" s="57"/>
      <c r="T8" s="58"/>
      <c r="U8" s="59"/>
      <c r="V8" s="57"/>
      <c r="W8" s="58"/>
      <c r="X8" s="43">
        <f t="shared" ref="X8:Y8" si="7">SUM(C8,F8,I8,L8,O8,R8,U8)</f>
        <v>15</v>
      </c>
      <c r="Y8" s="48">
        <f t="shared" si="7"/>
        <v>15</v>
      </c>
      <c r="Z8" s="50">
        <f t="shared" si="3"/>
        <v>20</v>
      </c>
      <c r="AA8" s="28"/>
    </row>
    <row r="9">
      <c r="A9" s="51" t="s">
        <v>35</v>
      </c>
      <c r="B9" s="52">
        <v>12.0</v>
      </c>
      <c r="C9" s="60"/>
      <c r="D9" s="57"/>
      <c r="E9" s="58"/>
      <c r="F9" s="59"/>
      <c r="G9" s="57"/>
      <c r="H9" s="69"/>
      <c r="I9" s="53">
        <v>12.0</v>
      </c>
      <c r="J9" s="54">
        <v>12.0</v>
      </c>
      <c r="K9" s="39">
        <v>30.0</v>
      </c>
      <c r="L9" s="59"/>
      <c r="M9" s="57"/>
      <c r="N9" s="58"/>
      <c r="O9" s="59"/>
      <c r="P9" s="57"/>
      <c r="Q9" s="58"/>
      <c r="R9" s="59"/>
      <c r="S9" s="57"/>
      <c r="T9" s="58"/>
      <c r="U9" s="59"/>
      <c r="V9" s="57"/>
      <c r="W9" s="58"/>
      <c r="X9" s="43">
        <f t="shared" ref="X9:Y9" si="8">SUM(C9,F9,I9,L9,O9,R9,U9)</f>
        <v>12</v>
      </c>
      <c r="Y9" s="48">
        <f t="shared" si="8"/>
        <v>12</v>
      </c>
      <c r="Z9" s="50">
        <f t="shared" si="3"/>
        <v>30</v>
      </c>
      <c r="AA9" s="28"/>
    </row>
    <row r="10">
      <c r="A10" s="51" t="s">
        <v>38</v>
      </c>
      <c r="B10" s="52">
        <v>15.0</v>
      </c>
      <c r="C10" s="60"/>
      <c r="D10" s="57"/>
      <c r="E10" s="58"/>
      <c r="F10" s="59"/>
      <c r="G10" s="57"/>
      <c r="H10" s="69"/>
      <c r="I10" s="53">
        <v>15.0</v>
      </c>
      <c r="J10" s="54">
        <v>0.0</v>
      </c>
      <c r="K10" s="39">
        <v>0.0</v>
      </c>
      <c r="L10" s="56"/>
      <c r="M10" s="57"/>
      <c r="N10" s="58"/>
      <c r="O10" s="59"/>
      <c r="P10" s="57"/>
      <c r="Q10" s="58"/>
      <c r="R10" s="59"/>
      <c r="S10" s="57"/>
      <c r="T10" s="58"/>
      <c r="U10" s="59"/>
      <c r="V10" s="57"/>
      <c r="W10" s="58"/>
      <c r="X10" s="43">
        <f t="shared" ref="X10:Y10" si="9">SUM(C10,F10,I10,L10,O10,R10,U10)</f>
        <v>15</v>
      </c>
      <c r="Y10" s="48">
        <f t="shared" si="9"/>
        <v>0</v>
      </c>
      <c r="Z10" s="50">
        <f t="shared" si="3"/>
        <v>0</v>
      </c>
      <c r="AA10" s="28"/>
    </row>
    <row r="11">
      <c r="A11" s="84" t="s">
        <v>44</v>
      </c>
      <c r="B11" s="52">
        <v>15.0</v>
      </c>
      <c r="C11" s="60"/>
      <c r="D11" s="57"/>
      <c r="E11" s="58"/>
      <c r="F11" s="59"/>
      <c r="G11" s="54">
        <v>7.5</v>
      </c>
      <c r="H11" s="52">
        <v>6.0</v>
      </c>
      <c r="I11" s="60"/>
      <c r="J11" s="57"/>
      <c r="K11" s="58"/>
      <c r="L11" s="56">
        <v>15.0</v>
      </c>
      <c r="M11" s="57"/>
      <c r="N11" s="58"/>
      <c r="O11" s="59"/>
      <c r="P11" s="57"/>
      <c r="Q11" s="58"/>
      <c r="R11" s="59"/>
      <c r="S11" s="57"/>
      <c r="T11" s="58"/>
      <c r="U11" s="59"/>
      <c r="V11" s="57"/>
      <c r="W11" s="58"/>
      <c r="X11" s="43">
        <f t="shared" ref="X11:Y11" si="10">SUM(C11,F11,I11,L11,O11,R11,U11)</f>
        <v>15</v>
      </c>
      <c r="Y11" s="48">
        <f t="shared" si="10"/>
        <v>7.5</v>
      </c>
      <c r="Z11" s="50">
        <f t="shared" si="3"/>
        <v>6</v>
      </c>
      <c r="AA11" s="28"/>
    </row>
    <row r="12">
      <c r="A12" s="85" t="s">
        <v>54</v>
      </c>
      <c r="B12" s="52">
        <v>15.0</v>
      </c>
      <c r="C12" s="60"/>
      <c r="D12" s="57"/>
      <c r="E12" s="58"/>
      <c r="F12" s="59"/>
      <c r="G12" s="57"/>
      <c r="H12" s="69"/>
      <c r="I12" s="60"/>
      <c r="J12" s="57"/>
      <c r="K12" s="58"/>
      <c r="L12" s="59"/>
      <c r="M12" s="57"/>
      <c r="N12" s="58"/>
      <c r="O12" s="56">
        <v>15.0</v>
      </c>
      <c r="P12" s="57"/>
      <c r="Q12" s="58"/>
      <c r="R12" s="59"/>
      <c r="S12" s="57"/>
      <c r="T12" s="58"/>
      <c r="U12" s="59"/>
      <c r="V12" s="57"/>
      <c r="W12" s="58"/>
      <c r="X12" s="43">
        <f t="shared" ref="X12:Y12" si="11">SUM(C12,F12,I12,L12,O12,R12,U12)</f>
        <v>15</v>
      </c>
      <c r="Y12" s="48">
        <f t="shared" si="11"/>
        <v>0</v>
      </c>
      <c r="Z12" s="50">
        <f t="shared" si="3"/>
        <v>0</v>
      </c>
      <c r="AA12" s="28"/>
    </row>
    <row r="13">
      <c r="A13" s="85" t="s">
        <v>62</v>
      </c>
      <c r="B13" s="52">
        <v>15.0</v>
      </c>
      <c r="C13" s="60"/>
      <c r="D13" s="57"/>
      <c r="E13" s="58"/>
      <c r="F13" s="59"/>
      <c r="G13" s="57"/>
      <c r="H13" s="69"/>
      <c r="I13" s="60"/>
      <c r="J13" s="57"/>
      <c r="K13" s="58"/>
      <c r="L13" s="59"/>
      <c r="M13" s="57"/>
      <c r="N13" s="58"/>
      <c r="O13" s="56">
        <v>15.0</v>
      </c>
      <c r="P13" s="57"/>
      <c r="Q13" s="58"/>
      <c r="R13" s="59"/>
      <c r="S13" s="57"/>
      <c r="T13" s="58"/>
      <c r="U13" s="59"/>
      <c r="V13" s="57"/>
      <c r="W13" s="58"/>
      <c r="X13" s="43">
        <f t="shared" ref="X13:Y13" si="12">SUM(C13,F13,I13,L13,O13,R13,U13)</f>
        <v>15</v>
      </c>
      <c r="Y13" s="48">
        <f t="shared" si="12"/>
        <v>0</v>
      </c>
      <c r="Z13" s="50">
        <f t="shared" si="3"/>
        <v>0</v>
      </c>
    </row>
    <row r="14">
      <c r="A14" s="51" t="s">
        <v>68</v>
      </c>
      <c r="B14" s="89">
        <v>15.0</v>
      </c>
      <c r="C14" s="91"/>
      <c r="D14" s="93"/>
      <c r="E14" s="94"/>
      <c r="F14" s="96"/>
      <c r="G14" s="93"/>
      <c r="H14" s="97"/>
      <c r="I14" s="91"/>
      <c r="J14" s="93"/>
      <c r="K14" s="94"/>
      <c r="L14" s="96"/>
      <c r="M14" s="93"/>
      <c r="N14" s="94"/>
      <c r="O14" s="98">
        <v>15.0</v>
      </c>
      <c r="P14" s="93"/>
      <c r="Q14" s="94"/>
      <c r="R14" s="96"/>
      <c r="S14" s="93"/>
      <c r="T14" s="94"/>
      <c r="U14" s="96"/>
      <c r="V14" s="93"/>
      <c r="W14" s="94"/>
      <c r="X14" s="43">
        <f t="shared" ref="X14:Y14" si="13">SUM(C14,F14,I14,L14,O14,R14,U14)</f>
        <v>15</v>
      </c>
      <c r="Y14" s="48">
        <f t="shared" si="13"/>
        <v>0</v>
      </c>
      <c r="Z14" s="50">
        <f t="shared" si="3"/>
        <v>0</v>
      </c>
    </row>
    <row r="15">
      <c r="A15" s="51" t="s">
        <v>72</v>
      </c>
      <c r="B15" s="102">
        <v>12.0</v>
      </c>
      <c r="C15" s="103"/>
      <c r="D15" s="104"/>
      <c r="E15" s="105"/>
      <c r="F15" s="106"/>
      <c r="G15" s="104"/>
      <c r="H15" s="105"/>
      <c r="I15" s="106"/>
      <c r="J15" s="104"/>
      <c r="K15" s="105"/>
      <c r="L15" s="106"/>
      <c r="M15" s="104"/>
      <c r="N15" s="105"/>
      <c r="O15" s="107">
        <v>12.0</v>
      </c>
      <c r="P15" s="104"/>
      <c r="Q15" s="105"/>
      <c r="R15" s="106"/>
      <c r="S15" s="104"/>
      <c r="T15" s="105"/>
      <c r="U15" s="106"/>
      <c r="V15" s="104"/>
      <c r="W15" s="105"/>
      <c r="X15" s="43">
        <f t="shared" ref="X15:Y15" si="14">SUM(C15,F15,I15,L15,O15,R15,U15)</f>
        <v>12</v>
      </c>
      <c r="Y15" s="48">
        <f t="shared" si="14"/>
        <v>0</v>
      </c>
      <c r="Z15" s="50">
        <f t="shared" si="3"/>
        <v>0</v>
      </c>
    </row>
    <row r="16">
      <c r="A16" s="51" t="s">
        <v>73</v>
      </c>
      <c r="B16" s="102">
        <v>15.0</v>
      </c>
      <c r="C16" s="103"/>
      <c r="D16" s="104"/>
      <c r="E16" s="105"/>
      <c r="F16" s="106"/>
      <c r="G16" s="104"/>
      <c r="H16" s="105"/>
      <c r="I16" s="106"/>
      <c r="J16" s="104"/>
      <c r="K16" s="105"/>
      <c r="L16" s="106"/>
      <c r="M16" s="104"/>
      <c r="N16" s="105"/>
      <c r="O16" s="107">
        <v>15.0</v>
      </c>
      <c r="P16" s="104"/>
      <c r="Q16" s="105"/>
      <c r="R16" s="107"/>
      <c r="S16" s="104"/>
      <c r="T16" s="105"/>
      <c r="U16" s="106"/>
      <c r="V16" s="104"/>
      <c r="W16" s="105"/>
      <c r="X16" s="43">
        <f t="shared" ref="X16:Y16" si="15">SUM(C16,F16,I16,L16,O16,R16,U16)</f>
        <v>15</v>
      </c>
      <c r="Y16" s="48">
        <f t="shared" si="15"/>
        <v>0</v>
      </c>
      <c r="Z16" s="50">
        <f t="shared" si="3"/>
        <v>0</v>
      </c>
    </row>
    <row r="17">
      <c r="A17" s="51" t="s">
        <v>74</v>
      </c>
      <c r="B17" s="102">
        <v>15.0</v>
      </c>
      <c r="C17" s="103"/>
      <c r="D17" s="104"/>
      <c r="E17" s="105"/>
      <c r="F17" s="106"/>
      <c r="G17" s="104"/>
      <c r="H17" s="105"/>
      <c r="I17" s="106"/>
      <c r="J17" s="104"/>
      <c r="K17" s="105"/>
      <c r="L17" s="106"/>
      <c r="M17" s="104"/>
      <c r="N17" s="105"/>
      <c r="O17" s="107">
        <v>15.0</v>
      </c>
      <c r="P17" s="104"/>
      <c r="Q17" s="105"/>
      <c r="R17" s="107"/>
      <c r="S17" s="104"/>
      <c r="T17" s="105"/>
      <c r="U17" s="106"/>
      <c r="V17" s="104"/>
      <c r="W17" s="105"/>
      <c r="X17" s="43">
        <f t="shared" ref="X17:Y17" si="16">SUM(C17,F17,I17,L17,O17,R17,U17)</f>
        <v>15</v>
      </c>
      <c r="Y17" s="48">
        <f t="shared" si="16"/>
        <v>0</v>
      </c>
      <c r="Z17" s="50">
        <f t="shared" si="3"/>
        <v>0</v>
      </c>
    </row>
    <row r="18">
      <c r="A18" s="51" t="s">
        <v>75</v>
      </c>
      <c r="B18" s="102">
        <v>10.0</v>
      </c>
      <c r="C18" s="103"/>
      <c r="D18" s="104"/>
      <c r="E18" s="105"/>
      <c r="F18" s="106"/>
      <c r="G18" s="104"/>
      <c r="H18" s="105"/>
      <c r="I18" s="106"/>
      <c r="J18" s="104"/>
      <c r="K18" s="105"/>
      <c r="L18" s="106"/>
      <c r="M18" s="104"/>
      <c r="N18" s="105"/>
      <c r="O18" s="106"/>
      <c r="P18" s="104"/>
      <c r="Q18" s="105"/>
      <c r="R18" s="107">
        <v>10.0</v>
      </c>
      <c r="S18" s="104"/>
      <c r="T18" s="105"/>
      <c r="U18" s="106"/>
      <c r="V18" s="104"/>
      <c r="W18" s="105"/>
      <c r="X18" s="43">
        <f t="shared" ref="X18:Y18" si="17">SUM(C18,F18,I18,L18,O18,R18,U18)</f>
        <v>10</v>
      </c>
      <c r="Y18" s="48">
        <f t="shared" si="17"/>
        <v>0</v>
      </c>
      <c r="Z18" s="50">
        <f t="shared" si="3"/>
        <v>0</v>
      </c>
    </row>
    <row r="19">
      <c r="A19" s="51" t="s">
        <v>76</v>
      </c>
      <c r="B19" s="102">
        <v>10.0</v>
      </c>
      <c r="C19" s="103"/>
      <c r="D19" s="104"/>
      <c r="E19" s="105"/>
      <c r="F19" s="106"/>
      <c r="G19" s="104"/>
      <c r="H19" s="105"/>
      <c r="I19" s="106"/>
      <c r="J19" s="104"/>
      <c r="K19" s="105"/>
      <c r="L19" s="106"/>
      <c r="M19" s="104"/>
      <c r="N19" s="105"/>
      <c r="O19" s="106"/>
      <c r="P19" s="104"/>
      <c r="Q19" s="105"/>
      <c r="R19" s="107">
        <v>10.0</v>
      </c>
      <c r="S19" s="104"/>
      <c r="T19" s="105"/>
      <c r="U19" s="106"/>
      <c r="V19" s="104"/>
      <c r="W19" s="105"/>
      <c r="X19" s="43">
        <f t="shared" ref="X19:Y19" si="18">SUM(C19,F19,I19,L19,O19,R19,U19)</f>
        <v>10</v>
      </c>
      <c r="Y19" s="48">
        <f t="shared" si="18"/>
        <v>0</v>
      </c>
      <c r="Z19" s="50">
        <f t="shared" si="3"/>
        <v>0</v>
      </c>
      <c r="AA19" s="28"/>
    </row>
    <row r="20">
      <c r="A20" s="51" t="s">
        <v>77</v>
      </c>
      <c r="B20" s="102">
        <v>10.0</v>
      </c>
      <c r="C20" s="103"/>
      <c r="D20" s="104"/>
      <c r="E20" s="105"/>
      <c r="F20" s="106"/>
      <c r="G20" s="104"/>
      <c r="H20" s="105"/>
      <c r="I20" s="106"/>
      <c r="J20" s="104"/>
      <c r="K20" s="105"/>
      <c r="L20" s="106"/>
      <c r="M20" s="104"/>
      <c r="N20" s="105"/>
      <c r="O20" s="106"/>
      <c r="P20" s="104"/>
      <c r="Q20" s="105"/>
      <c r="R20" s="107">
        <v>10.0</v>
      </c>
      <c r="S20" s="104"/>
      <c r="T20" s="105"/>
      <c r="U20" s="106"/>
      <c r="V20" s="104"/>
      <c r="W20" s="105"/>
      <c r="X20" s="43">
        <f t="shared" ref="X20:Y20" si="19">SUM(C20,F20,I20,L20,O20,R20,U20)</f>
        <v>10</v>
      </c>
      <c r="Y20" s="48">
        <f t="shared" si="19"/>
        <v>0</v>
      </c>
      <c r="Z20" s="50">
        <f t="shared" si="3"/>
        <v>0</v>
      </c>
      <c r="AA20" s="28"/>
    </row>
    <row r="21" ht="15.75" customHeight="1">
      <c r="A21" s="51" t="s">
        <v>78</v>
      </c>
      <c r="B21" s="102">
        <v>40.0</v>
      </c>
      <c r="C21" s="108">
        <v>0.0</v>
      </c>
      <c r="D21" s="109">
        <v>40.0</v>
      </c>
      <c r="E21" s="110">
        <v>10.0</v>
      </c>
      <c r="F21" s="106"/>
      <c r="G21" s="104"/>
      <c r="H21" s="105"/>
      <c r="I21" s="106"/>
      <c r="J21" s="104"/>
      <c r="K21" s="105"/>
      <c r="L21" s="106"/>
      <c r="M21" s="104"/>
      <c r="N21" s="105"/>
      <c r="O21" s="106"/>
      <c r="P21" s="104"/>
      <c r="Q21" s="105"/>
      <c r="R21" s="106"/>
      <c r="S21" s="104"/>
      <c r="T21" s="105"/>
      <c r="U21" s="107">
        <v>40.0</v>
      </c>
      <c r="V21" s="104"/>
      <c r="W21" s="105"/>
      <c r="X21" s="43">
        <f t="shared" ref="X21:Y21" si="20">SUM(C21,F21,I21,L21,O21,R21,U21)</f>
        <v>40</v>
      </c>
      <c r="Y21" s="48">
        <f t="shared" si="20"/>
        <v>40</v>
      </c>
      <c r="Z21" s="50">
        <f t="shared" si="3"/>
        <v>10</v>
      </c>
    </row>
    <row r="22" ht="15.75" customHeight="1">
      <c r="A22" s="111" t="s">
        <v>79</v>
      </c>
      <c r="B22" s="102">
        <v>20.0</v>
      </c>
      <c r="C22" s="103"/>
      <c r="D22" s="104"/>
      <c r="E22" s="105"/>
      <c r="F22" s="106"/>
      <c r="G22" s="104"/>
      <c r="H22" s="105"/>
      <c r="I22" s="106"/>
      <c r="J22" s="104"/>
      <c r="K22" s="105"/>
      <c r="L22" s="106"/>
      <c r="M22" s="104"/>
      <c r="N22" s="105"/>
      <c r="O22" s="106"/>
      <c r="P22" s="104"/>
      <c r="Q22" s="105"/>
      <c r="R22" s="106"/>
      <c r="S22" s="104"/>
      <c r="T22" s="105"/>
      <c r="U22" s="107">
        <v>20.0</v>
      </c>
      <c r="V22" s="104"/>
      <c r="W22" s="105"/>
      <c r="X22" s="43">
        <f t="shared" ref="X22:Y22" si="21">SUM(C22,F22,I22,L22,O22,R22,U22)</f>
        <v>20</v>
      </c>
      <c r="Y22" s="48">
        <f t="shared" si="21"/>
        <v>0</v>
      </c>
      <c r="Z22" s="50">
        <f t="shared" si="3"/>
        <v>0</v>
      </c>
    </row>
    <row r="23" ht="15.75" customHeight="1">
      <c r="A23" s="112"/>
      <c r="B23" s="113" t="s">
        <v>80</v>
      </c>
      <c r="C23" s="114">
        <f t="shared" ref="C23:Z23" si="22">SUM(C3:C22)</f>
        <v>40</v>
      </c>
      <c r="D23" s="114">
        <f t="shared" si="22"/>
        <v>90</v>
      </c>
      <c r="E23" s="115">
        <f t="shared" si="22"/>
        <v>25</v>
      </c>
      <c r="F23" s="114">
        <f t="shared" si="22"/>
        <v>10</v>
      </c>
      <c r="G23" s="114">
        <f t="shared" si="22"/>
        <v>15</v>
      </c>
      <c r="H23" s="115">
        <f t="shared" si="22"/>
        <v>12</v>
      </c>
      <c r="I23" s="114">
        <f t="shared" si="22"/>
        <v>87</v>
      </c>
      <c r="J23" s="114">
        <f t="shared" si="22"/>
        <v>72</v>
      </c>
      <c r="K23" s="115">
        <f t="shared" si="22"/>
        <v>93</v>
      </c>
      <c r="L23" s="114">
        <f t="shared" si="22"/>
        <v>15</v>
      </c>
      <c r="M23" s="114">
        <f t="shared" si="22"/>
        <v>0</v>
      </c>
      <c r="N23" s="115">
        <f t="shared" si="22"/>
        <v>0</v>
      </c>
      <c r="O23" s="114">
        <f t="shared" si="22"/>
        <v>87</v>
      </c>
      <c r="P23" s="114">
        <f t="shared" si="22"/>
        <v>0</v>
      </c>
      <c r="Q23" s="115">
        <f t="shared" si="22"/>
        <v>0</v>
      </c>
      <c r="R23" s="114">
        <f t="shared" si="22"/>
        <v>30</v>
      </c>
      <c r="S23" s="114">
        <f t="shared" si="22"/>
        <v>0</v>
      </c>
      <c r="T23" s="115">
        <f t="shared" si="22"/>
        <v>0</v>
      </c>
      <c r="U23" s="114">
        <f t="shared" si="22"/>
        <v>60</v>
      </c>
      <c r="V23" s="114">
        <f t="shared" si="22"/>
        <v>0</v>
      </c>
      <c r="W23" s="115">
        <f t="shared" si="22"/>
        <v>0</v>
      </c>
      <c r="X23" s="114">
        <f t="shared" si="22"/>
        <v>329</v>
      </c>
      <c r="Y23" s="114">
        <f t="shared" si="22"/>
        <v>177</v>
      </c>
      <c r="Z23" s="115">
        <f t="shared" si="22"/>
        <v>130</v>
      </c>
      <c r="AA23" s="116"/>
    </row>
    <row r="24" ht="15.75" customHeight="1">
      <c r="A24" s="117"/>
      <c r="B24" s="118" t="s">
        <v>81</v>
      </c>
      <c r="C24" s="119">
        <f t="shared" ref="C24:E24" si="23">+C23</f>
        <v>40</v>
      </c>
      <c r="D24" s="119">
        <f t="shared" si="23"/>
        <v>90</v>
      </c>
      <c r="E24" s="120">
        <f t="shared" si="23"/>
        <v>25</v>
      </c>
      <c r="F24" s="121">
        <f t="shared" ref="F24:I24" si="24">SUM(F23,C24)</f>
        <v>50</v>
      </c>
      <c r="G24" s="121">
        <f t="shared" si="24"/>
        <v>105</v>
      </c>
      <c r="H24" s="122">
        <f t="shared" si="24"/>
        <v>37</v>
      </c>
      <c r="I24" s="121">
        <f t="shared" si="24"/>
        <v>137</v>
      </c>
      <c r="J24" s="121">
        <f>SUM(G24,J23)</f>
        <v>177</v>
      </c>
      <c r="K24" s="122">
        <f t="shared" ref="K24:M24" si="25">SUM(K23,H24)</f>
        <v>130</v>
      </c>
      <c r="L24" s="121">
        <f t="shared" si="25"/>
        <v>152</v>
      </c>
      <c r="M24" s="121">
        <f t="shared" si="25"/>
        <v>177</v>
      </c>
      <c r="N24" s="122">
        <f>SUM(N23,H24)</f>
        <v>37</v>
      </c>
      <c r="O24" s="121">
        <f t="shared" ref="O24:R24" si="26">SUM(O23,L24)</f>
        <v>239</v>
      </c>
      <c r="P24" s="123">
        <f t="shared" si="26"/>
        <v>177</v>
      </c>
      <c r="Q24" s="122">
        <f t="shared" si="26"/>
        <v>37</v>
      </c>
      <c r="R24" s="121">
        <f t="shared" si="26"/>
        <v>269</v>
      </c>
      <c r="S24" s="121">
        <f>SUM(P24,S23)</f>
        <v>177</v>
      </c>
      <c r="T24" s="122">
        <f t="shared" ref="T24:W24" si="27">SUM(T23,Q24)</f>
        <v>37</v>
      </c>
      <c r="U24" s="121">
        <f t="shared" si="27"/>
        <v>329</v>
      </c>
      <c r="V24" s="121">
        <f t="shared" si="27"/>
        <v>177</v>
      </c>
      <c r="W24" s="122">
        <f t="shared" si="27"/>
        <v>37</v>
      </c>
      <c r="X24" s="124"/>
      <c r="Y24" s="124"/>
      <c r="Z24" s="125"/>
      <c r="AA24" s="116"/>
    </row>
    <row r="25" ht="15.75" customHeight="1"/>
    <row r="26" ht="15.75" customHeight="1">
      <c r="A26" s="44"/>
    </row>
    <row r="27" ht="15.75" customHeight="1"/>
    <row r="28" ht="15.75" customHeight="1"/>
    <row r="29" ht="15.75" customHeight="1">
      <c r="A29" s="44" t="s">
        <v>82</v>
      </c>
    </row>
    <row r="30" ht="15.75" customHeight="1">
      <c r="A30" s="44" t="s">
        <v>83</v>
      </c>
    </row>
    <row r="31" ht="15.75" customHeight="1">
      <c r="A31" s="44" t="s">
        <v>84</v>
      </c>
      <c r="P31" s="126" t="s">
        <v>10</v>
      </c>
      <c r="Q31" s="126" t="s">
        <v>11</v>
      </c>
      <c r="R31" s="126" t="s">
        <v>12</v>
      </c>
    </row>
    <row r="32" ht="15.75" customHeight="1">
      <c r="O32" s="126" t="s">
        <v>85</v>
      </c>
      <c r="P32" s="126">
        <f t="shared" ref="P32:R32" si="28">+C24</f>
        <v>40</v>
      </c>
      <c r="Q32" s="126">
        <f t="shared" si="28"/>
        <v>90</v>
      </c>
      <c r="R32" s="126">
        <f t="shared" si="28"/>
        <v>25</v>
      </c>
    </row>
    <row r="33" ht="15.75" customHeight="1">
      <c r="O33" s="126" t="s">
        <v>86</v>
      </c>
      <c r="P33" s="126">
        <f t="shared" ref="P33:R33" si="29">+F24</f>
        <v>50</v>
      </c>
      <c r="Q33" s="126">
        <f t="shared" si="29"/>
        <v>105</v>
      </c>
      <c r="R33" s="126">
        <f t="shared" si="29"/>
        <v>37</v>
      </c>
    </row>
    <row r="34" ht="15.75" customHeight="1">
      <c r="A34" s="126" t="s">
        <v>32</v>
      </c>
      <c r="B34" s="126">
        <f>SUM(B3:B22)</f>
        <v>329</v>
      </c>
      <c r="O34" s="126" t="s">
        <v>87</v>
      </c>
      <c r="P34" s="126">
        <f>+I24</f>
        <v>137</v>
      </c>
      <c r="Q34" s="126">
        <f t="shared" ref="Q34:R34" si="30">J24</f>
        <v>177</v>
      </c>
      <c r="R34" s="126">
        <f t="shared" si="30"/>
        <v>130</v>
      </c>
    </row>
    <row r="35" ht="15.75" customHeight="1">
      <c r="A35" s="126" t="s">
        <v>88</v>
      </c>
      <c r="B35" s="127" t="s">
        <v>89</v>
      </c>
      <c r="C35" s="127" t="s">
        <v>90</v>
      </c>
      <c r="O35" s="126" t="s">
        <v>91</v>
      </c>
      <c r="P35" s="126">
        <f>+L24</f>
        <v>152</v>
      </c>
      <c r="Q35" s="126"/>
      <c r="R35" s="126"/>
    </row>
    <row r="36" ht="15.75" customHeight="1">
      <c r="B36" s="127" t="s">
        <v>92</v>
      </c>
      <c r="C36" s="127" t="s">
        <v>93</v>
      </c>
      <c r="O36" s="44" t="s">
        <v>94</v>
      </c>
      <c r="P36" s="126">
        <f>O24</f>
        <v>239</v>
      </c>
    </row>
    <row r="37" ht="15.75" customHeight="1">
      <c r="O37" s="44" t="s">
        <v>95</v>
      </c>
      <c r="P37" s="126">
        <f>R24</f>
        <v>269</v>
      </c>
    </row>
    <row r="38" ht="15.75" customHeight="1">
      <c r="O38" s="44" t="s">
        <v>96</v>
      </c>
      <c r="P38" s="126">
        <f>U24</f>
        <v>329</v>
      </c>
    </row>
    <row r="39" ht="15.75" customHeight="1">
      <c r="A39" s="127" t="s">
        <v>97</v>
      </c>
    </row>
    <row r="40" ht="15.75" customHeight="1">
      <c r="A40" s="126" t="s">
        <v>10</v>
      </c>
      <c r="B40" s="126">
        <f>I24</f>
        <v>137</v>
      </c>
      <c r="D40" s="126" t="s">
        <v>40</v>
      </c>
      <c r="E40" s="128">
        <f>+B42-B40</f>
        <v>40</v>
      </c>
      <c r="F40" s="127" t="s">
        <v>41</v>
      </c>
      <c r="I40" s="127" t="s">
        <v>98</v>
      </c>
    </row>
    <row r="41" ht="15.75" customHeight="1">
      <c r="A41" s="126" t="s">
        <v>12</v>
      </c>
      <c r="B41" s="126">
        <f>K24</f>
        <v>130</v>
      </c>
      <c r="D41" s="126" t="s">
        <v>43</v>
      </c>
      <c r="E41" s="128">
        <f>+B42-B41</f>
        <v>47</v>
      </c>
      <c r="F41" s="126" t="s">
        <v>45</v>
      </c>
      <c r="I41" s="127" t="s">
        <v>99</v>
      </c>
    </row>
    <row r="42" ht="15.75" customHeight="1">
      <c r="A42" s="126" t="s">
        <v>11</v>
      </c>
      <c r="B42" s="126">
        <f>J24</f>
        <v>177</v>
      </c>
      <c r="D42" s="126" t="s">
        <v>47</v>
      </c>
      <c r="E42" s="128">
        <f>+B42/B40</f>
        <v>1.291970803</v>
      </c>
      <c r="F42" s="126" t="s">
        <v>48</v>
      </c>
      <c r="I42" s="126" t="s">
        <v>100</v>
      </c>
    </row>
    <row r="43" ht="15.75" customHeight="1">
      <c r="D43" s="126" t="s">
        <v>50</v>
      </c>
      <c r="E43" s="128">
        <f>+B42/B41</f>
        <v>1.361538462</v>
      </c>
      <c r="F43" s="126" t="s">
        <v>51</v>
      </c>
      <c r="I43" s="126" t="s">
        <v>101</v>
      </c>
    </row>
    <row r="44" ht="15.75" customHeight="1">
      <c r="D44" s="126" t="s">
        <v>53</v>
      </c>
      <c r="E44" s="128">
        <f>+B34-B42</f>
        <v>152</v>
      </c>
      <c r="F44" s="126" t="s">
        <v>55</v>
      </c>
      <c r="I44" s="127" t="s">
        <v>102</v>
      </c>
    </row>
    <row r="45" ht="15.75" customHeight="1">
      <c r="D45" s="127" t="s">
        <v>53</v>
      </c>
      <c r="E45" s="128">
        <f>+(B34-B42)/(E42*E43)</f>
        <v>86.40939704</v>
      </c>
      <c r="F45" s="126" t="s">
        <v>57</v>
      </c>
      <c r="I45" s="127" t="s">
        <v>103</v>
      </c>
    </row>
    <row r="46" ht="15.75" customHeight="1">
      <c r="D46" s="126" t="s">
        <v>59</v>
      </c>
      <c r="E46" s="128">
        <f>+B41+(B34-B42)</f>
        <v>282</v>
      </c>
      <c r="F46" s="126" t="s">
        <v>60</v>
      </c>
      <c r="I46" s="127" t="s">
        <v>104</v>
      </c>
    </row>
    <row r="47" ht="15.75" customHeight="1">
      <c r="D47" s="126" t="s">
        <v>59</v>
      </c>
      <c r="E47" s="128">
        <f>+B34/E43</f>
        <v>241.6384181</v>
      </c>
      <c r="F47" s="126" t="s">
        <v>63</v>
      </c>
      <c r="I47" s="127" t="s">
        <v>105</v>
      </c>
    </row>
    <row r="48" ht="15.75" customHeight="1">
      <c r="D48" s="126" t="s">
        <v>59</v>
      </c>
      <c r="E48" s="128">
        <f>+B41+(B34-B42)/(E43*E42)</f>
        <v>216.409397</v>
      </c>
      <c r="F48" s="126" t="s">
        <v>65</v>
      </c>
      <c r="I48" s="127" t="s">
        <v>106</v>
      </c>
    </row>
    <row r="49" ht="15.75" customHeight="1">
      <c r="D49" s="126" t="s">
        <v>67</v>
      </c>
      <c r="E49" s="128">
        <f>+(B34-B42)/(B34-B41)</f>
        <v>0.7638190955</v>
      </c>
      <c r="F49" s="126" t="s">
        <v>69</v>
      </c>
      <c r="I49" s="127" t="s">
        <v>107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17" t="s">
        <v>13</v>
      </c>
      <c r="C2" s="18"/>
      <c r="D2" s="18"/>
      <c r="E2" s="18"/>
      <c r="F2" s="18"/>
      <c r="G2" s="18"/>
      <c r="H2" s="18"/>
      <c r="I2" s="18"/>
      <c r="J2" s="18"/>
      <c r="K2" s="19"/>
    </row>
    <row r="4" ht="21.75" customHeight="1">
      <c r="B4" s="20" t="s">
        <v>14</v>
      </c>
      <c r="C4" s="22"/>
      <c r="D4" s="23"/>
      <c r="E4" s="23"/>
      <c r="F4" s="24"/>
      <c r="I4" s="26"/>
      <c r="J4" s="28"/>
    </row>
    <row r="5" ht="21.75" customHeight="1">
      <c r="B5" s="30" t="s">
        <v>15</v>
      </c>
      <c r="C5" s="32"/>
      <c r="D5" s="8"/>
      <c r="E5" s="8"/>
      <c r="F5" s="34"/>
    </row>
    <row r="6" ht="21.75" customHeight="1">
      <c r="B6" s="36" t="s">
        <v>17</v>
      </c>
      <c r="C6" s="38"/>
      <c r="D6" s="40"/>
      <c r="E6" s="40"/>
      <c r="F6" s="42"/>
    </row>
    <row r="12">
      <c r="L12" s="44" t="s">
        <v>18</v>
      </c>
      <c r="M12" s="44" t="s">
        <v>19</v>
      </c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4" t="s">
        <v>20</v>
      </c>
      <c r="M13" s="44" t="s">
        <v>21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8.0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4" t="s">
        <v>22</v>
      </c>
      <c r="M14" s="44" t="s">
        <v>23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4.0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4.0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4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4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4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4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24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24.0" customHeight="1">
      <c r="A22" s="49"/>
      <c r="B22" s="61" t="s">
        <v>26</v>
      </c>
      <c r="C22" s="62"/>
      <c r="D22" s="62"/>
      <c r="E22" s="62"/>
      <c r="F22" s="62"/>
      <c r="G22" s="62"/>
      <c r="H22" s="62"/>
      <c r="I22" s="62"/>
      <c r="J22" s="62"/>
      <c r="K22" s="63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24.0" customHeight="1">
      <c r="A23" s="49"/>
      <c r="B23" s="64"/>
      <c r="K23" s="65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24.0" customHeight="1">
      <c r="A24" s="49"/>
      <c r="B24" s="66"/>
      <c r="C24" s="67"/>
      <c r="D24" s="67"/>
      <c r="E24" s="67"/>
      <c r="F24" s="67"/>
      <c r="G24" s="67"/>
      <c r="H24" s="67"/>
      <c r="I24" s="67"/>
      <c r="J24" s="67"/>
      <c r="K24" s="6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4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7.5" customHeight="1"/>
    <row r="27">
      <c r="B27" s="70" t="s">
        <v>13</v>
      </c>
      <c r="C27" s="18"/>
      <c r="D27" s="18"/>
      <c r="E27" s="18"/>
      <c r="F27" s="18"/>
      <c r="G27" s="18"/>
      <c r="H27" s="18"/>
      <c r="I27" s="18"/>
      <c r="J27" s="18"/>
      <c r="K27" s="19"/>
    </row>
    <row r="28" ht="15.75" customHeight="1"/>
    <row r="29" ht="15.75" customHeight="1"/>
    <row r="30" ht="15.75" customHeight="1"/>
    <row r="31" ht="15.75" customHeight="1"/>
    <row r="32" ht="15.75" customHeight="1">
      <c r="B32" s="71" t="s">
        <v>28</v>
      </c>
      <c r="C32" s="72"/>
      <c r="D32" s="71" t="s">
        <v>30</v>
      </c>
      <c r="E32" s="72"/>
      <c r="F32" s="71" t="s">
        <v>31</v>
      </c>
      <c r="G32" s="73"/>
      <c r="H32" s="73"/>
      <c r="I32" s="73"/>
      <c r="J32" s="73"/>
      <c r="K32" s="72"/>
    </row>
    <row r="33" ht="15.75" customHeight="1">
      <c r="B33" s="74" t="s">
        <v>32</v>
      </c>
      <c r="C33" s="75">
        <f>+'Cálculos'!B34</f>
        <v>329</v>
      </c>
      <c r="F33" s="76" t="s">
        <v>34</v>
      </c>
      <c r="G33" s="8"/>
      <c r="H33" s="8"/>
      <c r="I33" s="8"/>
      <c r="J33" s="8"/>
      <c r="K33" s="9"/>
    </row>
    <row r="34" ht="15.75" customHeight="1">
      <c r="B34" s="77" t="s">
        <v>10</v>
      </c>
      <c r="C34" s="78">
        <f>+'Cálculos'!B40</f>
        <v>137</v>
      </c>
      <c r="D34" s="79"/>
      <c r="E34" s="80"/>
      <c r="F34" s="81" t="s">
        <v>36</v>
      </c>
      <c r="G34" s="8"/>
      <c r="H34" s="8"/>
      <c r="I34" s="8"/>
      <c r="J34" s="8"/>
      <c r="K34" s="9"/>
    </row>
    <row r="35" ht="15.75" customHeight="1">
      <c r="B35" s="77" t="s">
        <v>12</v>
      </c>
      <c r="C35" s="78">
        <f>+'Cálculos'!B41</f>
        <v>130</v>
      </c>
      <c r="D35" s="82"/>
      <c r="E35" s="8"/>
      <c r="F35" s="81" t="s">
        <v>37</v>
      </c>
      <c r="G35" s="8"/>
      <c r="H35" s="8"/>
      <c r="I35" s="8"/>
      <c r="J35" s="8"/>
      <c r="K35" s="9"/>
    </row>
    <row r="36" ht="15.75" customHeight="1">
      <c r="B36" s="83" t="s">
        <v>11</v>
      </c>
      <c r="C36" s="75">
        <f>+'Cálculos'!B42</f>
        <v>177</v>
      </c>
      <c r="D36" s="82"/>
      <c r="E36" s="8"/>
      <c r="F36" s="76" t="s">
        <v>39</v>
      </c>
      <c r="G36" s="8"/>
      <c r="H36" s="8"/>
      <c r="I36" s="8"/>
      <c r="J36" s="8"/>
      <c r="K36" s="9"/>
    </row>
    <row r="37" ht="15.75" customHeight="1">
      <c r="B37" s="83" t="s">
        <v>40</v>
      </c>
      <c r="C37" s="75">
        <f>'Cálculos'!E40</f>
        <v>40</v>
      </c>
      <c r="D37" s="82" t="s">
        <v>41</v>
      </c>
      <c r="E37" s="8"/>
      <c r="F37" s="81" t="s">
        <v>42</v>
      </c>
      <c r="G37" s="8"/>
      <c r="H37" s="8"/>
      <c r="I37" s="8"/>
      <c r="J37" s="8"/>
      <c r="K37" s="9"/>
    </row>
    <row r="38" ht="15.75" customHeight="1">
      <c r="B38" s="77" t="s">
        <v>43</v>
      </c>
      <c r="C38" s="78">
        <f>+'Cálculos'!E41</f>
        <v>47</v>
      </c>
      <c r="D38" s="82" t="s">
        <v>45</v>
      </c>
      <c r="E38" s="8"/>
      <c r="F38" s="81" t="s">
        <v>46</v>
      </c>
      <c r="G38" s="8"/>
      <c r="H38" s="8"/>
      <c r="I38" s="8"/>
      <c r="J38" s="8"/>
      <c r="K38" s="9"/>
    </row>
    <row r="39" ht="15.75" customHeight="1">
      <c r="B39" s="77" t="s">
        <v>47</v>
      </c>
      <c r="C39" s="78">
        <f>+'Cálculos'!E42</f>
        <v>1.291970803</v>
      </c>
      <c r="D39" s="82" t="s">
        <v>48</v>
      </c>
      <c r="E39" s="8"/>
      <c r="F39" s="81" t="s">
        <v>49</v>
      </c>
      <c r="G39" s="8"/>
      <c r="H39" s="8"/>
      <c r="I39" s="8"/>
      <c r="J39" s="8"/>
      <c r="K39" s="9"/>
    </row>
    <row r="40" ht="15.75" customHeight="1">
      <c r="B40" s="77" t="s">
        <v>50</v>
      </c>
      <c r="C40" s="78">
        <f>+'Cálculos'!E43</f>
        <v>1.361538462</v>
      </c>
      <c r="D40" s="82" t="s">
        <v>51</v>
      </c>
      <c r="E40" s="8"/>
      <c r="F40" s="81" t="s">
        <v>52</v>
      </c>
      <c r="G40" s="8"/>
      <c r="H40" s="8"/>
      <c r="I40" s="8"/>
      <c r="J40" s="8"/>
      <c r="K40" s="9"/>
    </row>
    <row r="41" ht="15.75" customHeight="1">
      <c r="B41" s="77" t="s">
        <v>53</v>
      </c>
      <c r="C41" s="78">
        <f>+'Cálculos'!E44</f>
        <v>152</v>
      </c>
      <c r="D41" s="82" t="s">
        <v>55</v>
      </c>
      <c r="E41" s="8"/>
      <c r="F41" s="76" t="s">
        <v>56</v>
      </c>
      <c r="G41" s="8"/>
      <c r="H41" s="8"/>
      <c r="I41" s="8"/>
      <c r="J41" s="8"/>
      <c r="K41" s="9"/>
    </row>
    <row r="42" ht="15.75" customHeight="1">
      <c r="B42" s="77" t="s">
        <v>53</v>
      </c>
      <c r="C42" s="78">
        <f>+'Cálculos'!E45</f>
        <v>86.40939704</v>
      </c>
      <c r="D42" s="82" t="s">
        <v>57</v>
      </c>
      <c r="E42" s="8"/>
      <c r="F42" s="76" t="s">
        <v>58</v>
      </c>
      <c r="G42" s="8"/>
      <c r="H42" s="8"/>
      <c r="I42" s="8"/>
      <c r="J42" s="8"/>
      <c r="K42" s="9"/>
    </row>
    <row r="43" ht="15.75" customHeight="1">
      <c r="B43" s="77" t="s">
        <v>59</v>
      </c>
      <c r="C43" s="78">
        <f>+'Cálculos'!E46</f>
        <v>282</v>
      </c>
      <c r="D43" s="82" t="s">
        <v>60</v>
      </c>
      <c r="E43" s="8"/>
      <c r="F43" s="76" t="s">
        <v>61</v>
      </c>
      <c r="G43" s="8"/>
      <c r="H43" s="8"/>
      <c r="I43" s="8"/>
      <c r="J43" s="8"/>
      <c r="K43" s="9"/>
    </row>
    <row r="44" ht="15.75" customHeight="1">
      <c r="B44" s="77" t="s">
        <v>59</v>
      </c>
      <c r="C44" s="78">
        <f>+'Cálculos'!E47</f>
        <v>241.6384181</v>
      </c>
      <c r="D44" s="82" t="s">
        <v>63</v>
      </c>
      <c r="E44" s="8"/>
      <c r="F44" s="76" t="s">
        <v>64</v>
      </c>
      <c r="G44" s="8"/>
      <c r="H44" s="8"/>
      <c r="I44" s="8"/>
      <c r="J44" s="8"/>
      <c r="K44" s="9"/>
    </row>
    <row r="45" ht="15.75" customHeight="1">
      <c r="B45" s="77" t="s">
        <v>59</v>
      </c>
      <c r="C45" s="78">
        <f>+'Cálculos'!E48</f>
        <v>216.409397</v>
      </c>
      <c r="D45" s="82" t="s">
        <v>65</v>
      </c>
      <c r="E45" s="8"/>
      <c r="F45" s="86" t="s">
        <v>66</v>
      </c>
      <c r="G45" s="8"/>
      <c r="H45" s="8"/>
      <c r="I45" s="8"/>
      <c r="J45" s="8"/>
      <c r="K45" s="9"/>
    </row>
    <row r="46" ht="15.75" customHeight="1">
      <c r="B46" s="87" t="s">
        <v>67</v>
      </c>
      <c r="C46" s="88">
        <f>+'Cálculos'!E49</f>
        <v>0.7638190955</v>
      </c>
      <c r="D46" s="90" t="s">
        <v>69</v>
      </c>
      <c r="E46" s="40"/>
      <c r="F46" s="92" t="s">
        <v>70</v>
      </c>
      <c r="G46" s="8"/>
      <c r="H46" s="8"/>
      <c r="I46" s="8"/>
      <c r="J46" s="8"/>
      <c r="K46" s="9"/>
    </row>
    <row r="47" ht="15.75" customHeight="1"/>
    <row r="48" ht="24.0" customHeight="1">
      <c r="A48" s="49"/>
      <c r="B48" s="95" t="s">
        <v>26</v>
      </c>
      <c r="C48" s="62"/>
      <c r="D48" s="62"/>
      <c r="E48" s="62"/>
      <c r="F48" s="62"/>
      <c r="G48" s="62"/>
      <c r="H48" s="62"/>
      <c r="I48" s="62"/>
      <c r="J48" s="62"/>
      <c r="K48" s="63"/>
      <c r="R48" s="49"/>
      <c r="S48" s="49"/>
      <c r="T48" s="49"/>
      <c r="U48" s="49"/>
      <c r="V48" s="49"/>
      <c r="W48" s="49"/>
      <c r="X48" s="49"/>
      <c r="Y48" s="49"/>
      <c r="Z48" s="49"/>
    </row>
    <row r="49" ht="24.0" customHeight="1">
      <c r="A49" s="49"/>
      <c r="B49" s="64"/>
      <c r="K49" s="65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24.0" customHeight="1">
      <c r="A50" s="49"/>
      <c r="B50" s="66"/>
      <c r="C50" s="67"/>
      <c r="D50" s="67"/>
      <c r="E50" s="67"/>
      <c r="F50" s="67"/>
      <c r="G50" s="67"/>
      <c r="H50" s="67"/>
      <c r="I50" s="67"/>
      <c r="J50" s="67"/>
      <c r="K50" s="68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24.0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/>
    <row r="53" ht="15.75" customHeight="1">
      <c r="I53" s="99"/>
      <c r="J53" s="80"/>
      <c r="K53" s="80"/>
    </row>
    <row r="54" ht="15.75" customHeight="1">
      <c r="I54" s="100" t="s">
        <v>71</v>
      </c>
      <c r="J54" s="101"/>
      <c r="K54" s="10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F33:K33"/>
    <mergeCell ref="F34:K34"/>
    <mergeCell ref="F35:K35"/>
    <mergeCell ref="F36:K36"/>
    <mergeCell ref="F37:K37"/>
    <mergeCell ref="F38:K38"/>
    <mergeCell ref="D32:E32"/>
    <mergeCell ref="B32:C32"/>
    <mergeCell ref="D38:E38"/>
    <mergeCell ref="B22:K24"/>
    <mergeCell ref="B27:K27"/>
    <mergeCell ref="B2:K2"/>
    <mergeCell ref="F32:K32"/>
    <mergeCell ref="I53:K53"/>
    <mergeCell ref="I54:K54"/>
    <mergeCell ref="F43:K43"/>
    <mergeCell ref="F44:K44"/>
    <mergeCell ref="F45:K45"/>
    <mergeCell ref="F46:K46"/>
    <mergeCell ref="C4:F4"/>
    <mergeCell ref="C6:F6"/>
    <mergeCell ref="C5:F5"/>
    <mergeCell ref="D42:E42"/>
    <mergeCell ref="F42:K42"/>
    <mergeCell ref="D34:E34"/>
    <mergeCell ref="D35:E35"/>
    <mergeCell ref="D39:E39"/>
    <mergeCell ref="D36:E36"/>
    <mergeCell ref="D37:E37"/>
    <mergeCell ref="F39:K39"/>
    <mergeCell ref="F40:K40"/>
    <mergeCell ref="D41:E41"/>
    <mergeCell ref="D46:E46"/>
    <mergeCell ref="D45:E45"/>
    <mergeCell ref="D43:E43"/>
    <mergeCell ref="D44:E44"/>
    <mergeCell ref="B48:K50"/>
    <mergeCell ref="D40:E40"/>
    <mergeCell ref="F41:K41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