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D:\Integrador\"/>
    </mc:Choice>
  </mc:AlternateContent>
  <xr:revisionPtr revIDLastSave="0" documentId="13_ncr:1_{558A523F-15C2-4A04-8E64-0EE64D934BE8}" xr6:coauthVersionLast="47" xr6:coauthVersionMax="47" xr10:uidLastSave="{00000000-0000-0000-0000-000000000000}"/>
  <bookViews>
    <workbookView xWindow="-120" yWindow="-120" windowWidth="20730" windowHeight="11760" xr2:uid="{00000000-000D-0000-FFFF-FFFF00000000}"/>
  </bookViews>
  <sheets>
    <sheet name="Project schedule" sheetId="11" r:id="rId1"/>
  </sheets>
  <definedNames>
    <definedName name="Display_Week">'Project schedule'!$Q$2</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_xlnm.Print_Titles" localSheetId="0">'Project schedule'!$4:$6</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 i="11" l="1"/>
  <c r="F24" i="11" s="1"/>
  <c r="E26" i="11"/>
  <c r="F26" i="11" s="1"/>
  <c r="E23" i="11"/>
  <c r="E22" i="11"/>
  <c r="F22" i="11" s="1"/>
  <c r="F25" i="11"/>
  <c r="F27" i="11"/>
  <c r="E27" i="11"/>
  <c r="E25" i="11"/>
  <c r="E21" i="11"/>
  <c r="Q1" i="11"/>
  <c r="E9" i="11" s="1"/>
  <c r="H7" i="11"/>
  <c r="F23" i="11" l="1"/>
  <c r="F9" i="11"/>
  <c r="E10" i="11" s="1"/>
  <c r="F10" i="11" s="1"/>
  <c r="E11" i="11" s="1"/>
  <c r="F11" i="11" s="1"/>
  <c r="E12" i="11" s="1"/>
  <c r="F12" i="11" s="1"/>
  <c r="I5" i="11"/>
  <c r="H28" i="11"/>
  <c r="H15" i="11"/>
  <c r="H8" i="11"/>
  <c r="E13" i="11" l="1"/>
  <c r="F13" i="11" s="1"/>
  <c r="H29" i="11"/>
  <c r="H30" i="11"/>
  <c r="H9" i="11"/>
  <c r="E14" i="11"/>
  <c r="E16" i="11" s="1"/>
  <c r="E17" i="11" s="1"/>
  <c r="I6" i="11"/>
  <c r="H39" i="11" l="1"/>
  <c r="H10" i="11"/>
  <c r="H31" i="11"/>
  <c r="F17" i="11"/>
  <c r="F16" i="11"/>
  <c r="H16" i="11" s="1"/>
  <c r="F14" i="11"/>
  <c r="H14" i="11" s="1"/>
  <c r="J5" i="11"/>
  <c r="K5" i="11" s="1"/>
  <c r="L5" i="11" s="1"/>
  <c r="M5" i="11" s="1"/>
  <c r="N5" i="11" s="1"/>
  <c r="O5" i="11" s="1"/>
  <c r="P5" i="11" s="1"/>
  <c r="I4" i="11"/>
  <c r="H32" i="11" l="1"/>
  <c r="H17" i="11"/>
  <c r="E18" i="11"/>
  <c r="H11" i="11"/>
  <c r="H12" i="11"/>
  <c r="P4" i="11"/>
  <c r="Q5" i="11"/>
  <c r="R5" i="11" s="1"/>
  <c r="S5" i="11" s="1"/>
  <c r="T5" i="11" s="1"/>
  <c r="U5" i="11" s="1"/>
  <c r="V5" i="11" s="1"/>
  <c r="W5" i="11" s="1"/>
  <c r="J6" i="11"/>
  <c r="F18" i="11" l="1"/>
  <c r="H18" i="11" s="1"/>
  <c r="E19" i="11"/>
  <c r="F21" i="11" s="1"/>
  <c r="E20" i="11"/>
  <c r="W4" i="11"/>
  <c r="X5" i="11"/>
  <c r="Y5" i="11" s="1"/>
  <c r="Z5" i="11" s="1"/>
  <c r="AA5" i="11" s="1"/>
  <c r="AB5" i="11" s="1"/>
  <c r="AC5" i="11" s="1"/>
  <c r="AD5" i="11" s="1"/>
  <c r="K6" i="11"/>
  <c r="F19" i="11" l="1"/>
  <c r="H19" i="11" s="1"/>
  <c r="H27" i="11"/>
  <c r="F20" i="1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<sst xmlns="http://schemas.openxmlformats.org/spreadsheetml/2006/main" count="40" uniqueCount="40">
  <si>
    <t>PROGRESS</t>
  </si>
  <si>
    <t>START</t>
  </si>
  <si>
    <t>END</t>
  </si>
  <si>
    <t>TASK</t>
  </si>
  <si>
    <t xml:space="preserve">Do not delete this row. This row is hidden to preserve a formula that is used to highlight the current day within the project schedule. </t>
  </si>
  <si>
    <t>Initiation</t>
  </si>
  <si>
    <t>Planning and design</t>
  </si>
  <si>
    <t>Execution</t>
  </si>
  <si>
    <t>Project start:</t>
  </si>
  <si>
    <t>Display week:</t>
  </si>
  <si>
    <t>ASSIGNED TO</t>
  </si>
  <si>
    <t>Definición del Problema</t>
  </si>
  <si>
    <t>Descripción del Problema</t>
  </si>
  <si>
    <t>Project Charter</t>
  </si>
  <si>
    <t>Modelo Lean Canvas</t>
  </si>
  <si>
    <t>Diagrama de Procesos</t>
  </si>
  <si>
    <t>Planteamientos Alternativos</t>
  </si>
  <si>
    <t>Definición de Objetivos</t>
  </si>
  <si>
    <t>Objetivo General</t>
  </si>
  <si>
    <t>Objetivos Específicos</t>
  </si>
  <si>
    <t>Alcances y Limitaciones</t>
  </si>
  <si>
    <t>Justificación</t>
  </si>
  <si>
    <t>Análisis y Diseño del Sistema</t>
  </si>
  <si>
    <t>Requisitos Funcionales</t>
  </si>
  <si>
    <t>Requisitos no Funcionales</t>
  </si>
  <si>
    <t>Diseño del Sistema</t>
  </si>
  <si>
    <t>Casos de Uso</t>
  </si>
  <si>
    <t>Diseño de Clases</t>
  </si>
  <si>
    <t>Diseño de Base de Datos</t>
  </si>
  <si>
    <t>Desarrollo del Sistema</t>
  </si>
  <si>
    <t>Etapa 1</t>
  </si>
  <si>
    <t>Módulo de Inscripción de Nuevos Miembros</t>
  </si>
  <si>
    <t>Módulo de Renovación de Membresías</t>
  </si>
  <si>
    <t>Módulo de Cambios en la Membresía</t>
  </si>
  <si>
    <t>Módulo de Cancelación de Membresías</t>
  </si>
  <si>
    <t>Módulo de Gestión de Pagos</t>
  </si>
  <si>
    <t>Módulo de Informes y Análisis</t>
  </si>
  <si>
    <t>Módulo de Comunicación con Miembros</t>
  </si>
  <si>
    <t>Integración de Sistema de Autenticación y Acceso</t>
  </si>
  <si>
    <t>Finalización del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</si>
</sst>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4"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s>
  <fills count="1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0" tint="-4.9989318521683403E-2"/>
        <bgColor theme="4"/>
      </patternFill>
    </fill>
    <fill>
      <patternFill patternType="solid">
        <fgColor theme="0" tint="-0.14996795556505021"/>
        <bgColor indexed="64"/>
      </patternFill>
    </fill>
  </fills>
  <borders count="2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86">
    <xf numFmtId="0" fontId="0" fillId="0" borderId="0" xfId="0"/>
    <xf numFmtId="0" fontId="1" fillId="0" borderId="0" xfId="0" applyFont="1"/>
    <xf numFmtId="0" fontId="0" fillId="0" borderId="0" xfId="0" applyAlignment="1">
      <alignment horizontal="center"/>
    </xf>
    <xf numFmtId="0" fontId="8" fillId="0" borderId="0" xfId="1" applyFont="1" applyAlignment="1" applyProtection="1"/>
    <xf numFmtId="0" fontId="3" fillId="0" borderId="1" xfId="0" applyFont="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7" fillId="10" borderId="18" xfId="0" applyNumberFormat="1" applyFont="1" applyFill="1" applyBorder="1" applyAlignment="1">
      <alignment horizontal="center" vertical="center"/>
    </xf>
    <xf numFmtId="167" fontId="17" fillId="10" borderId="16" xfId="0" applyNumberFormat="1" applyFont="1" applyFill="1" applyBorder="1" applyAlignment="1">
      <alignment horizontal="center" vertical="center"/>
    </xf>
    <xf numFmtId="167" fontId="17" fillId="10" borderId="17" xfId="0" applyNumberFormat="1" applyFont="1" applyFill="1" applyBorder="1" applyAlignment="1">
      <alignment horizontal="center" vertical="center"/>
    </xf>
    <xf numFmtId="0" fontId="18" fillId="2" borderId="15" xfId="0" applyFont="1" applyFill="1" applyBorder="1" applyAlignment="1">
      <alignment horizontal="center" vertical="center" shrinkToFit="1"/>
    </xf>
    <xf numFmtId="0" fontId="18" fillId="2" borderId="12" xfId="0" applyFont="1" applyFill="1" applyBorder="1" applyAlignment="1">
      <alignment horizontal="center" vertical="center" shrinkToFit="1"/>
    </xf>
    <xf numFmtId="0" fontId="18" fillId="2" borderId="13"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4" fontId="15"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0"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164" fontId="15" fillId="3" borderId="6" xfId="10" applyFont="1" applyFill="1" applyBorder="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164" fontId="15" fillId="3" borderId="7" xfId="10" applyFont="1" applyFill="1" applyBorder="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64" fontId="15"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164" fontId="15" fillId="4" borderId="5" xfId="10" applyFont="1" applyFill="1" applyBorder="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64" fontId="15"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9"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164" fontId="15" fillId="5" borderId="8" xfId="10" applyFont="1" applyFill="1" applyBorder="1">
      <alignment horizontal="center" vertical="center"/>
    </xf>
    <xf numFmtId="0" fontId="20" fillId="0" borderId="0" xfId="6" applyFont="1" applyAlignment="1">
      <alignment horizontal="left" vertical="center" indent="1"/>
    </xf>
    <xf numFmtId="0" fontId="20" fillId="0" borderId="0" xfId="7" applyFont="1" applyAlignment="1">
      <alignment horizontal="left" vertical="center" indent="1"/>
    </xf>
    <xf numFmtId="0" fontId="23" fillId="0" borderId="0" xfId="5" applyFont="1" applyAlignment="1">
      <alignment horizontal="left"/>
    </xf>
    <xf numFmtId="14" fontId="0" fillId="0" borderId="0" xfId="0" applyNumberFormat="1"/>
    <xf numFmtId="0" fontId="9" fillId="0" borderId="0" xfId="3" applyAlignment="1">
      <alignment wrapText="1"/>
    </xf>
    <xf numFmtId="0" fontId="16" fillId="9" borderId="14" xfId="0" applyFont="1" applyFill="1" applyBorder="1" applyAlignment="1">
      <alignment horizontal="left" vertical="center" indent="1"/>
    </xf>
    <xf numFmtId="0" fontId="4" fillId="2" borderId="19" xfId="0" applyFont="1" applyFill="1" applyBorder="1" applyAlignment="1">
      <alignment horizontal="left" indent="1"/>
    </xf>
    <xf numFmtId="0" fontId="16" fillId="9" borderId="14" xfId="0" applyFont="1" applyFill="1" applyBorder="1" applyAlignment="1">
      <alignment vertical="center"/>
    </xf>
    <xf numFmtId="0" fontId="4" fillId="2" borderId="19" xfId="0" applyFont="1" applyFill="1" applyBorder="1"/>
    <xf numFmtId="0" fontId="16" fillId="9" borderId="14" xfId="0" applyFont="1" applyFill="1" applyBorder="1" applyAlignment="1">
      <alignment horizontal="center" vertical="center"/>
    </xf>
    <xf numFmtId="0" fontId="21" fillId="0" borderId="0" xfId="0" applyFont="1" applyAlignment="1">
      <alignment horizontal="left"/>
    </xf>
    <xf numFmtId="0" fontId="22" fillId="0" borderId="0" xfId="0" applyFont="1"/>
    <xf numFmtId="165" fontId="21" fillId="0" borderId="0" xfId="9" applyFont="1" applyBorder="1" applyAlignment="1">
      <alignment horizontal="left"/>
    </xf>
    <xf numFmtId="0" fontId="20" fillId="0" borderId="0" xfId="8" applyFont="1" applyAlignment="1">
      <alignment horizontal="left"/>
    </xf>
    <xf numFmtId="0" fontId="4" fillId="0" borderId="0" xfId="0" applyFont="1"/>
    <xf numFmtId="166" fontId="15" fillId="2" borderId="11" xfId="0" applyNumberFormat="1" applyFont="1" applyFill="1" applyBorder="1" applyAlignment="1">
      <alignment horizontal="center" vertical="center" wrapText="1"/>
    </xf>
    <xf numFmtId="166" fontId="15" fillId="2" borderId="17" xfId="0" applyNumberFormat="1" applyFont="1" applyFill="1" applyBorder="1" applyAlignment="1">
      <alignment horizontal="center" vertical="center" wrapText="1"/>
    </xf>
    <xf numFmtId="166" fontId="15" fillId="2" borderId="16" xfId="0" applyNumberFormat="1" applyFont="1" applyFill="1" applyBorder="1" applyAlignment="1">
      <alignment horizontal="center" vertical="center" wrapText="1"/>
    </xf>
  </cellXfs>
  <cellStyles count="13">
    <cellStyle name="Date" xfId="10" xr:uid="{229918B6-DD13-4F5A-97B9-305F7E002AA3}"/>
    <cellStyle name="Encabezado 1" xfId="6" builtinId="16" customBuiltin="1"/>
    <cellStyle name="Hipervínculo" xfId="1" builtinId="8" customBuiltin="1"/>
    <cellStyle name="Millares" xfId="4" builtinId="3" customBuiltin="1"/>
    <cellStyle name="Name" xfId="11" xr:uid="{B2D3C1EE-6B41-4801-AAFC-C2274E49E503}"/>
    <cellStyle name="Normal" xfId="0" builtinId="0"/>
    <cellStyle name="Porcentaje" xfId="2" builtinId="5"/>
    <cellStyle name="Project Start" xfId="9" xr:uid="{8EB8A09A-C31C-40A3-B2C1-9449520178B8}"/>
    <cellStyle name="Task" xfId="12" xr:uid="{6391D789-272B-4DD2-9BF3-2CDCF610FA41}"/>
    <cellStyle name="Título" xfId="5" builtinId="15" customBuiltin="1"/>
    <cellStyle name="Título 2" xfId="7" builtinId="17" customBuiltin="1"/>
    <cellStyle name="Título 3" xfId="8" builtinId="18" customBuiltin="1"/>
    <cellStyle name="zHiddenText" xfId="3" xr:uid="{26E66EE6-E33F-4D77-BAE4-0FB4F5BBF673}"/>
  </cellStyles>
  <dxfs count="16">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0"/>
  <sheetViews>
    <sheetView showGridLines="0" tabSelected="1" showRuler="0" zoomScale="90" zoomScaleNormal="90" zoomScalePageLayoutView="70" workbookViewId="0">
      <selection activeCell="F3" sqref="F3"/>
    </sheetView>
  </sheetViews>
  <sheetFormatPr baseColWidth="10" defaultColWidth="8.75" defaultRowHeight="30" customHeight="1" x14ac:dyDescent="0.2"/>
  <cols>
    <col min="1" max="1" width="2.75" style="5" customWidth="1"/>
    <col min="2" max="2" width="38" customWidth="1"/>
    <col min="3" max="3" width="16.75" hidden="1" customWidth="1"/>
    <col min="4" max="4" width="10.75" customWidth="1"/>
    <col min="5" max="5" width="10.75" style="2" customWidth="1"/>
    <col min="6" max="6" width="10.75" customWidth="1"/>
    <col min="7" max="7" width="2.75" customWidth="1"/>
    <col min="8" max="8" width="6" hidden="1" customWidth="1"/>
    <col min="9" max="28" width="2.75" customWidth="1"/>
    <col min="29" max="30" width="2.625" customWidth="1"/>
    <col min="31" max="65" width="2.75" customWidth="1"/>
  </cols>
  <sheetData>
    <row r="1" spans="1:64" ht="90" customHeight="1" x14ac:dyDescent="1.1000000000000001">
      <c r="A1" s="6"/>
      <c r="B1" s="70"/>
      <c r="C1" s="10"/>
      <c r="D1" s="11"/>
      <c r="E1" s="12"/>
      <c r="F1" s="13"/>
      <c r="H1" s="1"/>
      <c r="I1" s="81" t="s">
        <v>8</v>
      </c>
      <c r="J1" s="82"/>
      <c r="K1" s="82"/>
      <c r="L1" s="82"/>
      <c r="M1" s="82"/>
      <c r="N1" s="82"/>
      <c r="O1" s="82"/>
      <c r="P1" s="16"/>
      <c r="Q1" s="80">
        <f>DATE(2024,4,3)</f>
        <v>45385</v>
      </c>
      <c r="R1" s="79"/>
      <c r="S1" s="79"/>
      <c r="T1" s="79"/>
      <c r="U1" s="79"/>
      <c r="V1" s="79"/>
      <c r="W1" s="79"/>
      <c r="X1" s="79"/>
      <c r="Y1" s="79"/>
      <c r="Z1" s="79"/>
      <c r="AB1" s="71"/>
      <c r="AD1" s="71"/>
    </row>
    <row r="2" spans="1:64" ht="30" customHeight="1" x14ac:dyDescent="0.5">
      <c r="B2" s="68"/>
      <c r="C2" s="69"/>
      <c r="D2" s="14"/>
      <c r="E2" s="15"/>
      <c r="F2" s="14"/>
      <c r="I2" s="81" t="s">
        <v>9</v>
      </c>
      <c r="J2" s="82"/>
      <c r="K2" s="82"/>
      <c r="L2" s="82"/>
      <c r="M2" s="82"/>
      <c r="N2" s="82"/>
      <c r="O2" s="82"/>
      <c r="P2" s="16"/>
      <c r="Q2" s="78">
        <v>1</v>
      </c>
      <c r="R2" s="79"/>
      <c r="S2" s="79"/>
      <c r="T2" s="79"/>
      <c r="U2" s="79"/>
      <c r="V2" s="79"/>
      <c r="W2" s="79"/>
      <c r="X2" s="79"/>
      <c r="Y2" s="79"/>
      <c r="Z2" s="79"/>
      <c r="AD2" s="71"/>
    </row>
    <row r="3" spans="1:64" s="18" customFormat="1" ht="30" customHeight="1" x14ac:dyDescent="0.25">
      <c r="A3" s="5"/>
      <c r="B3" s="17"/>
      <c r="D3" s="19"/>
      <c r="E3" s="20"/>
    </row>
    <row r="4" spans="1:64" s="18" customFormat="1" ht="20.25" customHeight="1" x14ac:dyDescent="0.2">
      <c r="A4" s="6"/>
      <c r="B4" s="21"/>
      <c r="E4" s="22"/>
      <c r="I4" s="85">
        <f>I5</f>
        <v>45383</v>
      </c>
      <c r="J4" s="83"/>
      <c r="K4" s="83"/>
      <c r="L4" s="83"/>
      <c r="M4" s="83"/>
      <c r="N4" s="83"/>
      <c r="O4" s="83"/>
      <c r="P4" s="83">
        <f>P5</f>
        <v>45390</v>
      </c>
      <c r="Q4" s="83"/>
      <c r="R4" s="83"/>
      <c r="S4" s="83"/>
      <c r="T4" s="83"/>
      <c r="U4" s="83"/>
      <c r="V4" s="83"/>
      <c r="W4" s="83">
        <f>W5</f>
        <v>45397</v>
      </c>
      <c r="X4" s="83"/>
      <c r="Y4" s="83"/>
      <c r="Z4" s="83"/>
      <c r="AA4" s="83"/>
      <c r="AB4" s="83"/>
      <c r="AC4" s="83"/>
      <c r="AD4" s="83">
        <f>AD5</f>
        <v>45404</v>
      </c>
      <c r="AE4" s="83"/>
      <c r="AF4" s="83"/>
      <c r="AG4" s="83"/>
      <c r="AH4" s="83"/>
      <c r="AI4" s="83"/>
      <c r="AJ4" s="83"/>
      <c r="AK4" s="83">
        <f>AK5</f>
        <v>45411</v>
      </c>
      <c r="AL4" s="83"/>
      <c r="AM4" s="83"/>
      <c r="AN4" s="83"/>
      <c r="AO4" s="83"/>
      <c r="AP4" s="83"/>
      <c r="AQ4" s="83"/>
      <c r="AR4" s="83">
        <f>AR5</f>
        <v>45418</v>
      </c>
      <c r="AS4" s="83"/>
      <c r="AT4" s="83"/>
      <c r="AU4" s="83"/>
      <c r="AV4" s="83"/>
      <c r="AW4" s="83"/>
      <c r="AX4" s="83"/>
      <c r="AY4" s="83">
        <f>AY5</f>
        <v>45425</v>
      </c>
      <c r="AZ4" s="83"/>
      <c r="BA4" s="83"/>
      <c r="BB4" s="83"/>
      <c r="BC4" s="83"/>
      <c r="BD4" s="83"/>
      <c r="BE4" s="83"/>
      <c r="BF4" s="83">
        <f>BF5</f>
        <v>45432</v>
      </c>
      <c r="BG4" s="83"/>
      <c r="BH4" s="83"/>
      <c r="BI4" s="83"/>
      <c r="BJ4" s="83"/>
      <c r="BK4" s="83"/>
      <c r="BL4" s="84"/>
    </row>
    <row r="5" spans="1:64" s="18" customFormat="1" ht="15" customHeight="1" x14ac:dyDescent="0.2">
      <c r="A5" s="72"/>
      <c r="B5" s="73" t="s">
        <v>3</v>
      </c>
      <c r="C5" s="75" t="s">
        <v>10</v>
      </c>
      <c r="D5" s="77" t="s">
        <v>0</v>
      </c>
      <c r="E5" s="77" t="s">
        <v>1</v>
      </c>
      <c r="F5" s="77" t="s">
        <v>2</v>
      </c>
      <c r="I5" s="23">
        <f>Project_Start-WEEKDAY(Project_Start,1)+2+7*(Display_Week-1)</f>
        <v>45383</v>
      </c>
      <c r="J5" s="23">
        <f>I5+1</f>
        <v>45384</v>
      </c>
      <c r="K5" s="23">
        <f t="shared" ref="K5:AX5" si="0">J5+1</f>
        <v>45385</v>
      </c>
      <c r="L5" s="23">
        <f t="shared" si="0"/>
        <v>45386</v>
      </c>
      <c r="M5" s="23">
        <f t="shared" si="0"/>
        <v>45387</v>
      </c>
      <c r="N5" s="23">
        <f t="shared" si="0"/>
        <v>45388</v>
      </c>
      <c r="O5" s="24">
        <f t="shared" si="0"/>
        <v>45389</v>
      </c>
      <c r="P5" s="25">
        <f>O5+1</f>
        <v>45390</v>
      </c>
      <c r="Q5" s="23">
        <f>P5+1</f>
        <v>45391</v>
      </c>
      <c r="R5" s="23">
        <f t="shared" si="0"/>
        <v>45392</v>
      </c>
      <c r="S5" s="23">
        <f t="shared" si="0"/>
        <v>45393</v>
      </c>
      <c r="T5" s="23">
        <f t="shared" si="0"/>
        <v>45394</v>
      </c>
      <c r="U5" s="23">
        <f t="shared" si="0"/>
        <v>45395</v>
      </c>
      <c r="V5" s="24">
        <f t="shared" si="0"/>
        <v>45396</v>
      </c>
      <c r="W5" s="25">
        <f>V5+1</f>
        <v>45397</v>
      </c>
      <c r="X5" s="23">
        <f>W5+1</f>
        <v>45398</v>
      </c>
      <c r="Y5" s="23">
        <f t="shared" si="0"/>
        <v>45399</v>
      </c>
      <c r="Z5" s="23">
        <f t="shared" si="0"/>
        <v>45400</v>
      </c>
      <c r="AA5" s="23">
        <f t="shared" si="0"/>
        <v>45401</v>
      </c>
      <c r="AB5" s="23">
        <f t="shared" si="0"/>
        <v>45402</v>
      </c>
      <c r="AC5" s="24">
        <f t="shared" si="0"/>
        <v>45403</v>
      </c>
      <c r="AD5" s="25">
        <f>AC5+1</f>
        <v>45404</v>
      </c>
      <c r="AE5" s="23">
        <f>AD5+1</f>
        <v>45405</v>
      </c>
      <c r="AF5" s="23">
        <f t="shared" si="0"/>
        <v>45406</v>
      </c>
      <c r="AG5" s="23">
        <f t="shared" si="0"/>
        <v>45407</v>
      </c>
      <c r="AH5" s="23">
        <f t="shared" si="0"/>
        <v>45408</v>
      </c>
      <c r="AI5" s="23">
        <f t="shared" si="0"/>
        <v>45409</v>
      </c>
      <c r="AJ5" s="24">
        <f t="shared" si="0"/>
        <v>45410</v>
      </c>
      <c r="AK5" s="25">
        <f>AJ5+1</f>
        <v>45411</v>
      </c>
      <c r="AL5" s="23">
        <f>AK5+1</f>
        <v>45412</v>
      </c>
      <c r="AM5" s="23">
        <f t="shared" si="0"/>
        <v>45413</v>
      </c>
      <c r="AN5" s="23">
        <f t="shared" si="0"/>
        <v>45414</v>
      </c>
      <c r="AO5" s="23">
        <f t="shared" si="0"/>
        <v>45415</v>
      </c>
      <c r="AP5" s="23">
        <f t="shared" si="0"/>
        <v>45416</v>
      </c>
      <c r="AQ5" s="24">
        <f t="shared" si="0"/>
        <v>45417</v>
      </c>
      <c r="AR5" s="25">
        <f>AQ5+1</f>
        <v>45418</v>
      </c>
      <c r="AS5" s="23">
        <f>AR5+1</f>
        <v>45419</v>
      </c>
      <c r="AT5" s="23">
        <f t="shared" si="0"/>
        <v>45420</v>
      </c>
      <c r="AU5" s="23">
        <f t="shared" si="0"/>
        <v>45421</v>
      </c>
      <c r="AV5" s="23">
        <f t="shared" si="0"/>
        <v>45422</v>
      </c>
      <c r="AW5" s="23">
        <f t="shared" si="0"/>
        <v>45423</v>
      </c>
      <c r="AX5" s="24">
        <f t="shared" si="0"/>
        <v>45424</v>
      </c>
      <c r="AY5" s="25">
        <f>AX5+1</f>
        <v>45425</v>
      </c>
      <c r="AZ5" s="23">
        <f>AY5+1</f>
        <v>45426</v>
      </c>
      <c r="BA5" s="23">
        <f t="shared" ref="BA5:BE5" si="1">AZ5+1</f>
        <v>45427</v>
      </c>
      <c r="BB5" s="23">
        <f t="shared" si="1"/>
        <v>45428</v>
      </c>
      <c r="BC5" s="23">
        <f t="shared" si="1"/>
        <v>45429</v>
      </c>
      <c r="BD5" s="23">
        <f t="shared" si="1"/>
        <v>45430</v>
      </c>
      <c r="BE5" s="24">
        <f t="shared" si="1"/>
        <v>45431</v>
      </c>
      <c r="BF5" s="25">
        <f>BE5+1</f>
        <v>45432</v>
      </c>
      <c r="BG5" s="23">
        <f>BF5+1</f>
        <v>45433</v>
      </c>
      <c r="BH5" s="23">
        <f t="shared" ref="BH5:BL5" si="2">BG5+1</f>
        <v>45434</v>
      </c>
      <c r="BI5" s="23">
        <f t="shared" si="2"/>
        <v>45435</v>
      </c>
      <c r="BJ5" s="23">
        <f t="shared" si="2"/>
        <v>45436</v>
      </c>
      <c r="BK5" s="23">
        <f t="shared" si="2"/>
        <v>45437</v>
      </c>
      <c r="BL5" s="23">
        <f t="shared" si="2"/>
        <v>45438</v>
      </c>
    </row>
    <row r="6" spans="1:64" s="18" customFormat="1" ht="15" customHeight="1" thickBot="1" x14ac:dyDescent="0.25">
      <c r="A6" s="72"/>
      <c r="B6" s="74"/>
      <c r="C6" s="76"/>
      <c r="D6" s="76"/>
      <c r="E6" s="76"/>
      <c r="F6" s="76"/>
      <c r="I6" s="26" t="str">
        <f t="shared" ref="I6:AN6" si="3">LEFT(TEXT(I5,"ddd"),1)</f>
        <v>M</v>
      </c>
      <c r="J6" s="27" t="str">
        <f t="shared" si="3"/>
        <v>T</v>
      </c>
      <c r="K6" s="27" t="str">
        <f t="shared" si="3"/>
        <v>W</v>
      </c>
      <c r="L6" s="27" t="str">
        <f t="shared" si="3"/>
        <v>T</v>
      </c>
      <c r="M6" s="27" t="str">
        <f t="shared" si="3"/>
        <v>F</v>
      </c>
      <c r="N6" s="27" t="str">
        <f t="shared" si="3"/>
        <v>S</v>
      </c>
      <c r="O6" s="27" t="str">
        <f t="shared" si="3"/>
        <v>S</v>
      </c>
      <c r="P6" s="27" t="str">
        <f t="shared" si="3"/>
        <v>M</v>
      </c>
      <c r="Q6" s="27" t="str">
        <f t="shared" si="3"/>
        <v>T</v>
      </c>
      <c r="R6" s="27" t="str">
        <f t="shared" si="3"/>
        <v>W</v>
      </c>
      <c r="S6" s="27" t="str">
        <f t="shared" si="3"/>
        <v>T</v>
      </c>
      <c r="T6" s="27" t="str">
        <f t="shared" si="3"/>
        <v>F</v>
      </c>
      <c r="U6" s="27" t="str">
        <f t="shared" si="3"/>
        <v>S</v>
      </c>
      <c r="V6" s="27" t="str">
        <f t="shared" si="3"/>
        <v>S</v>
      </c>
      <c r="W6" s="27" t="str">
        <f t="shared" si="3"/>
        <v>M</v>
      </c>
      <c r="X6" s="27" t="str">
        <f t="shared" si="3"/>
        <v>T</v>
      </c>
      <c r="Y6" s="27" t="str">
        <f t="shared" si="3"/>
        <v>W</v>
      </c>
      <c r="Z6" s="27" t="str">
        <f t="shared" si="3"/>
        <v>T</v>
      </c>
      <c r="AA6" s="27" t="str">
        <f t="shared" si="3"/>
        <v>F</v>
      </c>
      <c r="AB6" s="27" t="str">
        <f t="shared" si="3"/>
        <v>S</v>
      </c>
      <c r="AC6" s="27" t="str">
        <f t="shared" si="3"/>
        <v>S</v>
      </c>
      <c r="AD6" s="27" t="str">
        <f t="shared" si="3"/>
        <v>M</v>
      </c>
      <c r="AE6" s="27" t="str">
        <f t="shared" si="3"/>
        <v>T</v>
      </c>
      <c r="AF6" s="27" t="str">
        <f t="shared" si="3"/>
        <v>W</v>
      </c>
      <c r="AG6" s="27" t="str">
        <f t="shared" si="3"/>
        <v>T</v>
      </c>
      <c r="AH6" s="27" t="str">
        <f t="shared" si="3"/>
        <v>F</v>
      </c>
      <c r="AI6" s="27" t="str">
        <f t="shared" si="3"/>
        <v>S</v>
      </c>
      <c r="AJ6" s="27" t="str">
        <f t="shared" si="3"/>
        <v>S</v>
      </c>
      <c r="AK6" s="27" t="str">
        <f t="shared" si="3"/>
        <v>M</v>
      </c>
      <c r="AL6" s="27" t="str">
        <f t="shared" si="3"/>
        <v>T</v>
      </c>
      <c r="AM6" s="27" t="str">
        <f t="shared" si="3"/>
        <v>W</v>
      </c>
      <c r="AN6" s="27" t="str">
        <f t="shared" si="3"/>
        <v>T</v>
      </c>
      <c r="AO6" s="27" t="str">
        <f t="shared" ref="AO6:BL6" si="4">LEFT(TEXT(AO5,"ddd"),1)</f>
        <v>F</v>
      </c>
      <c r="AP6" s="27" t="str">
        <f t="shared" si="4"/>
        <v>S</v>
      </c>
      <c r="AQ6" s="27" t="str">
        <f t="shared" si="4"/>
        <v>S</v>
      </c>
      <c r="AR6" s="27" t="str">
        <f t="shared" si="4"/>
        <v>M</v>
      </c>
      <c r="AS6" s="27" t="str">
        <f t="shared" si="4"/>
        <v>T</v>
      </c>
      <c r="AT6" s="27" t="str">
        <f t="shared" si="4"/>
        <v>W</v>
      </c>
      <c r="AU6" s="27" t="str">
        <f t="shared" si="4"/>
        <v>T</v>
      </c>
      <c r="AV6" s="27" t="str">
        <f t="shared" si="4"/>
        <v>F</v>
      </c>
      <c r="AW6" s="27" t="str">
        <f t="shared" si="4"/>
        <v>S</v>
      </c>
      <c r="AX6" s="27" t="str">
        <f t="shared" si="4"/>
        <v>S</v>
      </c>
      <c r="AY6" s="27" t="str">
        <f t="shared" si="4"/>
        <v>M</v>
      </c>
      <c r="AZ6" s="27" t="str">
        <f t="shared" si="4"/>
        <v>T</v>
      </c>
      <c r="BA6" s="27" t="str">
        <f t="shared" si="4"/>
        <v>W</v>
      </c>
      <c r="BB6" s="27" t="str">
        <f t="shared" si="4"/>
        <v>T</v>
      </c>
      <c r="BC6" s="27" t="str">
        <f t="shared" si="4"/>
        <v>F</v>
      </c>
      <c r="BD6" s="27" t="str">
        <f t="shared" si="4"/>
        <v>S</v>
      </c>
      <c r="BE6" s="27" t="str">
        <f t="shared" si="4"/>
        <v>S</v>
      </c>
      <c r="BF6" s="27" t="str">
        <f t="shared" si="4"/>
        <v>M</v>
      </c>
      <c r="BG6" s="27" t="str">
        <f t="shared" si="4"/>
        <v>T</v>
      </c>
      <c r="BH6" s="27" t="str">
        <f t="shared" si="4"/>
        <v>W</v>
      </c>
      <c r="BI6" s="27" t="str">
        <f t="shared" si="4"/>
        <v>T</v>
      </c>
      <c r="BJ6" s="27" t="str">
        <f t="shared" si="4"/>
        <v>F</v>
      </c>
      <c r="BK6" s="27" t="str">
        <f t="shared" si="4"/>
        <v>S</v>
      </c>
      <c r="BL6" s="28" t="str">
        <f t="shared" si="4"/>
        <v>S</v>
      </c>
    </row>
    <row r="7" spans="1:64" s="18" customFormat="1" ht="30" hidden="1" customHeight="1" thickBot="1" x14ac:dyDescent="0.25">
      <c r="A7" s="5" t="s">
        <v>4</v>
      </c>
      <c r="B7" s="29"/>
      <c r="C7" s="30"/>
      <c r="D7" s="29"/>
      <c r="E7" s="29"/>
      <c r="F7" s="29"/>
      <c r="H7" s="18"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8" customFormat="1" ht="18" customHeight="1" thickBot="1" x14ac:dyDescent="0.25">
      <c r="A8" s="6"/>
      <c r="B8" s="32" t="s">
        <v>5</v>
      </c>
      <c r="C8" s="33"/>
      <c r="D8" s="34"/>
      <c r="E8" s="35"/>
      <c r="F8" s="36"/>
      <c r="G8" s="9"/>
      <c r="H8" s="4" t="str">
        <f t="shared" ref="H8:H39" si="5">IF(OR(ISBLANK(task_start),ISBLANK(task_end)),"",task_end-task_start+1)</f>
        <v/>
      </c>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row>
    <row r="9" spans="1:64" s="38" customFormat="1" ht="18" customHeight="1" thickBot="1" x14ac:dyDescent="0.25">
      <c r="A9" s="6"/>
      <c r="B9" s="39" t="s">
        <v>11</v>
      </c>
      <c r="C9" s="40"/>
      <c r="D9" s="41">
        <v>1</v>
      </c>
      <c r="E9" s="42">
        <f>Project_Start</f>
        <v>45385</v>
      </c>
      <c r="F9" s="42">
        <f>E9+3</f>
        <v>45388</v>
      </c>
      <c r="G9" s="9"/>
      <c r="H9" s="4">
        <f t="shared" si="5"/>
        <v>4</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38" customFormat="1" ht="18" customHeight="1" thickBot="1" x14ac:dyDescent="0.25">
      <c r="A10" s="6"/>
      <c r="B10" s="44" t="s">
        <v>12</v>
      </c>
      <c r="C10" s="45"/>
      <c r="D10" s="46">
        <v>1</v>
      </c>
      <c r="E10" s="47">
        <f>F9</f>
        <v>45388</v>
      </c>
      <c r="F10" s="47">
        <f>E10+2</f>
        <v>45390</v>
      </c>
      <c r="G10" s="9"/>
      <c r="H10" s="4">
        <f t="shared" si="5"/>
        <v>3</v>
      </c>
      <c r="I10" s="43"/>
      <c r="J10" s="43"/>
      <c r="K10" s="43"/>
      <c r="L10" s="43"/>
      <c r="M10" s="43"/>
      <c r="N10" s="43"/>
      <c r="O10" s="43"/>
      <c r="P10" s="43"/>
      <c r="Q10" s="43"/>
      <c r="R10" s="43"/>
      <c r="S10" s="43"/>
      <c r="T10" s="43"/>
      <c r="U10" s="48"/>
      <c r="V10" s="48"/>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38" customFormat="1" ht="18" customHeight="1" thickBot="1" x14ac:dyDescent="0.25">
      <c r="A11" s="5"/>
      <c r="B11" s="44" t="s">
        <v>13</v>
      </c>
      <c r="C11" s="45"/>
      <c r="D11" s="46">
        <v>1</v>
      </c>
      <c r="E11" s="47">
        <f>F10</f>
        <v>45390</v>
      </c>
      <c r="F11" s="47">
        <f>E11+4</f>
        <v>45394</v>
      </c>
      <c r="G11" s="9"/>
      <c r="H11" s="4">
        <f t="shared" si="5"/>
        <v>5</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38" customFormat="1" ht="18" customHeight="1" thickBot="1" x14ac:dyDescent="0.25">
      <c r="A12" s="5"/>
      <c r="B12" s="44" t="s">
        <v>14</v>
      </c>
      <c r="C12" s="45"/>
      <c r="D12" s="46">
        <v>0.75</v>
      </c>
      <c r="E12" s="47">
        <f>F11</f>
        <v>45394</v>
      </c>
      <c r="F12" s="47">
        <f>E12+5</f>
        <v>45399</v>
      </c>
      <c r="G12" s="9"/>
      <c r="H12" s="4">
        <f t="shared" si="5"/>
        <v>6</v>
      </c>
      <c r="I12" s="43"/>
      <c r="J12" s="43"/>
      <c r="K12" s="43"/>
      <c r="L12" s="43"/>
      <c r="M12" s="43"/>
      <c r="N12" s="43"/>
      <c r="O12" s="43"/>
      <c r="P12" s="43"/>
      <c r="Q12" s="43"/>
      <c r="R12" s="43"/>
      <c r="S12" s="43"/>
      <c r="T12" s="43"/>
      <c r="U12" s="43"/>
      <c r="V12" s="43"/>
      <c r="W12" s="43"/>
      <c r="X12" s="43"/>
      <c r="Y12" s="48"/>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38" customFormat="1" ht="18" customHeight="1" thickBot="1" x14ac:dyDescent="0.25">
      <c r="A13" s="5"/>
      <c r="B13" s="44" t="s">
        <v>15</v>
      </c>
      <c r="C13" s="45"/>
      <c r="D13" s="46">
        <v>0.9</v>
      </c>
      <c r="E13" s="47">
        <f>E9+1</f>
        <v>45386</v>
      </c>
      <c r="F13" s="47">
        <f>E13+13</f>
        <v>45399</v>
      </c>
      <c r="G13" s="9"/>
      <c r="H13" s="4"/>
      <c r="I13" s="43"/>
      <c r="J13" s="43"/>
      <c r="K13" s="43"/>
      <c r="L13" s="43"/>
      <c r="M13" s="43"/>
      <c r="N13" s="43"/>
      <c r="O13" s="43"/>
      <c r="P13" s="43"/>
      <c r="Q13" s="43"/>
      <c r="R13" s="43"/>
      <c r="S13" s="43"/>
      <c r="T13" s="43"/>
      <c r="U13" s="43"/>
      <c r="V13" s="43"/>
      <c r="W13" s="43"/>
      <c r="X13" s="43"/>
      <c r="Y13" s="48"/>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38" customFormat="1" ht="18" customHeight="1" thickBot="1" x14ac:dyDescent="0.25">
      <c r="A14" s="5"/>
      <c r="B14" s="44" t="s">
        <v>16</v>
      </c>
      <c r="C14" s="45"/>
      <c r="D14" s="46">
        <v>1</v>
      </c>
      <c r="E14" s="47">
        <f>E10+1</f>
        <v>45389</v>
      </c>
      <c r="F14" s="47">
        <f>E14+2</f>
        <v>45391</v>
      </c>
      <c r="G14" s="9"/>
      <c r="H14" s="4">
        <f t="shared" si="5"/>
        <v>3</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38" customFormat="1" ht="18" customHeight="1" thickBot="1" x14ac:dyDescent="0.25">
      <c r="A15" s="6"/>
      <c r="B15" s="49" t="s">
        <v>6</v>
      </c>
      <c r="C15" s="50"/>
      <c r="D15" s="51"/>
      <c r="E15" s="52"/>
      <c r="F15" s="53"/>
      <c r="G15" s="9"/>
      <c r="H15" s="4" t="str">
        <f t="shared" si="5"/>
        <v/>
      </c>
    </row>
    <row r="16" spans="1:64" s="38" customFormat="1" ht="18" customHeight="1" thickBot="1" x14ac:dyDescent="0.25">
      <c r="A16" s="6"/>
      <c r="B16" s="54" t="s">
        <v>17</v>
      </c>
      <c r="C16" s="55"/>
      <c r="D16" s="56">
        <v>1</v>
      </c>
      <c r="E16" s="57">
        <f>E14+1</f>
        <v>45390</v>
      </c>
      <c r="F16" s="57">
        <f>E16+4</f>
        <v>45394</v>
      </c>
      <c r="G16" s="9"/>
      <c r="H16" s="4">
        <f t="shared" si="5"/>
        <v>5</v>
      </c>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8" customFormat="1" ht="18" customHeight="1" thickBot="1" x14ac:dyDescent="0.25">
      <c r="A17" s="5"/>
      <c r="B17" s="54" t="s">
        <v>18</v>
      </c>
      <c r="C17" s="55"/>
      <c r="D17" s="56">
        <v>1</v>
      </c>
      <c r="E17" s="57">
        <f>E16+2</f>
        <v>45392</v>
      </c>
      <c r="F17" s="57">
        <f>E17+5</f>
        <v>45397</v>
      </c>
      <c r="G17" s="9"/>
      <c r="H17" s="4">
        <f t="shared" si="5"/>
        <v>6</v>
      </c>
      <c r="I17" s="43"/>
      <c r="J17" s="43"/>
      <c r="K17" s="43"/>
      <c r="L17" s="43"/>
      <c r="M17" s="43"/>
      <c r="N17" s="43"/>
      <c r="O17" s="43"/>
      <c r="P17" s="43"/>
      <c r="Q17" s="43"/>
      <c r="R17" s="43"/>
      <c r="S17" s="43"/>
      <c r="T17" s="43"/>
      <c r="U17" s="48"/>
      <c r="V17" s="48"/>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8" customFormat="1" ht="18" customHeight="1" thickBot="1" x14ac:dyDescent="0.25">
      <c r="A18" s="5"/>
      <c r="B18" s="54" t="s">
        <v>19</v>
      </c>
      <c r="C18" s="55"/>
      <c r="D18" s="56">
        <v>1</v>
      </c>
      <c r="E18" s="57">
        <f>F17</f>
        <v>45397</v>
      </c>
      <c r="F18" s="57">
        <f>E18+2</f>
        <v>45399</v>
      </c>
      <c r="G18" s="9"/>
      <c r="H18" s="4">
        <f t="shared" si="5"/>
        <v>3</v>
      </c>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8" customFormat="1" ht="18" customHeight="1" thickBot="1" x14ac:dyDescent="0.25">
      <c r="A19" s="5"/>
      <c r="B19" s="54" t="s">
        <v>20</v>
      </c>
      <c r="C19" s="55"/>
      <c r="D19" s="56">
        <v>0.9</v>
      </c>
      <c r="E19" s="57">
        <f>E18</f>
        <v>45397</v>
      </c>
      <c r="F19" s="57">
        <f>E19+2</f>
        <v>45399</v>
      </c>
      <c r="G19" s="9"/>
      <c r="H19" s="4">
        <f t="shared" si="5"/>
        <v>3</v>
      </c>
      <c r="I19" s="43"/>
      <c r="J19" s="43"/>
      <c r="K19" s="43"/>
      <c r="L19" s="43"/>
      <c r="M19" s="43"/>
      <c r="N19" s="43"/>
      <c r="O19" s="43"/>
      <c r="P19" s="43"/>
      <c r="Q19" s="43"/>
      <c r="R19" s="43"/>
      <c r="S19" s="43"/>
      <c r="T19" s="43"/>
      <c r="U19" s="43"/>
      <c r="V19" s="43"/>
      <c r="W19" s="43"/>
      <c r="X19" s="43"/>
      <c r="Y19" s="48"/>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38" customFormat="1" ht="18" customHeight="1" thickBot="1" x14ac:dyDescent="0.25">
      <c r="A20" s="5"/>
      <c r="B20" s="54" t="s">
        <v>21</v>
      </c>
      <c r="C20" s="55"/>
      <c r="D20" s="56">
        <v>1</v>
      </c>
      <c r="E20" s="57">
        <f>E18</f>
        <v>45397</v>
      </c>
      <c r="F20" s="57">
        <f>E19+2</f>
        <v>45399</v>
      </c>
      <c r="G20" s="9"/>
      <c r="H20" s="4"/>
      <c r="I20" s="43"/>
      <c r="J20" s="43"/>
      <c r="K20" s="43"/>
      <c r="L20" s="43"/>
      <c r="M20" s="43"/>
      <c r="N20" s="43"/>
      <c r="O20" s="43"/>
      <c r="P20" s="43"/>
      <c r="Q20" s="43"/>
      <c r="R20" s="43"/>
      <c r="S20" s="43"/>
      <c r="T20" s="43"/>
      <c r="U20" s="43"/>
      <c r="V20" s="43"/>
      <c r="W20" s="43"/>
      <c r="X20" s="43"/>
      <c r="Y20" s="48"/>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38" customFormat="1" ht="18" customHeight="1" thickBot="1" x14ac:dyDescent="0.25">
      <c r="A21" s="5"/>
      <c r="B21" s="54" t="s">
        <v>22</v>
      </c>
      <c r="C21" s="55"/>
      <c r="D21" s="56">
        <v>0.75</v>
      </c>
      <c r="E21" s="57">
        <f>E18</f>
        <v>45397</v>
      </c>
      <c r="F21" s="57">
        <f>E19+2</f>
        <v>45399</v>
      </c>
      <c r="G21" s="9"/>
      <c r="H21" s="4"/>
      <c r="I21" s="43"/>
      <c r="J21" s="43"/>
      <c r="K21" s="43"/>
      <c r="L21" s="43"/>
      <c r="M21" s="43"/>
      <c r="N21" s="43"/>
      <c r="O21" s="43"/>
      <c r="P21" s="43"/>
      <c r="Q21" s="43"/>
      <c r="R21" s="43"/>
      <c r="S21" s="43"/>
      <c r="T21" s="43"/>
      <c r="U21" s="43"/>
      <c r="V21" s="43"/>
      <c r="W21" s="43"/>
      <c r="X21" s="43"/>
      <c r="Y21" s="48"/>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8" customFormat="1" ht="18" customHeight="1" thickBot="1" x14ac:dyDescent="0.25">
      <c r="A22" s="5"/>
      <c r="B22" s="54" t="s">
        <v>23</v>
      </c>
      <c r="C22" s="55"/>
      <c r="D22" s="56">
        <v>1</v>
      </c>
      <c r="E22" s="57">
        <f>F21</f>
        <v>45399</v>
      </c>
      <c r="F22" s="57">
        <f>E22+6</f>
        <v>45405</v>
      </c>
      <c r="G22" s="9"/>
      <c r="H22" s="4"/>
      <c r="I22" s="43"/>
      <c r="J22" s="43"/>
      <c r="K22" s="43"/>
      <c r="L22" s="43"/>
      <c r="M22" s="43"/>
      <c r="N22" s="43"/>
      <c r="O22" s="43"/>
      <c r="P22" s="43"/>
      <c r="Q22" s="43"/>
      <c r="R22" s="43"/>
      <c r="S22" s="43"/>
      <c r="T22" s="43"/>
      <c r="U22" s="43"/>
      <c r="V22" s="43"/>
      <c r="W22" s="43"/>
      <c r="X22" s="43"/>
      <c r="Y22" s="48"/>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8" customFormat="1" ht="18" customHeight="1" thickBot="1" x14ac:dyDescent="0.25">
      <c r="A23" s="5"/>
      <c r="B23" s="54" t="s">
        <v>24</v>
      </c>
      <c r="C23" s="55"/>
      <c r="D23" s="56">
        <v>1</v>
      </c>
      <c r="E23" s="57">
        <f>F22+1</f>
        <v>45406</v>
      </c>
      <c r="F23" s="57">
        <f>E23+6</f>
        <v>45412</v>
      </c>
      <c r="G23" s="9"/>
      <c r="H23" s="4"/>
      <c r="I23" s="43"/>
      <c r="J23" s="43"/>
      <c r="K23" s="43"/>
      <c r="L23" s="43"/>
      <c r="M23" s="43"/>
      <c r="N23" s="43"/>
      <c r="O23" s="43"/>
      <c r="P23" s="43"/>
      <c r="Q23" s="43"/>
      <c r="R23" s="43"/>
      <c r="S23" s="43"/>
      <c r="T23" s="43"/>
      <c r="U23" s="43"/>
      <c r="V23" s="43"/>
      <c r="W23" s="43"/>
      <c r="X23" s="43"/>
      <c r="Y23" s="48"/>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8" customFormat="1" ht="18" customHeight="1" thickBot="1" x14ac:dyDescent="0.25">
      <c r="A24" s="5"/>
      <c r="B24" s="54" t="s">
        <v>25</v>
      </c>
      <c r="C24" s="55"/>
      <c r="D24" s="56">
        <v>1</v>
      </c>
      <c r="E24" s="57">
        <f>F27+1</f>
        <v>45404</v>
      </c>
      <c r="F24" s="57">
        <f>E24+5</f>
        <v>45409</v>
      </c>
      <c r="G24" s="9"/>
      <c r="H24" s="4"/>
      <c r="I24" s="43"/>
      <c r="J24" s="43"/>
      <c r="K24" s="43"/>
      <c r="L24" s="43"/>
      <c r="M24" s="43"/>
      <c r="N24" s="43"/>
      <c r="O24" s="43"/>
      <c r="P24" s="43"/>
      <c r="Q24" s="43"/>
      <c r="R24" s="43"/>
      <c r="S24" s="43"/>
      <c r="T24" s="43"/>
      <c r="U24" s="43"/>
      <c r="V24" s="43"/>
      <c r="W24" s="43"/>
      <c r="X24" s="43"/>
      <c r="Y24" s="48"/>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8" customFormat="1" ht="18" customHeight="1" thickBot="1" x14ac:dyDescent="0.25">
      <c r="A25" s="5"/>
      <c r="B25" s="54" t="s">
        <v>26</v>
      </c>
      <c r="C25" s="55"/>
      <c r="D25" s="56">
        <v>1</v>
      </c>
      <c r="E25" s="57">
        <f>F21</f>
        <v>45399</v>
      </c>
      <c r="F25" s="57">
        <f>E25+12</f>
        <v>45411</v>
      </c>
      <c r="G25" s="9"/>
      <c r="H25" s="4"/>
      <c r="I25" s="43"/>
      <c r="J25" s="43"/>
      <c r="K25" s="43"/>
      <c r="L25" s="43"/>
      <c r="M25" s="43"/>
      <c r="N25" s="43"/>
      <c r="O25" s="43"/>
      <c r="P25" s="43"/>
      <c r="Q25" s="43"/>
      <c r="R25" s="43"/>
      <c r="S25" s="43"/>
      <c r="T25" s="43"/>
      <c r="U25" s="43"/>
      <c r="V25" s="43"/>
      <c r="W25" s="43"/>
      <c r="X25" s="43"/>
      <c r="Y25" s="48"/>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38" customFormat="1" ht="18" customHeight="1" thickBot="1" x14ac:dyDescent="0.25">
      <c r="A26" s="5"/>
      <c r="B26" s="54" t="s">
        <v>27</v>
      </c>
      <c r="C26" s="55"/>
      <c r="D26" s="56">
        <v>1</v>
      </c>
      <c r="E26" s="57">
        <f>F27+1</f>
        <v>45404</v>
      </c>
      <c r="F26" s="57">
        <f>E26+5</f>
        <v>45409</v>
      </c>
      <c r="G26" s="9"/>
      <c r="H26" s="4"/>
      <c r="I26" s="43"/>
      <c r="J26" s="43"/>
      <c r="K26" s="43"/>
      <c r="L26" s="43"/>
      <c r="M26" s="43"/>
      <c r="N26" s="43"/>
      <c r="O26" s="43"/>
      <c r="P26" s="43"/>
      <c r="Q26" s="43"/>
      <c r="R26" s="43"/>
      <c r="S26" s="43"/>
      <c r="T26" s="43"/>
      <c r="U26" s="43"/>
      <c r="V26" s="43"/>
      <c r="W26" s="43"/>
      <c r="X26" s="43"/>
      <c r="Y26" s="48"/>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8" customFormat="1" ht="18" customHeight="1" thickBot="1" x14ac:dyDescent="0.25">
      <c r="A27" s="5"/>
      <c r="B27" s="54" t="s">
        <v>28</v>
      </c>
      <c r="C27" s="55"/>
      <c r="D27" s="56">
        <v>1</v>
      </c>
      <c r="E27" s="57">
        <f>F21</f>
        <v>45399</v>
      </c>
      <c r="F27" s="57">
        <f>E27+4</f>
        <v>45403</v>
      </c>
      <c r="G27" s="9"/>
      <c r="H27" s="4">
        <f t="shared" si="5"/>
        <v>5</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38" customFormat="1" ht="18" customHeight="1" thickBot="1" x14ac:dyDescent="0.25">
      <c r="A28" s="5"/>
      <c r="B28" s="58" t="s">
        <v>7</v>
      </c>
      <c r="C28" s="59"/>
      <c r="D28" s="60"/>
      <c r="E28" s="61"/>
      <c r="F28" s="62"/>
      <c r="G28" s="9"/>
      <c r="H28" s="4" t="str">
        <f t="shared" si="5"/>
        <v/>
      </c>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3"/>
    </row>
    <row r="29" spans="1:64" s="38" customFormat="1" ht="18" customHeight="1" thickBot="1" x14ac:dyDescent="0.25">
      <c r="A29" s="5"/>
      <c r="B29" s="64" t="s">
        <v>29</v>
      </c>
      <c r="C29" s="65"/>
      <c r="D29" s="66">
        <v>0</v>
      </c>
      <c r="E29" s="67"/>
      <c r="F29" s="67"/>
      <c r="G29" s="9"/>
      <c r="H29" s="4" t="str">
        <f t="shared" si="5"/>
        <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38" customFormat="1" ht="18" customHeight="1" thickBot="1" x14ac:dyDescent="0.25">
      <c r="A30" s="5"/>
      <c r="B30" s="64" t="s">
        <v>30</v>
      </c>
      <c r="C30" s="65"/>
      <c r="D30" s="66">
        <v>0</v>
      </c>
      <c r="E30" s="67"/>
      <c r="F30" s="67"/>
      <c r="G30" s="9"/>
      <c r="H30" s="4" t="str">
        <f t="shared" si="5"/>
        <v/>
      </c>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64" s="38" customFormat="1" ht="18" customHeight="1" thickBot="1" x14ac:dyDescent="0.25">
      <c r="A31" s="5"/>
      <c r="B31" s="64" t="s">
        <v>31</v>
      </c>
      <c r="C31" s="65"/>
      <c r="D31" s="66">
        <v>0</v>
      </c>
      <c r="E31" s="67"/>
      <c r="F31" s="67"/>
      <c r="G31" s="9"/>
      <c r="H31" s="4" t="str">
        <f t="shared" si="5"/>
        <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s="38" customFormat="1" ht="18" customHeight="1" thickBot="1" x14ac:dyDescent="0.25">
      <c r="A32" s="5"/>
      <c r="B32" s="64" t="s">
        <v>32</v>
      </c>
      <c r="C32" s="65"/>
      <c r="D32" s="66">
        <v>0</v>
      </c>
      <c r="E32" s="67"/>
      <c r="F32" s="67"/>
      <c r="G32" s="9"/>
      <c r="H32" s="4" t="str">
        <f t="shared" si="5"/>
        <v/>
      </c>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1:64" s="38" customFormat="1" ht="18" customHeight="1" thickBot="1" x14ac:dyDescent="0.25">
      <c r="A33" s="5"/>
      <c r="B33" s="64" t="s">
        <v>33</v>
      </c>
      <c r="C33" s="65"/>
      <c r="D33" s="66">
        <v>0</v>
      </c>
      <c r="E33" s="67"/>
      <c r="F33" s="67"/>
      <c r="G33" s="9"/>
      <c r="H33" s="4"/>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row>
    <row r="34" spans="1:64" s="38" customFormat="1" ht="18" customHeight="1" thickBot="1" x14ac:dyDescent="0.25">
      <c r="A34" s="5"/>
      <c r="B34" s="64" t="s">
        <v>34</v>
      </c>
      <c r="C34" s="65"/>
      <c r="D34" s="66">
        <v>0</v>
      </c>
      <c r="E34" s="67"/>
      <c r="F34" s="67"/>
      <c r="G34" s="9"/>
      <c r="H34" s="4"/>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row>
    <row r="35" spans="1:64" s="38" customFormat="1" ht="18" customHeight="1" thickBot="1" x14ac:dyDescent="0.25">
      <c r="A35" s="5"/>
      <c r="B35" s="64" t="s">
        <v>35</v>
      </c>
      <c r="C35" s="65"/>
      <c r="D35" s="66">
        <v>0</v>
      </c>
      <c r="E35" s="67"/>
      <c r="F35" s="67"/>
      <c r="G35" s="9"/>
      <c r="H35" s="4"/>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row>
    <row r="36" spans="1:64" s="38" customFormat="1" ht="18" customHeight="1" thickBot="1" x14ac:dyDescent="0.25">
      <c r="A36" s="5"/>
      <c r="B36" s="64" t="s">
        <v>36</v>
      </c>
      <c r="C36" s="65"/>
      <c r="D36" s="66">
        <v>0</v>
      </c>
      <c r="E36" s="67"/>
      <c r="F36" s="67"/>
      <c r="G36" s="9"/>
      <c r="H36" s="4"/>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row>
    <row r="37" spans="1:64" s="38" customFormat="1" ht="18" customHeight="1" thickBot="1" x14ac:dyDescent="0.25">
      <c r="A37" s="5"/>
      <c r="B37" s="64" t="s">
        <v>37</v>
      </c>
      <c r="C37" s="65"/>
      <c r="D37" s="66">
        <v>0</v>
      </c>
      <c r="E37" s="67"/>
      <c r="F37" s="67"/>
      <c r="G37" s="9"/>
      <c r="H37" s="4"/>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row>
    <row r="38" spans="1:64" s="38" customFormat="1" ht="18" customHeight="1" thickBot="1" x14ac:dyDescent="0.25">
      <c r="A38" s="5"/>
      <c r="B38" s="64" t="s">
        <v>38</v>
      </c>
      <c r="C38" s="65"/>
      <c r="D38" s="66">
        <v>0</v>
      </c>
      <c r="E38" s="67"/>
      <c r="F38" s="67"/>
      <c r="G38" s="9"/>
      <c r="H38" s="4"/>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row>
    <row r="39" spans="1:64" s="38" customFormat="1" ht="18" customHeight="1" thickBot="1" x14ac:dyDescent="0.25">
      <c r="A39" s="5"/>
      <c r="B39" s="64" t="s">
        <v>39</v>
      </c>
      <c r="C39" s="65"/>
      <c r="D39" s="66">
        <v>0</v>
      </c>
      <c r="E39" s="67"/>
      <c r="F39" s="67"/>
      <c r="G39" s="9"/>
      <c r="H39" s="4" t="str">
        <f t="shared" si="5"/>
        <v/>
      </c>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row>
    <row r="40" spans="1:64" ht="30" customHeight="1" x14ac:dyDescent="0.25">
      <c r="C40" s="8"/>
      <c r="F40" s="7"/>
    </row>
    <row r="41" spans="1:64" ht="30" customHeight="1" x14ac:dyDescent="0.25">
      <c r="C41" s="8"/>
      <c r="F41" s="7"/>
    </row>
    <row r="42" spans="1:64" ht="30" customHeight="1" x14ac:dyDescent="0.25">
      <c r="C42" s="8"/>
      <c r="F42" s="7"/>
    </row>
    <row r="43" spans="1:64" ht="30" customHeight="1" x14ac:dyDescent="0.25">
      <c r="C43" s="8"/>
      <c r="F43" s="7"/>
    </row>
    <row r="44" spans="1:64" ht="30" customHeight="1" x14ac:dyDescent="0.25">
      <c r="C44" s="8"/>
      <c r="F44" s="7"/>
    </row>
    <row r="45" spans="1:64" ht="30" customHeight="1" x14ac:dyDescent="0.25">
      <c r="C45" s="8"/>
      <c r="F45" s="7"/>
    </row>
    <row r="46" spans="1:64" ht="30" customHeight="1" x14ac:dyDescent="0.25">
      <c r="C46" s="8"/>
      <c r="F46" s="7"/>
    </row>
    <row r="47" spans="1:64" ht="30" customHeight="1" x14ac:dyDescent="0.25">
      <c r="C47" s="8"/>
      <c r="F47" s="7"/>
    </row>
    <row r="48" spans="1:64" ht="30" customHeight="1" x14ac:dyDescent="0.25">
      <c r="C48" s="8"/>
      <c r="F48" s="7"/>
    </row>
    <row r="49" spans="3:6" ht="30" customHeight="1" x14ac:dyDescent="0.25">
      <c r="C49" s="8"/>
      <c r="F49" s="7"/>
    </row>
    <row r="50" spans="3:6" ht="30" customHeight="1" x14ac:dyDescent="0.2">
      <c r="C50" s="3"/>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9">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9">
    <cfRule type="expression" dxfId="6" priority="1">
      <formula>AND(TODAY()&gt;=I$5, TODAY()&lt;J$5)</formula>
    </cfRule>
  </conditionalFormatting>
  <conditionalFormatting sqref="I9:BL14">
    <cfRule type="expression" dxfId="5" priority="6">
      <formula>AND(task_start&lt;=I$5,ROUNDDOWN((task_end-task_start+1)*task_progress,0)+task_start-1&gt;=I$5)</formula>
    </cfRule>
    <cfRule type="expression" dxfId="4" priority="7" stopIfTrue="1">
      <formula>AND(task_end&gt;=I$5,task_start&lt;J$5)</formula>
    </cfRule>
  </conditionalFormatting>
  <conditionalFormatting sqref="I16:BL27">
    <cfRule type="expression" dxfId="3" priority="4">
      <formula>AND(task_start&lt;=I$5,ROUNDDOWN((task_end-task_start+1)*task_progress,0)+task_start-1&gt;=I$5)</formula>
    </cfRule>
    <cfRule type="expression" dxfId="2" priority="5" stopIfTrue="1">
      <formula>AND(task_end&gt;=I$5,task_start&lt;J$5)</formula>
    </cfRule>
  </conditionalFormatting>
  <conditionalFormatting sqref="I29:BL39">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5" xr:uid="{4F48FC41-E335-47F1-87AA-3333A52AD81C}"/>
    <dataValidation allowBlank="1" showInputMessage="1" showErrorMessage="1" prompt="Phase 3's sample block starts in cell B20." sqref="A28" xr:uid="{956902D1-D3B5-416D-BB69-9362D193BC0A}"/>
    <dataValidation allowBlank="1" showInputMessage="1" showErrorMessage="1" prompt="Phase 4's sample block starts in cell B26." sqref="A40"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7"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9"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Project schedule</vt:lpstr>
      <vt:lpstr>Display_Week</vt:lpstr>
      <vt:lpstr>Project_Start</vt:lpstr>
      <vt:lpstr>'Project schedule'!task_end</vt:lpstr>
      <vt:lpstr>'Project schedule'!task_progress</vt:lpstr>
      <vt:lpstr>'Project schedule'!task_start</vt:lpstr>
      <vt:lpstr>'Project 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ALUMNO - LUCIANO ALEJANDRO QUEQUEZANA IRRARAZABAL</dc:creator>
  <dc:description/>
  <cp:lastModifiedBy>ALUMNO - LUCIANO ALEJANDRO QUEQUEZANA IRRARAZABAL</cp:lastModifiedBy>
  <dcterms:created xsi:type="dcterms:W3CDTF">2022-03-11T22:41:12Z</dcterms:created>
  <dcterms:modified xsi:type="dcterms:W3CDTF">2024-05-02T08:21:23Z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