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RYAN\ShelterAlloc_Thesis\Penalized Models - Official\"/>
    </mc:Choice>
  </mc:AlternateContent>
  <bookViews>
    <workbookView xWindow="0" yWindow="0" windowWidth="17256" windowHeight="5688" firstSheet="3" activeTab="7"/>
  </bookViews>
  <sheets>
    <sheet name="Main Schedule" sheetId="1" r:id="rId1"/>
    <sheet name="Copy of Main Schedule" sheetId="2" r:id="rId2"/>
    <sheet name="ShortenedGantt" sheetId="3" state="hidden" r:id="rId3"/>
    <sheet name="Miscellaneous" sheetId="4" r:id="rId4"/>
    <sheet name="distance computation talisay" sheetId="5" r:id="rId5"/>
    <sheet name="distance computation sample" sheetId="6" r:id="rId6"/>
    <sheet name="Tasks" sheetId="7" r:id="rId7"/>
    <sheet name="Model Results" sheetId="8" r:id="rId8"/>
    <sheet name="Work Loc" sheetId="9" r:id="rId9"/>
    <sheet name="EmptyLots" sheetId="10" r:id="rId10"/>
    <sheet name="Evaluation(User)" sheetId="11" r:id="rId11"/>
    <sheet name="Evaluation(IT Ex)" sheetId="12" r:id="rId12"/>
    <sheet name="Group Evaluation" sheetId="13" r:id="rId13"/>
  </sheets>
  <definedNames>
    <definedName name="_xlnm._FilterDatabase" localSheetId="3" hidden="1">Miscellaneous!$T$1:$AB$2001</definedName>
    <definedName name="_xlnm._FilterDatabase" localSheetId="6" hidden="1">Tasks!$A$1:$F$1991</definedName>
  </definedNames>
  <calcPr calcId="162913"/>
</workbook>
</file>

<file path=xl/calcChain.xml><?xml version="1.0" encoding="utf-8"?>
<calcChain xmlns="http://schemas.openxmlformats.org/spreadsheetml/2006/main">
  <c r="AB10" i="12" l="1"/>
  <c r="AA10" i="12"/>
  <c r="Y10" i="12"/>
  <c r="X10" i="12"/>
  <c r="AI9" i="12"/>
  <c r="AI10" i="12" s="1"/>
  <c r="AH9" i="12"/>
  <c r="AH10" i="12" s="1"/>
  <c r="AG9" i="12"/>
  <c r="AG10" i="12" s="1"/>
  <c r="AF9" i="12"/>
  <c r="AF10" i="12" s="1"/>
  <c r="AE9" i="12"/>
  <c r="AE10" i="12" s="1"/>
  <c r="AD9" i="12"/>
  <c r="AD10" i="12" s="1"/>
  <c r="AC9" i="12"/>
  <c r="AC10" i="12" s="1"/>
  <c r="AB9" i="12"/>
  <c r="AA9" i="12"/>
  <c r="Z9" i="12"/>
  <c r="Z10" i="12" s="1"/>
  <c r="Y9" i="12"/>
  <c r="X9" i="12"/>
  <c r="W9" i="12"/>
  <c r="W10" i="12" s="1"/>
  <c r="V9" i="12"/>
  <c r="V10" i="12" s="1"/>
  <c r="U9" i="12"/>
  <c r="U10" i="12" s="1"/>
  <c r="T9" i="12"/>
  <c r="T10" i="12" s="1"/>
  <c r="S9" i="12"/>
  <c r="S10" i="12" s="1"/>
  <c r="R9" i="12"/>
  <c r="R10" i="12" s="1"/>
  <c r="Q9" i="12"/>
  <c r="Q10" i="12" s="1"/>
  <c r="P9" i="12"/>
  <c r="P10" i="12" s="1"/>
  <c r="O9" i="12"/>
  <c r="O10" i="12" s="1"/>
  <c r="N9" i="12"/>
  <c r="N10" i="12" s="1"/>
  <c r="M9" i="12"/>
  <c r="M10" i="12" s="1"/>
  <c r="L9" i="12"/>
  <c r="L10" i="12" s="1"/>
  <c r="K9" i="12"/>
  <c r="K10" i="12" s="1"/>
  <c r="J9" i="12"/>
  <c r="J10" i="12" s="1"/>
  <c r="I9" i="12"/>
  <c r="I10" i="12" s="1"/>
  <c r="H9" i="12"/>
  <c r="H10" i="12" s="1"/>
  <c r="G9" i="12"/>
  <c r="G10" i="12" s="1"/>
  <c r="F9" i="12"/>
  <c r="F10" i="12" s="1"/>
  <c r="E9" i="12"/>
  <c r="E10" i="12" s="1"/>
  <c r="D9" i="12"/>
  <c r="F14" i="12" s="1"/>
  <c r="J8" i="12"/>
  <c r="G8" i="12"/>
  <c r="AI7" i="12"/>
  <c r="AH7" i="12"/>
  <c r="AG7" i="12"/>
  <c r="AF7" i="12"/>
  <c r="AF8" i="12" s="1"/>
  <c r="AE7" i="12"/>
  <c r="AD7" i="12"/>
  <c r="AC7" i="12"/>
  <c r="AB7" i="12"/>
  <c r="AA7" i="12"/>
  <c r="AA8" i="12" s="1"/>
  <c r="Z7" i="12"/>
  <c r="Y7" i="12"/>
  <c r="X7" i="12"/>
  <c r="W7" i="12"/>
  <c r="V7" i="12"/>
  <c r="V8" i="12" s="1"/>
  <c r="U7" i="12"/>
  <c r="T7" i="12"/>
  <c r="S7" i="12"/>
  <c r="R7" i="12"/>
  <c r="R8" i="12" s="1"/>
  <c r="Q7" i="12"/>
  <c r="P7" i="12"/>
  <c r="O7" i="12"/>
  <c r="N7" i="12"/>
  <c r="M7" i="12"/>
  <c r="L7" i="12"/>
  <c r="L8" i="12" s="1"/>
  <c r="K7" i="12"/>
  <c r="J7" i="12"/>
  <c r="I7" i="12"/>
  <c r="H7" i="12"/>
  <c r="G7" i="12"/>
  <c r="F7" i="12"/>
  <c r="E7" i="12"/>
  <c r="D7" i="12"/>
  <c r="D8" i="12" s="1"/>
  <c r="C6" i="12"/>
  <c r="C5" i="12"/>
  <c r="C4" i="12"/>
  <c r="C3" i="12"/>
  <c r="C2" i="12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81" i="11" s="1"/>
  <c r="J81" i="11" s="1"/>
  <c r="S27" i="11"/>
  <c r="S28" i="11" s="1"/>
  <c r="R27" i="11"/>
  <c r="R28" i="11" s="1"/>
  <c r="Q27" i="11"/>
  <c r="Q28" i="11" s="1"/>
  <c r="P27" i="11"/>
  <c r="P28" i="11" s="1"/>
  <c r="O27" i="11"/>
  <c r="O28" i="11" s="1"/>
  <c r="N27" i="11"/>
  <c r="N28" i="11" s="1"/>
  <c r="M27" i="11"/>
  <c r="M28" i="11" s="1"/>
  <c r="L27" i="11"/>
  <c r="L28" i="11" s="1"/>
  <c r="K27" i="11"/>
  <c r="K28" i="11" s="1"/>
  <c r="J27" i="11"/>
  <c r="J28" i="11" s="1"/>
  <c r="I27" i="11"/>
  <c r="I28" i="11" s="1"/>
  <c r="H27" i="11"/>
  <c r="G27" i="11"/>
  <c r="G28" i="11" s="1"/>
  <c r="F27" i="11"/>
  <c r="F28" i="11" s="1"/>
  <c r="E27" i="11"/>
  <c r="F31" i="11" s="1"/>
  <c r="D27" i="11"/>
  <c r="F30" i="11" s="1"/>
  <c r="Q26" i="11"/>
  <c r="N26" i="11"/>
  <c r="S25" i="11"/>
  <c r="R25" i="11"/>
  <c r="Q25" i="11"/>
  <c r="P25" i="11"/>
  <c r="O25" i="11"/>
  <c r="N25" i="11"/>
  <c r="M25" i="11"/>
  <c r="L25" i="11"/>
  <c r="K25" i="11"/>
  <c r="J25" i="11"/>
  <c r="I26" i="11" s="1"/>
  <c r="I25" i="11"/>
  <c r="H25" i="11"/>
  <c r="H28" i="11" s="1"/>
  <c r="G25" i="11"/>
  <c r="F25" i="11"/>
  <c r="E25" i="11"/>
  <c r="D25" i="11"/>
  <c r="D26" i="11" s="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I18" i="6"/>
  <c r="H18" i="6"/>
  <c r="G18" i="6"/>
  <c r="F18" i="6"/>
  <c r="I17" i="6"/>
  <c r="H17" i="6"/>
  <c r="G17" i="6"/>
  <c r="F17" i="6"/>
  <c r="I16" i="6"/>
  <c r="H16" i="6"/>
  <c r="G16" i="6"/>
  <c r="F16" i="6"/>
  <c r="I15" i="6"/>
  <c r="H15" i="6"/>
  <c r="G15" i="6"/>
  <c r="F15" i="6"/>
  <c r="F12" i="6"/>
  <c r="F11" i="6"/>
  <c r="F10" i="6"/>
  <c r="F9" i="6"/>
  <c r="I6" i="6"/>
  <c r="H6" i="6"/>
  <c r="G6" i="6"/>
  <c r="F6" i="6"/>
  <c r="I5" i="6"/>
  <c r="H5" i="6"/>
  <c r="G5" i="6"/>
  <c r="F5" i="6"/>
  <c r="I4" i="6"/>
  <c r="H4" i="6"/>
  <c r="G4" i="6"/>
  <c r="F4" i="6"/>
  <c r="I3" i="6"/>
  <c r="H3" i="6"/>
  <c r="G3" i="6"/>
  <c r="F3" i="6"/>
  <c r="I2" i="6"/>
  <c r="H2" i="6"/>
  <c r="G2" i="6"/>
  <c r="F2" i="6"/>
  <c r="O24" i="5"/>
  <c r="N24" i="5"/>
  <c r="M24" i="5"/>
  <c r="L24" i="5"/>
  <c r="K24" i="5"/>
  <c r="J24" i="5"/>
  <c r="I24" i="5"/>
  <c r="H24" i="5"/>
  <c r="G24" i="5"/>
  <c r="F24" i="5"/>
  <c r="O23" i="5"/>
  <c r="N23" i="5"/>
  <c r="M23" i="5"/>
  <c r="L23" i="5"/>
  <c r="K23" i="5"/>
  <c r="J23" i="5"/>
  <c r="I23" i="5"/>
  <c r="H23" i="5"/>
  <c r="G23" i="5"/>
  <c r="F23" i="5"/>
  <c r="O22" i="5"/>
  <c r="N22" i="5"/>
  <c r="M22" i="5"/>
  <c r="L22" i="5"/>
  <c r="K22" i="5"/>
  <c r="J22" i="5"/>
  <c r="I22" i="5"/>
  <c r="H22" i="5"/>
  <c r="G22" i="5"/>
  <c r="F22" i="5"/>
  <c r="O21" i="5"/>
  <c r="N21" i="5"/>
  <c r="M21" i="5"/>
  <c r="L21" i="5"/>
  <c r="K21" i="5"/>
  <c r="J21" i="5"/>
  <c r="I21" i="5"/>
  <c r="H21" i="5"/>
  <c r="G21" i="5"/>
  <c r="F21" i="5"/>
  <c r="O20" i="5"/>
  <c r="N20" i="5"/>
  <c r="M20" i="5"/>
  <c r="L20" i="5"/>
  <c r="K20" i="5"/>
  <c r="J20" i="5"/>
  <c r="I20" i="5"/>
  <c r="H20" i="5"/>
  <c r="G20" i="5"/>
  <c r="F20" i="5"/>
  <c r="O19" i="5"/>
  <c r="N19" i="5"/>
  <c r="M19" i="5"/>
  <c r="L19" i="5"/>
  <c r="K19" i="5"/>
  <c r="J19" i="5"/>
  <c r="I19" i="5"/>
  <c r="H19" i="5"/>
  <c r="G19" i="5"/>
  <c r="F19" i="5"/>
  <c r="O18" i="5"/>
  <c r="N18" i="5"/>
  <c r="M18" i="5"/>
  <c r="L18" i="5"/>
  <c r="K18" i="5"/>
  <c r="J18" i="5"/>
  <c r="I18" i="5"/>
  <c r="H18" i="5"/>
  <c r="G18" i="5"/>
  <c r="F18" i="5"/>
  <c r="O17" i="5"/>
  <c r="N17" i="5"/>
  <c r="M17" i="5"/>
  <c r="L17" i="5"/>
  <c r="K17" i="5"/>
  <c r="J17" i="5"/>
  <c r="I17" i="5"/>
  <c r="H17" i="5"/>
  <c r="G17" i="5"/>
  <c r="F17" i="5"/>
  <c r="O16" i="5"/>
  <c r="N16" i="5"/>
  <c r="M16" i="5"/>
  <c r="L16" i="5"/>
  <c r="K16" i="5"/>
  <c r="J16" i="5"/>
  <c r="I16" i="5"/>
  <c r="H16" i="5"/>
  <c r="G16" i="5"/>
  <c r="F16" i="5"/>
  <c r="O15" i="5"/>
  <c r="N15" i="5"/>
  <c r="M15" i="5"/>
  <c r="L15" i="5"/>
  <c r="K15" i="5"/>
  <c r="J15" i="5"/>
  <c r="I15" i="5"/>
  <c r="H15" i="5"/>
  <c r="G15" i="5"/>
  <c r="F15" i="5"/>
  <c r="O11" i="5"/>
  <c r="N11" i="5"/>
  <c r="M11" i="5"/>
  <c r="L11" i="5"/>
  <c r="K11" i="5"/>
  <c r="J11" i="5"/>
  <c r="I11" i="5"/>
  <c r="H11" i="5"/>
  <c r="G11" i="5"/>
  <c r="F11" i="5"/>
  <c r="O10" i="5"/>
  <c r="N10" i="5"/>
  <c r="M10" i="5"/>
  <c r="L10" i="5"/>
  <c r="K10" i="5"/>
  <c r="J10" i="5"/>
  <c r="I10" i="5"/>
  <c r="H10" i="5"/>
  <c r="G10" i="5"/>
  <c r="F10" i="5"/>
  <c r="O9" i="5"/>
  <c r="N9" i="5"/>
  <c r="M9" i="5"/>
  <c r="L9" i="5"/>
  <c r="K9" i="5"/>
  <c r="J9" i="5"/>
  <c r="I9" i="5"/>
  <c r="H9" i="5"/>
  <c r="G9" i="5"/>
  <c r="F9" i="5"/>
  <c r="O8" i="5"/>
  <c r="N8" i="5"/>
  <c r="M8" i="5"/>
  <c r="L8" i="5"/>
  <c r="K8" i="5"/>
  <c r="J8" i="5"/>
  <c r="I8" i="5"/>
  <c r="H8" i="5"/>
  <c r="G8" i="5"/>
  <c r="F8" i="5"/>
  <c r="O7" i="5"/>
  <c r="N7" i="5"/>
  <c r="M7" i="5"/>
  <c r="L7" i="5"/>
  <c r="K7" i="5"/>
  <c r="J7" i="5"/>
  <c r="I7" i="5"/>
  <c r="H7" i="5"/>
  <c r="G7" i="5"/>
  <c r="F7" i="5"/>
  <c r="O6" i="5"/>
  <c r="N6" i="5"/>
  <c r="M6" i="5"/>
  <c r="L6" i="5"/>
  <c r="K6" i="5"/>
  <c r="J6" i="5"/>
  <c r="I6" i="5"/>
  <c r="H6" i="5"/>
  <c r="G6" i="5"/>
  <c r="F6" i="5"/>
  <c r="O5" i="5"/>
  <c r="N5" i="5"/>
  <c r="M5" i="5"/>
  <c r="L5" i="5"/>
  <c r="K5" i="5"/>
  <c r="J5" i="5"/>
  <c r="I5" i="5"/>
  <c r="H5" i="5"/>
  <c r="G5" i="5"/>
  <c r="F5" i="5"/>
  <c r="O4" i="5"/>
  <c r="N4" i="5"/>
  <c r="M4" i="5"/>
  <c r="L4" i="5"/>
  <c r="K4" i="5"/>
  <c r="J4" i="5"/>
  <c r="I4" i="5"/>
  <c r="H4" i="5"/>
  <c r="G4" i="5"/>
  <c r="F4" i="5"/>
  <c r="O3" i="5"/>
  <c r="N3" i="5"/>
  <c r="M3" i="5"/>
  <c r="L3" i="5"/>
  <c r="K3" i="5"/>
  <c r="J3" i="5"/>
  <c r="I3" i="5"/>
  <c r="H3" i="5"/>
  <c r="G3" i="5"/>
  <c r="F3" i="5"/>
  <c r="O2" i="5"/>
  <c r="N2" i="5"/>
  <c r="M2" i="5"/>
  <c r="L2" i="5"/>
  <c r="K2" i="5"/>
  <c r="J2" i="5"/>
  <c r="I2" i="5"/>
  <c r="H2" i="5"/>
  <c r="G2" i="5"/>
  <c r="F2" i="5"/>
  <c r="C154" i="4"/>
  <c r="C153" i="4"/>
  <c r="G149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E27" i="4"/>
  <c r="E26" i="4"/>
  <c r="E25" i="4"/>
  <c r="E24" i="4"/>
  <c r="H4" i="2"/>
  <c r="H3" i="2" s="1"/>
  <c r="E45" i="1"/>
  <c r="E44" i="1"/>
  <c r="E43" i="1"/>
  <c r="E41" i="1"/>
  <c r="E40" i="1"/>
  <c r="E39" i="1"/>
  <c r="E38" i="1"/>
  <c r="E37" i="1"/>
  <c r="E36" i="1"/>
  <c r="E35" i="1"/>
  <c r="E34" i="1"/>
  <c r="E33" i="1"/>
  <c r="E31" i="1"/>
  <c r="E30" i="1"/>
  <c r="E29" i="1"/>
  <c r="E28" i="1"/>
  <c r="E26" i="1"/>
  <c r="E24" i="1"/>
  <c r="E23" i="1"/>
  <c r="E22" i="1"/>
  <c r="E21" i="1"/>
  <c r="E20" i="1"/>
  <c r="E18" i="1"/>
  <c r="E17" i="1"/>
  <c r="E16" i="1"/>
  <c r="E15" i="1"/>
  <c r="E13" i="1"/>
  <c r="E12" i="1"/>
  <c r="E11" i="1"/>
  <c r="E10" i="1"/>
  <c r="E9" i="1"/>
  <c r="E8" i="1"/>
  <c r="E7" i="1"/>
  <c r="H4" i="1"/>
  <c r="I4" i="1" s="1"/>
  <c r="J4" i="1" s="1"/>
  <c r="K4" i="1" s="1"/>
  <c r="L4" i="1" s="1"/>
  <c r="C28" i="1"/>
  <c r="C8" i="1"/>
  <c r="C37" i="1"/>
  <c r="C17" i="1"/>
  <c r="C36" i="1"/>
  <c r="C26" i="1"/>
  <c r="C7" i="1"/>
  <c r="C40" i="1"/>
  <c r="C29" i="1"/>
  <c r="C45" i="1"/>
  <c r="C16" i="1"/>
  <c r="C21" i="1"/>
  <c r="C9" i="1"/>
  <c r="C35" i="1"/>
  <c r="C24" i="1"/>
  <c r="C41" i="1"/>
  <c r="C22" i="1"/>
  <c r="C44" i="1"/>
  <c r="C15" i="1"/>
  <c r="C12" i="1"/>
  <c r="C43" i="1"/>
  <c r="C34" i="1"/>
  <c r="C23" i="1"/>
  <c r="C13" i="1"/>
  <c r="C31" i="1"/>
  <c r="C11" i="1"/>
  <c r="C33" i="1"/>
  <c r="C39" i="1"/>
  <c r="C30" i="1"/>
  <c r="C20" i="1"/>
  <c r="C10" i="1"/>
  <c r="C18" i="1"/>
  <c r="C38" i="1"/>
  <c r="C8" i="12" l="1"/>
  <c r="C26" i="11"/>
  <c r="L3" i="1"/>
  <c r="M4" i="1"/>
  <c r="N4" i="1" s="1"/>
  <c r="O4" i="1" s="1"/>
  <c r="P4" i="1" s="1"/>
  <c r="Q4" i="1" s="1"/>
  <c r="F32" i="11"/>
  <c r="H3" i="1"/>
  <c r="D28" i="11"/>
  <c r="E28" i="11"/>
  <c r="I4" i="2"/>
  <c r="J4" i="2" s="1"/>
  <c r="K4" i="2" s="1"/>
  <c r="L4" i="2" s="1"/>
  <c r="D10" i="12"/>
  <c r="F13" i="12"/>
  <c r="F15" i="12" s="1"/>
  <c r="L3" i="2" l="1"/>
  <c r="M4" i="2"/>
  <c r="N4" i="2" s="1"/>
  <c r="O4" i="2" s="1"/>
  <c r="P4" i="2" s="1"/>
  <c r="Q4" i="2" s="1"/>
  <c r="Q3" i="1"/>
  <c r="R4" i="1"/>
  <c r="S4" i="1" s="1"/>
  <c r="T4" i="1" s="1"/>
  <c r="U4" i="1" s="1"/>
  <c r="V4" i="1" l="1"/>
  <c r="W4" i="1" s="1"/>
  <c r="X4" i="1" s="1"/>
  <c r="Y4" i="1" s="1"/>
  <c r="U3" i="1"/>
  <c r="Q3" i="2"/>
  <c r="R4" i="2"/>
  <c r="S4" i="2" s="1"/>
  <c r="T4" i="2" s="1"/>
  <c r="U4" i="2" s="1"/>
  <c r="V4" i="2" l="1"/>
  <c r="W4" i="2" s="1"/>
  <c r="X4" i="2" s="1"/>
  <c r="Y4" i="2" s="1"/>
  <c r="U3" i="2"/>
  <c r="Y3" i="1"/>
  <c r="Z4" i="1"/>
  <c r="AA4" i="1" s="1"/>
  <c r="AB4" i="1" s="1"/>
  <c r="AC4" i="1" s="1"/>
  <c r="AD4" i="1" s="1"/>
  <c r="AD3" i="1" l="1"/>
  <c r="AE4" i="1"/>
  <c r="AF4" i="1" s="1"/>
  <c r="AG4" i="1" s="1"/>
  <c r="AH4" i="1" s="1"/>
  <c r="Z4" i="2"/>
  <c r="AA4" i="2" s="1"/>
  <c r="AB4" i="2" s="1"/>
  <c r="AC4" i="2" s="1"/>
  <c r="AD4" i="2" s="1"/>
  <c r="Y3" i="2"/>
  <c r="AE4" i="2" l="1"/>
  <c r="AF4" i="2" s="1"/>
  <c r="AG4" i="2" s="1"/>
  <c r="AH4" i="2" s="1"/>
  <c r="AD3" i="2"/>
  <c r="AI4" i="1"/>
  <c r="AJ4" i="1" s="1"/>
  <c r="AK4" i="1" s="1"/>
  <c r="AL4" i="1" s="1"/>
  <c r="AH3" i="1"/>
  <c r="AM4" i="1" l="1"/>
  <c r="AN4" i="1" s="1"/>
  <c r="AO4" i="1" s="1"/>
  <c r="AP4" i="1" s="1"/>
  <c r="AQ4" i="1" s="1"/>
  <c r="AL3" i="1"/>
  <c r="AH3" i="2"/>
  <c r="AI4" i="2"/>
  <c r="AJ4" i="2" s="1"/>
  <c r="AK4" i="2" s="1"/>
  <c r="AL4" i="2" s="1"/>
  <c r="AM4" i="2" l="1"/>
  <c r="AN4" i="2" s="1"/>
  <c r="AO4" i="2" s="1"/>
  <c r="AP4" i="2" s="1"/>
  <c r="AQ4" i="2" s="1"/>
  <c r="AL3" i="2"/>
  <c r="AQ3" i="1"/>
  <c r="AR4" i="1"/>
  <c r="AS4" i="1" s="1"/>
  <c r="AT4" i="1" s="1"/>
  <c r="AU4" i="1" s="1"/>
  <c r="AV4" i="1" s="1"/>
  <c r="AU3" i="1" l="1"/>
  <c r="AW4" i="1"/>
  <c r="AX4" i="1" s="1"/>
  <c r="AY4" i="1" s="1"/>
  <c r="AR4" i="2"/>
  <c r="AS4" i="2" s="1"/>
  <c r="AT4" i="2" s="1"/>
  <c r="AU4" i="2" s="1"/>
  <c r="AV4" i="2" s="1"/>
  <c r="AQ3" i="2"/>
  <c r="AU3" i="2" l="1"/>
  <c r="AW4" i="2"/>
  <c r="AX4" i="2" s="1"/>
  <c r="AY3" i="1"/>
  <c r="AZ4" i="1"/>
  <c r="BA4" i="1" s="1"/>
</calcChain>
</file>

<file path=xl/sharedStrings.xml><?xml version="1.0" encoding="utf-8"?>
<sst xmlns="http://schemas.openxmlformats.org/spreadsheetml/2006/main" count="1534" uniqueCount="802">
  <si>
    <t>Shelter Location-Allocation System</t>
  </si>
  <si>
    <r>
      <rPr>
        <sz val="8"/>
        <color rgb="FFCCCCCC"/>
        <rFont val="Roboto"/>
      </rPr>
      <t xml:space="preserve">Gantt Chart Template © 2020 by </t>
    </r>
    <r>
      <rPr>
        <u/>
        <sz val="8"/>
        <color rgb="FFCCCCCC"/>
        <rFont val="Roboto"/>
      </rPr>
      <t>Vertex42.com</t>
    </r>
  </si>
  <si>
    <t>MatTresist</t>
  </si>
  <si>
    <t>Project Start:</t>
  </si>
  <si>
    <t>Thesis 1</t>
  </si>
  <si>
    <t>Thesis 2</t>
  </si>
  <si>
    <t>Calulo, Cunanan, Fabian</t>
  </si>
  <si>
    <t>TASK</t>
  </si>
  <si>
    <t>PROGRESS</t>
  </si>
  <si>
    <t>START</t>
  </si>
  <si>
    <t>DAYS</t>
  </si>
  <si>
    <t>END</t>
  </si>
  <si>
    <t>Week</t>
  </si>
  <si>
    <t>Thesis 1 Output</t>
  </si>
  <si>
    <t>Overview, Rationale, Scope&amp;Significance</t>
  </si>
  <si>
    <t>Chapter 1</t>
  </si>
  <si>
    <t>Chapter 2</t>
  </si>
  <si>
    <t>Chapter 3</t>
  </si>
  <si>
    <t>Proposal Manuscript</t>
  </si>
  <si>
    <t>Proposal Slides/Script/MockDefense</t>
  </si>
  <si>
    <t>Proposal Defense</t>
  </si>
  <si>
    <t>Thesis 2 Output</t>
  </si>
  <si>
    <t>Chapter 4</t>
  </si>
  <si>
    <t>Chapter 5</t>
  </si>
  <si>
    <t>Final Manuscript</t>
  </si>
  <si>
    <t>Final Defense</t>
  </si>
  <si>
    <t>Data Collection and Preparation</t>
  </si>
  <si>
    <t>Documents Proposal for LGU</t>
  </si>
  <si>
    <t>Presentation of Proposal</t>
  </si>
  <si>
    <t>Interview with the client</t>
  </si>
  <si>
    <t>Data Collection (Online)</t>
  </si>
  <si>
    <t>Data Collection (Onsite)</t>
  </si>
  <si>
    <t>Paper Miscellaneous</t>
  </si>
  <si>
    <t>RRL Matrix</t>
  </si>
  <si>
    <t>System Design</t>
  </si>
  <si>
    <t xml:space="preserve">GA program implementation </t>
  </si>
  <si>
    <t>System UI Design</t>
  </si>
  <si>
    <t>ERD/Schema</t>
  </si>
  <si>
    <t>Flowchart</t>
  </si>
  <si>
    <t>System Development</t>
  </si>
  <si>
    <t>Frontend</t>
  </si>
  <si>
    <t>Entity Settings/ Data Integration</t>
  </si>
  <si>
    <t>Model Integration</t>
  </si>
  <si>
    <t>Dashboard</t>
  </si>
  <si>
    <t>Solve Settings &amp; Progress</t>
  </si>
  <si>
    <t>Model Settings</t>
  </si>
  <si>
    <t>Shelter Allocation Report</t>
  </si>
  <si>
    <t>Report Protection</t>
  </si>
  <si>
    <t>Testing and Debugging</t>
  </si>
  <si>
    <t>System Assessment</t>
  </si>
  <si>
    <t>Survey Preparation</t>
  </si>
  <si>
    <t>Survey Dissemination</t>
  </si>
  <si>
    <t>Encoding of Data</t>
  </si>
  <si>
    <t>Project Schedule</t>
  </si>
  <si>
    <r>
      <rPr>
        <sz val="8"/>
        <color rgb="FFCCCCCC"/>
        <rFont val="Roboto"/>
      </rPr>
      <t xml:space="preserve">Gantt Chart Template © 2020 by </t>
    </r>
    <r>
      <rPr>
        <u/>
        <sz val="8"/>
        <color rgb="FFCCCCCC"/>
        <rFont val="Roboto"/>
      </rPr>
      <t>Vertex42.com</t>
    </r>
  </si>
  <si>
    <t>Political Map</t>
  </si>
  <si>
    <t>reklamo kay ser</t>
  </si>
  <si>
    <t>eli</t>
  </si>
  <si>
    <t>lovely</t>
  </si>
  <si>
    <t>bry</t>
  </si>
  <si>
    <t>Ch 1 Revise (Model Adoption)</t>
  </si>
  <si>
    <t>ako</t>
  </si>
  <si>
    <t>SONGS</t>
  </si>
  <si>
    <t>VOX</t>
  </si>
  <si>
    <t>RHYTHM</t>
  </si>
  <si>
    <t>LEAD</t>
  </si>
  <si>
    <t>BASS</t>
  </si>
  <si>
    <t>KEYS</t>
  </si>
  <si>
    <t>DRUMS</t>
  </si>
  <si>
    <t>ACOUSTIC</t>
  </si>
  <si>
    <t>Shelter Sites</t>
  </si>
  <si>
    <t>ayusin overview rational scope</t>
  </si>
  <si>
    <t>paper advisor</t>
  </si>
  <si>
    <t>system advisor</t>
  </si>
  <si>
    <t>ga</t>
  </si>
  <si>
    <t>GA Discuss Monday</t>
  </si>
  <si>
    <t>A night to remember</t>
  </si>
  <si>
    <t>CHYNNA CHARLIE</t>
  </si>
  <si>
    <t>...</t>
  </si>
  <si>
    <t>JESU</t>
  </si>
  <si>
    <t>BRY</t>
  </si>
  <si>
    <t>JUNDE</t>
  </si>
  <si>
    <t>EDUARD</t>
  </si>
  <si>
    <t>BNT is Modified</t>
  </si>
  <si>
    <t>gawa proposal for mayor</t>
  </si>
  <si>
    <t>slides?</t>
  </si>
  <si>
    <t>qt</t>
  </si>
  <si>
    <t xml:space="preserve">Compare initial closest allocation to randomized allocation </t>
  </si>
  <si>
    <t>All I wanted</t>
  </si>
  <si>
    <t>CHIN</t>
  </si>
  <si>
    <t>VIVAS</t>
  </si>
  <si>
    <t>ICHIE</t>
  </si>
  <si>
    <t>Proposal for Mayor</t>
  </si>
  <si>
    <t>BNT improve commenting and variable name</t>
  </si>
  <si>
    <t>Fallen</t>
  </si>
  <si>
    <t>LOWELLA</t>
  </si>
  <si>
    <t>JAME</t>
  </si>
  <si>
    <t>DARWIN</t>
  </si>
  <si>
    <t>NATHAN</t>
  </si>
  <si>
    <t>Custom Fit</t>
  </si>
  <si>
    <t>Justify selection, crossover, mutation operators (documentation)</t>
  </si>
  <si>
    <t>From the start</t>
  </si>
  <si>
    <t>Genetic Algorithm Description</t>
  </si>
  <si>
    <t>parent selection</t>
  </si>
  <si>
    <t>Justify why not binary GA</t>
  </si>
  <si>
    <t>Glue song</t>
  </si>
  <si>
    <t>CHARLIE</t>
  </si>
  <si>
    <t>DANIEL</t>
  </si>
  <si>
    <t>Decision Support Tool</t>
  </si>
  <si>
    <t>parent + offspring</t>
  </si>
  <si>
    <t>Add resToLandslide/Volcanic</t>
  </si>
  <si>
    <t>Higa</t>
  </si>
  <si>
    <t>AR2R</t>
  </si>
  <si>
    <t>JAY</t>
  </si>
  <si>
    <t>GAB</t>
  </si>
  <si>
    <t xml:space="preserve">Significance: ISA isahin </t>
  </si>
  <si>
    <t>shelter dynamics</t>
  </si>
  <si>
    <t>Specify lvl 2 shelter characteristics</t>
  </si>
  <si>
    <t>HKP</t>
  </si>
  <si>
    <t>AR2R CHESKA</t>
  </si>
  <si>
    <t>VARGY</t>
  </si>
  <si>
    <t>Slides</t>
  </si>
  <si>
    <t>Change color scheme for shelter and community</t>
  </si>
  <si>
    <t>Kalachuchhi</t>
  </si>
  <si>
    <t>Model Discussion</t>
  </si>
  <si>
    <t>Specify shelter resistance characteristics</t>
  </si>
  <si>
    <t>Killing me softly</t>
  </si>
  <si>
    <t>CHESKA</t>
  </si>
  <si>
    <t>"Hierarchy Toggle" change text</t>
  </si>
  <si>
    <t>Leave the door open</t>
  </si>
  <si>
    <t>JESU AR2R APOS</t>
  </si>
  <si>
    <t>Lovefool</t>
  </si>
  <si>
    <t>Lunod</t>
  </si>
  <si>
    <t>APOS CHIN JESU</t>
  </si>
  <si>
    <t>Make you feel my love</t>
  </si>
  <si>
    <t>CHYNNA</t>
  </si>
  <si>
    <t>Margyin gaye</t>
  </si>
  <si>
    <t>CHYNNA A2R</t>
  </si>
  <si>
    <t>#</t>
  </si>
  <si>
    <t>Marilag</t>
  </si>
  <si>
    <t>M</t>
  </si>
  <si>
    <t>Medyo ako</t>
  </si>
  <si>
    <t>APOS CHIN</t>
  </si>
  <si>
    <t>N</t>
  </si>
  <si>
    <t>Miss miss</t>
  </si>
  <si>
    <t>APOS</t>
  </si>
  <si>
    <t>I</t>
  </si>
  <si>
    <t>popualtion</t>
  </si>
  <si>
    <t>max dist</t>
  </si>
  <si>
    <t>victim phase 1</t>
  </si>
  <si>
    <t>victim phase 2</t>
  </si>
  <si>
    <t>Namimiss ko na</t>
  </si>
  <si>
    <t>CommA</t>
  </si>
  <si>
    <t>No one knows</t>
  </si>
  <si>
    <t>JESU CHIN</t>
  </si>
  <si>
    <t>MOULENE</t>
  </si>
  <si>
    <t>CommB</t>
  </si>
  <si>
    <t>Nothing's Gonna Stop Us</t>
  </si>
  <si>
    <t>CHIN JESU</t>
  </si>
  <si>
    <t>CommC</t>
  </si>
  <si>
    <t>Ocean seeks</t>
  </si>
  <si>
    <t>J</t>
  </si>
  <si>
    <t>capacity</t>
  </si>
  <si>
    <t>cost</t>
  </si>
  <si>
    <t>area</t>
  </si>
  <si>
    <t>cost per unit</t>
  </si>
  <si>
    <t xml:space="preserve">Palagi </t>
  </si>
  <si>
    <t>ShelA1</t>
  </si>
  <si>
    <t>Perfect</t>
  </si>
  <si>
    <t>ShelB1</t>
  </si>
  <si>
    <t>Rolling in the deep</t>
  </si>
  <si>
    <t>ShelA2</t>
  </si>
  <si>
    <t>Sabihin</t>
  </si>
  <si>
    <t>ShelB2</t>
  </si>
  <si>
    <t xml:space="preserve">Still into you </t>
  </si>
  <si>
    <t>distance</t>
  </si>
  <si>
    <t>Valentine</t>
  </si>
  <si>
    <t>CA - SA</t>
  </si>
  <si>
    <t>Yiee</t>
  </si>
  <si>
    <t>CA - SB</t>
  </si>
  <si>
    <t>CB - SA</t>
  </si>
  <si>
    <t>CB - SB</t>
  </si>
  <si>
    <t>CC - SA</t>
  </si>
  <si>
    <t>ABB BBB</t>
  </si>
  <si>
    <t>CC - SB</t>
  </si>
  <si>
    <t>SA - SA</t>
  </si>
  <si>
    <t>SB - SA</t>
  </si>
  <si>
    <t>SA - SB</t>
  </si>
  <si>
    <t>SB - SB</t>
  </si>
  <si>
    <t>K</t>
  </si>
  <si>
    <t>PreReq</t>
  </si>
  <si>
    <t>population</t>
  </si>
  <si>
    <t>area1</t>
  </si>
  <si>
    <t>Account Management</t>
  </si>
  <si>
    <t>Login System</t>
  </si>
  <si>
    <t>L</t>
  </si>
  <si>
    <t>MaxL2</t>
  </si>
  <si>
    <t>MaxSh</t>
  </si>
  <si>
    <t>transferPortion</t>
  </si>
  <si>
    <t>Area</t>
  </si>
  <si>
    <t>bulacan not discussed in bos</t>
  </si>
  <si>
    <t>for instance</t>
  </si>
  <si>
    <t>maglagay papunta sa bulacan</t>
  </si>
  <si>
    <t>the urgent need ...</t>
  </si>
  <si>
    <t>transition to reasons</t>
  </si>
  <si>
    <t>pagsamahin</t>
  </si>
  <si>
    <t>data and communication gaps??</t>
  </si>
  <si>
    <t>history ang ganda</t>
  </si>
  <si>
    <t>it is ambiguous, palitan the concept of ...</t>
  </si>
  <si>
    <t>hossain kay bangladesh paba?</t>
  </si>
  <si>
    <t>grammar eme</t>
  </si>
  <si>
    <t>over the years ihiwalay ng paragraph</t>
  </si>
  <si>
    <t>iclarify ung reason in why phil is bad</t>
  </si>
  <si>
    <t>kelangan sabihin na need ng data driven solution</t>
  </si>
  <si>
    <t>data driven solution gawing transition to data dss</t>
  </si>
  <si>
    <t xml:space="preserve">gawan folder </t>
  </si>
  <si>
    <t>sop isa isahin</t>
  </si>
  <si>
    <t>obj highlight dss</t>
  </si>
  <si>
    <t>pictures</t>
  </si>
  <si>
    <t>hiwahiwalay scope and limit</t>
  </si>
  <si>
    <t>showcase existing shelter loc</t>
  </si>
  <si>
    <t>model should have constraints</t>
  </si>
  <si>
    <t>system prelim updaets</t>
  </si>
  <si>
    <t>jocelyn andamo</t>
  </si>
  <si>
    <t>health</t>
  </si>
  <si>
    <t>bam aquino</t>
  </si>
  <si>
    <t>educ</t>
  </si>
  <si>
    <t>arlene brosas</t>
  </si>
  <si>
    <t>woman</t>
  </si>
  <si>
    <t>roy cabonegro</t>
  </si>
  <si>
    <t>environment</t>
  </si>
  <si>
    <t>teodoro casino</t>
  </si>
  <si>
    <t>left</t>
  </si>
  <si>
    <t>france castro</t>
  </si>
  <si>
    <t>luke espiritu</t>
  </si>
  <si>
    <t>brain</t>
  </si>
  <si>
    <t>ping lacson</t>
  </si>
  <si>
    <t>idk</t>
  </si>
  <si>
    <t>amirah lidasan</t>
  </si>
  <si>
    <t xml:space="preserve"> muslim</t>
  </si>
  <si>
    <t>liza maza</t>
  </si>
  <si>
    <t>heidi mendoza</t>
  </si>
  <si>
    <t>audit</t>
  </si>
  <si>
    <t>jose montemayor</t>
  </si>
  <si>
    <t>LAW contrivution</t>
  </si>
  <si>
    <t>kiko pngilinanq</t>
  </si>
  <si>
    <t>idfk/faemer</t>
  </si>
  <si>
    <t>leandro verceles</t>
  </si>
  <si>
    <t>digital</t>
  </si>
  <si>
    <t>x</t>
  </si>
  <si>
    <t>y</t>
  </si>
  <si>
    <t>Brgy. Asis-3 EC</t>
  </si>
  <si>
    <t>City EC of Sto. Tomas</t>
  </si>
  <si>
    <t>Suplang Covered Court</t>
  </si>
  <si>
    <t>Brgy. San Jose Basketball Court</t>
  </si>
  <si>
    <t>Maugat Gymnasium</t>
  </si>
  <si>
    <t>Tagaytay Unida Church</t>
  </si>
  <si>
    <t>San Antonio Brgy. Hall</t>
  </si>
  <si>
    <t>Darasa Brgy. Hall</t>
  </si>
  <si>
    <t>Santa Clara Brgy. Hall</t>
  </si>
  <si>
    <t>San Fernando Brgy. Hall</t>
  </si>
  <si>
    <t>Shelters</t>
  </si>
  <si>
    <t>Aya</t>
  </si>
  <si>
    <t>Banga &amp; San Guillermo</t>
  </si>
  <si>
    <t>Caloocan &amp; Leynes</t>
  </si>
  <si>
    <t>Poblacion Barangay 1</t>
  </si>
  <si>
    <t>Poblacion Barangay 5</t>
  </si>
  <si>
    <t>Poblacion Barangay 2,3,4,6,7,8</t>
  </si>
  <si>
    <t>Quiling, Miranda, &amp; Tumaway</t>
  </si>
  <si>
    <t>Sampaloc</t>
  </si>
  <si>
    <t>Santa Maria, Balas, &amp; Buco</t>
  </si>
  <si>
    <t>Tranca</t>
  </si>
  <si>
    <t>Communities</t>
  </si>
  <si>
    <t>Shel1</t>
  </si>
  <si>
    <t>Shel2</t>
  </si>
  <si>
    <t>Shel3</t>
  </si>
  <si>
    <t>Shel4</t>
  </si>
  <si>
    <t>Comm1</t>
  </si>
  <si>
    <t>Comm2</t>
  </si>
  <si>
    <t>Comm3</t>
  </si>
  <si>
    <t>Comm4</t>
  </si>
  <si>
    <t>Comm5</t>
  </si>
  <si>
    <t>Work1</t>
  </si>
  <si>
    <t>Work</t>
  </si>
  <si>
    <t>Name</t>
  </si>
  <si>
    <t>Module</t>
  </si>
  <si>
    <t>Status</t>
  </si>
  <si>
    <t>Remarks</t>
  </si>
  <si>
    <t>Button to Shelter and Community cursor not changing to cursor hand point</t>
  </si>
  <si>
    <t>CommunityManage</t>
  </si>
  <si>
    <t>DONE</t>
  </si>
  <si>
    <t>Lovely</t>
  </si>
  <si>
    <t>For Checking -Eli</t>
  </si>
  <si>
    <t>LAgay units sa table</t>
  </si>
  <si>
    <t>Ability to enable/disable all in Comm and Shel Management</t>
  </si>
  <si>
    <t>nigerz lucianono</t>
  </si>
  <si>
    <t>trash button missing on both entity management</t>
  </si>
  <si>
    <t>L but try nyo rin gawin tagal na neto issue lagi bumabalik</t>
  </si>
  <si>
    <t>os.path.exists is not using file_name correctly</t>
  </si>
  <si>
    <t>toggle_all_switches causing crash when table is empty</t>
  </si>
  <si>
    <t>Put legends on the map</t>
  </si>
  <si>
    <t>dibs -eli</t>
  </si>
  <si>
    <t>Done</t>
  </si>
  <si>
    <t>Shelter edit back button not changing to cursor hand point</t>
  </si>
  <si>
    <t>Glitches on Dark model</t>
  </si>
  <si>
    <t>In xlsx files, if Active Column is blank, program does not automatically fill in cell with either TRUE or FALSE, just assumes row is true, minor problem but take note anyways</t>
  </si>
  <si>
    <t>pag ni cclick body nung ex. Solve Settings yung button na nag blue bumabalik sa Dashboard</t>
  </si>
  <si>
    <t>Note: Hindi siya naghihighlight ng blue sakin at all. Personal device settings difference maybe? Moved priority to low.</t>
  </si>
  <si>
    <t>Shelter edit check box cursor not changing to pointer cursor</t>
  </si>
  <si>
    <t>logo for disable misisng in .exe</t>
  </si>
  <si>
    <t>program error if commdata.xlsx does not exist, error in index.py</t>
  </si>
  <si>
    <t>program does not open if sheldata.xlsx does not exist, will popup with "Failed to update map"</t>
  </si>
  <si>
    <t>Paconsult kay mam blez 5pt likert scale</t>
  </si>
  <si>
    <t>Documentation</t>
  </si>
  <si>
    <t>MAG 10 POINT NA DAW</t>
  </si>
  <si>
    <t>Update datasets ayon kay sir UP</t>
  </si>
  <si>
    <t>Miscellaneous</t>
  </si>
  <si>
    <t>Identify empty lots</t>
  </si>
  <si>
    <t>When a dialog pops out, ung asa likod na modules should not be clicked</t>
  </si>
  <si>
    <t>Maxdistance make it diamaeter of Calumpit</t>
  </si>
  <si>
    <t>Tumatanggap ng 0 and negative numbers yung generation</t>
  </si>
  <si>
    <t>ModelSettings</t>
  </si>
  <si>
    <t>WeightDist and WeightCost = 1</t>
  </si>
  <si>
    <t>pwede pindutin ung enter button habang nakaselect yung isang textedit, medyo weird tignan</t>
  </si>
  <si>
    <t>Eli</t>
  </si>
  <si>
    <t>Note: Upon pressing enter, deselects text box, pressing enter twice closes dialog.</t>
  </si>
  <si>
    <t>Maxshelters and MaxLvl2Shelter shoud be default to total number of shelters</t>
  </si>
  <si>
    <t>unboundLocalError, if shel_path does not exist, update is not defined</t>
  </si>
  <si>
    <t>AreaPerIndiv spelling issue, type areaperidniv, 3 wrong spellings</t>
  </si>
  <si>
    <t>simplify QEvent,keypress</t>
  </si>
  <si>
    <t>may Shelter: wdw sa map</t>
  </si>
  <si>
    <t>Report</t>
  </si>
  <si>
    <t>bry na sa reports</t>
  </si>
  <si>
    <t>Report back button and save report button not changing to cursor hand point</t>
  </si>
  <si>
    <t>Numerical reports, show cost comparison</t>
  </si>
  <si>
    <t>Report Anonymity, show all inputted details and user details</t>
  </si>
  <si>
    <t>Update Excel Report Design</t>
  </si>
  <si>
    <t>Update Report Map functionality</t>
  </si>
  <si>
    <t>Optimized-routes-map and All-routes-map not being used</t>
  </si>
  <si>
    <t>Di ko na ginamit all_routes_map, pag-isipan ko pa kung worth pa ba gamitin.</t>
  </si>
  <si>
    <t>file saving name bug, only add .xlsx if its missing if not dont add it</t>
  </si>
  <si>
    <t xml:space="preserve">"ResTo" palitan </t>
  </si>
  <si>
    <t>ShelterManage</t>
  </si>
  <si>
    <t>Cancel button not working on solvingProgress still generating solutions</t>
  </si>
  <si>
    <t>SolvingProgress</t>
  </si>
  <si>
    <t>lucianono</t>
  </si>
  <si>
    <t>Dapat mag logic check and feasible check muna bago mag pathfinding</t>
  </si>
  <si>
    <t>nigerz</t>
  </si>
  <si>
    <t>if solution is Infeasible, ask if want to continue</t>
  </si>
  <si>
    <t>solving progress na cclick parin parent window</t>
  </si>
  <si>
    <t>Summary of RRLs Writing</t>
  </si>
  <si>
    <t>Solve to Generate button</t>
  </si>
  <si>
    <t>Upgrade Gantt chart then post</t>
  </si>
  <si>
    <t>Chapter 2 writing</t>
  </si>
  <si>
    <t>Data fLow Diagram</t>
  </si>
  <si>
    <t>improve thesis plan</t>
  </si>
  <si>
    <t>change haognoy to calumpit</t>
  </si>
  <si>
    <t>update limitations</t>
  </si>
  <si>
    <t>endorse by pdrrmo</t>
  </si>
  <si>
    <t>kami</t>
  </si>
  <si>
    <t>qualitative questions</t>
  </si>
  <si>
    <t>go to calumnpit muni</t>
  </si>
  <si>
    <t>PSWDO letter giving</t>
  </si>
  <si>
    <t>MSWDO meeting</t>
  </si>
  <si>
    <t>MDRRMO meeting</t>
  </si>
  <si>
    <t xml:space="preserve">Research design </t>
  </si>
  <si>
    <t>check for infeasibilty algo</t>
  </si>
  <si>
    <t xml:space="preserve">Chapter 1 highlight system lacking </t>
  </si>
  <si>
    <t>optimize pathfinding</t>
  </si>
  <si>
    <t>Put headings for review of related literatures</t>
  </si>
  <si>
    <t>Slovin’s formula is not good for selecting sample size; Use Cochran’s formula instead</t>
  </si>
  <si>
    <t>OpenStreetMaps is outdated ata</t>
  </si>
  <si>
    <t>Reconsider report encryption</t>
  </si>
  <si>
    <t>improve Development section in SDLC</t>
  </si>
  <si>
    <t>Definition of Genetic Algorithm that is written in Chapter 2 should be placed in Chapter 3</t>
  </si>
  <si>
    <t>Formulate a sustainability plan for the deployment of the system</t>
  </si>
  <si>
    <t>Online gathering of shelter area</t>
  </si>
  <si>
    <t>Show penalty function in paper? (possible)</t>
  </si>
  <si>
    <t>Update GA documentation in the paper</t>
  </si>
  <si>
    <t>Fix evaluation TAM IT expert</t>
  </si>
  <si>
    <t>Survey question</t>
  </si>
  <si>
    <t xml:space="preserve">UI switches </t>
  </si>
  <si>
    <t>Name Change entities</t>
  </si>
  <si>
    <t>Delete entity in dashboard</t>
  </si>
  <si>
    <t>Confirm add entity</t>
  </si>
  <si>
    <t>Frontend remove unnecessary shts in dashboard</t>
  </si>
  <si>
    <t>rrl costing</t>
  </si>
  <si>
    <t xml:space="preserve">enable disable community in entity management </t>
  </si>
  <si>
    <t>Find factory capital in Calumpit</t>
  </si>
  <si>
    <t xml:space="preserve">export excel in entity management </t>
  </si>
  <si>
    <t>add fallback for windowIcon, causing attributeError when running through debug</t>
  </si>
  <si>
    <t>check for None before calling isChecked() in save_to_excel</t>
  </si>
  <si>
    <t>change valueError to idiot proof at def validate_imported_data</t>
  </si>
  <si>
    <t>add link and button for GitHub repo</t>
  </si>
  <si>
    <t>Help</t>
  </si>
  <si>
    <t>add .deleteLater() to ensure thread deletion in cancel_pathfinding</t>
  </si>
  <si>
    <t>Tanggalin objectives?</t>
  </si>
  <si>
    <t>Update Research designs ayon kay jame</t>
  </si>
  <si>
    <t>Finish questionnaires</t>
  </si>
  <si>
    <t>Add IT experts not only from CICt</t>
  </si>
  <si>
    <t>Remove Safety in Insturments</t>
  </si>
  <si>
    <t>Flowcharts are unreadable, make it larger</t>
  </si>
  <si>
    <t>L ako na</t>
  </si>
  <si>
    <t>dyeying nikka</t>
  </si>
  <si>
    <t>istg pag nalaman ng jowa ko to mamamatay ako</t>
  </si>
  <si>
    <t>Use the correct shapes in flowcharts</t>
  </si>
  <si>
    <t>Explain the adoption of the model using genetic algorithm</t>
  </si>
  <si>
    <t>Make manuscript actions past tense</t>
  </si>
  <si>
    <t>update ERD</t>
  </si>
  <si>
    <t>update IPO</t>
  </si>
  <si>
    <t>update python library</t>
  </si>
  <si>
    <t>update Report Encryption to Protection in SOP and DFD</t>
  </si>
  <si>
    <t xml:space="preserve">past tensed chap 3 </t>
  </si>
  <si>
    <t>Update Gantt Chart</t>
  </si>
  <si>
    <t>Discuss constraints by labeling them first</t>
  </si>
  <si>
    <t>AYOKO GAWEN RAHHHHHHHHHHHHHHH</t>
  </si>
  <si>
    <t>Explain the system’s performance</t>
  </si>
  <si>
    <t>Change Std Dev interpretation</t>
  </si>
  <si>
    <t>Show letters in appendix</t>
  </si>
  <si>
    <t>Show questionnaires in appendix</t>
  </si>
  <si>
    <t>Create description of results in c4</t>
  </si>
  <si>
    <t>Show system pperformance after results in c4</t>
  </si>
  <si>
    <t>Data Modif and Shelter Tag flowchart missing</t>
  </si>
  <si>
    <t>Show the relevant codes in the appendix</t>
  </si>
  <si>
    <t>Complete CV then appendix</t>
  </si>
  <si>
    <t>Swap 1 and 2 sa SOP</t>
  </si>
  <si>
    <t>Create Final PResentation</t>
  </si>
  <si>
    <t>Show sample size table in c3</t>
  </si>
  <si>
    <t>LOW</t>
  </si>
  <si>
    <t>Theoretical framework may reduce from 4 theories to 2</t>
  </si>
  <si>
    <t>Not Doing</t>
  </si>
  <si>
    <t>dataframe mismatch in save_report, add error handling</t>
  </si>
  <si>
    <t>possibility of using QThread or QRunnable to avoid crash in load_table_data()</t>
  </si>
  <si>
    <t>add load_key() in msoffcrypto</t>
  </si>
  <si>
    <t>Add dataset in appendix</t>
  </si>
  <si>
    <t>Ability to select percent in AffectedPop relative to Pop</t>
  </si>
  <si>
    <t>MEDIUM</t>
  </si>
  <si>
    <t>Able user to download the map for offline mode</t>
  </si>
  <si>
    <t>Remove contact details in letter</t>
  </si>
  <si>
    <t>Create video tutorial</t>
  </si>
  <si>
    <t>Create IMRAD</t>
  </si>
  <si>
    <t>Recommend for offline mode</t>
  </si>
  <si>
    <t>Palitan ung word na questionnaires ng instruments</t>
  </si>
  <si>
    <t>FOR CHECKING</t>
  </si>
  <si>
    <t>a, b, c, d, e gawing 1.1, 1.2, 1.3 etc dun sa how chene chene page 17 ata</t>
  </si>
  <si>
    <t>Review of Reletad Literature  and Studies dapat</t>
  </si>
  <si>
    <t>Walang period ung binary constraint, small letter ung where</t>
  </si>
  <si>
    <t>Gawing begin{align} Equation &amp;-&amp; /text{ ung explanation ng equation}</t>
  </si>
  <si>
    <t>Okaya begin tabular para nakaalign ung definitions</t>
  </si>
  <si>
    <t>Ung mga equation may period pag end of sentence</t>
  </si>
  <si>
    <t>No space dapat before each equation kasi lumalaki spaces</t>
  </si>
  <si>
    <t>Paggawa ng equation part parin sua ng paragraph</t>
  </si>
  <si>
    <t>Kung di na irerefer ung equation ulit sa future, wag na lagyan ng number</t>
  </si>
  <si>
    <t>Begin{equation*} para matanggal ung number</t>
  </si>
  <si>
    <t>Anything na hindi gagamitin sa discussion wag inumber</t>
  </si>
  <si>
    <t>Ung gantt chart di need na ganun kadetailed</t>
  </si>
  <si>
    <t>Kung malalakihan text sa system architecture lakihan, need readable lahat Sample, kung 12 ung font sa text, dapat at least 10 ung font ng figures</t>
  </si>
  <si>
    <t>Di pwede nakacollage ung system mockup</t>
  </si>
  <si>
    <t>tanggalin ko wahawhawhawh</t>
  </si>
  <si>
    <t>Ayusin ung format ng system mockup</t>
  </si>
  <si>
    <t xml:space="preserve">APA dapat format ng mga table, galit na si sir </t>
  </si>
  <si>
    <t>Agile Figure, palitan</t>
  </si>
  <si>
    <t>Kung ayaw mag-APA format unng table, ilagay sa appendix</t>
  </si>
  <si>
    <t>Bat may (n.d)</t>
  </si>
  <si>
    <t>May random ahh citation p38</t>
  </si>
  <si>
    <t>Gawing enumeration ung explanation ng TAM</t>
  </si>
  <si>
    <t>inconsistent ung font size ng figures</t>
  </si>
  <si>
    <t>Sa table 5 bat dumoble</t>
  </si>
  <si>
    <t>Capitalized dapat ung F sa figure</t>
  </si>
  <si>
    <t>Dapat lahat ng figure may discussion</t>
  </si>
  <si>
    <t>Ung Table 6 hindi table, tabular dapat</t>
  </si>
  <si>
    <t>Figure 20 sa ilalim dapat ung labels</t>
  </si>
  <si>
    <t>Lahat ng community - shelter assigned - level hindi sya table, pwedeng gamitin tabular, pero di sya malalabel as table Pwede siguro gawin nating 
Level 1
Shelter 1. - mga nakaassign
Level 2
Ganun rin</t>
  </si>
  <si>
    <t>Table 8 wag na ilagay as table, pero pwede nakatabular, tas nakaleft align</t>
  </si>
  <si>
    <t>Table 9 ilagay sa appendix, sa discussion lagay nalang ung mga value ng mean</t>
  </si>
  <si>
    <t>Tanggalin ung VI, Ireiterate nalang sa discussion imbis na nasa table</t>
  </si>
  <si>
    <t>Pwede icombine into one table ung mga table na may results</t>
  </si>
  <si>
    <t>Pag complete statement ung tables, sa appendix nalang</t>
  </si>
  <si>
    <t>Banggitin na complete information nasa appendix</t>
  </si>
  <si>
    <t>Inunumber ung SoP na sinagot sa results Parang sa conclusion</t>
  </si>
  <si>
    <t>Alamin mga author ng reference</t>
  </si>
  <si>
    <t>Wirsansky na reference ayusin</t>
  </si>
  <si>
    <t>Ampapanget ng flowcharts natin daw HAHAHAHA</t>
  </si>
  <si>
    <t>Figure A.1 irename into process flowchart</t>
  </si>
  <si>
    <t>Walang mapagkukuhanan ng info ung A.1, ilagay ung source ng data</t>
  </si>
  <si>
    <t>Gawing mas detailed ung A.1</t>
  </si>
  <si>
    <t>Termination criteria met -&gt; mag-ooutput muna bago end</t>
  </si>
  <si>
    <t>Kung gagamit ka ng symbol ng function, dapat idedefine pa sa ibang flowchart</t>
  </si>
  <si>
    <t>Lahat ng process may output sa end, imbis na output</t>
  </si>
  <si>
    <t>Ayusin flowcharts para may system</t>
  </si>
  <si>
    <t>All throughout the system isa lang start isa lang end</t>
  </si>
  <si>
    <t>Table isagad width</t>
  </si>
  <si>
    <t>Table not APA then tabular</t>
  </si>
  <si>
    <t>Tuldok be smart</t>
  </si>
  <si>
    <t>Result figure na</t>
  </si>
  <si>
    <t>SD range palitan VI</t>
  </si>
  <si>
    <t>appendix, certificate</t>
  </si>
  <si>
    <t>CV, lagyan margin sa left</t>
  </si>
  <si>
    <t>WORK</t>
  </si>
  <si>
    <t>BNT</t>
  </si>
  <si>
    <t>BNST</t>
  </si>
  <si>
    <t>BST</t>
  </si>
  <si>
    <t>fitness</t>
  </si>
  <si>
    <t>gen last update</t>
  </si>
  <si>
    <t>runtime</t>
  </si>
  <si>
    <t>allocation</t>
  </si>
  <si>
    <t>35m 21s</t>
  </si>
  <si>
    <t>{'initial': {'Aya': 'Maugat Gymnasium', 'Banga &amp; San Guillermo': 'Brgy. San Jose BB Court', 'Caloocan &amp; Leynes': 'Maugat Gymnasium', 'Poblacion Barangay 1': 'Brgy. San Jose BB Court', 'Poblacion Barangay 5': 'Maugat Gymnasium', 'Poblacion Barangay 2,3,4,6,7,8': 'City EC of Sto. Tomas', 'Quiling, Miranda, &amp; Tumaway': 'San Antonio Brgy. Hall', 'Sampaloc': 'Tagaytay Unida Church', 'Santa Maria, Balas, &amp; Buco': 'Tagaytay Unida Church', 'Tranca': 'Brgy. San Jose BB Court'}}</t>
  </si>
  <si>
    <t>37m 3s</t>
  </si>
  <si>
    <t>{'initial': {'Aya': 'Maugat Gymnasium', 'Banga &amp; San Guillermo': 'Tagaytay Unida Church', 'Caloocan &amp; Leynes': 'Tagaytay Unida Church', 'Poblacion Barangay 
1': 'Brgy. San Jose BB Court', 'Poblacion Barangay 5': 'Brgy. San Jose BB Court', 'Poblacion Barangay 2,3,4,6,7,8': 'Brgy. San Jose BB Court', 'Quiling, Miranda, &amp; Tumaway': 'Brgy. San Jose BB Court', 'Sampaloc': 'Tagaytay Unida Church', 'Santa Maria, Balas, &amp; Buco': 'Tagaytay Unida Church', 'Tranca': 'Suplang Covered Court'}, 'shelterlvl': {'Brgy. Asis-3 EC': 1, 'City EC of Sto. Tomas': 1, 'Suplang Covered Court': 1, 'Brgy. San Jose BB Court': 2, 'Maugat Gymnasium': 1, 'Tagaytay Unida Church': 2, 'San Antonio Brgy. Hall': 1, 'Darasa Brgy. Hall': 1, 'Santa Clara Brgy. Hall': 1, 'San Fernando Brgy. Hall': 2}}</t>
  </si>
  <si>
    <t>45m 24s</t>
  </si>
  <si>
    <t>{'initial': {'Aya': 'Brgy. San Jose BB Court', 'Banga &amp; San Guillermo': 'Tagaytay Unida Church', 'Caloocan &amp; Leynes': 'Tagaytay Unida Church', 'Poblacion Barangay 1': 'Maugat Gymnasium', 'Poblacion Barangay 5': 'Brgy. San Jose BB Court', 'Poblacion Barangay 2,3,4,6,7,8': 'Maugat Gymnasium', 'Quiling, Miranda, &amp; Tumaway': 'Brgy. San Jose BB Court', 'Sampaloc': 'Tagaytay Unida Church', 'Santa Maria, Balas, &amp; Buco': 'Tagaytay Unida Church', 'Tranca': 'Brgy. San Jose BB Court'}, 'transferred': {'Aya': 'Brgy. San Jose BB Court', 'Banga &amp; San Guillermo': 'Tagaytay Unida Church', 
'Caloocan &amp; Leynes': 'Tagaytay Unida Church', 'Poblacion Barangay 1': 'Maugat Gymnasium', 'Poblacion Barangay 5': 'Brgy. San Jose BB Court', 'Poblacion Barangay 2,3,4,6,7,8': 'Maugat Gymnasium', 'Quiling, Miranda, &amp; Tumaway': 'Brgy. San Jose BB Court', 'Sampaloc': 'Tagaytay Unida Church', 'Santa Maria, Balas, &amp; Buco': 'Tagaytay Unida Church', 'Tranca': 'Brgy. San Jose BB Court'}, 'shelterlvl': {'Brgy. Asis-3 EC': 1, 'City EC of Sto. Tomas': 2, 'Suplang Covered Court': 1, 'Brgy. San Jose BB Court': 2, 'Maugat Gymnasium': 2, 'Tagaytay Unida Church': 2, 'San Antonio Brgy. Hall': 1, 'Darasa Brgy. Hall': 1, 'Santa Clara Brgy. Hall': 1, 'San Fernando Brgy. Hall': 2}}</t>
  </si>
  <si>
    <t>52m 33s</t>
  </si>
  <si>
    <t>{'initial': {'Aya': 'Maugat Gymnasium', 'Banga &amp; San Guillermo': 'Tagaytay Unida Church', 'Caloocan &amp; Leynes': 'Maugat Gymnasium', 'Poblacion Barangay 1': 'Brgy. San Jose BB Court', 'Poblacion Barangay 5': 'Brgy. San Jose BB Court', 'Poblacion Barangay 2,3,4,6,7,8': 'Darasa Brgy. Hall', 'Quiling, Miranda, &amp; Tumaway': 'City EC of Sto. Tomas', 
'Sampaloc': 'Tagaytay Unida Church', 'Santa Maria, Balas, &amp; Buco': 'Brgy. San Jose BB Court', 'Tranca': 'Brgy. San Jose BB Court'}, 'transferred': {'Aya': 'Suplang Covered Court', 'Banga &amp; San Guillermo': 'Brgy. Asis-3 EC', 'Caloocan &amp; 
Leynes': 'Suplang Covered Court', 'Poblacion Barangay 1': 'Suplang Covered Court', 'Poblacion Barangay 5': 'Suplang Covered Court', 'Poblacion Barangay 2,3,4,6,7,8': 'San Fernando Brgy. Hall', 'Quiling, Miranda, &amp; Tumaway': 'San Antonio Brgy. Hall', 'Sampaloc': 'Brgy. Asis-3 EC', 'Santa Maria, Balas, &amp; Buco': 'Suplang Covered Court', 'Tranca': 'Suplang Covered Court'}, 'shelterlvl': {'Brgy. Asis-3 EC': 2, 'City EC of Sto. Tomas': 1, 'Suplang Covered Court': 2, 'Brgy. 
San Jose BB Court': 1, 'Maugat Gymnasium': 1, 'Tagaytay Unida Church': 1, 'San Antonio Brgy. Hall': 2, 'Darasa Brgy. Hall': 1, 'Santa Clara Brgy. Hall': 2, 'San Fernando Brgy. Hall': 2}}</t>
  </si>
  <si>
    <t>35m 32s</t>
  </si>
  <si>
    <t>{'initial': {'Aya': 'Maugat Gymnasium', 'Banga &amp; San Guillermo': 'City EC of Sto. Tomas', 'Caloocan &amp; Leynes': 'Maugat Gymnasium', 'Poblacion Barangay 1': 'Brgy. San Jose BB Court', 'Poblacion Barangay 5': 'Maugat Gymnasium', 'Poblacion Barangay 2,3,4,6,7,8': 'Brgy. San Jose BB Court', 'Quiling, Miranda, &amp; Tumaway': 'San Antonio Brgy. Hall', 'Sampaloc': 'Tagaytay Unida Church', 'Santa Maria, Balas, &amp; Buco': 'Tagaytay Unida Church', 'Tranca': 'Suplang Covered Court'}}</t>
  </si>
  <si>
    <t>36m 40s</t>
  </si>
  <si>
    <t>{'initial': {'Aya': 'Maugat Gymnasium', 'Banga &amp; San Guillermo': 'Brgy. San Jose BB Court', 'Caloocan &amp; Leynes': 'Tagaytay Unida Church', 'Poblacion Barangay 1': 'Brgy. San Jose BB Court', 'Poblacion Barangay 5': 'Brgy. San Jose BB Court', 'Poblacion Barangay 2,3,4,6,7,8': 'Maugat Gymnasium', 'Quiling, Miranda, &amp; Tumaway': 'Brgy. San Jose BB Court', 'Sampaloc': 'Tagaytay Unida Church', 'Santa Maria, Balas, &amp; Buco': 'Tagaytay Unida Church', 'Tranca': 'Brgy. San Jose BB Court'}, 'shelterlvl': {'Brgy. Asis-3 EC': 2, 'City EC of Sto. Tomas': 1, 'Suplang Covered Court': 1, 'Brgy. San Jose BB Court': 2, 'Maugat Gymnasium': 2, 'Tagaytay Unida Church': 2, 'San Antonio Brgy. Hall': 1, 'Darasa Brgy. Hall': 1, 'Santa Clara Brgy. Hall': 2, 'San Fernando Brgy. Hall': 1}}</t>
  </si>
  <si>
    <t>50m 10s</t>
  </si>
  <si>
    <t>{'initial': {'Aya': 'Brgy. San Jose BB Court', 'Banga &amp; San Guillermo': 'Tagaytay Unida Church', 'Caloocan &amp; Leynes': 'Tagaytay Unida Church', 'Poblacion Barangay 1': 'Brgy. San Jose BB Court', 'Poblacion Barangay 5': 'Brgy. San Jose BB Court', 'Poblacion Barangay 2,3,4,6,7,8': 'Brgy. San Jose BB Court', 
'Quiling, Miranda, &amp; Tumaway': 'Maugat Gymnasium', 'Sampaloc': 'Tagaytay Unida 
Church', 'Santa Maria, Balas, &amp; Buco': 'Tagaytay Unida Church', 'Tranca': 'Brgy. San Jose BB Court'}, 'transferred': {'Aya': 'Brgy. San Jose BB Court', 'Banga &amp; San Guillermo': 'Tagaytay Unida Church', 'Caloocan &amp; Leynes': 'Tagaytay Unida Church', 'Poblacion Barangay 1': 'Brgy. San Jose BB Court', 'Poblacion Barangay 5': 'Brgy. San Jose BB Court', 'Poblacion Barangay 2,3,4,6,7,8': 'Brgy. San 
Jose BB Court', 'Quiling, Miranda, &amp; Tumaway': 'Maugat Gymnasium', 'Sampaloc': 
'Tagaytay Unida Church', 'Santa Maria, Balas, &amp; Buco': 'Tagaytay Unida Church', 'Tranca': 'Brgy. San Jose BB Court'}, 'shelterlvl': {'Brgy. Asis-3 EC': 1, 'City EC of Sto. Tomas': 1, 'Suplang Covered Court': 1, 'Brgy. San Jose BB Court': 2, 'Maugat Gymnasium': 2, 'Tagaytay Unida Church': 2, 'San Antonio Brgy. Hall': 1, 'Darasa Brgy. Hall': 1, 'Santa Clara Brgy. Hall': 2, 'San Fernando Brgy. Hall': 1}}</t>
  </si>
  <si>
    <t>55m 10s</t>
  </si>
  <si>
    <t>Shelter: Brgy. San Jose BB Court (Level 1)
  Initial:
    - Aya
    - Caloocan &amp; Leynes
    - Poblacion Barangay 5
  Transferred:
Shelter: Tagaytay Unida Church (Level 1)
  Initial:
    - Banga &amp; San Guillermo
    - Sampaloc
  Transferred:
Shelter: Suplang Covered Court (Level 1)
  Initial:
    - Poblacion Barangay 1
    - Santa Maria, Balas, &amp; Buco
    - Tranca
  Transferred:
Shelter: Darasa Brgy. Hall (Level 1)
  Initial:
    - Poblacion Barangay 2,3,4,6,7,8
  Transferred:
Shelter: City EC of Sto. Tomas (Level 1)
  Initial:
    - Quiling, Miranda, &amp; Tumaway
  Transferred:
Shelter: Maugat Gymnasium (Level 2)
  Initial:
  Transferred:
    - Aya
    - Caloocan &amp; Leynes
    - Poblacion Barangay 1
    - Poblacion Barangay 5
    - Santa Maria, Balas, &amp; Buco
    - Tranca
Shelter: Brgy. Asis-3 EC (Level 2)
  Initial:
  Transferred:
    - Banga &amp; San Guillermo
    - Sampaloc
Shelter: San Fernando Brgy. Hall (Level 2)
  Initial:
  Transferred:
    - Poblacion Barangay 2,3,4,6,7,8
Shelter: San Antonio Brgy. Hall (Level 2)
  Initial:
  Transferred:
    - Quiling, Miranda, &amp; Tumaway</t>
  </si>
  <si>
    <t>38m 15s</t>
  </si>
  <si>
    <t>38m 48s</t>
  </si>
  <si>
    <t xml:space="preserve">{'initial': {'Aya': 'Maugat Gymnasium', 'Banga &amp; San Guillermo': 'Brgy. San Jose BB Court', 'Caloocan &amp; Leynes': 'Tagaytay Unida Church', 'Poblacion Barangay 1': 'Brgy. San Jose BB Court', 'Poblacion Barangay 5': 'Brgy. San Jose BB Court', 'Poblacion Barangay 2,3,4,6,7,8': 'Maugat Gymnasium', 'Quiling, Miranda, &amp; Tumaway': 'Brgy. San Jose BB Court', 'Sampaloc': 'Tagaytay Unida Church', 'Santa Maria, Balas, &amp; Buco': 'Tagaytay Unida Church', 'Tranca': 'Brgy. San Jose BB Court'}, 'shelterlvl': {'Brgy. Asis-3 EC': 1, 'City EC of Sto. Tomas': 1, 'Suplang Covered Court': 2, 'Brgy. San Jose BB Court': 2, 'Maugat Gymnasium': 2, 'Tagaytay Unida Church': 2, 'San Antonio Brgy. Hall': 1, 'Darasa Brgy. Hall': 1, 'Santa Clara Brgy. Hall': 1, 'San Fernando Brgy. Hall': 2}}
</t>
  </si>
  <si>
    <t>50m 29s</t>
  </si>
  <si>
    <t>{'initial': {'Aya': 'Brgy. San Jose BB Court', 'Banga &amp; San Guillermo': 'Tagaytay Unida Church', 'Caloocan &amp; Leynes': 'Tagaytay Unida Church', 'Poblacion Barangay 1': 'Brgy. San Jose BB Court', 'Poblacion Barangay 5': 'Brgy. San Jose BB Court', 'Poblacion Barangay 2,3,4,6,7,8': 'Maugat Gymnasium', 'Quiling, Miranda, &amp; Tumaway': 'Brgy. San Jose BB Court', 'Sampaloc': 'Tagaytay Unida Church', 'Santa Maria, 
Balas, &amp; Buco': 'Tagaytay Unida Church', 'Tranca': 'Suplang Covered Court'}, 'transferred': {'Aya': 'Brgy. San Jose BB Court', 'Banga &amp; San Guillermo': 'Tagaytay Unida Church', 'Caloocan &amp; Leynes': 'Tagaytay Unida Church', 'Poblacion Barangay 1': 'Brgy. San Jose BB Court', 'Poblacion Barangay 5': 'Brgy. San Jose BB Court', 'Poblacion Barangay 2,3,4,6,7,8': 'Maugat Gymnasium', 'Quiling, Miranda, &amp; Tumaway': 'Brgy. San Jose BB Court', 'Sampaloc': 'Tagaytay Unida Church', 'Santa Maria, Balas, &amp; Buco': 'Tagaytay Unida Church', 'Tranca': 'Suplang Covered Court'}, 'shelterlvl': {'Brgy. Asis-3 EC': 1, 'City EC of Sto. Tomas': 
2, 'Suplang Covered Court': 2, 'Brgy. San Jose BB Court': 2, 'Maugat Gymnasium': 2, 'Tagaytay Unida Church': 2, 'San Antonio Brgy. Hall': 1, 'Darasa Brgy. Hall': 2, 'Santa Clara Brgy. Hall': 2, 'San Fernando Brgy. Hall': 1}}</t>
  </si>
  <si>
    <t>56m 23s</t>
  </si>
  <si>
    <t xml:space="preserve">{'initial': {'Aya': 'Maugat Gymnasium', 'Banga &amp; San Guillermo': 'Tagaytay Unida Church', 'Caloocan &amp; Leynes': 'San Antonio Brgy. Hall', 'Poblacion Barangay 1': 'City EC of Sto. Tomas', 'Poblacion Barangay 5': 'Maugat Gymnasium', 'Poblacion Barangay 2,3,4,6,7,8': 'City EC of Sto. Tomas', 'Quiling, Miranda, &amp; Tumaway': 'Suplang Covered Court', 'Sampaloc': 'Tagaytay Unida Church', 'Santa Maria, Balas, &amp; Buco': 'San Antonio Brgy. Hall', 'Tranca': 'Maugat Gymnasium'}, 'transferred': {'Aya': 'Brgy. San Jose BB Court', 'Banga &amp; San Guillermo': 'Brgy. Asis-3 EC', 'Caloocan &amp; Leynes': 'Darasa Brgy. Hall', 'Poblacion Barangay 1': 'Darasa Brgy. Hall', 'Poblacion Barangay 5': 'Brgy. San Jose BB Court', 'Poblacion Barangay 2,3,4,6,7,8': 'Darasa Brgy. Hall', 'Quiling, Miranda, &amp; Tumaway': 'Brgy. San Jose BB Court', 'Sampaloc': 
'Brgy. Asis-3 EC', 'Santa Maria, Balas, &amp; Buco': 'Darasa Brgy. Hall', 'Tranca': 'Brgy. San Jose BB Court'}, 'shelterlvl': {'Brgy. Asis-3 EC': 2, 'City EC of Sto. Tomas': 1, 'Suplang Covered Court': 1, 'Brgy. San Jose BB Court': 2, 'Maugat Gymnasium': 1, 'Tagaytay Unida Church': 1, 'San Antonio Brgy. Hall': 1, 'Darasa Brgy. Hall': 2, 'Santa Clara Brgy. Hall': 2, 'San Fernando Brgy. Hall': 1}})
</t>
  </si>
  <si>
    <t xml:space="preserve">38m </t>
  </si>
  <si>
    <t>39m 6s</t>
  </si>
  <si>
    <t xml:space="preserve">{'initial': {'Aya': 'Brgy. San Jose BB Court', 'Banga &amp; San Guillermo': 'Tagaytay Unida Church', 'Caloocan &amp; Leynes': 'Tagaytay Unida Church', 'Poblacion Barangay 1': 'Maugat Gymnasium', 'Poblacion Barangay 5': 'Brgy. San Jose BB Court', 'Poblacion Barangay 2,3,4,6,7,8': 'Maugat Gymnasium', 'Quiling, Miranda, &amp; Tumaway': 'Brgy. San Jose BB Court', 'Sampaloc': 'Tagaytay Unida Church', 'Santa Maria, Balas, 
&amp; Buco': 'Tagaytay Unida Church', 'Tranca': 'Brgy. San Jose BB Court'}, 'shelterlvl': {'Brgy. Asis-3 EC': 2, 'City EC of Sto. Tomas': 2, 'Suplang Covered Court': 2, 'Brgy. San Jose BB Court': 2, 'Maugat Gymnasium': 1, 'Tagaytay Unida Church': 2, 'San Antonio Brgy. Hall': 2, 'Darasa Brgy. Hall': 2, 'Santa Clara Brgy. Hall': 2, 'San Fernando Brgy. Hall': 1}}
</t>
  </si>
  <si>
    <t>50m 37s</t>
  </si>
  <si>
    <t>{'initial': {'Aya': 'Brgy. San Jose BB Court', 'Banga &amp; San Guillermo': 'Brgy. San Jose BB Court', 'Caloocan &amp; Leynes': 'Tagaytay Unida Church', 'Poblacion Barangay 1': 'Maugat Gymnasium', 'Poblacion Barangay 5': 'Brgy. San Jose BB Court', 'Poblacion Barangay 2,3,4,6,7,8': 'Brgy. San Jose BB Court', 'Quiling, Miranda, &amp; Tumaway': 'Maugat Gymnasium', 'Sampaloc': 'Tagaytay Unida Church', 'Santa Maria, Balas, &amp; Buco': 'Tagaytay Unida Church', 'Tranca': 'Suplang Covered Court'}, 'transferred': {'Aya': 'Brgy. San Jose BB Court', 'Banga &amp; San Guillermo': 'Brgy. San Jose BB Court', 'Caloocan &amp; Leynes': 'Tagaytay Unida Church', 'Poblacion Barangay 1': 'Maugat Gymnasium', 'Poblacion Barangay 5': 'Brgy. San Jose BB Court', 'Poblacion Barangay 2,3,4,6,7,8': 'Brgy. San Jose BB Court', 'Quiling, Miranda, &amp; Tumaway': 'Maugat Gymnasium', 'Sampaloc': 'Tagaytay Unida Church', 'Santa Maria, Balas, &amp; Buco': 'Tagaytay Unida Church', 'Tranca': 'Suplang Covered Court'}, 'shelterlvl': {'Brgy. Asis-3 EC': 1, 'City EC of Sto. Tomas': 1, 'Suplang Covered Court': 2, 'Brgy. San Jose BB Court': 2, 'Maugat Gymnasium': 2, 'Tagaytay Unida Church': 2, 'San Antonio Brgy. Hall': 1, 'Darasa Brgy. Hall': 1, 'Santa Clara Brgy. Hall': 2, 'San Fernando Brgy. Hall': 2}}</t>
  </si>
  <si>
    <t>55m 59s</t>
  </si>
  <si>
    <t xml:space="preserve">{'initial': {'Aya': 'Brgy. San Jose BB Court', 'Banga &amp; San Guillermo': 'Suplang Covered Court', 'Caloocan &amp; Leynes': 'Tagaytay Unida Church', 'Poblacion Barangay 1': 'Tagaytay Unida Church', 'Poblacion Barangay 5': 'Brgy. San Jose BB Court', 'Poblacion Barangay 2,3,4,6,7,8': 'City EC of Sto. Tomas', 'Quiling, Miranda, &amp; Tumaway': 'San Antonio Brgy. Hall', 'Sampaloc': 'Tagaytay Unida Church', 'Santa Maria, Balas, &amp; Buco': 'Suplang Covered Court', 'Tranca': 'Brgy. San Jose BB Court'}, 'transferred': {'Aya': 'Maugat Gymnasium', 'Banga &amp; San Guillermo': 'Maugat Gymnasium', 'Caloocan &amp; Leynes': 'Brgy. Asis-3 EC', 
'Poblacion Barangay 1': 'Brgy. Asis-3 EC', 'Poblacion Barangay 5': 'Maugat Gymnasium', 'Poblacion Barangay 2,3,4,6,7,8': 'Darasa Brgy. Hall', 'Quiling, Miranda, &amp; Tumaway': 'Darasa Brgy. Hall', 'Sampaloc': 'Brgy. Asis-3 EC', 'Santa Maria, Balas, &amp; Buco': 'Maugat Gymnasium', 'Tranca': 'Maugat Gymnasium'}, 'shelterlvl': {'Brgy. Asis-3 EC': 2, 'City EC of Sto. Tomas': 1, 'Suplang Covered Court': 1, 'Brgy. San Jose BB 
Court': 1, 'Maugat Gymnasium': 2, 'Tagaytay Unida Church': 1, 'San Antonio Brgy. Hall': 1, 'Darasa Brgy. Hall': 2, 'Santa Clara Brgy. Hall': 1, 'San Fernando Brgy. Hall': 1}}
</t>
  </si>
  <si>
    <t>37m 19s</t>
  </si>
  <si>
    <t>38m 29s</t>
  </si>
  <si>
    <t xml:space="preserve">{'initial': {'Aya': 'Brgy. San Jose BB Court', 'Banga &amp; San Guillermo': 'Tagaytay Unida Church', 'Caloocan &amp; Leynes': 'Tagaytay Unida Church', 'Poblacion Barangay 1': 'Maugat Gymnasium', 'Poblacion Barangay 5': 'Brgy. San Jose BB Court', 'Poblacion Barangay 2,3,4,6,7,8': 'Maugat Gymnasium', 'Quiling, Miranda, &amp; Tumaway': 'Brgy. San Jose BB Court', 'Sampaloc': 'Tagaytay Unida Church', 'Santa Maria, Balas, 
&amp; Buco': 'Tagaytay Unida Church', 'Tranca': 'Brgy. San Jose BB Court'}, 'shelterlvl': {'Brgy. Asis-3 EC': 2, 'City EC of Sto. Tomas': 1, 'Suplang Covered Court': 2, 'Brgy. San Jose BB Court': 2, 'Maugat Gymnasium': 1, 'Tagaytay Unida Church': 2, 'San Antonio Brgy. Hall': 2, 'Darasa Brgy. Hall': 2, 'Santa Clara Brgy. Hall': 1, 'San Fernando Brgy. Hall': 1}})
</t>
  </si>
  <si>
    <t>65m 16s</t>
  </si>
  <si>
    <t>{'initial': {'Aya': 'Maugat Gymnasium', 'Banga &amp; San Guillermo': 'Brgy. San Jose BB Court', 'Caloocan &amp; Leynes': 'Tagaytay Unida Church', 'Poblacion Barangay 1': 'Brgy. San Jose BB Court', 'Poblacion Barangay 5': 'Brgy. San Jose BB Court', 'Poblacion Barangay 2,3,4,6,7,8': 'Maugat Gymnasium', 'Quiling, Miranda, &amp; Tumaway': 'Brgy. San Jose BB Court', 'Sampaloc': 'Tagaytay Unida Church', 'Santa Maria, Balas, &amp; Buco': 'Tagaytay Unida Church', 'Tranca': 'Brgy. San Jose BB Court'}, 'transferred': {'Aya': 'Maugat Gymnasium', 'Banga &amp; San Guillermo': 'Brgy. San Jose BB Court', 'Caloocan &amp; Leynes': 'Tagaytay Unida Church', 'Poblacion Barangay 1': 'Brgy. San Jose BB Court', 'Poblacion Barangay 5': 'Brgy. San Jose BB Court', 'Poblacion Barangay 2,3,4,6,7,8': 'Maugat Gymnasium', 'Quiling, Miranda, &amp; Tumaway': 'Brgy. San Jose 
BB Court', 'Sampaloc': 'Tagaytay Unida Church', 'Santa Maria, Balas, &amp; Buco': 'Tagaytay Unida Church', 'Tranca': 'Brgy. San Jose BB Court'}, 'shelterlvl': {'Brgy. Asis-3 EC': 1, 'City EC of Sto. Tomas': 2, 'Suplang Covered Court': 1, 'Brgy. San Jose BB Court': 2, 'Maugat Gymnasium': 2, 'Tagaytay Unida Church': 2, 'San Antonio Brgy. Hall': 2, 'Darasa Brgy. Hall': 2, 'Santa Clara Brgy. Hall': 2, 'San Fernando Brgy. Hall': 1}}</t>
  </si>
  <si>
    <t>72m 5.76s</t>
  </si>
  <si>
    <t xml:space="preserve">{'initial': {'Aya': 'Darasa Brgy. Hall', 'Banga &amp; San Guillermo': 'Maugat Gymnasium', 'Caloocan &amp; Leynes': 'Tagaytay Unida Church', 'Poblacion Barangay 1': 'Tagaytay Unida Church', 'Poblacion Barangay 5': 'Maugat Gymnasium', 'Poblacion Barangay 2,3,4,6,7,8': 'City EC of Sto. Tomas', 'Quiling, Miranda, &amp; Tumaway': 'Suplang Covered Court', 'Sampaloc': 'Tagaytay Unida Church', 'Santa Maria, Balas, &amp; Buco': 'Maugat Gymnasium', 'Tranca': 'Darasa Brgy. Hall'}, 'transferred': {'Aya': 'San Fernando Brgy. Hall', 'Banga &amp; San Guillermo': 'Brgy. San Jose BB Court', 'Caloocan &amp; Leynes': 'Brgy. Asis-3 EC', 'Poblacion Barangay 1': 'Brgy. Asis-3 EC', 'Poblacion Barangay 5': 'Brgy. San Jose BB Court', 'Poblacion Barangay 2,3,4,6,7,8': 'San Antonio Brgy. Hall', 'Quiling, Miranda, &amp; Tumaway': 'Brgy. San Jose BB Court', 'Sampaloc': 'Brgy. Asis-3 EC', 'Santa Maria, Balas, &amp; Buco': 'Brgy. San Jose BB Court', 'Tranca': 'San Fernando Brgy. Hall'}, 'shelterlvl': {'Brgy. Asis-3 EC': 2, 'City EC of Sto. Tomas': 1, 'Suplang Covered Court': 1, 'Brgy. San Jose BB Court': 2, 'Maugat Gymnasium': 1, 'Tagaytay Unida Church': 1, 'San Antonio Brgy. Hall': 2, 'Darasa Brgy. Hall': 1, 'Santa Clara Brgy. Hall': 1, 'San Fernando Brgy. Hall': 2}}
</t>
  </si>
  <si>
    <t>36m 30s</t>
  </si>
  <si>
    <t>37m 10s</t>
  </si>
  <si>
    <t>{'initial': {'Aya': 'Brgy. San Jose BB Court', 'Banga &amp; San Guillermo': 'Tagaytay Unida Church', 'Caloocan &amp; Leynes': 'Tagaytay Unida Church', 'Poblacion Barangay 1': 'Maugat Gymnasium', 'Poblacion Barangay 5': 'Brgy. San Jose BB Court', 'Poblacion Barangay 2,3,4,6,7,8': 'Maugat Gymnasium', 'Quiling, Miranda, &amp; Tumaway': 'Brgy. 
San Jose BB Court', 'Sampaloc': 'Tagaytay Unida Church', 'Santa Maria, Balas, &amp; Buco': 'Tagaytay Unida Church', 'Tranca': 'Brgy. San Jose BB Court'}, 'shelterlvl': {'Brgy. Asis-3 EC': 2, 'City EC of Sto. Tomas': 2, 'Suplang Covered Court': 2, 'Brgy. San Jose BB Court': 2, 'Maugat Gymnasium': 1, 'Tagaytay Unida Church': 2, 'San Antonio Brgy. Hall': 2, 'Darasa Brgy. Hall': 1, 'Santa Clara Brgy. Hall': 1, 'San Fernando Brgy. Hall': 1}}</t>
  </si>
  <si>
    <t>49m 10s</t>
  </si>
  <si>
    <t xml:space="preserve">{'initial': {'Aya': 'Maugat Gymnasium', 'Banga &amp; San Guillermo': 'Brgy. San Jose BB Court', 'Caloocan &amp; Leynes': 'Tagaytay Unida Church', 'Poblacion Barangay 1': 'Brgy. San Jose BB Court', 'Poblacion Barangay 5': 'Brgy. San Jose BB Court', 'Poblacion Barangay 2,3,4,6,7,8': 'Maugat Gymnasium', 'Quiling, Miranda, &amp; Tumaway': 'Brgy. San Jose BB Court', 'Sampaloc': 'Tagaytay Unida Church', 'Santa Maria, Balas, &amp; Buco': 'Tagaytay Unida Church', 'Tranca': 'Brgy. San Jose BB Court'}, 'transferred': {'Aya': 'Maugat Gymnasium', 'Banga &amp; San Guillermo': 'Brgy. San Jose BB Court', 'Caloocan &amp; Leynes': 'Tagaytay Unida Church', 'Poblacion Barangay 1': 'Brgy. San Jose BB Court', 'Poblacion Barangay 5': 'Brgy. San Jose BB Court', 'Poblacion Barangay 2,3,4,6,7,8': 'Maugat Gymnasium', 'Quiling, Miranda, &amp; Tumaway': 'Brgy. San Jose BB Court', 'Sampaloc': 'Tagaytay Unida Church', 'Santa Maria, Balas, &amp; Buco': 'Tagaytay Unida Church', 'Tranca': 'Brgy. San Jose BB Court'}, 'shelterlvl': {'Brgy. Asis-3 EC': 2, 'City EC of Sto. Tomas': 1, 'Suplang Covered Court': 1, 'Brgy. San Jose BB Court': 2, 'Maugat Gymnasium': 2, 'Tagaytay Unida Church': 2, 'San Antonio Brgy. Hall': 1, 'Darasa Brgy. Hall': 1, 'Santa Clara Brgy. Hall': 1, 'San Fernando Brgy. Hall': 1}}
</t>
  </si>
  <si>
    <t>56m 7s</t>
  </si>
  <si>
    <t>{'initial': {'Aya': 'Brgy. San Jose BB Court', 'Banga &amp; San Guillermo': 'City EC of Sto. Tomas', 'Caloocan &amp; Leynes': 'Brgy. San Jose BB Court', 'Poblacion Barangay 1': 'Suplang Covered Court', 'Poblacion Barangay 5': 'Brgy. San Jose BB Court', 
'Poblacion Barangay 2,3,4,6,7,8': 'Darasa Brgy. Hall', 'Quiling, Miranda, &amp; Tumaway': 'Brgy. Asis-3 EC', 'Sampaloc': 'City EC of Sto. Tomas', 'Santa Maria, Balas, &amp; Buco': 'Suplang Covered Court', 'Tranca': 'Suplang Covered Court'}, 'transferred': {'Aya': 'Maugat Gymnasium', 'Banga &amp; San Guillermo': 'San Antonio Brgy. Hall', 'Caloocan &amp; Leynes': 'Maugat Gymnasium', 'Poblacion Barangay 1': 'Maugat Gymnasium', 'Poblacion Barangay 5': 'Maugat Gymnasium', 'Poblacion Barangay 2,3,4,6,7,8': 'San Fernando Brgy. 
Hall', 'Quiling, Miranda, &amp; Tumaway': 'Tagaytay Unida Church', 'Sampaloc': 'San Antonio Brgy. Hall', 'Santa Maria, Balas, &amp; Buco': 'Maugat Gymnasium', 'Tranca': 'Maugat Gymnasium'}, 'shelterlvl': {'Brgy. Asis-3 EC': 1, 'City EC of Sto. Tomas': 1, 'Suplang Covered Court': 1, 'Brgy. San Jose BB Court': 1, 'Maugat Gymnasium': 2, 'Tagaytay Unida Church': 2, 'San Antonio Brgy. Hall': 2, 'Darasa Brgy. Hall': 1, 'Santa Clara Brgy. Hall': 1, 'San Fernando Brgy. Hall': 2}}</t>
  </si>
  <si>
    <t>Laptop Ryzen 7</t>
  </si>
  <si>
    <t>69m 59s</t>
  </si>
  <si>
    <t>{'initial': {'Balite': 'Gugo E.C.', 'Balungao': 'San Marcos National H.S.', 'Buguion': 'Balungao E.C.', 'Bulusan': 'Brgy. Hall Sta. Lucia', 'Calizon': 'Doña Damiana Elem School', 'Calumpang': 'MEYTO Multi-Purpose/ E.C.', 'Caniogan': 'Doña Damiana Elem School', 'Corazon': 'F. Mendoza Memorial Elem Sch.', 'Frances': 'Frances E.C.', 'Gatbuca': 'F. Mendoza Memorial Elem Sch.', 'Gugo': 'Gugo E.C.', 'Iba Este': 'San Jose E.C.', "Iba O'Este": 'NV9 Multi-Purpose', 'Longos': 'MEYTO Multi-Purpose/ E.C.', 'Meysulao': 'Meysulao Multipurpose/E.C.', 'Meyto': 'Brgy. Hall Sta. Lucia', 'Palimbang': 'Mun. Covered Court', 'Panducot': 'Calumpit Sports Complex', 'Pio Cruzcosa': 'San Marcos National H.S.', 'Poblacion': 'Danga Dike', 'Pungo': 'Gatbuca Basketball Court', 'San Jose': 'F. Mendoza Memorial Elem Sch.', 'San Marcos': 'Barangay Hall Bulusan', 'San Miguel': 'Doña Damiana Elem School', 'Santa Lucia': 'Mun. Covered Court', 'Santo Niño': 'Mun. Covered Court', 'Sapang Bayan': 'F. Mendoza Memorial Elem Sch.', 'Sergio Bayan': 'Meysulao Multipurpose/E.C.', 'Sucol': 'Gatbuca Basketball Court'}}</t>
  </si>
  <si>
    <t>90m 25s</t>
  </si>
  <si>
    <t>{'initial': {'Balite': 'Gatbuca Basketball Court', 'Balungao': 'Brgy. Hall Sta. Lucia', 'Buguion': 'San Marcos Elem. Sch.', 'Bulusan': 'Gugo E.C.', 'Calizon': 'Meysulao Multipurpose/E.C.', 'Calumpang': 'Doña Damiana Elem School', 'Caniogan': 'Meysulao Multipurpose/E.C.', 'Corazon': 'Barangay Hall Bulusan', 'Frances': 'Frances E.C.', 'Gatbuca': 'Gatbuca Basketball Court', 'Gugo': 'Gugo E.C.', 'Iba Este': 'Meysulao Multipurpose/E.C.', "Iba O'Este": 'NV9 Multi-Purpose', 'Longos': 'Meysulao Multipurpose/E.C.', 'Meysulao': 'Meysulao Multipurpose/E.C.', 'Meyto': 'MEYTO Multi-Purpose/ E.C.', 'Palimbang': 'F. Mendoza Memorial Elem Sch.', 'Panducot': 'NV9 Multi-Purpose', 'Pio Cruzcosa': 'San Marcos National H.S.', 'Poblacion': 'Gugo E.C.', 'Pungo': 'Gugo E.C.', 'San Jose': 'Frances E.C.', 'San Marcos': 'Meysulao Multipurpose/E.C.', 'San Miguel': 'Doña Damiana Elem School', 'Santa Lucia': 'F. Mendoza Memorial Elem Sch.', 'Santo Niño': 'Calizon Dike', 'Sapang Bayan': 'F. Mendoza Memorial Elem Sch.', 'Sergio Bayan': 'GMA Kapuso E.C.', 'Sucol': 'NV9 Multi-Purpose'}, 'shelterlvl': {'BMLTC Multi-Purpose Bldg and EC': 1, 'F. Mendoza Memorial Elem Sch.': 1, 'Calumpit Sports Complex': 1, 'Gatbuca Basketball Court': 1, 'San Miguel Meysulao High School': 1, 'Doña Damiana Elem School': 1, 'Danga Dike': 2, 'Meysulao Multipurpose/E.C.': 1, 'Calizon Dike': 1, 'San Marcos Elem. Sch.': 1, 'San Marcos National H.S.': 1, 'GMA Kapuso E.C.': 1, 'NV9 Multi-Purpose': 1, 'Frances E.C.': 1, 'Balungao E.C.': 1, 'Gugo E.C.': 1, 'San Marcos E.C.': 2, 'San Jose E.C.': 2, 'MEYTO Multi-Purpose/ E.C.': 1, 'Barangay Hall Bulusan': 1, 'Brgy. Hall Sta. Lucia': 1, 'Mun. Covered Court': 1}}</t>
  </si>
  <si>
    <t>220m 53s</t>
  </si>
  <si>
    <t>{'initial': {'Balite': 'Mun. Covered Court', 'Balungao': 'Doña Damiana Elem School', 'Buguion': 'San Miguel Meysulao High School', 'Bulusan': 'Gugo E.C.', 'Calizon': 'Gatbuca Basketball Court', 'Calumpang': 'Doña Damiana Elem School', 'Caniogan': 'Meysulao Multipurpose/E.C.', 'Corazon': 'Mun. Covered Court', 'Frances': 'Frances E.C.', 'Gatbuca': 'Gatbuca Basketball Court', 'Gugo': 'Gugo E.C.', 'Iba Este': 'F. Mendoza Memorial Elem Sch.', "Iba O'Este": 'NV9 Multi-Purpose', 'Longos': 'Mun. Covered Court', 'Meysulao': 'Meysulao Multipurpose/E.C.', 'Meyto': 'MEYTO Multi-Purpose/ E.C.', 'Palimbang': 'MEYTO Multi-Purpose/ E.C.', 'Panducot': 'Meysulao Multipurpose/E.C.', 'Pio Cruzcosa': 'San Marcos Elem. Sch.', 'Poblacion': 'Danga Dike', 'Pungo': 'Meysulao Multipurpose/E.C.', 'San Jose': 'San Jose E.C.', 'San Marcos': 'Frances E.C.', 'San Miguel': 'San Miguel Meysulao High School', 'Santa Lucia': 'Doña Damiana Elem School', 'Santo Niño': 'Frances E.C.', 'Sapang Bayan': 'F. Mendoza Memorial Elem Sch.', 'Sergio Bayan': 'San Marcos Elem. Sch.', 'Sucol': 'San Jose E.C.'}, 'transferred': {'Balite': 'Gatbuca Basketball Court', 'Balungao': 'San Marcos Elem. Sch.', 'Buguion': 'Calizon Dike', 'Bulusan': 'San Marcos Elem. Sch.', 'Calizon': 'San Jose E.C.', 'Calumpang': 'San Jose E.C.', 'Caniogan': 'San Jose E.C.', 'Corazon': 'San Marcos Elem. Sch.', 'Frances': 'Gatbuca Basketball Court', 'Gatbuca': 'Gatbuca Basketball Court', 'Gugo': 'Calizon Dike', 'Iba Este': 'San Marcos Elem. Sch.', "Iba O'Este": 'San Marcos Elem. Sch.', 'Longos': 'Calizon Dike', 'Meysulao': 'Calizon Dike', 'Meyto': 'San Jose E.C.', 'Palimbang': 'Calizon Dike', 'Panducot': 'San Marcos Elem. Sch.', 'Pio Cruzcosa': 'San Marcos Elem. Sch.', 'Poblacion': 'Gatbuca Basketball Court', 'Pungo': 'Calizon Dike', 'San Jose': 'San Jose E.C.', 'San Marcos': 'San Marcos Elem. Sch.', 'San Miguel': 'Gatbuca Basketball Court', 'Santa Lucia': 'Gatbuca Basketball Court', 'Santo Niño': 'San Jose E.C.', 'Sapang Bayan': 'Gatbuca Basketball Court', 'Sergio Bayan': 'Calizon Dike', 'Sucol': 'San Jose E.C.'}, 'shelterlvl': {'BMLTC Multi-Purpose Bldg and EC': 1, 'F. Mendoza Memorial Elem Sch.': 1, 'Calumpit Sports Complex': 2, 'Gatbuca Basketball Court': 2, 'San Miguel Meysulao High School': 1, 'Doña Damiana Elem School': 1, 'Danga Dike': 1, 'Meysulao Multipurpose/E.C.': 1, 'Calizon Dike': 2, 'San Marcos Elem. Sch.': 2, 'San Marcos National H.S.': 1, 'GMA Kapuso E.C.': 1, 'NV9 Multi-Purpose': 1, 'Frances E.C.': 1, 'Balungao E.C.': 1, 'Gugo E.C.': 1, 'San Marcos E.C.': 1, 'San Jose E.C.': 2, 'MEYTO Multi-Purpose/ E.C.': 1, 'Barangay Hall Bulusan': 1, 'Brgy. Hall Sta. Lucia': 2, 'Mun. Covered Court': 1}}</t>
  </si>
  <si>
    <t>151m 48.7s</t>
  </si>
  <si>
    <t>{'initial': {'Balite': 'San Marcos National H.S.', 'Balungao': 'Mun. Covered Court', 'Buguion': 'F. Mendoza Memorial Elem Sch.', 'Bulusan': 'San Marcos National H.S.', 'Calizon': 'Mun. Covered Court', 'Calumpang': 'Frances E.C.', 'Caniogan': 'NV9 Multi-Purpose', 'Corazon': 'Brgy. Hall Sta. Lucia', 'Frances': 'Frances E.C.', 'Gatbuca': 'Calumpit Sports Complex', 'Gugo': 'Gugo E.C.', 'Iba Este': 'Gugo E.C.', "Iba 
O'Este": 'NV9 Multi-Purpose', 'Longos': 'Gugo E.C.', 'Meysulao': 'Barangay Hall Bulusan', 'Meyto': 'MEYTO Multi-Purpose/ E.C.', 'Palimbang': 'Calumpit Sports Complex', 'Panducot': 'Danga Dike', 'Pio Cruzcosa': 'San Marcos National H.S.', 'Poblacion': 'Doña Damiana Elem School', 'Pungo': 'Balungao E.C.', 'San Jose': 'Mun. Covered Court', 'San Marcos': 'Gugo E.C.', 'San Miguel': 'Doña Damiana Elem School', 'Santa Lucia': 'Frances E.C.', 'Santo Niño': 'MEYTO Multi-Purpose/ E.C.', 'Sapang Bayan': 'Calumpit Sports Complex', 'Sergio Bayan': 'Danga Dike', 'Sucol': 'NV9 Multi-Purpose'}, 'transferred': {'Balite': 'San Marcos Elem. Sch.', 'Balungao': 'BMLTC Multi-Purpose Bldg and EC', 'Buguion': 'San Marcos Elem. Sch.', 'Bulusan': 'San Marcos Elem. Sch.', 'Calizon': 'Meysulao Multipurpose/E.C.', 'Calumpang': 'Meysulao Multipurpose/E.C.', 'Caniogan': 
'BMLTC Multi-Purpose Bldg and EC', 'Corazon': 'San Marcos Elem. Sch.', 'Frances': 'BMLTC Multi-Purpose Bldg and EC', 'Gatbuca': 'BMLTC Multi-Purpose Bldg and EC', 'Gugo': 'Meysulao Multipurpose/E.C.', 'Iba Este': 
'San Marcos Elem. Sch.', "Iba O'Este": 'San Marcos Elem. Sch.', 'Longos': 'BMLTC Multi-Purpose Bldg and EC', 'Meysulao': 'Meysulao Multipurpose/E.C.', 'Meyto': 'Meysulao Multipurpose/E.C.', 'Palimbang': 'BMLTC Multi-Purpose Bldg and EC', 'Panducot': 'San Marcos Elem. Sch.', 'Pio Cruzcosa': 'San Marcos Elem. Sch.', 'Poblacion': 'San Marcos Elem. Sch.', 'Pungo': 'San Marcos Elem. Sch.', 'San Jose': 'BMLTC Multi-Purpose Bldg 
and EC', 'San Marcos': 'BMLTC Multi-Purpose Bldg and EC', 'San Miguel': 'BMLTC Multi-Purpose Bldg and EC', 'Santa Lucia': 'BMLTC Multi-Purpose Bldg and EC', 'Santo Niño': 'Meysulao Multipurpose/E.C.', 'Sapang Bayan': 'BMLTC Multi-Purpose Bldg and EC', 'Sergio Bayan': 'San Marcos Elem. Sch.', 'Sucol': 'Meysulao Multipurpose/E.C.'}, 'shelterlvl': {'BMLTC Multi-Purpose Bldg and EC': 2, 'F. Mendoza Memorial Elem Sch.': 1, 'Calumpit Sports Complex': 1, 'Gatbuca Basketball Court': 2, 'San Miguel Meysulao High School': 1, 'Doña Damiana Elem School': 1, 'Danga Dike': 1, 'Meysulao Multipurpose/E.C.': 2, 'Calizon Dike': 1, 'San Marcos Elem. 
Sch.': 2, 'San Marcos National H.S.': 1, 'GMA Kapuso E.C.': 1, 'NV9 Multi-Purpose': 1, 'Frances E.C.': 1, 'Balungao E.C.': 1, 'Gugo E.C.': 1, 'San Marcos E.C.': 1, 'San Jose E.C.': 2, 'MEYTO Multi-Purpose/ E.C.': 
1, 'Barangay Hall Bulusan': 1, 'Brgy. Hall Sta. Lucia': 1, 'Mun. Covered Court': 1}}</t>
  </si>
  <si>
    <t>68m 58s</t>
  </si>
  <si>
    <t>{'initial': {'Balite': 'NV9 Multi-Purpose', 'Balungao': 'MEYTO Multi-Purpose/ E.C.', 'Buguion': 'San Marcos National H.S.', 'Bulusan': 'Meysulao Multipurpose/E.C.', 'Calizon': 'Calumpit Sports Complex', 'Calumpang': 'MEYTO Multi-Purpose/ E.C.', 'Caniogan': 'Barangay Hall Bulusan', 'Corazon': 'San Miguel Meysulao High School', 'Frances': 'Frances E.C.', 'Gatbuca': 'Gatbuca Basketball Court', 'Gugo': 'Gugo E.C.', 'Iba Este': 'MEYTO Multi-Purpose/ E.C.', "Iba O'Este": 'NV9 Multi-Purpose', 'Longos': 'NV9 Multi-Purpose', 'Meysulao': 'Meysulao Multipurpose/E.C.', 'Meyto': 'MEYTO Multi-Purpose/ E.C.', 'Palimbang': 'BMLTC Multi-Purpose Bldg and EC', 'Panducot': 'F. Mendoza Memorial Elem Sch.', 'Pio Cruzcosa': 'San Marcos National H.S.', 'Poblacion': 'Balungao E.C.', 'Pungo': 'Frances E.C.', 'San Jose': 'San Miguel Meysulao High School', 'San Marcos': 'San Marcos National H.S.', 'San Miguel': 'Doña Damiana Elem School', 'Santa Lucia': 'Doña Damiana Elem School', 'Santo Niño': 'Meysulao Multipurpose/E.C.', 'Sapang Bayan': 'F. Mendoza Memorial Elem Sch.', 'Sergio Bayan': 'NV9 Multi-Purpose', 'Sucol': 'Doña Damiana Elem School'}, 'shelterlvl': {'BMLTC Multi-Purpose Bldg and EC': 1, 'F. Mendoza Memorial Elem Sch.': 1, 'Calumpit Sports Complex': 1, 'Gatbuca Basketball Court': 1, 'San Miguel Meysulao High School': 1, 'Doña Damiana Elem School': 1, 'Danga Dike': 1, 'Meysulao Multipurpose/E.C.': 1, 'Calizon Dike': 2, 'San Marcos Elem. Sch.': 1, 'San Marcos National H.S.': 1, 'GMA Kapuso E.C.': 1, 'NV9 Multi-Purpose': 1, 'Frances E.C.': 1, 'Balungao E.C.': 1, 'Gugo E.C.': 1, 'San Marcos E.C.': 1, 'San Jose E.C.': 1, 'MEYTO Multi-Purpose/ E.C.': 1, 'Barangay Hall Bulusan': 1, 'Brgy. Hall Sta. Lucia': 1, 'Mun. Covered Court': 1}}</t>
  </si>
  <si>
    <t>Official Calumpit WORK</t>
  </si>
  <si>
    <t>Official Calumpit BNT</t>
  </si>
  <si>
    <t>Official Calumpit BNST</t>
  </si>
  <si>
    <t>Official Calumpit BST</t>
  </si>
  <si>
    <t>2m 33s</t>
  </si>
  <si>
    <t>{'initial': {'Balite': 'San Marcos National H.S.', 'Balungao': 'San Marcos National H.S.', 'Buguion': 'San Marcos National H.S.', 'Bulusan': 'NV9 Multi-Purpose', 'Calizon': 'Palimbang Empty Lot', 'Calumpang': 'Palimbang Empty Lot', 'Caniogan': 'F. Mendoza Memorial Elem Sch.', 'Corazon': 'F. Mendoza Memorial Elem Sch.', 'Frances': 'Doña Damiana Elem School', 'Gatbuca': 'NV9 Multi-Purpose', 'Gugo': 'Palimbang Empty Lot', 'Iba Este': 'Palimbang Empty Lot', "Iba O'Este": 'San Marcos National H.S.', 'Longos': 'San Marcos National H.S.', 'Meysulao': 'F. Mendoza Memorial Elem Sch.', 'Meyto': 'F. Mendoza Memorial Elem Sch.', 'Palimbang': 'Doña Damiana Elem School', 'Panducot': 'NV9 Multi-Purpose', 'Pio Cruzcosa': 'San Marcos National H.S.', 'Poblacion': 'San Marcos National H.S.', 'Pungo': 'NV9 Multi-Purpose', 'San Jose': 'San Marcos National H.S.', 'San Marcos': 'San Marcos National H.S.', 'San Miguel': 'Doña Damiana Elem School', 'Santa Lucia': 'Palimbang Empty Lot', 'Santo Niño': 'San Marcos National H.S.', 'Sapang Bayan': 'Doña Damiana Elem School', 'Sergio Bayan': 'San Marcos National H.S.', 'Sucol': 'Palimbang Empty Lot'}}</t>
  </si>
  <si>
    <t>3m 10s</t>
  </si>
  <si>
    <t>{'initial': {'Balite': 'San Marcos National H.S.', 'Balungao': 'BMLTC Multi-Purpose Bldg and EC', 'Buguion': 'San Marcos National H.S.', 'Bulusan': 'NV9 Multi-Purpose', 'Calizon': 'Palimbang Empty Lot', 'Calumpang': 'San Marcos National H.S.', 'Caniogan': 'San Marcos National H.S.', 'Corazon': 'NV9 Multi-Purpose', 'Frances': 'NV9 Multi-Purpose', 'Gatbuca': 'Palimbang Empty Lot', 'Gugo': 'Mun. Covered Court', 'Iba Este': 'San Marcos National H.S.', "Iba O'Este": 'Palimbang Empty Lot', 'Longos': 'San Marcos National H.S.', 'Meysulao': 'San Marcos Elem. Sch.', 'Meyto': 'Barangay Hall Bulusan', 'Palimbang': 'San Marcos Elem. Sch.', 'Panducot': 'Mun. Covered Court', 'Pio Cruzcosa': 'San Marcos National H.S.', 'Poblacion': 'Mun. Covered Court', 'Pungo': 'NV9 Multi-Purpose', 'San Jose': 'Palimbang Empty Lot', 'San Marcos': 'San Marcos National H.S.', 'San Miguel': 'BMLTC Multi-Purpose Bldg and EC', 'Santa Lucia': 'Barangay Hall Bulusan', 'Santo Niño': 'San Marcos Elem. Sch.', 'Sapang Bayan': 'Palimbang Empty Lot', 'Sergio Bayan': 'San Marcos National H.S.', 'Sucol': 'BMLTC Multi-Purpose Bldg and EC'}, 'shelterlvl': {'BMLTC Multi-Purpose Bldg and EC': 1, 'F. Mendoza Memorial Elem Sch.': 1, 'Calumpit Sports Complex': 1, 'Gatbuca Basketball Court': 1, 'San Miguel Meysulao High School': 2, 'Doña Damiana Elem School': 1, 'Danga Dike': 1, 'Meysulao Multipurpose/E.C.': 2, 'Calizon Dike': 1, 'San Marcos Elem. Sch.': 1, 'San Marcos National H.S.': 1, 'GMA Kapuso E.C.': 1, 'NV9 Multi-Purpose': 1, 'Frances E.C.': 1, 'Balungao E.C.': 1, 'Gugo E.C.': 1, 'San Marcos E.C.': 1, 'San Jose E.C.': 1, 'MEYTO Multi-Purpose/ E.C.': 1, 'Barangay Hall Bulusan': 1, 'Brgy. Hall Sta. Lucia': 1, 'Mun. Covered Court': 1, 'Pio Cruzcosa Empty Lot': 2, 'Palimbang Empty Lot': 2, "Iba O'Este Empty Lot 1": 1, "Iba O'Este Empty Lot 2": 1, 'Caniogan Empty Lot': 2, "Iba O'Este Empty Lot 4": 1, 'Caniogan Empty Lot 2': 1, 'Corazon Empty Lot 1': 1, 'Corazon Empty Lot 2': 1, 'Gugo Empty Lot': 2}}</t>
  </si>
  <si>
    <t>4 minutes and 21.57</t>
  </si>
  <si>
    <t>{'initial': {'Balite': 'Palimbang Empty Lot', 'Balungao': 'Mun. Covered Court', 'Buguion': 'San Marcos National H.S.', 'Bulusan': 'Mun. Covered Court', 'Calizon': 'Mun. Covered Court', 'Calumpang': 'San Marcos National H.S.', 'Caniogan': 'Palimbang Empty Lot', 'Corazon': 'Caniogan Empty Lot 2', 'Frances': 'BMLTC Multi-Purpose Bldg and EC', 'Gatbuca': 'BMLTC Multi-Purpose Bldg and EC', 'Gugo': 'BMLTC Multi-Purpose Bldg and EC', 'Iba Este': 'Palimbang Empty Lot', "Iba O'Este": 'San Marcos National H.S.', 'Longos': 'San Marcos National H.S.', 'Meysulao': 'Barangay Hall Bulusan', 'Meyto': 'Barangay Hall Bulusan', 'Palimbang': 'Palimbang Empty Lot', 'Panducot': 'Barangay Hall Bulusan', 'Pio Cruzcosa': 'San Marcos National H.S.', 'Poblacion': 'BMLTC Multi-Purpose Bldg and EC', 'Pungo': 'Palimbang Empty Lot', 'San Jose': 'Caniogan Empty Lot 2', 'San Marcos': 'Palimbang Empty Lot', 'San Miguel': 'Calumpit Sports Complex', 'Santa Lucia': 'Barangay Hall Bulusan', 'Santo Niño': 'Palimbang Empty Lot', 'Sapang Bayan': 'Calumpit Sports Complex', 'Sergio Bayan': 'San Marcos National H.S.', 'Sucol': 'Caniogan Empty Lot 2'}, 'transferred': {'Balite': 'Palimbang Empty Lot', 'Balungao': 'Mun. Covered Court', 'Buguion': 'Palimbang Empty Lot', 'Bulusan': 'Mun. Covered Court', 'Calizon': 'Mun. Covered Court', 'Calumpang': 'Palimbang Empty Lot', 'Caniogan': 'Palimbang Empty Lot', 'Corazon': 'Caniogan Empty Lot 2', 'Frances': 'BMLTC Multi-Purpose Bldg and EC', 'Gatbuca': 'Calumpit Sports Complex', 'Gugo': 'Calumpit Sports Complex', 'Iba Este': 'Palimbang Empty Lot', "Iba O'Este": 'Palimbang Empty Lot', 'Longos': 'Palimbang Empty Lot', 'Meysulao': 'Barangay Hall Bulusan', 'Meyto': 'Barangay Hall Bulusan', 'Palimbang': 'Palimbang Empty Lot', 'Panducot': 'Barangay Hall Bulusan', 'Pio Cruzcosa': 'Palimbang Empty Lot', 'Poblacion': 'BMLTC Multi-Purpose Bldg and EC', 'Pungo': 'Palimbang Empty Lot', 'San Jose': 'Caniogan Empty Lot 2', 'San Marcos': 'Palimbang Empty Lot', 'San Miguel': 'Calumpit Sports Complex', 'Santa Lucia': 'Barangay Hall Bulusan', 'Santo Niño': 'Palimbang Empty Lot', 'Sapang Bayan': 'BMLTC Multi-Purpose Bldg and EC', 'Sergio Bayan': 'Palimbang Empty Lot', 'Sucol': 'Caniogan Empty Lot 2'}, 'shelterlvl': {'BMLTC Multi-Purpose Bldg and EC': 2, 'F. Mendoza Memorial Elem Sch.': 2, 'Calumpit Sports Complex': 2, 'Gatbuca Basketball Court': 1, 'San Miguel Meysulao High School': 1, 'Doña Damiana Elem School': 1, 'Danga Dike': 2, 'Meysulao Multipurpose/E.C.': 1, 'Calizon Dike': 1, 'San Marcos Elem. Sch.': 2, 'San Marcos National H.S.': 1, 'GMA Kapuso E.C.': 2, 'NV9 Multi-Purpose': 1, 'Frances E.C.': 1, 'Balungao E.C.': 1, 'Gugo E.C.': 1, 'San Marcos E.C.': 1, 'San Jose E.C.': 2, 'MEYTO Multi-Purpose/ E.C.': 1, 'Barangay Hall Bulusan': 2, 'Brgy. Hall Sta. Lucia': 1, 'Mun. Covered Court': 2, 'Pio Cruzcosa Empty Lot': 2, 'Palimbang Empty Lot': 2, "Iba O'Este Empty Lot 1": 1, "Iba O'Este Empty Lot 2": 1, 'Caniogan Empty Lot': 2, "Iba O'Este Empty Lot 4": 1, 'Caniogan Empty Lot 2': 2, 'Corazon Empty Lot 1': 1, 'Corazon Empty Lot 2': 2, 'Gugo Empty Lot': 1}})</t>
  </si>
  <si>
    <t>11m 29.39s</t>
  </si>
  <si>
    <t>{'initial': {'Balite': 'San Miguel Meysulao High School', 'Balungao': 'San Marcos National H.S.', 'Buguion': 'Doña Damiana Elem School', 'Bulusan': 'San Marcos National H.S.', 'Calizon': 'BMLTC Multi-Purpose Bldg and EC', 'Calumpang': 'San Marcos National H.S.', 'Caniogan': 'San Marcos National H.S.', 'Corazon': 'Doña Damiana Elem School', 'Frances': 'Doña Damiana Elem School', 'Gatbuca': 'Doña Damiana Elem School', 'Gugo': 'NV9 Multi-Purpose', 'Iba Este': 'San Marcos National H.S.', "Iba O'Este": 'San Marcos National H.S.', 'Longos': 'San Marcos National H.S.', 'Meysulao': 'Doña Damiana Elem School', 'Meyto': 'San Marcos National H.S.', 'Palimbang': 'Doña Damiana Elem School', 'Panducot': 'NV9 Multi-Purpose', 'Pio Cruzcosa': 'BMLTC Multi-Purpose Bldg and EC', 'Poblacion': 'BMLTC Multi-Purpose Bldg and EC', 'Pungo': 'San Miguel Meysulao High School', 'San Jose': 'NV9 Multi-Purpose', 'San Marcos': 'San Marcos National H.S.', 'San Miguel': 'San Miguel Meysulao High School', 'Santa Lucia': 'San Marcos National H.S.', 'Santo Niño': 'San Marcos National H.S.', 'Sapang Bayan': 'BMLTC Multi-Purpose Bldg and EC', 'Sergio Bayan': 'NV9 Multi-Purpose', 'Sucol': 'San Miguel Meysulao High School'}, 'transferred': {'Balite': 'San Miguel Meysulao High School', 'Balungao': 'San Marcos Elem. Sch.', 'Buguion': 'San Miguel Meysulao High School', 'Bulusan': 'Corazon Empty Lot 2', 'Calizon': 'San Miguel Meysulao High School', 'Calumpang': 'San Marcos Elem. Sch.', 'Caniogan': 'San Miguel Meysulao High School', 'Corazon': 'San Marcos Elem. Sch.', 'Frances': 'San Miguel Meysulao High School', 'Gatbuca': 'San Miguel Meysulao High School', 'Gugo': 'San Marcos Elem. Sch.', 'Iba Este': 'San Miguel Meysulao High School', "Iba O'Este": 'BMLTC Multi-Purpose Bldg and EC', 'Longos': 'San Marcos Elem. Sch.', 'Meysulao': 'Corazon Empty Lot 2', 'Meyto': 'BMLTC Multi-Purpose Bldg and EC', 'Palimbang': 'San Marcos Elem. Sch.', 'Panducot': 'San Marcos Elem. Sch.', 'Pio Cruzcosa': 'BMLTC Multi-Purpose Bldg and EC', 'Poblacion': 'San Marcos Elem. Sch.', 'Pungo': 'San Miguel Meysulao High School', 'San Jose': 'BMLTC Multi-Purpose Bldg and EC', 'San Marcos': 'San Marcos Elem. Sch.', 'San Miguel': 'San Miguel Meysulao High School', 'Santa Lucia': 'BMLTC Multi-Purpose Bldg and EC', 'Santo Niño': 'San Marcos Elem. Sch.', 'Sapang Bayan': 'BMLTC Multi-Purpose Bldg and EC', 'Sergio Bayan': 'BMLTC Multi-Purpose Bldg and EC', 'Sucol': 'BMLTC Multi-Purpose Bldg and EC'}, 'shelterlvl': {'BMLTC Multi-Purpose Bldg and EC': 2, 'F. Mendoza Memorial Elem Sch.': 2, 'Calumpit Sports Complex': 1, 'Gatbuca Basketball Court': 2, 'San Miguel Meysulao High School': 1, 'Doña Damiana Elem School': 1, 'Danga Dike': 2, 'Meysulao Multipurpose/E.C.': 2, 'Calizon Dike': 1, 'San Marcos Elem. Sch.': 2, 'San Marcos National H.S.': 1, 'GMA Kapuso E.C.': 2, 'NV9 Multi-Purpose': 1, 'Frances E.C.': 2, 'Balungao E.C.': 1, 'Gugo E.C.': 2, 'San Marcos E.C.': 2, 'San Jose E.C.': 1, 'MEYTO Multi-Purpose/ E.C.': 1, 'Barangay Hall Bulusan': 1, 'Brgy. Hall Sta. Lucia': 1, 'Mun. Covered Court': 2, 'Pio Cruzcosa Empty Lot': 2, 'Palimbang Empty Lot': 1, "Iba O'Este Empty Lot 1": 2, "Iba O'Este Empty Lot 2": 2, 'Caniogan Empty Lot': 2, "Iba O'Este Empty Lot 4": 2, 'Caniogan Empty Lot 2': 1, 'Corazon Empty Lot 1': 2, 'Corazon Empty Lot 2': 2, 'Gugo Empty Lot': 2}})</t>
  </si>
  <si>
    <t>2m 37s</t>
  </si>
  <si>
    <t>{'initial': {'Balite': 'San Marcos National H.S.', 'Balungao': 'San Miguel Meysulao High School', 'Buguion': 'San Marcos National H.S.', 'Bulusan': 'Palimbang Empty Lot', 'Calizon': 'San Marcos Elem. Sch.', 'Calumpang': 'San Marcos National H.S.', 'Caniogan': 'Palimbang Empty Lot', 'Corazon': 'NV9 Multi-Purpose', 'Frances': 'San Miguel Meysulao High School', 'Gatbuca': 'San Marcos National H.S.', 'Gugo': 'Palimbang Empty Lot', 'Iba Este': 'NV9 Multi-Purpose', "Iba O'Este": 'NV9 Multi-Purpose', 'Longos': 'Palimbang Empty Lot', 'Meysulao': 'San Miguel Meysulao High School', 'Meyto': 'San Marcos National H.S.', 'Palimbang': 'San Marcos Elem. Sch.', 'Panducot': 'San Marcos National H.S.', 'Pio Cruzcosa': 'San Marcos National H.S.', 'Poblacion': 'San Marcos National H.S.', 'Pungo': 'San Marcos National H.S.', 'San Jose': 'San Marcos National H.S.', 'San Marcos': 'San Marcos Elem. Sch.', 'San Miguel': 'San Miguel Meysulao High School', 'Santa Lucia': 'Palimbang Empty Lot', 'Santo Niño': 'San Marcos National H.S.', 'Sapang Bayan': 'San Marcos National H.S.', 'Sergio Bayan': 'San Marcos Elem. Sch.', 'Sucol': 'San Marcos Elem. Sch.'}}</t>
  </si>
  <si>
    <t>3m 9s</t>
  </si>
  <si>
    <t>{'initial': {'Balite': 'Palimbang Empty Lot', 'Balungao': 'NV9 Multi-Purpose', 'Buguion': 'San Marcos Elem. Sch.', 'Bulusan': 'Palimbang Empty Lot', 'Calizon': 'Corazon Empty Lot 1', 'Calumpang': 'Palimbang Empty Lot', 'Caniogan': 'San Marcos Elem. Sch.', 'Corazon': 'Corazon Empty Lot 1', 'Frances': 'Corazon Empty Lot 1', 'Gatbuca': 'NV9 Multi-Purpose', 'Gugo': 'Corazon Empty Lot 1', 'Iba Este': 'Palimbang Empty Lot', "Iba O'Este": 'Doña Damiana Elem School', 'Longos': 'Corazon Empty Lot 1', 'Meysulao': 'F. Mendoza Memorial Elem Sch.', 'Meyto': 'F. Mendoza Memorial Elem Sch.', 'Palimbang': 'San Marcos Elem. Sch.', 'Panducot': 'F. Mendoza Memorial Elem Sch.', 'Pio Cruzcosa': 'San Marcos Elem. Sch.', 'Poblacion': 'F. Mendoza Memorial Elem Sch.', 'Pungo': 'Palimbang Empty Lot', 'San Jose': 'Palimbang Empty Lot', 'San Marcos': 'NV9 Multi-Purpose', 'San Miguel': 'Doña Damiana Elem School', 'Santa Lucia': 'San Marcos Elem. Sch.', 'Santo Niño': 'NV9 Multi-Purpose', 'Sapang Bayan': 'F. Mendoza Memorial Elem Sch.', 'Sergio Bayan': 'San Marcos Elem. Sch.', 'Sucol': 'Palimbang Empty Lot'}, 'shelterlvl': {'BMLTC Multi-Purpose Bldg and EC': 1, 'F. Mendoza Memorial Elem Sch.': 1, 'Calumpit Sports Complex': 1, 'Gatbuca Basketball Court': 2, 'San Miguel Meysulao High School': 1, 'Doña Damiana Elem School': 1, 'Danga Dike': 1, 'Meysulao Multipurpose/E.C.': 1, 'Calizon Dike': 1, 'San Marcos Elem. Sch.': 2, 'San Marcos National H.S.': 1, 'GMA Kapuso E.C.': 1, 'NV9 Multi-Purpose': 1, 'Frances E.C.': 1, 'Balungao E.C.': 1, 'Gugo E.C.': 1, 'San Marcos E.C.': 1, 'San Jose E.C.': 1, 'MEYTO Multi-Purpose/ E.C.': 1, 'Barangay Hall Bulusan': 1, 'Brgy. Hall Sta. Lucia': 1, 'Mun. Covered Court': 1, 'Pio Cruzcosa Empty Lot': 1, 'Palimbang Empty Lot': 2, "Iba O'Este Empty Lot 1": 1, "Iba O'Este Empty Lot 2": 2, 'Caniogan Empty Lot': 2, "Iba O'Este Empty Lot 4": 1, 'Caniogan Empty Lot 2': 1, 'Corazon Empty Lot 1': 2, 'Corazon Empty Lot 2': 1, 'Gugo Empty Lot': 1}}</t>
  </si>
  <si>
    <t>4 minutes and 18.93</t>
  </si>
  <si>
    <t>{'initial': {'Balite': 'San Marcos Elem. Sch.', 'Balungao': 'BMLTC Multi-Purpose Bldg and EC', 'Buguion': 'NV9 Multi-Purpose', 'Bulusan': 'Corazon Empty Lot 2', 'Calizon': 'Caniogan Empty Lot 2', 'Calumpang': 'Caniogan Empty Lot 2', 'Caniogan': 'F. Mendoza Memorial Elem Sch.', 'Corazon': 'BMLTC Multi-Purpose Bldg and EC', 'Frances': 'NV9 Multi-Purpose', 'Gatbuca': 'F. Mendoza Memorial Elem Sch.', 'Gugo': 'Gugo Empty Lot', 'Iba Este': 'Gugo Empty Lot', "Iba O'Este": 'San Marcos Elem. Sch.', 'Longos': 'BMLTC Multi-Purpose Bldg and EC', 'Meysulao': 'BMLTC Multi-Purpose Bldg and EC', 'Meyto': 'Caniogan Empty Lot 2', 'Palimbang': 'Corazon Empty Lot 2', 'Panducot': 'Mun. Covered Court', 'Pio Cruzcosa': 'BMLTC Multi-Purpose Bldg and EC', 'Poblacion': 'Mun. Covered Court', 'Pungo': 'F. Mendoza Memorial Elem Sch.', 'San Jose': 'Mun. Covered Court', 'San Marcos': 'BMLTC Multi-Purpose Bldg and EC', 'San Miguel': 'F. Mendoza Memorial Elem Sch.', 'Santa Lucia': 'Mun. Covered Court', 'Santo Niño': 'Gugo Empty Lot', 'Sapang Bayan': 'BMLTC Multi-Purpose Bldg and EC', 'Sergio Bayan': 'Corazon Empty Lot 2', 'Sucol': 'Caniogan Empty Lot 2'}, 'transferred': {'Balite': 'San Marcos Elem. Sch.', 'Balungao': 'BMLTC Multi-Purpose Bldg and EC', 'Buguion': 'Caniogan Empty Lot 2', 'Bulusan': 'Corazon Empty Lot 2', 'Calizon': 'Caniogan Empty Lot 2', 'Calumpang': 'Caniogan Empty Lot 2', 'Caniogan': 'F. Mendoza Memorial Elem Sch.', 'Corazon': 'BMLTC Multi-Purpose Bldg and EC', 'Frances': 'Caniogan Empty Lot 2', 'Gatbuca': 'F. Mendoza Memorial Elem Sch.', 'Gugo': 'Gugo Empty Lot', 'Iba Este': 'Corazon Empty Lot 2', "Iba O'Este": 'San Marcos Elem. Sch.', 'Longos': 'BMLTC Multi-Purpose Bldg and EC', 'Meysulao': 'BMLTC Multi-Purpose Bldg and EC', 'Meyto': 'Caniogan Empty Lot 2', 'Palimbang': 'Corazon Empty Lot 2', 'Panducot': 'Mun. Covered Court', 'Pio Cruzcosa': 'BMLTC Multi-Purpose Bldg and EC', 'Poblacion': 'Mun. Covered Court', 'Pungo': 'F. Mendoza Memorial Elem Sch.', 'San Jose': 'Mun. Covered Court', 'San Marcos': 'BMLTC Multi-Purpose Bldg and EC', 'San Miguel': 'F. Mendoza Memorial Elem Sch.', 'Santa Lucia': 'Mun. Covered Court', 'Santo Niño': 'Corazon Empty Lot 2', 'Sapang Bayan': 'BMLTC Multi-Purpose Bldg and EC', 'Sergio Bayan': 'Corazon Empty Lot 2', 'Sucol': 'Caniogan Empty Lot 2'}, 'shelterlvl': {'BMLTC Multi-Purpose Bldg and EC': 2, 'F. Mendoza Memorial Elem Sch.': 2, 'Calumpit Sports Complex': 1, 'Gatbuca Basketball Court': 2, 'San Miguel Meysulao High School': 1, 'Doña Damiana Elem School': 1, 'Danga Dike': 1, 'Meysulao Multipurpose/E.C.': 1, 'Calizon Dike': 1, 'San Marcos Elem. Sch.': 2, 'San Marcos National H.S.': 2, 'GMA Kapuso E.C.': 2, 'NV9 Multi-Purpose': 1, 'Frances E.C.': 2, 'Balungao E.C.': 1, 'Gugo E.C.': 1, 'San Marcos E.C.': 1, 'San Jose E.C.': 1, 'MEYTO Multi-Purpose/ E.C.': 2, 'Barangay Hall Bulusan': 1, 'Brgy. Hall Sta. Lucia': 2, 'Mun. Covered Court': 2, 'Pio Cruzcosa Empty Lot': 2, 'Palimbang Empty Lot': 1, "Iba O'Este Empty Lot 1": 1, "Iba O'Este Empty Lot 2": 2, 'Caniogan Empty Lot': 2, "Iba O'Este Empty Lot 4": 2, 'Caniogan Empty Lot 2': 2, 'Corazon Empty Lot 1': 1, 'Corazon Empty Lot 2': 2, 'Gugo Empty Lot': 2}})</t>
  </si>
  <si>
    <t>11m 21.44s</t>
  </si>
  <si>
    <t>{'initial': {'Balite': 'F. Mendoza Memorial Elem Sch.', 'Balungao': 'Doña Damiana Elem School', 'Buguion': 'San Marcos National H.S.', 'Bulusan': 'San Marcos National H.S.', 'Calizon': 'Doña Damiana Elem School', 'Calumpang': 'San Marcos National H.S.', 'Caniogan': 'San Marcos National H.S.', 'Corazon': 'San Miguel Meysulao High School', 'Frances': 'San Marcos National H.S.', 'Gatbuca': 'Doña Damiana Elem School', 'Gugo': 'San Marcos National H.S.', 'Iba Este': 'San Miguel Meysulao High School', "Iba O'Este": 'San Marcos National H.S.', 'Longos': 'San Miguel Meysulao High School', 'Meysulao': 'Palimbang Empty Lot', 'Meyto': 'San Miguel Meysulao High School', 'Palimbang': 'San Miguel Meysulao High School', 'Panducot': 'F. Mendoza Memorial Elem Sch.', 'Pio Cruzcosa': 'San Marcos National H.S.', 'Poblacion': 'Palimbang Empty Lot', 'Pungo': 'San Marcos National H.S.', 'San Jose': 'Palimbang Empty Lot', 'San Marcos': 'F. Mendoza Memorial Elem Sch.', 'San Miguel': 'Doña Damiana Elem School', 'Santa Lucia': 'F. Mendoza Memorial Elem Sch.', 'Santo Niño': 'San Miguel Meysulao High School', 'Sapang Bayan': 'San Miguel Meysulao High School', 'Sergio Bayan': 'Palimbang Empty Lot', 'Sucol': 'Palimbang Empty Lot'}, 'transferred': {'Balite': 'F. Mendoza Memorial Elem Sch.', 'Balungao': 'Corazon Empty Lot 1', 'Buguion': 'San Marcos National H.S.', 'Bulusan': 'Corazon Empty Lot 1', 'Calizon': 'San Marcos National H.S.', 'Calumpang': 'Palimbang Empty Lot', 'Caniogan': 'Palimbang Empty Lot', 'Corazon': 'Palimbang Empty Lot', 'Frances': 'Palimbang Empty Lot', 'Gatbuca': 'Palimbang Empty Lot', 'Gugo': 'Corazon Empty Lot 1', 'Iba Este': 'Corazon Empty Lot 1', "Iba O'Este": 'San Marcos National H.S.', 'Longos': 'F. Mendoza Memorial Elem Sch.', 'Meysulao': 'San Marcos National H.S.', 'Meyto': 'F. Mendoza Memorial Elem Sch.', 'Palimbang': 'Palimbang Empty Lot', 'Panducot': 'San Marcos National H.S.', 'Pio Cruzcosa': 'San Marcos National H.S.', 'Poblacion': 'F. Mendoza Memorial Elem Sch.', 'Pungo': 'Palimbang Empty Lot', 'San Jose': 'Corazon Empty Lot 1', 'San Marcos': 'San Marcos National H.S.', 'San Miguel': 'Corazon Empty Lot 1', 'Santa Lucia': 'F. Mendoza Memorial Elem Sch.', 'Santo Niño': 'F. Mendoza Memorial Elem Sch.', 'Sapang Bayan': 'San Marcos National H.S.', 'Sergio Bayan': 'F. Mendoza Memorial Elem Sch.', 'Sucol': 'San Marcos National H.S.'}, 'shelterlvl': {'BMLTC Multi-Purpose Bldg and EC': 1, 'F. Mendoza Memorial Elem Sch.': 2, 'Calumpit Sports Complex': 2, 'Gatbuca Basketball Court': 2, 'San Miguel Meysulao High School': 1, 'Doña Damiana Elem School': 1, 'Danga Dike': 1, 'Meysulao Multipurpose/E.C.': 2, 'Calizon Dike': 2, 'San Marcos Elem. Sch.': 1, 'San Marcos National H.S.': 1, 'GMA Kapuso E.C.': 1, 'NV9 Multi-Purpose': 1, 'Frances E.C.': 2, 'Balungao E.C.': 2, 'Gugo E.C.': 1, 'San Marcos E.C.': 1, 'San Jose E.C.': 1, 'MEYTO Multi-Purpose/ E.C.': 1, 'Barangay Hall Bulusan': 2, 'Brgy. Hall Sta. Lucia': 2, 'Mun. Covered Court': 2, 'Pio Cruzcosa Empty Lot': 1, 'Palimbang Empty Lot': 1, "Iba O'Este Empty Lot 1": 1, "Iba O'Este Empty Lot 2": 1, 'Caniogan Empty Lot': 1, "Iba O'Este Empty Lot 4": 1, 'Caniogan Empty Lot 2': 1, 'Corazon Empty Lot 1': 2, 'Corazon Empty Lot 2': 2, 'Gugo Empty Lot': 1}}</t>
  </si>
  <si>
    <t>2m 34s</t>
  </si>
  <si>
    <t xml:space="preserve"> {'initial': {'Balite': 'San Marcos National H.S.', 'Balungao': 'F. Mendoza Memorial Elem Sch.', 'Buguion': 'San Marcos National H.S.', 'Bulusan': 'NV9 Multi-Purpose', 'Calizon': 'BMLTC Multi-Purpose Bldg and EC', 'Calumpang': 'San Marcos National H.S.', 'Caniogan': 'San Marcos National H.S.', 'Corazon': 'F. Mendoza Memorial Elem Sch.', 'Frances': 'San Marcos National H.S.', 'Gatbuca': 'BMLTC Multi-Purpose Bldg and EC', 'Gugo': 'Palimbang Empty Lot', 'Iba Este': 'San Marcos National H.S.', "Iba O'Este": 'NV9 Multi-Purpose', 'Longos': 'San Marcos National H.S.', 'Meysulao': 'Barangay Hall Bulusan', 'Meyto': 'Palimbang Empty Lot', 'Palimbang': 'San Marcos National H.S.', 'Panducot': 'Palimbang Empty Lot', 'Pio Cruzcosa': 'Palimbang Empty Lot', 'Poblacion': 'BMLTC Multi-Purpose Bldg and EC', 'Pungo': 'San Marcos National H.S.', 'San Jose': 'San Marcos National H.S.', 'San Marcos': 'Palimbang Empty Lot', 'San Miguel': 'F. Mendoza Memorial Elem Sch.', 'Santa Lucia': 'San Marcos National H.S.', 'Santo Niño': 'NV9 Multi-Purpose', 'Sapang Bayan': 'BMLTC Multi-Purpose Bldg and EC', 'Sergio Bayan': 'San Marcos National H.S.', 'Sucol': 'Palimbang Empty Lot'}}</t>
  </si>
  <si>
    <t>3m 14s</t>
  </si>
  <si>
    <t xml:space="preserve"> {'initial': {'Balite': 'San Marcos National H.S.', 'Balungao': 'BMLTC Multi-Purpose Bldg and EC', 'Buguion': 'San Marcos Elem. Sch.', 'Bulusan': 'Corazon Empty Lot 1', 'Calizon': 'Corazon Empty Lot 1', 'Calumpang': 'San Marcos National H.S.', 'Caniogan': 'San Marcos National H.S.', 'Corazon': 'Palimbang Empty Lot', 'Frances': 'BMLTC Multi-Purpose Bldg and EC', 'Gatbuca': 'NV9 Multi-Purpose', 'Gugo': 'San Marcos Elem. Sch.', 'Iba Este': 'San Marcos National H.S.', "Iba O'Este": 'San Marcos National H.S.', 'Longos': 'San Marcos National H.S.', 'Meysulao': 'NV9 Multi-Purpose', 'Meyto': 'F. Mendoza Memorial Elem Sch.', 'Palimbang': 'San Marcos Elem. Sch.', 'Panducot': 'BMLTC Multi-Purpose Bldg and EC', 'Pio Cruzcosa': 'San Marcos National H.S.', 'Poblacion': 'Palimbang Empty Lot', 'Pungo': 'F. Mendoza Memorial Elem Sch.', 'San Jose': 'Palimbang Empty Lot', 'San Marcos': 'San Marcos National H.S.', 'San Miguel': 'Palimbang Empty Lot', 'Santa Lucia': 'Corazon Empty Lot 1', 'Santo Niño': 'NV9 Multi-Purpose', 'Sapang Bayan': 'NV9 Multi-Purpose', 'Sergio Bayan': 'San Marcos Elem. Sch.', 'Sucol': 'F. Mendoza Memorial Elem Sch.'}, 'shelterlvl': {'BMLTC Multi-Purpose Bldg and EC': 1, 'F. Mendoza Memorial Elem Sch.': 1, 'Calumpit Sports Complex': 1, 'Gatbuca Basketball Court': 2, 'San Miguel Meysulao High School': 2, 'Doña Damiana Elem School': 1, 'Danga Dike': 1, 'Meysulao Multipurpose/E.C.': 2, 'Calizon Dike': 1, 'San Marcos Elem. Sch.': 1, 'San Marcos National H.S.': 1, 'GMA Kapuso E.C.': 2, 'NV9 Multi-Purpose': 1, 'Frances E.C.': 1, 'Balungao E.C.': 2, 'Gugo E.C.': 2, 'San Marcos E.C.': 2, 'San Jose E.C.': 1, 'MEYTO Multi-Purpose/ E.C.': 1, 'Barangay Hall Bulusan': 2, 'Brgy. Hall Sta. Lucia': 2, 'Mun. Covered Court': 1, 'Pio Cruzcosa Empty Lot': 2, 'Palimbang Empty Lot': 1, "Iba O'Este Empty Lot 1": 2, "Iba O'Este Empty Lot 2": 1, 'Caniogan Empty Lot': 2, "Iba O'Este Empty Lot 4": 1, 'Caniogan Empty Lot 2': 1, 'Corazon Empty Lot 1': 1, 'Corazon Empty Lot 2': 1, 'Gugo Empty Lot': 1}}</t>
  </si>
  <si>
    <t>10 minutes and 42.29</t>
  </si>
  <si>
    <t>{'initial': {'Balite': 'San Marcos National H.S.', 'Balungao': 'F. Mendoza Memorial Elem Sch.', 'Buguion': 'Pio Cruzcosa Empty Lot', 'Bulusan': 'Mun. Covered Court', 'Calizon': 'Calumpit Sports Complex', 'Calumpang': 'San Marcos National H.S.', 'Caniogan': 'Calumpit Sports Complex', 'Corazon': 'F. Mendoza Memorial Elem Sch.', 'Frances': 'F. Mendoza Memorial Elem Sch.', 'Gatbuca': 'BMLTC Multi-Purpose Bldg and EC', 'Gugo': 'Mun. Covered Court', 'Iba Este': 'Corazon Empty Lot 2', "Iba O'Este": 'BMLTC Multi-Purpose Bldg and EC', 'Longos': 'San Marcos National H.S.', 'Meysulao': 'Barangay Hall Bulusan', 'Meyto': 'Mun. Covered Court', 'Palimbang': "Iba O'Este Empty Lot 4", 'Panducot': 'Mun. Covered Court', 'Pio Cruzcosa': 'San Marcos National H.S.', 'Poblacion': 'F. Mendoza Memorial Elem Sch.', 'Pungo': 'F. Mendoza Memorial Elem Sch.', 'San Jose': 'Barangay Hall Bulusan', 'San Marcos': 'San Marcos National H.S.', 'San Miguel': 'Calumpit Sports Complex', 'Santa Lucia': 'Mun. Covered Court', 'Santo Niño': "Iba O'Este Empty Lot 4", 'Sapang Bayan': 'BMLTC Multi-Purpose Bldg and EC', 'Sergio Bayan': 'Pio Cruzcosa Empty Lot', 'Sucol': 'F. Mendoza Memorial Elem Sch.'}, 'transferred': {'Balite': "Iba O'Este Empty Lot 4", 'Balungao': 'F. Mendoza Memorial Elem Sch.', 'Buguion': 'Corazon Empty Lot 2', 'Bulusan': 'Mun. Covered Court', 'Calizon': 'Calumpit Sports Complex', 'Calumpang': 'Pio Cruzcosa Empty Lot', 'Caniogan': 'BMLTC Multi-Purpose Bldg and EC', 'Corazon': 'F. Mendoza Memorial Elem Sch.', 'Frances': 'F. Mendoza Memorial Elem Sch.', 'Gatbuca': 'Calumpit Sports Complex', 'Gugo': 'Mun. Covered Court', 'Iba Este': 'Corazon Empty Lot 2', "Iba O'Este": 'BMLTC Multi-Purpose Bldg and EC', 'Longos': 'Corazon Empty Lot 2', 'Meysulao': 'Barangay Hall Bulusan', 'Meyto': 'Mun. Covered Court', 'Palimbang': "Iba O'Este Empty Lot 4", 'Panducot': 'Mun. Covered Court', 'Pio Cruzcosa': 'Pio Cruzcosa Empty Lot', 'Poblacion': 'F. Mendoza Memorial Elem Sch.', 'Pungo': 'F. Mendoza Memorial Elem Sch.', 'San Jose': 'Barangay Hall Bulusan', 'San Marcos': 'Pio Cruzcosa Empty Lot', 'San Miguel': 'BMLTC Multi-Purpose Bldg and EC', 'Santa Lucia': 'Mun. Covered Court', 'Santo Niño': 'Mun. Covered Court', 'Sapang Bayan': 'BMLTC Multi-Purpose Bldg and EC', 'Sergio Bayan': "Iba O'Este Empty Lot 4", 'Sucol': 'F. Mendoza Memorial Elem Sch.'}, 'shelterlvl': {'BMLTC Multi-Purpose Bldg and EC': 2, 'F. Mendoza Memorial Elem Sch.': 2, 'Calumpit Sports Complex': 2, 'Gatbuca Basketball Court': 1, 'San Miguel Meysulao High School': 2, 'Doña Damiana Elem School': 1, 'Danga Dike': 1, 'Meysulao Multipurpose/E.C.': 1, 'Calizon Dike': 1, 'San Marcos Elem. Sch.': 1, 'San Marcos National H.S.': 1, 'GMA Kapuso E.C.': 1, 'NV9 Multi-Purpose': 2, 'Frances E.C.': 2, 'Balungao E.C.': 1, 'Gugo E.C.': 1, 'San Marcos E.C.': 1, 'San Jose E.C.': 1, 'MEYTO Multi-Purpose/ E.C.': 2, 'Barangay Hall Bulusan': 2, 'Brgy. Hall Sta. Lucia': 2, 'Mun. Covered Court': 2, 'Pio Cruzcosa Empty Lot': 2, 'Palimbang Empty Lot': 1, "Iba O'Este Empty Lot 1": 2, "Iba O'Este Empty Lot 2": 1, 'Caniogan Empty Lot': 1, "Iba O'Este Empty Lot 4": 2, 'Caniogan Empty Lot 2': 2, 'Corazon Empty Lot 1': 1, 'Corazon Empty Lot 2': 2, 'Gugo Empty Lot': 2}})</t>
  </si>
  <si>
    <t>11m 28.06s</t>
  </si>
  <si>
    <t>{'initial': {'Balite': 'San Marcos National H.S.', 'Balungao': 'San Marcos National H.S.', 'Buguion': 'San Marcos National H.S.', 'Bulusan': 'NV9 Multi-Purpose', 'Calizon': 'San Marcos National H.S.', 'Calumpang': 'F. Mendoza Memorial Elem Sch.', 'Caniogan': 'San Miguel Meysulao High School', 'Corazon': 'NV9 Multi-Purpose', 'Frances': 'San Marcos National H.S.', 'Gatbuca': 'San Miguel Meysulao High School', 'Gugo': 'San Marcos National H.S.', 'Iba Este': 'San Marcos National H.S.', "Iba O'Este": 'NV9 Multi-Purpose', 'Longos': 'San Marcos National H.S.', 'Meysulao': 'Palimbang Empty Lot', 'Meyto': 'Palimbang Empty Lot', 'Palimbang': 'NV9 Multi-Purpose', 'Panducot': 'F. Mendoza Memorial Elem Sch.', 'Pio Cruzcosa': 'San Miguel Meysulao High School', 'Poblacion': 'San Marcos National H.S.', 'Pungo': 'San Marcos National H.S.', 'San Jose': 'Palimbang Empty Lot', 'San Marcos': 'F. Mendoza Memorial Elem Sch.', 'San Miguel': 'San Marcos National H.S.', 'Santa Lucia': 'F. Mendoza Memorial Elem Sch.', 'Santo Niño': 'San Miguel Meysulao High School', 'Sapang Bayan': 'F. Mendoza Memorial Elem Sch.', 'Sergio Bayan': 'Palimbang Empty Lot', 'Sucol': 'Palimbang Empty Lot'}, 'transferred': {'Balite': 'Mun. Covered Court', 'Balungao': 'F. Mendoza Memorial Elem Sch.', 'Buguion': 'Mun. Covered Court', 'Bulusan': 'Calumpit Sports Complex', 'Calizon': 'BMLTC Multi-Purpose Bldg and EC', 'Calumpang': 'Calumpit Sports Complex', 'Caniogan': 'Calumpit Sports Complex', 'Corazon': 'F. Mendoza Memorial Elem Sch.', 'Frances': 'BMLTC Multi-Purpose Bldg and EC', 'Gatbuca': 'BMLTC Multi-Purpose Bldg and EC', 'Gugo': 'F. Mendoza Memorial Elem Sch.', 'Iba Este': 'F. Mendoza Memorial Elem Sch.', "Iba O'Este": 'BMLTC Multi-Purpose Bldg and EC', 'Longos': 'BMLTC Multi-Purpose Bldg and EC', 'Meysulao': 'F. Mendoza Memorial Elem Sch.', 'Meyto': 'Mun. Covered Court', 'Palimbang': 'Calumpit Sports Complex', 'Panducot': 'F. Mendoza Memorial Elem Sch.', 'Pio Cruzcosa': 'BMLTC Multi-Purpose Bldg and EC', 'Poblacion': 'F. Mendoza Memorial Elem Sch.', 'Pungo': 'F. Mendoza Memorial Elem Sch.', 'San Jose': 'BMLTC Multi-Purpose Bldg and EC', 'San Marcos': 'Mun. Covered Court', 'San Miguel': 'Calumpit Sports Complex', 'Santa Lucia': 'F. Mendoza Memorial Elem Sch.', 'Santo Niño': 'BMLTC Multi-Purpose Bldg and EC', 'Sapang Bayan': 'Mun. Covered Court', 'Sergio Bayan': 'F. Mendoza Memorial Elem Sch.', 'Sucol': 'Mun. Covered Court'}, 'shelterlvl': {'BMLTC Multi-Purpose Bldg and EC': 2, 'F. Mendoza Memorial Elem Sch.': 1, 'Calumpit Sports Complex': 2, 'Gatbuca Basketball Court': 1, 'San Miguel Meysulao High School': 1, 'Doña Damiana Elem School': 2, 'Danga Dike': 1, 'Meysulao Multipurpose/E.C.': 1, 'Calizon Dike': 2, 'San Marcos Elem. Sch.': 2, 'San Marcos National H.S.': 1, 'GMA Kapuso E.C.': 1, 'NV9 Multi-Purpose': 1, 'Frances E.C.': 1, 'Balungao E.C.': 2, 'Gugo E.C.': 2, 'San Marcos E.C.': 2, 'San Jose E.C.': 2, 'MEYTO Multi-Purpose/ E.C.': 2, 'Barangay Hall Bulusan': 2, 'Brgy. Hall Sta. Lucia': 1, 'Mun. Covered Court': 2, 'Pio Cruzcosa Empty Lot': 1, 'Palimbang Empty Lot': 1, "Iba O'Este Empty Lot 1": 1, "Iba O'Este Empty Lot 2": 2, 'Caniogan Empty Lot': 1, "Iba O'Este Empty Lot 4": 1, 'Caniogan Empty Lot 2': 2, 'Corazon Empty Lot 1': 1, 'Corazon Empty Lot 2': 2, 'Gugo Empty Lot': 2}}</t>
  </si>
  <si>
    <t>{'initial': {'Balite': 'San Marcos National H.S.', 'Balungao': 'NV9 Multi-Purpose', 'Buguion': 'Palimbang Empty Lot', 'Bulusan': 'San Marcos National H.S.', 'Calizon': 'San Marcos National H.S.', 'Calumpang': 'San Marcos National H.S.', 'Caniogan': 'San Marcos National H.S.', 'Corazon': 'Corazon Empty Lot 1', 'Frances': 'Doña Damiana Elem School', 'Gatbuca': 'Doña Damiana Elem School', 'Gugo': 'Corazon Empty Lot 1', 'Iba Este': 'Palimbang Empty Lot', "Iba O'Este": 'San Marcos National H.S.', 'Longos': 'San Marcos National H.S.', 'Meysulao': 'Doña Damiana Elem School', 'Meyto': 'NV9 Multi-Purpose', 'Palimbang': 'Palimbang Empty Lot', 'Panducot': 'Corazon Empty Lot 1', 'Pio Cruzcosa': 'San Marcos National H.S.', 'Poblacion': 'Palimbang Empty Lot', 'Pungo': 'NV9 Multi-Purpose', 'San Jose': 'San Marcos National H.S.', 'San Marcos': 'San Marcos National H.S.', 'San Miguel': 'Doña Damiana Elem School', 'Santa Lucia': 'Corazon Empty Lot 1', 'Santo Niño': 'NV9 Multi-Purpose', 'Sapang Bayan': 'Palimbang Empty Lot', 'Sergio Bayan': 'San Marcos National H.S.', 'Sucol': 'Palimbang Empty Lot'}})</t>
  </si>
  <si>
    <t>3m 11s</t>
  </si>
  <si>
    <t xml:space="preserve"> {'initial': {'Balite': 'San Marcos Elem. Sch.', 'Balungao': 'F. Mendoza Memorial Elem Sch.', 'Buguion': 'San Marcos National H.S.', 'Bulusan': 'BMLTC Multi-Purpose Bldg and EC', 'Calizon': 'Calumpit Sports Complex', 'Calumpang': 'San Marcos National H.S.', 'Caniogan': 'NV9 Multi-Purpose', 'Corazon': 'F. Mendoza Memorial Elem Sch.', 'Frances': 'San Marcos National H.S.', 'Gatbuca': 'San Marcos National H.S.', 'Gugo': 'Calumpit Sports Complex', 'Iba Este': 'San Marcos National H.S.', "Iba O'Este": 'San Marcos National H.S.', 'Longos': 'San Marcos National H.S.', 'Meysulao': 'Mun. Covered Court', 'Meyto': 'BMLTC Multi-Purpose Bldg and EC', 'Palimbang': 'San Marcos Elem. Sch.', 'Panducot': 'Calumpit Sports Complex', 'Pio Cruzcosa': 'San Marcos National H.S.', 'Poblacion': 'BMLTC Multi-Purpose Bldg and EC', 'Pungo': 'NV9 Multi-Purpose', 'San Jose': 'NV9 Multi-Purpose', 'San Marcos': 'San Marcos National H.S.', 'San Miguel': 'BMLTC Multi-Purpose Bldg and EC', 'Santa Lucia': 'F. Mendoza Memorial Elem Sch.', 'Santo Niño': 'San Marcos Elem. Sch.', 'Sapang Bayan': 'F. Mendoza Memorial Elem Sch.', 'Sergio Bayan': 'San Marcos National H.S.', 'Sucol': 'Mun. Covered Court'}, 'shelterlvl': {'BMLTC Multi-Purpose Bldg and EC': 1, 'F. Mendoza Memorial Elem Sch.': 1, 'Calumpit Sports Complex': 1, 'Gatbuca Basketball Court': 2, 'San Miguel Meysulao High School': 1, 'Doña Damiana Elem School': 1, 'Danga Dike': 1, 'Meysulao Multipurpose/E.C.': 1, 'Calizon Dike': 1, 'San Marcos Elem. Sch.': 1, 'San Marcos National H.S.': 1, 'GMA Kapuso E.C.': 1, 'NV9 Multi-Purpose': 1, 'Frances E.C.': 1, 'Balungao E.C.': 1, 'Gugo E.C.': 2, 'San Marcos E.C.': 1, 'San Jose E.C.': 1, 'MEYTO Multi-Purpose/ E.C.': 1, 'Barangay Hall Bulusan': 2, 'Brgy. Hall Sta. Lucia': 1, 'Mun. Covered Court': 1, 'Pio Cruzcosa Empty Lot': 1, 'Palimbang Empty Lot': 1, "Iba O'Este Empty Lot 1": 1, "Iba O'Este Empty Lot 2": 1, 'Caniogan Empty Lot': 2, "Iba O'Este Empty Lot 4": 2, 'Caniogan Empty Lot 2': 1, 'Corazon Empty Lot 1': 1, 'Corazon Empty Lot 2': 1, 'Gugo Empty Lot': 1}}</t>
  </si>
  <si>
    <t>10 minutes and 31.60</t>
  </si>
  <si>
    <t>{'initial': {'Balite': 'BMLTC Multi-Purpose Bldg and EC', 'Balungao': 'Mun. Covered Court', 'Buguion': 'Caniogan Empty Lot 2', 'Bulusan': 'Mun. Covered Court', 'Calizon': 'Corazon Empty Lot 2', 'Calumpang': 'Palimbang Empty Lot', 'Caniogan': 'Corazon Empty Lot 1', 'Corazon': 'Gugo Empty Lot', 'Frances': 'BMLTC Multi-Purpose Bldg and EC', 'Gatbuca': 'BMLTC Multi-Purpose Bldg and EC', 'Gugo': 'Caniogan Empty Lot 2', 'Iba Este': 'Palimbang Empty Lot', "Iba O'Este": 'Palimbang Empty Lot', 'Longos': 'Caniogan Empty Lot 2', 'Meysulao': 'Corazon Empty Lot 2', 'Meyto': 'Gugo Empty Lot', 'Palimbang': 'Corazon Empty Lot 1', 'Panducot': 'Gugo Empty Lot', 'Pio Cruzcosa': 'Palimbang Empty Lot', 'Poblacion': 'BMLTC Multi-Purpose Bldg and EC', 'Pungo': 'Calumpit Sports Complex', 'San Jose': 'Corazon Empty Lot 1', 'San Marcos': 'Palimbang Empty Lot', 'San Miguel': 'BMLTC Multi-Purpose Bldg and EC', 'Santa Lucia': 'Mun. Covered Court', 'Santo Niño': 'Corazon Empty Lot 1', 'Sapang Bayan': 'Calumpit Sports Complex', 'Sergio Bayan': 'Palimbang Empty Lot', 'Sucol': 'Mun. Covered Court'}, 'transferred': {'Balite': 'BMLTC Multi-Purpose Bldg and EC', 'Balungao': 'Mun. Covered Court', 'Buguion': 'Caniogan Empty Lot 2', 'Bulusan': 'Mun. Covered Court', 'Calizon': 'Gugo Empty Lot', 'Calumpang': 'Palimbang Empty Lot', 'Caniogan': 'Corazon Empty Lot 1', 'Corazon': 'Gugo Empty Lot', 'Frances': 'Calumpit Sports Complex', 'Gatbuca': 'Calumpit Sports Complex', 'Gugo': 'Caniogan Empty Lot 2', 'Iba Este': 'Palimbang Empty Lot', "Iba O'Este": 'Palimbang Empty Lot', 'Longos': 'Caniogan Empty Lot 2', 'Meysulao': 'Gugo Empty Lot', 'Meyto': 'Corazon Empty Lot 2', 'Palimbang': 'Corazon Empty Lot 1', 'Panducot': 'Corazon Empty Lot 2', 'Pio Cruzcosa': 'Palimbang Empty Lot', 'Poblacion': 'BMLTC Multi-Purpose Bldg and EC', 'Pungo': 'BMLTC Multi-Purpose Bldg and EC', 'San Jose': 'Corazon Empty Lot 1', 'San Marcos': 'Palimbang Empty Lot', 'San Miguel': 'BMLTC Multi-Purpose Bldg and EC', 'Santa Lucia': 'Mun. Covered Court', 'Santo Niño': 'Corazon Empty Lot 1', 'Sapang Bayan': 'BMLTC Multi-Purpose Bldg and EC', 'Sergio Bayan': 'Palimbang Empty Lot', 'Sucol': 'Mun. Covered Court'}, 'shelterlvl': {'BMLTC Multi-Purpose Bldg and EC': 2, 'F. Mendoza Memorial Elem Sch.': 1, 'Calumpit Sports Complex': 2, 'Gatbuca Basketball Court': 1, 'San Miguel Meysulao High School': 1, 'Doña Damiana Elem School': 1, 'Danga Dike': 1, 'Meysulao Multipurpose/E.C.': 1, 'Calizon Dike': 2, 'San Marcos Elem. Sch.': 1, 'San Marcos National H.S.': 2, 'GMA Kapuso E.C.': 2, 'NV9 Multi-Purpose': 2, 'Frances E.C.': 2, 'Balungao E.C.': 2, 'Gugo E.C.': 2, 'San Marcos E.C.': 2, 'San Jose E.C.': 1, 'MEYTO Multi-Purpose/ E.C.': 1, 'Barangay Hall Bulusan': 1, 'Brgy. Hall Sta. Lucia': 1, 'Mun. Covered Court': 2, 'Pio Cruzcosa Empty Lot': 1, 'Palimbang Empty Lot': 2, "Iba O'Este Empty Lot 1": 1, "Iba O'Este Empty Lot 2": 1, 'Caniogan Empty Lot': 2, "Iba O'Este Empty Lot 4": 1, 'Caniogan Empty Lot 2': 2, 'Corazon Empty Lot 1': 2, 'Corazon Empty Lot 2': 2, 'Gugo Empty Lot': 2}})</t>
  </si>
  <si>
    <t>11m 24.56s</t>
  </si>
  <si>
    <t xml:space="preserve"> {'initial': {'Balite': 'NV9 Multi-Purpose', 'Balungao': 'Doña Damiana Elem School', 'Buguion': 'San Marcos National H.S.', 'Bulusan': 'San Miguel Meysulao High School', 'Calizon': 'Doña Damiana Elem School', 'Calumpang': 'Palimbang Empty Lot', 'Caniogan': 'San Miguel Meysulao High School', 'Corazon': 'San Marcos National H.S.', 'Frances': 'San Marcos National H.S.', 'Gatbuca': 'San Marcos National H.S.', 'Gugo': 'Palimbang Empty Lot', 'Iba Este': 'Doña Damiana Elem School', "Iba O'Este": 'NV9 Multi-Purpose', 'Longos': 'San Marcos National H.S.', 'Meysulao': 'San Marcos National H.S.', 'Meyto': 'San Miguel Meysulao High School', 'Palimbang': 'San Miguel Meysulao High School', 'Panducot': 'Palimbang Empty Lot', 'Pio Cruzcosa': 'San Marcos National H.S.', 'Poblacion': 'San Marcos National H.S.', 'Pungo': 'San Marcos National H.S.', 'San Jose': 'Palimbang Empty Lot', 'San Marcos': 'San Marcos National H.S.', 'San Miguel': 'Doña Damiana Elem School', 'Santa Lucia': 'San Miguel Meysulao High School', 'Santo Niño': 'Palimbang Empty Lot', 'Sapang Bayan': 'Doña Damiana Elem School', 'Sergio Bayan': 'NV9 Multi-Purpose', 'Sucol': 'San Marcos National H.S.'}, 'transferred': {'Balite': 'Palimbang Empty Lot', 'Balungao': 'San Marcos Elem. Sch.', 'Buguion': 'Palimbang Empty Lot', 'Bulusan': 'Palimbang Empty Lot', 'Calizon': 'Palimbang Empty Lot', 'Calumpang': 'Palimbang Empty Lot', 'Caniogan': 'Palimbang Empty Lot', 'Corazon': 'Caniogan Empty Lot 2', 'Frances': 'San Marcos Elem. Sch.', 'Gatbuca': 'Palimbang Empty Lot', 'Gugo': 'San Marcos Elem. Sch.', 'Iba Este': 'Palimbang Empty Lot', "Iba O'Este": 'Palimbang Empty Lot', 'Longos': 'Palimbang Empty Lot', 'Meysulao': 'Mun. Covered Court', 'Meyto': 'San Marcos Elem. Sch.', 'Palimbang': 'Mun. Covered Court', 'Panducot': 'Palimbang Empty Lot', 'Pio Cruzcosa': 'Barangay Hall Bulusan', 'Poblacion': 'Barangay Hall Bulusan', 'Pungo': 'San Marcos Elem. Sch.', 'San Jose': 'Barangay Hall Bulusan', 'San Marcos': 'Barangay Hall Bulusan', 'San Miguel': 'San Marcos Elem. Sch.', 'Santa Lucia': 'Mun. Covered Court', 'Santo Niño': 'Barangay Hall Bulusan', 'Sapang Bayan': 'Barangay Hall Bulusan', 'Sergio Bayan': 'Palimbang Empty Lot', 'Sucol': 'Caniogan Empty Lot 2'}, 'shelterlvl': {'BMLTC Multi-Purpose Bldg and EC': 2, 'F. Mendoza Memorial Elem Sch.': 2, 'Calumpit Sports Complex': 2, 'Gatbuca Basketball Court': 2, 'San Miguel Meysulao High School': 1, 'Doña Damiana Elem School': 1, 'Danga Dike': 1, 'Meysulao Multipurpose/E.C.': 1, 'Calizon Dike': 1, 'San Marcos Elem. Sch.': 2, 'San Marcos National H.S.': 1, 'GMA Kapuso E.C.': 1, 'NV9 Multi-Purpose': 1, 'Frances E.C.': 2, 'Balungao E.C.': 2, 'Gugo E.C.': 2, 'San Marcos E.C.': 2, 'San Jose E.C.': 1, 'MEYTO Multi-Purpose/ E.C.': 2, 'Barangay Hall Bulusan': 2, 'Brgy. Hall Sta. Lucia': 2, 'Mun. Covered Court': 2, 'Pio Cruzcosa Empty Lot': 1, 'Palimbang Empty Lot': 1, "Iba O'Este Empty Lot 1": 2, "Iba O'Este Empty Lot 2": 2, 'Caniogan Empty Lot': 1, "Iba O'Este Empty Lot 4": 1, 'Caniogan Empty Lot 2': 2, 'Corazon Empty Lot 1': 2, 'Corazon Empty Lot 2': 2, 'Gugo Empty Lot': 2}}</t>
  </si>
  <si>
    <t xml:space="preserve"> </t>
  </si>
  <si>
    <t>{'initial': {'Balite': 'San Marcos National H.S.', 'Balungao': 'Barangay Hall Bulusan', 'Buguion': 'NV9 Multi-Purpose', 'Bulusan': 'Palimbang Empty Lot', 'Calizon': 'Palimbang Empty Lot', 'Calumpang': 'Palimbang Empty Lot', 'Caniogan': 'NV9 Multi-Purpose', 'Corazon': 'San Marcos National H.S.', 'Frances': 'NV9 Multi-Purpose', 'Gatbuca': 'San Marcos Elem. Sch.', 'Gugo': 'BMLTC Multi-Purpose Bldg and EC', 'Iba Este': 'BMLTC Multi-Purpose Bldg and EC', "Iba O'Este": 'San Marcos National H.S.', 'Longos': 'San Marcos National H.S.', 'Meysulao': 'BMLTC Multi-Purpose Bldg and EC', 'Meyto': 'Palimbang Empty Lot', 'Palimbang': 'Palimbang Empty Lot', 'Panducot': 'Balungao E.C.', 'Pio Cruzcosa': 'San Marcos National H.S.', 'Poblacion': 'Palimbang Empty Lot', 'Pungo': 'San Marcos National H.S.', 'San Jose': 'NV9 Multi-Purpose', 'San Marcos': 'San Marcos National H.S.', 'San Miguel': 'San Marcos National H.S.', 'Santa Lucia': 'San Marcos Elem. Sch.', 'Santo Niño': 'San Marcos National H.S.', 'Sapang Bayan': 'BMLTC Multi-Purpose Bldg and EC', 'Sergio Bayan': 'San Marcos National H.S.', 'Sucol': 'Palimbang Empty Lot'}}</t>
  </si>
  <si>
    <t xml:space="preserve"> {'initial': {'Balite': 'San Marcos National H.S.', 'Balungao': 'Palimbang Empty Lot', 'Buguion': 'San Marcos National H.S.', 'Bulusan': 'F. Mendoza Memorial Elem Sch.', 'Calizon': 'Caniogan Empty Lot 2', 'Calumpang': 'San Marcos National H.S.', 'Caniogan': 'NV9 Multi-Purpose', 'Corazon': 'Caniogan Empty Lot 2', 'Frances': 'F. Mendoza Memorial Elem Sch.', 'Gatbuca': 'BMLTC Multi-Purpose Bldg and EC', 'Gugo': 'Caniogan Empty Lot 2', 'Iba Este': 'San Marcos National H.S.', "Iba O'Este": 'NV9 Multi-Purpose', 'Longos': 'San Marcos National H.S.', 'Meysulao': 'BMLTC Multi-Purpose Bldg and EC', 'Meyto': 'Palimbang Empty Lot', 'Palimbang': 'Palimbang Empty Lot', 'Panducot': 'BMLTC Multi-Purpose Bldg and EC', 'Pio Cruzcosa': 'San Marcos National H.S.', 'Poblacion': 'F. Mendoza Memorial Elem Sch.', 'Pungo': 'San Marcos National H.S.', 'San Jose': 'San Marcos National H.S.', 'San Marcos': 'San Marcos National H.S.', 'San Miguel': 'San Marcos National H.S.', 'Santa Lucia': 'F. Mendoza Memorial Elem Sch.', 'Santo Niño': 'Palimbang Empty Lot', 'Sapang Bayan': 'Caniogan Empty Lot 2', 'Sergio Bayan': 'San Marcos National H.S.', 'Sucol': 'BMLTC Multi-Purpose Bldg and EC'}, 'shelterlvl': {'BMLTC Multi-Purpose Bldg and EC': 1, 'F. Mendoza Memorial Elem Sch.': 1, 'Calumpit Sports Complex': 2, 'Gatbuca Basketball Court': 1, 'San Miguel Meysulao High School': 1, 'Doña Damiana Elem School': 2, 'Danga Dike': 2, 'Meysulao Multipurpose/E.C.': 2, 'Calizon Dike': 1, 'San Marcos Elem. Sch.': 2, 'San Marcos National H.S.': 1, 'GMA Kapuso E.C.': 1, 'NV9 Multi-Purpose': 1, 'Frances E.C.': 2, 'Balungao E.C.': 2, 'Gugo E.C.': 2, 'San Marcos E.C.': 1, 'San Jose E.C.': 1, 'MEYTO Multi-Purpose/ E.C.': 1, 'Barangay Hall Bulusan': 2, 'Brgy. Hall Sta. Lucia': 2, 'Mun. Covered Court': 1, 'Pio Cruzcosa Empty Lot': 2, 'Palimbang Empty Lot': 1, "Iba O'Este Empty Lot 1": 1, "Iba O'Este Empty Lot 2": 1, 'Caniogan Empty Lot': 1, "Iba O'Este Empty Lot 4": 2, 'Caniogan Empty Lot 2': 2, 'Corazon Empty Lot 1': 2, 'Corazon Empty Lot 2': 2, 'Gugo Empty Lot': 1}}</t>
  </si>
  <si>
    <t>10 minutes and 24.50</t>
  </si>
  <si>
    <t>{'initial': {'Balite': 'San Marcos Elem. Sch.', 'Balungao': 'Gugo Empty Lot', 'Buguion': 'San Marcos Elem. Sch.', 'Bulusan': "Iba O'Este Empty Lot 2", 'Calizon': 'Caniogan Empty Lot', 'Calumpang': 'Palimbang Empty Lot', 'Caniogan': 'Palimbang Empty Lot', 'Corazon': "Iba O'Este Empty Lot 2", 'Frances': 'Gatbuca Basketball Court', 'Gatbuca': 'Calumpit Sports Complex', 'Gugo': 'Palimbang Empty Lot', 'Iba Este': 'NV9 Multi-Purpose', "Iba O'Este": 'Palimbang Empty Lot', 'Longos': 'NV9 Multi-Purpose', 'Meysulao': 'Mun. Covered Court', 'Meyto': 'Mun. Covered Court', 'Palimbang': 'Palimbang Empty Lot', 'Panducot': 'Mun. Covered Court', 'Pio Cruzcosa': 'San Marcos Elem. Sch.', 'Poblacion': 'Gugo Empty Lot', 'Pungo': 'NV9 Multi-Purpose', 'San Jose': 'Palimbang Empty Lot', 'San Marcos': 'San Marcos Elem. Sch.', 'San Miguel': 'Calumpit Sports Complex', 'Santa Lucia': 'Mun. Covered Court', 'Santo Niño': 'Caniogan Empty Lot', 'Sapang Bayan': 'Calumpit Sports Complex', 'Sergio Bayan': 'San Marcos Elem. Sch.', 'Sucol': 'Gugo Empty Lot'}, 'transferred': {'Balite': 'San Marcos Elem. Sch.', 'Balungao': 'Gugo Empty Lot', 'Buguion': 'San Marcos Elem. Sch.', 'Bulusan': "Iba O'Este Empty Lot 2", 'Calizon': 'Caniogan Empty Lot', 'Calumpang': 'Palimbang Empty Lot', 'Caniogan': 'Palimbang Empty Lot', 'Corazon': 'Caniogan Empty Lot', 'Frances': 'Gatbuca Basketball Court', 'Gatbuca': 'Calumpit Sports Complex', 'Gugo': 'Palimbang Empty Lot', 'Iba Este': 'NV9 Multi-Purpose', "Iba O'Este": 'Palimbang Empty Lot', 'Longos': 'NV9 Multi-Purpose', 'Meysulao': 'Mun. Covered Court', 'Meyto': 'Mun. Covered Court', 'Palimbang': 'Palimbang Empty Lot', 'Panducot': 'Mun. Covered Court', 'Pio Cruzcosa': 'San Marcos Elem. Sch.', 'Poblacion': 'Gugo Empty Lot', 'Pungo': 'NV9 Multi-Purpose', 'San Jose': 'Palimbang Empty Lot', 'San Marcos': 'San Marcos Elem. Sch.', 'San Miguel': 'Calumpit Sports Complex', 'Santa Lucia': 'Mun. Covered Court', 'Santo Niño': "Iba O'Este Empty Lot 2", 'Sapang Bayan': 'Calumpit Sports Complex', 'Sergio Bayan': 'San Marcos Elem. Sch.', 'Sucol': 'Gugo Empty Lot'}, 'shelterlvl': {'BMLTC Multi-Purpose Bldg and EC': 2, 'F. Mendoza Memorial Elem Sch.': 2, 'Calumpit Sports Complex': 2, 'Gatbuca Basketball Court': 2, 'San Miguel Meysulao High School': 1, 'Doña Damiana Elem School': 1, 'Danga Dike': 1, 'Meysulao Multipurpose/E.C.': 1, 'Calizon Dike': 1, 'San Marcos Elem. Sch.': 2, 'San Marcos National H.S.': 2, 'GMA Kapuso E.C.': 2, 'NV9 Multi-Purpose': 2, 'Frances E.C.': 2, 'Balungao E.C.': 2, 'Gugo E.C.': 1, 'San Marcos E.C.': 2, 'San Jose E.C.': 1, 'MEYTO Multi-Purpose/ E.C.': 2, 'Barangay Hall Bulusan': 1, 'Brgy. Hall Sta. Lucia': 2, 'Mun. Covered Court': 2, 'Pio Cruzcosa Empty Lot': 1, 'Palimbang Empty Lot': 2, "Iba O'Este Empty Lot 1": 2, "Iba O'Este Empty Lot 2": 2, 'Caniogan Empty Lot': 2, "Iba O'Este Empty Lot 4": 2, 'Caniogan Empty Lot 2': 2, 'Corazon Empty Lot 1': 1, 'Corazon Empty Lot 2': 2, 'Gugo Empty Lot': 2}})</t>
  </si>
  <si>
    <t>11m 2.87s</t>
  </si>
  <si>
    <t>{'initial': {'Balite': 'BMLTC Multi-Purpose Bldg and EC', 'Balungao': 'San Marcos National H.S.', 'Buguion': 'San Miguel Meysulao High School', 'Bulusan': 'San Marcos National H.S.', 'Calizon': 'NV9 Multi-Purpose', 'Calumpang': 'NV9 Multi-Purpose', 'Caniogan': 'San Marcos National H.S.', 'Corazon': 'San Miguel Meysulao High School', 'Frances': 'San Marcos National H.S.', 'Gatbuca': 'Palimbang Empty Lot', 'Gugo': 'San Marcos National H.S.', 'Iba Este': 'BMLTC Multi-Purpose Bldg and EC', "Iba O'Este": 'San Marcos National H.S.', 'Longos': 'San Miguel Meysulao High School', 'Meysulao': 'BMLTC Multi-Purpose Bldg and EC', 'Meyto': 'San Miguel Meysulao High School', 'Palimbang': 'San Miguel Meysulao High School', 'Panducot': 'San Marcos National H.S.', 'Pio Cruzcosa': 'NV9 Multi-Purpose', 'Poblacion': 'San Marcos National H.S.', 'Pungo': 'NV9 Multi-Purpose', 'San Jose': 'San Marcos National H.S.', 'San Marcos': 'San Marcos National H.S.', 'San Miguel': 'San Marcos National H.S.', 'Santa Lucia': 'San Miguel Meysulao High School', 'Santo Niño': 'Palimbang Empty Lot', 'Sapang Bayan': 'Palimbang Empty Lot', 'Sergio Bayan': 'Palimbang Empty Lot', 'Sucol': 'Palimbang Empty Lot'}, 'transferred': {'Balite': 'Palimbang Empty Lot', 'Balungao': 'Palimbang Empty Lot', 'Buguion': 'Mun. Covered Court', 'Bulusan': 'San Marcos Elem. Sch.', 'Calizon': 'Palimbang Empty Lot', 'Calumpang': 'San Marcos Elem. Sch.', 'Caniogan': 'Mun. Covered Court', 'Corazon': 'San Marcos Elem. Sch.', 'Frances': 'San Marcos Elem. Sch.', 'Gatbuca': 'F. Mendoza Memorial Elem Sch.', 'Gugo': 'San Marcos Elem. Sch.', 'Iba Este': 'Mun. Covered Court', "Iba O'Este": 'Palimbang Empty Lot', 'Longos': 'San Marcos Elem. Sch.', 'Meysulao': 'F. Mendoza Memorial Elem Sch.', 'Meyto': 'Palimbang Empty Lot', 'Palimbang': 'Mun. Covered Court', 'Panducot': 'F. Mendoza Memorial Elem Sch.', 'Pio Cruzcosa': 'Palimbang Empty Lot', 'Poblacion': 'Mun. Covered Court', 'Pungo': 'Palimbang Empty Lot', 'San Jose': 'F. Mendoza Memorial Elem Sch.', 'San Marcos': 'Palimbang Empty Lot', 'San Miguel': 'F. Mendoza Memorial Elem Sch.', 'Santa Lucia': 'Mun. Covered Court', 'Santo Niño': 'Mun. Covered Court', 'Sapang Bayan': 'San Marcos Elem. Sch.', 'Sergio Bayan': 'F. Mendoza Memorial Elem Sch.', 'Sucol': 'F. Mendoza Memorial Elem Sch.'}, 'shelterlvl': {'BMLTC Multi-Purpose Bldg and EC': 1, 'F. Mendoza Memorial Elem Sch.': 2, 'Calumpit Sports Complex': 2, 'Gatbuca Basketball Court': 1, 'San Miguel Meysulao High School': 1, 'Doña Damiana Elem School': 1, 'Danga Dike': 2, 'Meysulao Multipurpose/E.C.': 1, 'Calizon Dike': 2, 'San Marcos Elem. Sch.': 2, 'San Marcos National H.S.': 1, 'GMA Kapuso E.C.': 1, 'NV9 Multi-Purpose': 1, 'Frances E.C.': 2, 'Balungao E.C.': 1, 'Gugo E.C.': 2, 'San Marcos E.C.': 2, 'San Jose E.C.': 1, 'MEYTO Multi-Purpose/ E.C.': 2, 'Barangay Hall Bulusan': 1, 'Brgy. Hall Sta. Lucia': 2, 'Mun. Covered Court': 2, 'Pio Cruzcosa Empty Lot': 2, 'Palimbang Empty Lot': 1, "Iba O'Este Empty Lot 1": 1, "Iba O'Este Empty Lot 2": 2, 'Caniogan Empty Lot': 1, "Iba O'Este Empty Lot 4": 1, 'Caniogan Empty Lot 2': 1, 'Corazon Empty Lot 1': 1, 'Corazon Empty Lot 2': 2, 'Gugo Empty Lot': 1}}</t>
  </si>
  <si>
    <t>2m 32s</t>
  </si>
  <si>
    <t>{'initial': {'Balite': 'San Marcos National H.S.', 'Balungao': 'Palimbang Empty Lot', 'Buguion': 'NV9 Multi-Purpose', 'Bulusan': 'San Marcos National H.S.', 'Calizon': 'NV9 Multi-Purpose', 'Calumpang': 'San Marcos National H.S.', 'Caniogan': 'San Miguel Meysulao High School', 'Corazon': 'F. Mendoza Memorial Elem Sch.', 'Frances': 'San Miguel Meysulao High School', 'Gatbuca': 'F. Mendoza Memorial Elem Sch.', 'Gugo': 'San Marcos National H.S.', 'Iba Este': 'NV9 Multi-Purpose', "Iba O'Este": 'San Marcos National H.S.', 'Longos': 'San Marcos National H.S.', 'Meysulao': 'Palimbang Empty Lot', 'Meyto': 'Palimbang Empty Lot', 'Palimbang': 'San Marcos National H.S.', 'Panducot': 'Palimbang Empty Lot', 'Pio Cruzcosa': 'San Marcos National H.S.', 'Poblacion': 'F. Mendoza Memorial Elem Sch.', 'Pungo': 'NV9 Multi-Purpose', 'San Jose': 'San Marcos National H.S.', 'San Marcos': 'San Marcos National H.S.', 'San Miguel': 'San Miguel Meysulao High School', 'Santa Lucia': 'San Marcos National H.S.', 'Santo Niño': 'San Marcos National H.S.', 'Sapang Bayan': 'F. Mendoza Memorial Elem Sch.', 'Sergio Bayan': 'San Marcos National H.S.', 'Sucol': 'Palimbang Empty Lot'}}</t>
  </si>
  <si>
    <t>3m 2s</t>
  </si>
  <si>
    <t>{'initial': {'Balite': 'San Marcos Elem. Sch.', 'Balungao': 'F. Mendoza Memorial Elem Sch.', 'Buguion': 'San Marcos National H.S.', 'Bulusan': 'F. Mendoza Memorial Elem Sch.', 'Calizon': 'NV9 Multi-Purpose', 'Calumpang': 'San Marcos National H.S.', 'Caniogan': 'San Marcos National H.S.', 'Corazon': 'San Marcos National H.S.', 'Frances': 'San Marcos Elem. Sch.', 'Gatbuca': 'F. Mendoza Memorial Elem Sch.', 'Gugo': 'NV9 Multi-Purpose', 'Iba Este': 'San Marcos National H.S.', "Iba O'Este": 'San Marcos National H.S.', 'Longos': 'San Marcos National H.S.', 'Meysulao': 'Calumpit Sports Complex', 'Meyto': 'San Marcos Elem. Sch.', 'Palimbang': 'San Marcos National H.S.', 'Panducot': 'F. Mendoza Memorial Elem Sch.', 'Pio Cruzcosa': 'San Marcos National H.S.', 'Poblacion': 'F. Mendoza Memorial Elem Sch.', 'Pungo': 'NV9 Multi-Purpose', 'San Jose': 'NV9 Multi-Purpose', 'San Marcos': 'San Marcos National H.S.', 'San Miguel': 'F. Mendoza Memorial Elem Sch.', 'Santa Lucia': 'F. Mendoza Memorial Elem Sch.', 'Santo Niño': 'San Marcos Elem. Sch.', 'Sapang Bayan': 'Calumpit Sports Complex', 'Sergio Bayan': 'San Marcos Elem. Sch.', 'Sucol': 'F. Mendoza Memorial Elem Sch.'}, 'shelterlvl': {'BMLTC Multi-Purpose Bldg and EC': 2, 'F. Mendoza Memorial Elem Sch.': 2, 'Calumpit Sports Complex': 1, 'Gatbuca Basketball Court': 1, 'San Miguel Meysulao High School': 2, 'Doña Damiana Elem School': 2, 'Danga Dike': 2, 'Meysulao Multipurpose/E.C.': 2, 'Calizon Dike': 2, 'San Marcos Elem. Sch.': 2, 'San Marcos National H.S.': 1, 'GMA Kapuso E.C.': 2, 'NV9 Multi-Purpose': 1, 'Frances E.C.': 1, 'Balungao E.C.': 2, 'Gugo E.C.': 2, 'San Marcos E.C.': 2, 'San Jose E.C.': 2, 'MEYTO Multi-Purpose/ E.C.': 1, 'Barangay Hall Bulusan': 1, 'Brgy. Hall Sta. Lucia': 2, 'Mun. Covered Court': 2, 'Pio Cruzcosa Empty Lot': 1, 'Palimbang Empty Lot': 2, "Iba O'Este Empty Lot 1": 2, "Iba O'Este Empty Lot 2": 2, 'Caniogan Empty Lot': 1, "Iba O'Este Empty Lot 4": 2, 'Caniogan Empty Lot 2': 1, 'Corazon Empty Lot 1': 1, 'Corazon Empty Lot 2': 1, 'Gugo Empty Lot': 2}}</t>
  </si>
  <si>
    <t xml:space="preserve">10 minutes and 29.28 </t>
  </si>
  <si>
    <t>{'initial': {'Balite': 'San Marcos Elem. Sch.', 'Balungao': 'F. Mendoza Memorial Elem Sch.', 'Buguion': 'NV9 Multi-Purpose', 'Bulusan': 'Gugo Empty Lot', 'Calizon': 'F. Mendoza Memorial Elem Sch.', 'Calumpang': 'San Marcos Elem. Sch.', 'Caniogan': 'Corazon Empty Lot 2', 'Corazon': 'BMLTC Multi-Purpose Bldg and EC', 'Frances': 'Mun. Covered Court', 'Gatbuca': 'F. Mendoza Memorial Elem Sch.', 'Gugo': 'Palimbang Empty Lot', 'Iba Este': 'Palimbang Empty Lot', "Iba O'Este": 'NV9 Multi-Purpose', 'Longos': 'San Marcos Elem. Sch.', 'Meysulao': 'Mun. Covered Court', 'Meyto': 'BMLTC Multi-Purpose Bldg and EC', 'Palimbang': 'San Marcos Elem. Sch.', 'Panducot': 'F. Mendoza Memorial Elem Sch.', 'Pio Cruzcosa': 'Palimbang Empty Lot', 'Poblacion': 'F. Mendoza Memorial Elem Sch.', 'Pungo': 'Palimbang Empty Lot', 'San Jose': 'Gugo Empty Lot', 'San Marcos': 'San Marcos Elem. Sch.', 'San Miguel': 'F. Mendoza Memorial Elem Sch.', 'Santa Lucia': 'BMLTC Multi-Purpose Bldg and EC', 'Santo Niño': 'Palimbang Empty Lot', 'Sapang Bayan': 'F. Mendoza Memorial Elem Sch.', 'Sergio Bayan': 'San Marcos Elem. Sch.', 'Sucol': 'Corazon Empty Lot 2'}, 'transferred': {'Balite': 'San Marcos Elem. Sch.', 'Balungao': 'F. Mendoza Memorial Elem Sch.', 'Buguion': 'NV9 Multi-Purpose', 'Bulusan': 'Gugo Empty Lot', 'Calizon': 'F. Mendoza Memorial Elem Sch.', 'Calumpang': 'San Marcos Elem. Sch.', 'Caniogan': 'Gugo Empty Lot', 'Corazon': 'F. Mendoza Memorial Elem Sch.', 'Frances': 'Mun. Covered Court', 'Gatbuca': 'F. Mendoza Memorial Elem Sch.', 'Gugo': 'Palimbang Empty Lot', 'Iba Este': 'Palimbang Empty Lot', "Iba O'Este": 'NV9 Multi-Purpose', 'Longos': 'San Marcos Elem. Sch.', 'Meysulao': 'Mun. Covered Court', 'Meyto': 'F. Mendoza Memorial Elem Sch.', 'Palimbang': 'San Marcos Elem. Sch.', 'Panducot': 'F. Mendoza Memorial Elem Sch.', 'Pio Cruzcosa': 'Palimbang Empty Lot', 'Poblacion': 'F. Mendoza Memorial Elem Sch.', 'Pungo': 'Palimbang Empty Lot', 'San Jose': 'Gugo Empty Lot', 'San Marcos': 'San Marcos Elem. Sch.', 'San Miguel': 'F. Mendoza Memorial Elem Sch.', 'Santa Lucia': 'F. Mendoza Memorial Elem Sch.', 'Santo Niño': 'Palimbang Empty Lot', 'Sapang Bayan': 'F. Mendoza Memorial Elem Sch.', 'Sergio Bayan': 'San Marcos Elem. Sch.', 'Sucol': 'Corazon Empty Lot 2'}, 'shelterlvl': {'BMLTC Multi-Purpose Bldg and EC': 1, 'F. Mendoza Memorial Elem Sch.': 2, 'Calumpit Sports Complex': 1, 'Gatbuca Basketball Court': 1, 'San Miguel Meysulao High School': 1, 'Doña Damiana Elem School': 2, 'Danga Dike': 2, 'Meysulao Multipurpose/E.C.': 1, 'Calizon Dike': 1, 'San Marcos Elem. Sch.': 2, 'San Marcos National H.S.': 2, 'GMA Kapuso E.C.': 1, 'NV9 Multi-Purpose': 2, 'Frances E.C.': 1, 'Balungao E.C.': 1, 'Gugo E.C.': 2, 'San Marcos E.C.': 1, 'San Jose E.C.': 1, 'MEYTO Multi-Purpose/ E.C.': 2, 'Barangay Hall Bulusan': 1, 'Brgy. Hall Sta. Lucia': 1, 'Mun. Covered Court': 2, 'Pio Cruzcosa Empty Lot': 1, 'Palimbang Empty Lot': 2, "Iba O'Este Empty Lot 1": 1, "Iba O'Este Empty Lot 2": 2, 'Caniogan Empty Lot': 1, "Iba O'Este Empty Lot 4": 2, 'Caniogan Empty Lot 2': 1, 'Corazon Empty Lot 1': 1, 'Corazon Empty Lot 2': 2, 'Gugo Empty Lot': 2}})</t>
  </si>
  <si>
    <t>11m 25.11s</t>
  </si>
  <si>
    <t>{'initial': {'Balite': 'San Miguel Meysulao High School', 'Balungao': 'San Miguel Meysulao High School', 'Buguion': 'NV9 Multi-Purpose', 'Bulusan': 'San Miguel Meysulao High School', 'Calizon': 'San Miguel Meysulao High School', 'Calumpang': 'San Marcos National H.S.', 'Caniogan': 'NV9 Multi-Purpose', 'Corazon': 'San Miguel Meysulao High School', 'Frances': 'San Marcos National H.S.', 'Gatbuca': 'San Marcos National H.S.', 'Gugo': 'Doña Damiana Elem School', 'Iba Este': 'Doña Damiana Elem School', "Iba O'Este": 'San Marcos National H.S.', 'Longos': 'NV9 Multi-Purpose', 'Meysulao': 'Doña Damiana Elem School', 'Meyto': 'NV9 Multi-Purpose', 'Palimbang': 'San Miguel Meysulao High School', 'Panducot': 'San Marcos National H.S.', 'Pio Cruzcosa': 'San Marcos National H.S.', 'Poblacion': 'San Marcos National H.S.', 'Pungo': 'Doña Damiana Elem School', 'San Jose': 'San Marcos National H.S.', 'San Marcos': 'San Marcos National H.S.', 'San Miguel': 'San Miguel Meysulao High School', 'Santa Lucia': 'San Miguel Meysulao High School', 'Santo Niño': 'San Marcos National H.S.', 'Sapang Bayan': 'NV9 Multi-Purpose', 'Sergio Bayan': 'NV9 Multi-Purpose', 'Sucol': 'Doña Damiana Elem School'}, 'transferred': {'Balite': 'San Miguel Meysulao High School', 'Balungao': 'BMLTC Multi-Purpose Bldg and EC', 'Buguion': 'Palimbang Empty Lot', 'Bulusan': 'San Miguel Meysulao High School', 'Calizon': 'BMLTC Multi-Purpose Bldg and EC', 'Calumpang': 'San Miguel Meysulao High School', 'Caniogan': 'Palimbang Empty Lot', 'Corazon': 'Palimbang Empty Lot', 'Frances': 'NV9 Multi-Purpose', 'Gatbuca': 'Palimbang Empty Lot', 'Gugo': 'BMLTC Multi-Purpose Bldg and EC', 'Iba Este': 'BMLTC Multi-Purpose Bldg and EC', "Iba O'Este": 'Palimbang Empty Lot', 'Longos': 'NV9 Multi-Purpose', 'Meysulao': 'BMLTC Multi-Purpose Bldg and EC', 'Meyto': 'Palimbang Empty Lot', 'Palimbang': 'San Miguel Meysulao High School', 'Panducot': 'Palimbang Empty Lot', 'Pio Cruzcosa': 'BMLTC Multi-Purpose Bldg and EC', 'Poblacion': 'Palimbang Empty Lot', 'Pungo': 'BMLTC Multi-Purpose Bldg and EC', 'San Jose': 'San Miguel Meysulao High School', 'San Marcos': 'NV9 Multi-Purpose', 'San Miguel': 'San Miguel Meysulao High School', 'Santa Lucia': 'Palimbang Empty Lot', 'Santo Niño': 'BMLTC Multi-Purpose Bldg and EC', 'Sapang Bayan': 'Palimbang Empty Lot', 'Sergio Bayan': 'NV9 Multi-Purpose', 'Sucol': 'San Miguel Meysulao High School'}, 'shelterlvl': {'BMLTC Multi-Purpose Bldg and EC': 2, 'F. Mendoza Memorial Elem Sch.': 2, 'Calumpit Sports Complex': 2, 'Gatbuca Basketball Court': 2, 'San Miguel Meysulao High School': 1, 'Doña Damiana Elem School': 1, 'Danga Dike': 1, 'Meysulao Multipurpose/E.C.': 2, 'Calizon Dike': 2, 'San Marcos Elem. Sch.': 2, 'San Marcos National H.S.': 1, 'GMA Kapuso E.C.': 2, 'NV9 Multi-Purpose': 2, 'Frances E.C.': 2, 'Balungao E.C.': 2, 'Gugo E.C.': 1, 'San Marcos E.C.': 1, 'San Jose E.C.': 1, 'MEYTO Multi-Purpose/ E.C.': 1, 'Barangay Hall Bulusan': 2, 'Brgy. Hall Sta. Lucia': 2, 'Mun. Covered Court': 1, 'Pio Cruzcosa Empty Lot': 2, 'Palimbang Empty Lot': 2, "Iba O'Este Empty Lot 1": 2, "Iba O'Este Empty Lot 2": 1, 'Caniogan Empty Lot': 2, "Iba O'Este Empty Lot 4": 1, 'Caniogan Empty Lot 2': 2, 'Corazon Empty Lot 1': 1, 'Corazon Empty Lot 2': 1, 'Gugo Empty Lot': 2}}</t>
  </si>
  <si>
    <t>{'initial': {'Balite': 'San Marcos National H.S.', 'Balungao': 'F. Mendoza Memorial Elem Sch.', 'Buguion': 'NV9 Multi-Purpose', 'Bulusan': 'NV9 Multi-Purpose', 'Calizon': 'F. Mendoza Memorial Elem Sch.', 'Calumpang': 'NV9 Multi-Purpose', 'Caniogan': 'NV9 Multi-Purpose', 'Corazon': 'San Marcos Elem. Sch.', 'Frances': 'San Marcos National H.S.', 'Gatbuca': 'San Marcos National H.S.', 'Gugo': 'NV9 Multi-Purpose', 'Iba Este': 'San Marcos National H.S.', "Iba O'Este": 'Doña Damiana Elem School', 'Longos': 'San Marcos National H.S.', 'Meysulao': 'NV9 Multi-Purpose', 'Meyto': 'San Marcos National H.S.', 'Palimbang': 'San Marcos National H.S.', 'Panducot': 'F. Mendoza Memorial Elem Sch.', 'Pio Cruzcosa': 'San Marcos Elem. Sch.', 'Poblacion': 'Doña Damiana Elem School', 'Pungo': 'San Marcos National H.S.', 'San Jose': 'San Marcos National H.S.', 'San Marcos': 'San Marcos Elem. Sch.', 'San Miguel': 'Doña Damiana Elem School', 'Santa Lucia': 'San Marcos National H.S.', 'Santo Niño': 'San Marcos National H.S.', 'Sapang Bayan': 'F. Mendoza Memorial Elem Sch.', 'Sergio Bayan': 'San Marcos National H.S.', 'Sucol': 'F. Mendoza Memorial Elem Sch.'}}</t>
  </si>
  <si>
    <t xml:space="preserve"> {'initial': {'Balite': 'San Marcos National H.S.', 'Balungao': 'F. Mendoza Memorial Elem Sch.', 'Buguion': 'San Marcos National H.S.', 'Bulusan': 'F. Mendoza Memorial Elem Sch.', 'Calizon': 'BMLTC Multi-Purpose Bldg and EC', 'Calumpang': 'San Marcos Elem. Sch.', 'Caniogan': 'San Marcos National H.S.', 'Corazon': 'BMLTC Multi-Purpose Bldg and EC', 'Frances': 'BMLTC Multi-Purpose Bldg and EC', 'Gatbuca': 'NV9 Multi-Purpose', 'Gugo': 'Barangay Hall Bulusan', 'Iba Este': 'San Marcos Elem. Sch.', "Iba O'Este": 'San Marcos National H.S.', 'Longos': 'San Marcos National H.S.', 'Meysulao': 'Barangay Hall Bulusan', 'Meyto': 'Barangay Hall Bulusan', 'Palimbang': 'San Marcos National H.S.', 'Panducot': 'BMLTC Multi-Purpose Bldg and EC', 'Pio Cruzcosa': 'San Marcos National H.S.', 'Poblacion': 'Calumpit Sports Complex', 'Pungo': 'San Marcos National H.S.', 'San Jose': 'Calumpit Sports Complex', 'San Marcos': 'San Marcos National H.S.', 'San Miguel': 'NV9 Multi-Purpose', 'Santa Lucia': 'Barangay Hall Bulusan', 'Santo Niño': 'NV9 Multi-Purpose', 'Sapang Bayan': 'F. Mendoza Memorial Elem Sch.', 'Sergio Bayan': 'San Marcos Elem. Sch.', 'Sucol': 'F. Mendoza Memorial Elem Sch.'}, 'shelterlvl': {'BMLTC Multi-Purpose Bldg and EC': 1, 'F. Mendoza Memorial Elem Sch.': 1, 'Calumpit Sports Complex': 1, 'Gatbuca Basketball Court': 1, 'San Miguel Meysulao High School': 1, 'Doña Damiana Elem School': 2, 'Danga Dike': 2, 'Meysulao Multipurpose/E.C.': 2, 'Calizon Dike': 2, 'San Marcos Elem. Sch.': 1, 'San Marcos National H.S.': 1, 'GMA Kapuso E.C.': 2, 'NV9 Multi-Purpose': 1, 'Frances E.C.': 1, 'Balungao E.C.': 2, 'Gugo E.C.': 2, 'San Marcos E.C.': 1, 'San Jose E.C.': 2, 'MEYTO Multi-Purpose/ E.C.': 2, 'Barangay Hall Bulusan': 2, 'Brgy. Hall Sta. Lucia': 2, 'Mun. Covered Court': 2, 'Pio Cruzcosa Empty Lot': 2, 'Palimbang Empty Lot': 1, "Iba O'Este Empty Lot 1": 1, "Iba O'Este Empty Lot 2": 1, 'Caniogan Empty Lot': 1, "Iba O'Este Empty Lot 4": 2, 'Caniogan Empty Lot 2': 2, 'Corazon Empty Lot 1': 1, 'Corazon Empty Lot 2': 1, 'Gugo Empty Lot': 1}}</t>
  </si>
  <si>
    <t>10 minutes and 33.70</t>
  </si>
  <si>
    <t>{'initial': {'Balite': 'NV9 Multi-Purpose', 'Balungao': 'Mun. Covered Court', 'Buguion': 'San Marcos Elem. Sch.', 'Bulusan': 'F. Mendoza Memorial Elem Sch.', 'Calizon': 'Barangay Hall Bulusan', 'Calumpang': 'San Marcos Elem. Sch.', 'Caniogan': 'Corazon Empty Lot 1', 'Corazon': 'Corazon Empty Lot 1', 'Frances': 'F. Mendoza Memorial Elem Sch.', 'Gatbuca': 'F. Mendoza Memorial Elem Sch.', 'Gugo': 'Calumpit Sports Complex', 'Iba Este': 'F. Mendoza Memorial Elem Sch.', "Iba O'Este": 'NV9 Multi-Purpose', 'Longos': 'Corazon Empty Lot 1', 'Meysulao': 'Barangay Hall Bulusan', 'Meyto': 'Calumpit Sports Complex', 'Palimbang': 'San Marcos Elem. Sch.', 'Panducot': 'Barangay Hall Bulusan', 'Pio Cruzcosa': 'Corazon Empty Lot 1', 'Poblacion': 'F. Mendoza Memorial Elem Sch.', 'Pungo': 'San Marcos Elem. Sch.', 'San Jose': 'Mun. Covered Court', 'San Marcos': "Iba O'Este Empty Lot 4", 'San Miguel': 'BMLTC Multi-Purpose Bldg and EC', 'Santa Lucia': 'Barangay Hall Bulusan', 'Santo Niño': 'F. Mendoza Memorial Elem Sch.', 'Sapang Bayan': 'Calumpit Sports Complex', 'Sergio Bayan': "Iba O'Este Empty Lot 4", 'Sucol': 'F. Mendoza Memorial Elem Sch.'}, 'transferred': {'Balite': "Iba O'Este Empty Lot 4", 'Balungao': 'Mun. Covered Court', 'Buguion': 'San Marcos Elem. Sch.', 'Bulusan': 'F. Mendoza Memorial Elem Sch.', 'Calizon': 'Barangay Hall Bulusan', 'Calumpang': 'San Marcos Elem. Sch.', 'Caniogan': 'Corazon Empty Lot 1', 'Corazon': 'Corazon Empty Lot 1', 'Frances': 'F. Mendoza Memorial Elem Sch.', 'Gatbuca': 'F. Mendoza Memorial Elem Sch.', 'Gugo': 'BMLTC Multi-Purpose Bldg and EC', 'Iba Este': 'F. Mendoza Memorial Elem Sch.', "Iba O'Este": 'Corazon Empty Lot 1', 'Longos': 'Corazon Empty Lot 1', 'Meysulao': 'Barangay Hall Bulusan', 'Meyto': 'Calumpit Sports Complex', 'Palimbang': 'San Marcos Elem. Sch.', 'Panducot': 'Barangay Hall Bulusan', 'Pio Cruzcosa': 'Corazon Empty Lot 1', 'Poblacion': 'F. Mendoza Memorial Elem Sch.', 'Pungo': 'San Marcos Elem. Sch.', 'San Jose': 'Mun. Covered Court', 'San Marcos': "Iba O'Este Empty Lot 4", 'San Miguel': 'Calumpit Sports Complex', 'Santa Lucia': 'Barangay Hall Bulusan', 'Santo Niño': 'F. Mendoza Memorial Elem Sch.', 'Sapang Bayan': 'BMLTC Multi-Purpose Bldg and EC', 'Sergio Bayan': "Iba O'Este Empty Lot 4", 'Sucol': 'F. Mendoza Memorial Elem Sch.'}, 'shelterlvl': {'BMLTC Multi-Purpose Bldg and EC': 2, 'F. Mendoza Memorial Elem Sch.': 2, 'Calumpit Sports Complex': 2, 'Gatbuca Basketball Court': 2, 'San Miguel Meysulao High School': 2, 'Doña Damiana Elem School': 1, 'Danga Dike': 2, 'Meysulao Multipurpose/E.C.': 2, 'Calizon Dike': 1, 'San Marcos Elem. Sch.': 2, 'San Marcos National H.S.': 1, 'GMA Kapuso E.C.': 2, 'NV9 Multi-Purpose': 1, 'Frances E.C.': 1, 'Balungao E.C.': 1, 'Gugo E.C.': 1, 'San Marcos E.C.': 1, 'San Jose E.C.': 2, 'MEYTO Multi-Purpose/ E.C.': 1, 'Barangay Hall Bulusan': 2, 'Brgy. Hall Sta. Lucia': 1, 'Mun. Covered Court': 2, 'Pio Cruzcosa Empty Lot': 1, 'Palimbang Empty Lot': 1, "Iba O'Este Empty Lot 1": 2, "Iba O'Este Empty Lot 2": 1, 'Caniogan Empty Lot': 1, "Iba O'Este Empty Lot 4": 2, 'Caniogan Empty Lot 2': 2, 'Corazon Empty Lot 1': 2, 'Corazon Empty Lot 2': 1, 'Gugo Empty Lot': 2}})</t>
  </si>
  <si>
    <t>11m 24.74s</t>
  </si>
  <si>
    <t>{'initial': {'Balite': 'San Miguel Meysulao High School', 'Balungao': 'NV9 Multi-Purpose', 'Buguion': 'San Miguel Meysulao High School', 'Bulusan': 'San Miguel Meysulao High School', 'Calizon': 'San Marcos National H.S.', 'Calumpang': 'NV9 Multi-Purpose', 'Caniogan': 'San Marcos National H.S.', 'Corazon': 'NV9 Multi-Purpose', 'Frances': 'Palimbang Empty Lot', 'Gatbuca': 'San Marcos National H.S.', 'Gugo': 'San Marcos National H.S.', 'Iba Este': 'San Miguel Meysulao High School', "Iba O'Este": 'San Marcos National H.S.', 'Longos': 'NV9 Multi-Purpose', 'Meysulao': 'San Marcos National H.S.', 'Meyto': 'Palimbang Empty Lot', 'Palimbang': 'San Marcos National H.S.', 'Panducot': 'Palimbang Empty Lot', 'Pio Cruzcosa': 'NV9 Multi-Purpose', 'Poblacion': 'San Miguel Meysulao High School', 'Pungo': 'San Marcos National H.S.', 'San Jose': 'BMLTC Multi-Purpose Bldg and EC', 'San Marcos': 'San Marcos National H.S.', 'San Miguel': 'San Miguel Meysulao High School', 'Santa Lucia': 'San Miguel Meysulao High School', 'Santo Niño': 'San Marcos National H.S.', 'Sapang Bayan': 'BMLTC Multi-Purpose Bldg and EC', 'Sergio Bayan': 'Palimbang Empty Lot', 'Sucol': 'Palimbang Empty Lot'}, 'transferred': {'Balite': 'Palimbang Empty Lot', 'Balungao': 'Palimbang Empty Lot', 'Buguion': 'Corazon Empty Lot 1', 'Bulusan': 'Corazon Empty Lot 1', 'Calizon': 'NV9 Multi-Purpose', 'Calumpang': 'Mun. Covered Court', 'Caniogan': 'Palimbang Empty Lot', 'Corazon': 'Corazon Empty Lot 1', 'Frances': 'Palimbang Empty Lot', 'Gatbuca': 'Corazon Empty Lot 1', 'Gugo': 'Palimbang Empty Lot', 'Iba Este': 'Mun. Covered Court', "Iba O'Este": 'NV9 Multi-Purpose', 'Longos': 'NV9 Multi-Purpose', 'Meysulao': 'Palimbang Empty Lot', 'Meyto': 'NV9 Multi-Purpose', 'Palimbang': 'Corazon Empty Lot 1', 'Panducot': 'Palimbang Empty Lot', 'Pio Cruzcosa': 'NV9 Multi-Purpose', 'Poblacion': 'Palimbang Empty Lot', 'Pungo': 'Corazon Empty Lot 1', 'San Jose': 'NV9 Multi-Purpose', 'San Marcos': 'Palimbang Empty Lot', 'San Miguel': 'Mun. Covered Court', 'Santa Lucia': 'Palimbang Empty Lot', 'Santo Niño': 'Corazon Empty Lot 1', 'Sapang Bayan': 'Mun. Covered Court', 'Sergio Bayan': 'Palimbang Empty Lot', 'Sucol': 'Mun. Covered Court'}, 'shelterlvl': {'BMLTC Multi-Purpose Bldg and EC': 1, 'F. Mendoza Memorial Elem Sch.': 1, 'Calumpit Sports Complex': 1, 'Gatbuca Basketball Court': 2, 'San Miguel Meysulao High School': 1, 'Doña Damiana Elem School': 1, 'Danga Dike': 2, 'Meysulao Multipurpose/E.C.': 2, 'Calizon Dike': 1, 'San Marcos Elem. Sch.': 1, 'San Marcos National H.S.': 1, 'GMA Kapuso E.C.': 1, 'NV9 Multi-Purpose': 1, 'Frances E.C.': 2, 'Balungao E.C.': 2, 'Gugo E.C.': 1, 'San Marcos E.C.': 1, 'San Jose E.C.': 2, 'MEYTO Multi-Purpose/ E.C.': 2, 'Barangay Hall Bulusan': 1, 'Brgy. Hall Sta. Lucia': 1, 'Mun. Covered Court': 2, 'Pio Cruzcosa Empty Lot': 1, 'Palimbang Empty Lot': 2, "Iba O'Este Empty Lot 1": 2, "Iba O'Este Empty Lot 2": 1, 'Caniogan Empty Lot': 1, "Iba O'Este Empty Lot 4": 1, 'Caniogan Empty Lot 2': 2, 'Corazon Empty Lot 1': 2, 'Corazon Empty Lot 2': 1, 'Gugo Empty Lot': 1}}</t>
  </si>
  <si>
    <t>{'initial': {'Balite': 'San Marcos National H.S.', 'Balungao': 'Barangay Hall Bulusan', 'Buguion': 'San Marcos National H.S.', 'Bulusan': 'Palimbang Empty Lot', 'Calizon': 'San Marcos National H.S.', 'Calumpang': 'San Marcos National H.S.', 'Caniogan': 'Palimbang Empty Lot', 'Corazon': 'F. Mendoza Memorial Elem Sch.', 'Frances': 'BMLTC Multi-Purpose Bldg and EC', 'Gatbuca': 'F. Mendoza Memorial Elem Sch.', 'Gugo': 'San Marcos National H.S.', 'Iba Este': 'San Marcos National H.S.', "Iba O'Este": 'NV9 Multi-Purpose', 'Longos': 'San Marcos National H.S.', 'Meysulao': 'BMLTC Multi-Purpose Bldg and EC', 'Meyto': 'F. Mendoza Memorial Elem Sch.', 'Palimbang': 'San Marcos National H.S.', 'Panducot': 'Palimbang Empty Lot', 'Pio Cruzcosa': 'San Marcos National H.S.', 'Poblacion': 'F. Mendoza Memorial Elem Sch.', 'Pungo': 'San Marcos National H.S.', 'San Jose': 'NV9 Multi-Purpose', 'San Marcos': 'San Marcos National H.S.', 'San Miguel': 'San Marcos National H.S.', 'Santa Lucia': 'Palimbang Empty Lot', 'Santo Niño': 'Palimbang Empty Lot', 'Sapang Bayan': 'BMLTC Multi-Purpose Bldg and EC', 'Sergio Bayan': 'San Marcos National H.S.', 'Sucol': 'Palimbang Empty Lot'}}</t>
  </si>
  <si>
    <t>3m 12s</t>
  </si>
  <si>
    <t>{'initial': {'Balite': 'San Marcos National H.S.', 'Balungao': 'San Marcos National H.S.', 'Buguion': 'San Marcos National H.S.', 'Bulusan': 'F. Mendoza Memorial Elem Sch.', 'Calizon': 'NV9 Multi-Purpose', 'Calumpang': 'San Marcos National H.S.', 'Caniogan': 'Corazon Empty Lot 1', 'Corazon': 'BMLTC Multi-Purpose Bldg and EC', 'Frances': 'F. Mendoza Memorial Elem Sch.', 'Gatbuca': 'Corazon Empty Lot 1', 'Gugo': 'Corazon Empty Lot 1', 'Iba Este': 'San Marcos National H.S.', "Iba O'Este": 'San Marcos National H.S.', 'Longos': 'San Marcos National H.S.', 'Meysulao': 'NV9 Multi-Purpose', 'Meyto': 'Barangay Hall Bulusan', 'Palimbang': 'San Marcos Elem. Sch.', 'Panducot': 'F. Mendoza Memorial Elem Sch.', 'Pio Cruzcosa': 'San Marcos National H.S.', 'Poblacion': 'F. Mendoza Memorial Elem Sch.', 'Pungo': 'BMLTC Multi-Purpose Bldg and EC', 'San Jose': 'NV9 Multi-Purpose', 'San Marcos': 'San Marcos Elem. Sch.', 'San Miguel': 'NV9 Multi-Purpose', 'Santa Lucia': 'Barangay Hall Bulusan', 'Santo Niño': 'San Marcos Elem. Sch.', 'Sapang Bayan': 'Corazon Empty Lot 1', 'Sergio Bayan': 'San Marcos Elem. Sch.', 'Sucol': 'F. Mendoza Memorial Elem Sch.'}, 'shelterlvl': {'BMLTC Multi-Purpose Bldg and EC': 1, 'F. Mendoza Memorial Elem Sch.': 1, 'Calumpit Sports Complex': 2, 'Gatbuca Basketball Court': 2, 'San Miguel Meysulao High School': 2, 'Doña Damiana Elem School': 1, 'Danga Dike': 1, 'Meysulao Multipurpose/E.C.': 1, 'Calizon Dike': 2, 'San Marcos Elem. Sch.': 1, 'San Marcos National H.S.': 1, 'GMA Kapuso E.C.': 1, 'NV9 Multi-Purpose': 1, 'Frances E.C.': 2, 'Balungao E.C.': 1, 'Gugo E.C.': 1, 'San Marcos E.C.': 2, 'San Jose E.C.': 2, 'MEYTO Multi-Purpose/ E.C.': 2, 'Barangay Hall Bulusan': 1, 'Brgy. Hall Sta. Lucia': 1, 'Mun. Covered Court': 1, 'Pio Cruzcosa Empty Lot': 2, 'Palimbang Empty Lot': 1, "Iba O'Este Empty Lot 1": 2, "Iba O'Este Empty Lot 2": 2, 'Caniogan Empty Lot': 2, "Iba O'Este Empty Lot 4": 2, 'Caniogan Empty Lot 2': 2, 'Corazon Empty Lot 1': 2, 'Corazon Empty Lot 2': 2, 'Gugo Empty Lot': 1}}</t>
  </si>
  <si>
    <t>10 minutes and 23.05</t>
  </si>
  <si>
    <t>{'initial': {'Balite': 'San Marcos Elem. Sch.', 'Balungao': 'F. Mendoza Memorial Elem Sch.', 'Buguion': 'San Marcos Elem. Sch.', 'Bulusan': 'Palimbang Empty Lot', 'Calizon': "Iba O'Este Empty Lot 4", 'Calumpang': 'San Marcos National H.S.', 'Caniogan': 'Palimbang Empty Lot', 'Corazon': "Iba O'Este Empty Lot 2", 'Frances': 'F. Mendoza Memorial Elem Sch.', 'Gatbuca': 'F. Mendoza Memorial Elem Sch.', 'Gugo': "Iba O'Este Empty Lot 2", 'Iba Este': 'Palimbang Empty Lot', "Iba O'Este": 'NV9 Multi-Purpose', 'Longos': 'San Marcos National H.S.', 'Meysulao': 'F. Mendoza Memorial Elem Sch.', 'Meyto': 'Palimbang Empty Lot', 'Palimbang': 'San Marcos Elem. Sch.', 'Panducot': 'F. Mendoza Memorial Elem Sch.', 'Pio Cruzcosa': 'San Marcos Elem. Sch.', 'Poblacion': 'F. Mendoza Memorial Elem Sch.', 'Pungo': 'Palimbang Empty Lot', 'San Jose': 'NV9 Multi-Purpose', 'San Marcos': 'San Marcos Elem. Sch.', 'San Miguel': 'NV9 Multi-Purpose', 'Santa Lucia': "Iba O'Este Empty Lot 4", 'Santo Niño': 'Palimbang Empty Lot', 'Sapang Bayan': 'Palimbang Empty Lot', 'Sergio Bayan': 'San Marcos National H.S.', 'Sucol': 'F. Mendoza Memorial Elem Sch.'}, 'transferred': {'Balite': 'San Marcos Elem. Sch.', 'Balungao': 'F. Mendoza Memorial Elem Sch.', 'Buguion': 'San Marcos Elem. Sch.', 'Bulusan': 'Palimbang Empty Lot', 'Calizon': "Iba O'Este Empty Lot 4", 'Calumpang': 'San Marcos Elem. Sch.', 'Caniogan': 'Palimbang Empty Lot', 'Corazon': "Iba O'Este Empty Lot 2", 'Frances': 'F. Mendoza Memorial Elem Sch.', 'Gatbuca': 'F. Mendoza Memorial Elem Sch.', 'Gugo': "Iba O'Este Empty Lot 2", 'Iba Este': 'Palimbang Empty Lot', "Iba O'Este": 'NV9 Multi-Purpose', 'Longos': 'San Marcos Elem. Sch.', 'Meysulao': 'F. Mendoza Memorial Elem Sch.', 'Meyto': 'Palimbang Empty Lot', 'Palimbang': 'San Marcos Elem. Sch.', 'Panducot': 'F. Mendoza Memorial Elem Sch.', 'Pio Cruzcosa': 'San Marcos Elem. Sch.', 'Poblacion': 'F. Mendoza Memorial Elem Sch.', 'Pungo': 'Palimbang Empty Lot', 'San Jose': 'NV9 Multi-Purpose', 'San Marcos': 'San Marcos Elem. Sch.', 'San Miguel': 'NV9 Multi-Purpose', 'Santa Lucia': "Iba O'Este Empty Lot 4", 'Santo Niño': 'Palimbang Empty Lot', 'Sapang Bayan': 'Palimbang Empty Lot', 'Sergio Bayan': 'San Marcos Elem. Sch.', 'Sucol': 'F. Mendoza Memorial Elem Sch.'}, 'shelterlvl': {'BMLTC Multi-Purpose Bldg and EC': 2, 'F. Mendoza Memorial Elem Sch.': 2, 'Calumpit Sports Complex': 2, 'Gatbuca Basketball Court': 1, 'San Miguel Meysulao High School': 1, 'Doña Damiana Elem School': 1, 'Danga Dike': 2, 'Meysulao Multipurpose/E.C.': 1, 'Calizon Dike': 1, 'San Marcos Elem. Sch.': 2, 'San Marcos National H.S.': 1, 'GMA Kapuso E.C.': 2, 'NV9 Multi-Purpose': 2, 'Frances E.C.': 2, 'Balungao E.C.': 2, 'Gugo E.C.': 2, 'San Marcos E.C.': 1, 'San Jose E.C.': 1, 'MEYTO Multi-Purpose/ E.C.': 1, 'Barangay Hall Bulusan': 1, 'Brgy. Hall Sta. Lucia': 1, 'Mun. Covered Court': 2, 'Pio Cruzcosa Empty Lot': 1, 'Palimbang Empty Lot': 2, "Iba O'Este Empty Lot 1": 2, "Iba O'Este Empty Lot 2": 2, 'Caniogan Empty Lot': 2, "Iba O'Este Empty Lot 4": 2, 'Caniogan Empty Lot 2': 1, 'Corazon Empty Lot 1': 2, 'Corazon Empty Lot 2': 2, 'Gugo Empty Lot': 2}})</t>
  </si>
  <si>
    <t>4 minutes and 42.97</t>
  </si>
  <si>
    <t>{'initial': {'Balite': 'San Marcos National H.S.', 'Balungao': 'San Marcos National H.S.', 'Buguion': 'Palimbang Empty Lot', 'Bulusan': 'San Marcos Elem. Sch.', 'Calizon': 'Doña Damiana Elem School', 'Calumpang': 'NV9 Multi-Purpose', 'Caniogan': 'San Marcos National H.S.', 'Corazon': 'San Marcos Elem. Sch.', 'Frances': 'San Miguel Meysulao High School', 'Gatbuca': 'NV9 Multi-Purpose', 'Gugo': 'Doña Damiana Elem School', 'Iba Este': 'Doña Damiana Elem School', "Iba O'Este": 'Doña Damiana Elem School', 'Longos': 'Palimbang Empty Lot', 'Meysulao': 'San Marcos National H.S.', 'Meyto': 'NV9 Multi-Purpose', 'Palimbang': 'San Marcos National H.S.', 'Panducot': 'San Marcos National H.S.', 'Pio Cruzcosa': 'San Marcos National H.S.', 'Poblacion': 'San Miguel Meysulao High School', 'Pungo': 'San Marcos National H.S.', 'San Jose': 'San Marcos National H.S.', 'San Marcos': 'San Marcos National H.S.', 'San Miguel': 'Palimbang Empty Lot', 'Santa Lucia': 'NV9 Multi-Purpose', 'Santo Niño': 'San Miguel Meysulao High School', 'Sapang Bayan': 'San Marcos National H.S.', 'Sergio Bayan': 'San Marcos Elem. Sch.', 'Sucol': 'San Marcos Elem. Sch.'}, 'transferred': {'Balite': 'Pio Cruzcosa Empty Lot', 'Balungao': 'Barangay Hall Bulusan', 'Buguion': 'Pio Cruzcosa Empty Lot', 'Bulusan': 'Pio Cruzcosa Empty Lot', 'Calizon': 'Corazon Empty Lot 2', 'Calumpang': 'San Marcos Elem. Sch.', 'Caniogan': 'Mun. Covered Court', 'Corazon': 'Gugo Empty Lot', 'Frances': 'Barangay Hall Bulusan', 'Gatbuca': 'San Marcos Elem. Sch.', 'Gugo': 'Corazon Empty Lot 2', 'Iba Este': 'San Marcos Elem. Sch.', "Iba O'Este": 'San Marcos Elem. Sch.', 'Longos': 'Mun. Covered Court', 'Meysulao': 'Corazon Empty Lot 2', 'Meyto': 'Gugo Empty Lot', 'Palimbang': 'Corazon Empty Lot 2', 'Panducot': 'San Marcos Elem. Sch.', 'Pio Cruzcosa': 'Mun. Covered Court', 'Poblacion': 'San Marcos Elem. Sch.', 'Pungo': 'Barangay Hall Bulusan', 'San Jose': 'Gugo Empty Lot', 'San Marcos': 'Gugo Empty Lot', 'San Miguel': 'Mun. Covered Court', 'Santa Lucia': 'Corazon Empty Lot 2', 'Santo Niño': 'San Marcos Elem. Sch.', 'Sapang Bayan': 'Mun. Covered Court', 'Sergio Bayan': 'San Marcos Elem. Sch.', 'Sucol': 'San Marcos Elem. Sch.'}, 'shelterlvl': {'BMLTC Multi-Purpose Bldg and EC': 1, 'F. Mendoza Memorial Elem Sch.': 2, 'Calumpit Sports Complex': 1, 'Gatbuca Basketball Court': 1, 'San Miguel Meysulao High School': 1, 'Doña Damiana Elem School': 1, 'Danga Dike': 2, 'Meysulao Multipurpose/E.C.': 2, 'Calizon Dike': 2, 'San Marcos Elem. Sch.': 1, 'San Marcos National H.S.': 1, 'GMA Kapuso E.C.': 1, 'NV9 Multi-Purpose': 1, 'Frances E.C.': 2, 'Balungao E.C.': 1, 'Gugo E.C.': 2, 'San Marcos E.C.': 1, 'San Jose E.C.': 1, 'MEYTO Multi-Purpose/ E.C.': 2, 'Barangay Hall Bulusan': 2, 'Brgy. Hall Sta. Lucia': 2, 'Mun. Covered Court': 2, 'Pio Cruzcosa Empty Lot': 2, 'Palimbang Empty Lot': 1, "Iba O'Este Empty Lot 1": 1, "Iba O'Este Empty Lot 2": 2, 'Caniogan Empty Lot': 1, "Iba O'Este Empty Lot 4": 1, 'Caniogan Empty Lot 2': 2, 'Corazon Empty Lot 1': 2, 'Corazon Empty Lot 2': 2, 'Gugo Empty Lot': 2}}</t>
  </si>
  <si>
    <t>{'initial': {'Balite': 'San Marcos National H.S.', 'Balungao': 'San Marcos National H.S.', 'Buguion': 'San Marcos National H.S.', 'Bulusan': 'San Marcos National H.S.', 'Calizon': 'Palimbang Empty Lot', 'Calumpang': 'Palimbang Empty Lot', 'Caniogan': 'San Marcos National H.S.', 'Corazon': 'F. Mendoza Memorial Elem Sch.', 'Frances': 'San Miguel Meysulao High School', 'Gatbuca': 'San Miguel Meysulao High School', 'Gugo': 'San Marcos National H.S.', 'Iba Este': 'NV9 Multi-Purpose', "Iba O'Este": 'NV9 Multi-Purpose', 'Longos': 'San Marcos National H.S.', 'Meysulao': 'F. Mendoza Memorial Elem Sch.', 'Meyto': 'San Marcos National H.S.', 'Palimbang': 'San Marcos National H.S.', 'Panducot': 'Palimbang Empty Lot', 'Pio Cruzcosa': 'Palimbang Empty Lot', 'Poblacion': 'F. Mendoza Memorial Elem Sch.', 'Pungo': 'San Marcos National H.S.', 'San Jose': 'San Marcos National H.S.', 'San Marcos': 'San Marcos National H.S.', 'San Miguel': 'San Miguel Meysulao High School', 'Santa Lucia': 'F. Mendoza Memorial Elem Sch.', 'Santo Niño': 'Palimbang Empty Lot', 'Sapang Bayan': 'F. Mendoza Memorial Elem Sch.', 'Sergio Bayan': 'San Marcos National H.S.', 'Sucol': 'Palimbang Empty Lot'}}</t>
  </si>
  <si>
    <t>{'initial': {'Balite': 'Barangay Hall Bulusan', 'Balungao': 'F. Mendoza Memorial Elem Sch.', 'Buguion': 'San Marcos Elem. Sch.', 'Bulusan': 'BMLTC Multi-Purpose Bldg and EC', 'Calizon': 'BMLTC Multi-Purpose Bldg and EC', 'Calumpang': 'San Marcos National H.S.', 'Caniogan': 'San Marcos National H.S.', 'Corazon': 'NV9 Multi-Purpose', 'Frances': 'San Marcos National H.S.', 'Gatbuca': 'F. Mendoza Memorial Elem Sch.', 'Gugo': 'BMLTC Multi-Purpose Bldg and EC', 'Iba Este': 'San Marcos National H.S.', "Iba O'Este": 'San Marcos National H.S.', 'Longos': 'NV9 Multi-Purpose', 'Meysulao': 'BMLTC Multi-Purpose Bldg and EC', 'Meyto': 'NV9 Multi-Purpose', 'Palimbang': 'San Marcos National H.S.', 'Panducot': 'F. Mendoza Memorial Elem Sch.', 'Pio Cruzcosa': 'San Marcos National H.S.', 'Poblacion': 'Calumpit Sports Complex', 'Pungo': 'San Marcos National H.S.', 'San Jose': 'NV9 Multi-Purpose', 'San Marcos': 'San Marcos Elem. Sch.', 'San Miguel': 'Calumpit Sports Complex', 'Santa Lucia': 'BMLTC Multi-Purpose Bldg and EC', 'Santo Niño': 'San Marcos National H.S.', 'Sapang Bayan': 'NV9 Multi-Purpose', 'Sergio Bayan': 'San Marcos Elem. Sch.', 'Sucol': 'San Marcos Elem. Sch.'}, 'shelterlvl': {'BMLTC Multi-Purpose Bldg and EC': 1, 'F. Mendoza Memorial Elem Sch.': 1, 'Calumpit Sports Complex': 1, 'Gatbuca Basketball Court': 1, 'San Miguel Meysulao High School': 1, 'Doña Damiana Elem School': 1, 'Danga Dike': 2, 'Meysulao Multipurpose/E.C.': 2, 'Calizon Dike': 2, 'San Marcos Elem. Sch.': 1, 'San Marcos National H.S.': 1, 'GMA Kapuso E.C.': 2, 'NV9 Multi-Purpose': 1, 'Frances E.C.': 1, 'Balungao E.C.': 2, 'Gugo E.C.': 2, 'San Marcos E.C.': 2, 'San Jose E.C.': 2, 'MEYTO Multi-Purpose/ E.C.': 1, 'Barangay Hall Bulusan': 1, 'Brgy. Hall Sta. Lucia': 2, 'Mun. Covered Court': 1, 'Pio Cruzcosa Empty Lot': 2, 'Palimbang Empty Lot': 1, "Iba O'Este Empty Lot 1": 2, "Iba O'Este Empty Lot 2": 2, 'Caniogan Empty Lot': 1, "Iba O'Este Empty Lot 4": 1, 'Caniogan Empty Lot 2': 2, 'Corazon Empty Lot 1': 1, 'Corazon Empty Lot 2': 2, 'Gugo Empty Lot': 1}}</t>
  </si>
  <si>
    <t>10 minutes and 25.32</t>
  </si>
  <si>
    <t xml:space="preserve">{'initial': {'Balite': 'San Marcos National H.S.', 'Balungao': 'Mun. Covered Court', 'Buguion': 'San Marcos National H.S.', 'Bulusan': 'Mun. Covered Court', 'Calizon': 'Mun. Covered Court', 'Calumpang': 'San Marcos National H.S.', 'Caniogan': 'Palimbang Empty Lot', 'Corazon': 'Corazon Empty Lot 1', 'Frances': 'BMLTC Multi-Purpose Bldg and EC', 'Gatbuca': 'F. Mendoza Memorial Elem Sch.', 'Gugo': 'Caniogan Empty Lot 2', 'Iba Este': 'Palimbang Empty Lot', "Iba O'Este": 'F. Mendoza Memorial Elem Sch.', 'Longos': 'San Marcos National H.S.', 'Meysulao': 'Gugo Empty Lot', 'Meyto': 'Corazon Empty Lot 1', 'Palimbang': 'Palimbang Empty Lot', 'Panducot': 'Corazon Empty Lot 1', 'Pio Cruzcosa': 'San Marcos National H.S.', 'Poblacion': 'Corazon Empty Lot 1', 'Pungo': 'Palimbang Empty Lot', 'San Jose': 'Corazon Empty Lot 1', 'San Marcos': 'San Marcos National H.S.', 'San Miguel': 'BMLTC Multi-Purpose Bldg and EC', 'Santa Lucia': 'Gugo Empty Lot', 'Santo Niño': 'Caniogan Empty Lot 2', 'Sapang Bayan': 'BMLTC Multi-Purpose Bldg and EC', 'Sergio Bayan': 'San Marcos National H.S.', 'Sucol': 'Gugo Empty Lot'}, 'transferred': {'Balite': 'San Marcos National H.S.', 'Balungao': 'Mun. Covered Court', 'Buguion': 'San Marcos National H.S.', 'Bulusan': 'Mun. Covered Court', 'Calizon': 'Mun. Covered Court', 'Calumpang': 'San Marcos National H.S.', 'Caniogan': 'Palimbang Empty Lot', 'Corazon': 'Corazon Empty Lot 1', 'Frances': 'BMLTC Multi-Purpose Bldg and EC', 'Gatbuca': 'F. Mendoza Memorial Elem Sch.', 'Gugo': 'Caniogan Empty Lot 2', 'Iba Este': 'Palimbang Empty Lot', "Iba O'Este": 'F. Mendoza Memorial Elem Sch.', 'Longos': 'San Marcos National H.S.', 'Meysulao': 'Gugo Empty Lot', 'Meyto': 'Corazon Empty Lot 1', 'Palimbang': 'Palimbang Empty Lot', 'Panducot': 'Corazon Empty Lot 1', 'Pio Cruzcosa': 'San Marcos National H.S.', 'Poblacion': 'Corazon Empty Lot 1', 'Pungo': 'Palimbang Empty Lot', 'San Jose': 'Corazon Empty Lot 1', 'San Marcos': 'San Marcos National H.S.', 'San Miguel': 'BMLTC Multi-Purpose Bldg and EC', 'Santa Lucia': 'Gugo Empty Lot', 'Santo Niño': 'Caniogan Empty Lot 2', 'Sapang Bayan': 'BMLTC Multi-Purpose Bldg and EC', 'Sergio Bayan': 'San Marcos National H.S.', 'Sucol': 'Gugo Empty Lot'}, 'shelterlvl': {'BMLTC Multi-Purpose Bldg and EC': 2, 'F. Mendoza Memorial Elem Sch.': 2, 'Calumpit Sports Complex': 1, 'Gatbuca Basketball Court': 2, 'San Miguel Meysulao High School': 2, 'Doña Damiana Elem School': 1, 'Danga Dike': 2, 'Meysulao Multipurpose/E.C.': 2, 'Calizon Dike': 1, 'San Marcos Elem. Sch.': 2, 'San Marcos National H.S.': 2, 'GMA Kapuso E.C.': 2, 'NV9 Multi-Purpose': 2, 'Frances E.C.': 1, 'Balungao E.C.': 2, 'Gugo E.C.': 1, 'San Marcos E.C.': 1, 'San Jose E.C.': 1, 'MEYTO Multi-Purpose/ E.C.': 2, 'Barangay Hall Bulusan': 2, 'Brgy. Hall Sta. Lucia': 1, 'Mun. Covered Court': 2, 'Pio Cruzcosa Empty Lot': 1, 'Palimbang Empty Lot': 2, "Iba O'Este Empty Lot 1": 1, "Iba O'Este Empty Lot 2": 2, 'Caniogan Empty Lot': 2, "Iba O'Este Empty Lot 4": 1, 'Caniogan Empty Lot 2': 2, 'Corazon Empty Lot 1': 2, 'Corazon Empty Lot 2': 2, 'Gugo Empty Lot': 2}}) </t>
  </si>
  <si>
    <t>4 minutes and 38.03</t>
  </si>
  <si>
    <t>{'initial': {'Balite': 'San Marcos National H.S.', 'Balungao': 'Doña Damiana Elem School', 'Buguion': 'San Marcos National H.S.', 'Bulusan': 'Doña Damiana Elem School', 'Calizon': 'San Marcos National H.S.', 'Calumpang': 'BMLTC Multi-Purpose Bldg and EC', 'Caniogan': 'BMLTC Multi-Purpose Bldg and EC', 'Corazon': 'Palimbang Empty Lot', 'Frances': 'San Marcos National H.S.', 'Gatbuca': 'San Marcos National H.S.', 'Gugo': 'NV9 Multi-Purpose', 'Iba Este': 'San Marcos National H.S.', "Iba O'Este": 'San Marcos National H.S.', 'Longos': 'San Marcos National H.S.', 'Meysulao': 'BMLTC Multi-Purpose Bldg and EC', 'Meyto': 'NV9 Multi-Purpose', 'Palimbang': 'San Marcos National H.S.', 'Panducot': 'Palimbang Empty Lot', 'Pio Cruzcosa': 'Palimbang Empty Lot', 'Poblacion': 'NV9 Multi-Purpose', 'Pungo': 'Doña Damiana Elem School', 'San Jose': 'NV9 Multi-Purpose', 'San Marcos': 'San Marcos National H.S.', 'San Miguel': 'Palimbang Empty Lot', 'Santa Lucia': 'Doña Damiana Elem School', 'Santo Niño': 'NV9 Multi-Purpose', 'Sapang Bayan': 'Doña Damiana Elem School', 'Sergio Bayan': 'NV9 Multi-Purpose', 'Sucol': 'Palimbang Empty Lot'}, 'transferred': {'Balite': 'NV9 Multi-Purpose', 'Balungao': 'NV9 Multi-Purpose', 'Buguion': 'Palimbang Empty Lot', 'Bulusan': 'Palimbang Empty Lot', 'Calizon': 'NV9 Multi-Purpose', 'Calumpang': 'Corazon Empty Lot 1', 'Caniogan': 'Corazon Empty Lot 1', 'Corazon': 'NV9 Multi-Purpose', 'Frances': 'San Marcos Elem. Sch.', 'Gatbuca': 'San Marcos Elem. Sch.', 'Gugo': 'Corazon Empty Lot 1', 'Iba Este': 'Corazon Empty Lot 1', "Iba O'Este": 'San Marcos Elem. Sch.', 'Longos': 'Palimbang Empty Lot', 'Meysulao': 'Palimbang Empty Lot', 'Meyto': 'Corazon Empty Lot 1', 'Palimbang': 'Corazon Empty Lot 1', 'Panducot': 'San Marcos Elem. Sch.', 'Pio Cruzcosa': 'NV9 Multi-Purpose', 'Poblacion': 'Palimbang Empty Lot', 'Pungo': 'NV9 Multi-Purpose', 'San Jose': 'Palimbang Empty Lot', 'San Marcos': 'NV9 Multi-Purpose', 'San Miguel': 'Palimbang Empty Lot', 'Santa Lucia': 'NV9 Multi-Purpose', 'Santo Niño': 'Corazon Empty Lot 1', 'Sapang Bayan': 'San Marcos Elem. Sch.', 'Sergio Bayan': 'Palimbang Empty Lot', 'Sucol': 'San Marcos Elem. Sch.'}, 'shelterlvl': {'BMLTC Multi-Purpose Bldg and EC': 1, 'F. Mendoza Memorial Elem Sch.': 2, 'Calumpit Sports Complex': 1, 'Gatbuca Basketball Court': 2, 'San Miguel Meysulao High School': 2, 'Doña Damiana Elem School': 1, 'Danga Dike': 1, 'Meysulao Multipurpose/E.C.': 2, 'Calizon Dike': 2, 'San Marcos Elem. Sch.': 2, 'San Marcos National H.S.': 1, 'GMA Kapuso E.C.': 2, 'NV9 Multi-Purpose': 1, 'Frances E.C.': 2, 'Balungao E.C.': 1, 'Gugo E.C.': 1, 'San Marcos E.C.': 1, 'San Jose E.C.': 2, 'MEYTO Multi-Purpose/ E.C.': 1, 'Barangay Hall Bulusan': 2, 'Brgy. Hall Sta. Lucia': 2, 'Mun. Covered Court': 1, 'Pio Cruzcosa Empty Lot': 2, 'Palimbang Empty Lot': 2, "Iba O'Este Empty Lot 1": 2, "Iba O'Este Empty Lot 2": 2, 'Caniogan Empty Lot': 1, "Iba O'Este Empty Lot 4": 2, 'Caniogan Empty Lot 2': 1, 'Corazon Empty Lot 1': 2, 'Corazon Empty Lot 2': 2, 'Gugo Empty Lot': 1}})</t>
  </si>
  <si>
    <t xml:space="preserve"> {'initial': {'Balite': 'San Marcos National H.S.', 'Balungao': 'F. Mendoza Memorial Elem Sch.', 'Buguion': 'San Marcos National H.S.', 'Bulusan': 'San Marcos National H.S.', 'Calizon': 'San Marcos National H.S.', 'Calumpang': 'San Marcos National H.S.', 'Caniogan': 'Doña Damiana Elem School', 'Corazon': 'Doña Damiana Elem School', 'Frances': 'Doña Damiana Elem School', 'Gatbuca': 'San Marcos National H.S.', 'Gugo': 'San Marcos National H.S.', 'Iba Este': 'F. Mendoza Memorial Elem Sch.', "Iba O'Este": 'San Marcos National H.S.', 'Longos': 'San Marcos National H.S.', 'Meysulao': 'Doña Damiana Elem School', 'Meyto': 'Mun. Covered Court', 'Palimbang': 'San Marcos National H.S.', 'Panducot': 'Mun. Covered Court', 'Pio Cruzcosa': 'San Marcos National H.S.', 'Poblacion': 'Doña Damiana Elem School', 'Pungo': 'San Marcos Elem. Sch.', 'San Jose': 'Barangay Hall Bulusan', 'San Marcos': 'Gugo E.C.', 'San Miguel': 'Doña Damiana Elem School', 'Santa Lucia': 'Gatbuca Basketball Court', 'Santo Niño': 'San Marcos National H.S.', 'Sapang Bayan': 'F. Mendoza Memorial Elem Sch.', 'Sergio Bayan': 'Balungao E.C.', 'Sucol': 'Mun. Covered Court'}}</t>
  </si>
  <si>
    <t>3m 3s</t>
  </si>
  <si>
    <t>{'initial': {'Balite': 'San Marcos Elem. Sch.', 'Balungao': 'San Marcos National H.S.', 'Buguion': 'San Marcos National H.S.', 'Bulusan': 'BMLTC Multi-Purpose Bldg and EC', 'Calizon': 'BMLTC Multi-Purpose Bldg and EC', 'Calumpang': 'San Marcos National H.S.', 'Caniogan': 'San Marcos National H.S.', 'Corazon': 'NV9 Multi-Purpose', 'Frances': 'BMLTC Multi-Purpose Bldg and EC', 'Gatbuca': 'NV9 Multi-Purpose', 'Gugo': 'NV9 Multi-Purpose', 'Iba Este': 'San Marcos National H.S.', "Iba O'Este": 'San Marcos National H.S.', 'Longos': 'San Marcos National H.S.', 'Meysulao': 'F. Mendoza Memorial Elem Sch.', 'Meyto': 'F. Mendoza Memorial Elem Sch.', 'Palimbang': 'San Marcos Elem. Sch.', 'Panducot': 'F. Mendoza Memorial Elem Sch.', 'Pio Cruzcosa': 'San Marcos National H.S.', 'Poblacion': 'F. Mendoza Memorial Elem Sch.', 'Pungo': 'San Miguel Meysulao High School', 'San Jose': 'NV9 Multi-Purpose', 'San Marcos': 'San Marcos Elem. Sch.', 'San Miguel': 'San Miguel Meysulao High School', 'Santa Lucia': 'NV9 Multi-Purpose', 'Santo Niño': 'San Marcos National H.S.', 'Sapang Bayan': 'F. Mendoza Memorial Elem Sch.', 'Sergio Bayan': 'San Marcos National H.S.', 'Sucol': 'BMLTC Multi-Purpose Bldg and EC'}, 'shelterlvl': {'BMLTC Multi-Purpose Bldg and EC': 1, 'F. Mendoza Memorial Elem Sch.': 1, 'Calumpit Sports Complex': 2, 'Gatbuca Basketball Court': 1, 'San Miguel Meysulao High School': 1, 'Doña Damiana Elem School': 2, 'Danga Dike': 2, 'Meysulao Multipurpose/E.C.': 2, 'Calizon Dike': 1, 'San Marcos Elem. Sch.': 1, 'San Marcos National H.S.': 1, 'GMA Kapuso E.C.': 1, 'NV9 Multi-Purpose': 1, 'Frances E.C.': 1, 'Balungao E.C.': 1, 'Gugo E.C.': 2, 'San Marcos E.C.': 1, 'San Jose E.C.': 1, 'MEYTO Multi-Purpose/ E.C.': 2, 'Barangay Hall Bulusan': 1, 'Brgy. Hall Sta. Lucia': 1, 'Mun. Covered Court': 2, 'Pio Cruzcosa Empty Lot': 1, 'Palimbang Empty Lot': 2, "Iba O'Este Empty Lot 1": 1, "Iba O'Este Empty Lot 2": 1, 'Caniogan Empty Lot': 2, "Iba O'Este Empty Lot 4": 1, 'Caniogan Empty Lot 2': 2, 'Corazon Empty Lot 1': 1, 'Corazon Empty Lot 2': 1, 'Gugo Empty Lot': 1}}</t>
  </si>
  <si>
    <t>10 minutes and 31.20</t>
  </si>
  <si>
    <t>{'initial': {'Balite': 'San Marcos National H.S.', 'Balungao': 'F. Mendoza Memorial Elem Sch.', 'Buguion': 'San Marcos National H.S.', 'Bulusan': 'Barangay Hall Bulusan', 'Calizon': 'Barangay Hall Bulusan', 'Calumpang': 'San Marcos National H.S.', 'Caniogan': 'Corazon Empty Lot 1', 'Corazon': 'Corazon Empty Lot 2', 'Frances': 'F. Mendoza Memorial Elem Sch.', 'Gatbuca': 'Corazon Empty Lot 1', 'Gugo': 'Caniogan Empty Lot', 'Iba Este': 'Palimbang Empty Lot', "Iba O'Este": 'San Marcos National H.S.', 'Longos': 'San Marcos National H.S.', 'Meysulao': 'BMLTC Multi-Purpose Bldg and EC', 'Meyto': 'Barangay Hall Bulusan', 'Palimbang': 'San Marcos National H.S.', 'Panducot': 'Corazon Empty Lot 2', 'Pio Cruzcosa': 'San Marcos National H.S.', 'Poblacion': 'Corazon Empty Lot 2', 'Pungo': 'BMLTC Multi-Purpose Bldg and EC', 'San Jose': 'Palimbang Empty Lot', 'San Marcos': 'Palimbang Empty Lot', 'San Miguel': 'BMLTC Multi-Purpose Bldg and EC', 'Santa Lucia': 'Barangay Hall Bulusan', 'Santo Niño': 'Corazon Empty Lot 1', 'Sapang Bayan': 'BMLTC Multi-Purpose Bldg and EC', 'Sergio Bayan': 'San Marcos National H.S.', 'Sucol': 'F. Mendoza Memorial Elem Sch.'}, 'transferred': {'Balite': 'San Marcos National H.S.', 'Balungao': 'BMLTC Multi-Purpose Bldg and EC', 'Buguion': 'San Marcos National H.S.', 'Bulusan': 'Barangay Hall Bulusan', 'Calizon': 'Barangay Hall Bulusan', 'Calumpang': 'San Marcos National H.S.', 'Caniogan': 'Corazon Empty Lot 1', 'Corazon': 'Corazon Empty Lot 2', 'Frances': 'BMLTC Multi-Purpose Bldg and EC', 'Gatbuca': 'Corazon Empty Lot 1', 'Gugo': 'Caniogan Empty Lot', 'Iba Este': 'Caniogan Empty Lot', "Iba O'Este": 'San Marcos National H.S.', 'Longos': 'San Marcos National H.S.', 'Meysulao': 'BMLTC Multi-Purpose Bldg and EC', 'Meyto': 'Barangay Hall Bulusan', 'Palimbang': 'San Marcos National H.S.', 'Panducot': 'Corazon Empty Lot 2', 'Pio Cruzcosa': 'San Marcos National H.S.', 'Poblacion': 'Corazon Empty Lot 2', 'Pungo': 'BMLTC Multi-Purpose Bldg and EC', 'San Jose': 'San Marcos National H.S.', 'San Marcos': 'Caniogan Empty Lot', 'San Miguel': 'BMLTC Multi-Purpose Bldg and EC', 'Santa Lucia': 'Barangay Hall Bulusan', 'Santo Niño': 'Corazon Empty Lot 1', 'Sapang Bayan': 'BMLTC Multi-Purpose Bldg and EC', 'Sergio Bayan': 'San Marcos National H.S.', 'Sucol': 'BMLTC Multi-Purpose Bldg and EC'}, 'shelterlvl': {'BMLTC Multi-Purpose Bldg and EC': 2, 'F. Mendoza Memorial Elem Sch.': 1, 'Calumpit Sports Complex': 1, 'Gatbuca Basketball Court': 1, 'San Miguel Meysulao High School': 1, 'Doña Damiana Elem School': 1, 'Danga Dike': 2, 'Meysulao Multipurpose/E.C.': 2, 'Calizon Dike': 1, 'San Marcos Elem. Sch.': 1, 'San Marcos National H.S.': 2, 'GMA Kapuso E.C.': 1, 'NV9 Multi-Purpose': 1, 'Frances E.C.': 2, 'Balungao E.C.': 2, 'Gugo E.C.': 2, 'San Marcos E.C.': 1, 'San Jose E.C.': 2, 'MEYTO Multi-Purpose/ E.C.': 2, 'Barangay Hall Bulusan': 2, 'Brgy. Hall Sta. Lucia': 2, 'Mun. Covered Court': 2, 'Pio Cruzcosa Empty Lot': 1, 'Palimbang Empty Lot': 1, "Iba O'Este Empty Lot 1": 2, "Iba O'Este Empty Lot 2": 2, 'Caniogan Empty Lot': 2, "Iba O'Este Empty Lot 4": 2, 'Caniogan Empty Lot 2': 1, 'Corazon Empty Lot 1': 2, 'Corazon Empty Lot 2': 2, 'Gugo Empty Lot': 1}})</t>
  </si>
  <si>
    <t>4 minutes and 44.01</t>
  </si>
  <si>
    <t>{'initial': {'Balite': 'BMLTC Multi-Purpose Bldg and EC', 'Balungao': 'NV9 Multi-Purpose', 'Buguion': 'San Marcos National H.S.', 'Bulusan': 'San Marcos National H.S.', 'Calizon': 'San Marcos National H.S.', 'Calumpang': 'Doña Damiana Elem School', 'Caniogan': 'NV9 Multi-Purpose', 'Corazon': 'San Marcos National H.S.', 'Frances': 'BMLTC Multi-Purpose Bldg and EC', 'Gatbuca': 'Doña Damiana Elem School', 'Gugo': 'NV9 Multi-Purpose', 'Iba Este': 'Palimbang Empty Lot', "Iba O'Este": 'San Marcos National H.S.', 'Longos': 'San Marcos National H.S.', 'Meysulao': 'Doña Damiana Elem School', 'Meyto': 'NV9 Multi-Purpose', 'Palimbang': 'San Marcos National H.S.', 'Panducot': 'San Marcos National H.S.', 'Pio Cruzcosa': 'Doña Damiana Elem School', 'Poblacion': 'Doña Damiana Elem School', 'Pungo': 'San Marcos National H.S.', 'San Jose': 'San Marcos National H.S.', 'San Marcos': 'Doña Damiana Elem School', 'San Miguel': 'Palimbang Empty Lot', 'Santa Lucia': 'NV9 Multi-Purpose', 'Santo Niño': 'San Marcos National H.S.', 'Sapang Bayan': 'Palimbang Empty Lot', 'Sergio Bayan': 'Palimbang Empty Lot', 'Sucol': 'San Marcos National H.S.'}, 'transferred': {'Balite': 'San Marcos National H.S.', 'Balungao': 'San Marcos National H.S.', 'Buguion': 'F. Mendoza Memorial Elem Sch.', 'Bulusan': 'Corazon Empty Lot 1', 'Calizon': 'San Marcos National H.S.', 'Calumpang': 'Corazon Empty Lot 1', 'Caniogan': 'Calumpit Sports Complex', 'Corazon': 'Calumpit Sports Complex', 'Frances': 'F. Mendoza Memorial Elem Sch.', 'Gatbuca': 'F. Mendoza Memorial Elem Sch.', 'Gugo': 'Corazon Empty Lot 1', 'Iba Este': 'Corazon Empty Lot 1', "Iba O'Este": 'San Marcos National H.S.', 'Longos': 'BMLTC Multi-Purpose Bldg and EC', 'Meysulao': 'San Marcos National H.S.', 'Meyto': 'Corazon Empty Lot 1', 'Palimbang': 'San Marcos National H.S.', 'Panducot': 'F. Mendoza Memorial Elem Sch.', 'Pio Cruzcosa': 'F. Mendoza Memorial Elem Sch.', 'Poblacion': 'Calumpit Sports Complex', 'Pungo': 'Corazon Empty Lot 1', 'San Jose': 'F. Mendoza Memorial Elem Sch.', 'San Marcos': 'Corazon Empty Lot 1', 'San Miguel': 'BMLTC Multi-Purpose Bldg and EC', 'Santa Lucia': 'Corazon Empty Lot 1', 'Santo Niño': 'BMLTC Multi-Purpose Bldg and EC', 'Sapang Bayan': 'Corazon Empty Lot 1', 'Sergio Bayan': 'F. Mendoza Memorial Elem Sch.', 'Sucol': 'San Marcos National H.S.'}, 'shelterlvl': {'BMLTC Multi-Purpose Bldg and EC': 2, 'F. Mendoza Memorial Elem Sch.': 2, 'Calumpit Sports Complex': 2, 'Gatbuca Basketball Court': 2, 'San Miguel Meysulao High School': 1, 'Doña Damiana Elem School': 1, 'Danga Dike': 1, 'Meysulao Multipurpose/E.C.': 1, 'Calizon Dike': 2, 'San Marcos Elem. Sch.': 2, 'San Marcos National H.S.': 1, 'GMA Kapuso E.C.': 1, 'NV9 Multi-Purpose': 1, 'Frances E.C.': 2, 'Balungao E.C.': 1, 'Gugo E.C.': 2, 'San Marcos E.C.': 1, 'San Jose E.C.': 1, 'MEYTO Multi-Purpose/ E.C.': 1, 'Barangay Hall Bulusan': 1, 'Brgy. Hall Sta. Lucia': 2, 'Mun. Covered Court': 2, 'Pio Cruzcosa Empty Lot': 1, 'Palimbang Empty Lot': 1, "Iba O'Este Empty Lot 1": 1, "Iba O'Este Empty Lot 2": 2, 'Caniogan Empty Lot': 1, "Iba O'Este Empty Lot 4": 1, 'Caniogan Empty Lot 2': 1, 'Corazon Empty Lot 1': 2, 'Corazon Empty Lot 2': 2, 'Gugo Empty Lot': 2}}</t>
  </si>
  <si>
    <t>area_per_individual = 1
max_lvl2_shelters = 33
max_shelters = 33
solutions = []
num_generations = 10000
num_solutions = 100
mutation_rate = 0.2
mutation_iteration = 2</t>
  </si>
  <si>
    <t>Location</t>
  </si>
  <si>
    <t>Address</t>
  </si>
  <si>
    <t>Lat</t>
  </si>
  <si>
    <t>Long</t>
  </si>
  <si>
    <t>TEH HSIN ENTERPRISE PHILS. CORPORATION</t>
  </si>
  <si>
    <t>Barrio Caniogan</t>
  </si>
  <si>
    <t>Km. 53 Calumpit-Pulilan Road, Barrio Caniogan Calumpit, Bulacan, 3003 Philippines</t>
  </si>
  <si>
    <t>Kim-Kerr Enterprises Co. SR</t>
  </si>
  <si>
    <t>MacArthur Hwy, Calumpit, 3003 Bulacan</t>
  </si>
  <si>
    <t>Calumpit District Hospital</t>
  </si>
  <si>
    <t>WQ4C+XCW, Pulilan Regional Rd, Calumpit, 3003 Bulacan</t>
  </si>
  <si>
    <t>PHILMETAL PRODUCTS, INC.</t>
  </si>
  <si>
    <t>Pio Cruz Cosa</t>
  </si>
  <si>
    <t>Bulacan Agro Industrial Subdivision,Pio Cruz Cosa Calumpit, Bulacan, 3003 Philippines</t>
  </si>
  <si>
    <t>1960 Metal Industries, Inc. / NICAT METAL BUILDERS OPC</t>
  </si>
  <si>
    <t>Pio Cruzcosa</t>
  </si>
  <si>
    <t>Blk 3 Lot 5 Bulacan Agro-Industrial Subd. Brgy, Calumpit, 3003 Bulacan</t>
  </si>
  <si>
    <t>WILCON DEPOT Calumpit</t>
  </si>
  <si>
    <t>SANTEH FEEDS CORPORATION</t>
  </si>
  <si>
    <t>Sto. Nino</t>
  </si>
  <si>
    <t>Silangan Highway, Barrio Sto. Nino Calumpit, Bulacan, 3003 Philippines</t>
  </si>
  <si>
    <t>GINEBRA SAN MIGUEL INC.</t>
  </si>
  <si>
    <t>Balungao</t>
  </si>
  <si>
    <t>Balungao Calumpit, Bulacan, 2419 Philippines</t>
  </si>
  <si>
    <t>-</t>
  </si>
  <si>
    <t>QUALITY CONCRETE (QC) CONSTRUCTION PRODUCTS PHILIPPINES, INC.</t>
  </si>
  <si>
    <t>Palimbang</t>
  </si>
  <si>
    <t>56 Palimbang Calumpit, Bulacan, 3003 Philippines</t>
  </si>
  <si>
    <t>CHARLIESAM CABLING SOLUTIONS INC. / CCSI</t>
  </si>
  <si>
    <t>San Jose</t>
  </si>
  <si>
    <t>33 San Jose, Purok 1 Calumpit, Bulacan, 3003 Philippines</t>
  </si>
  <si>
    <t>R4TECH MULTIMEDIA SERVICES</t>
  </si>
  <si>
    <t>Longos</t>
  </si>
  <si>
    <t>42 A Purok 4, Longos Calumpit, Bulacan, 3003 Philippines</t>
  </si>
  <si>
    <t>United Pulp and Paper Co., Inc</t>
  </si>
  <si>
    <t>Iba O'Este</t>
  </si>
  <si>
    <t>KM 48., McArthur Highway, Iba Este, Calumpit, Bulacan. Calumpit, Bulacan, Bulacan 3003</t>
  </si>
  <si>
    <t>Cafe 925</t>
  </si>
  <si>
    <t>Cafe 925, Calumpit-Hagonoy Road, Calumpit, Philippines (Gugo, Iba O'Este)</t>
  </si>
  <si>
    <t>Sumitomo Mitsui Construction Co. Ltd</t>
  </si>
  <si>
    <t>Iba Este</t>
  </si>
  <si>
    <t>Barangay Iba Este/San Marcos, Calumpit, Bulacan, Philippines</t>
  </si>
  <si>
    <t>NSCR CP02 Calumpit Construction Yard</t>
  </si>
  <si>
    <t>208 MacArthur Hwy, Calumpit, 3003 Bulacan</t>
  </si>
  <si>
    <t>SCG Ready Mix Concrete Philippines / DAVAO CONCRETE POLES CORPORATION</t>
  </si>
  <si>
    <t>UPPC Compound, Km 48 MacArthur Hwy, Calumpit, 3003 Bulacan</t>
  </si>
  <si>
    <t>Average Latitude: 14.896103367692303</t>
  </si>
  <si>
    <t>Average Longitude: 120.77693709230768</t>
  </si>
  <si>
    <t>Sources</t>
  </si>
  <si>
    <t>https://www.dnb.com/business-directory/company-information.manufacturing.ph.bulacan.calumpit.html</t>
  </si>
  <si>
    <t>https://www.dnb.com/business-directory/company-information.information.ph.bulacan.calumpit.html</t>
  </si>
  <si>
    <t>https://ph.jobstreet.com/calumpit-bulacan-jobs</t>
  </si>
  <si>
    <t>https://www.linkedin.com/company/scgpuppc/</t>
  </si>
  <si>
    <t>https://ph.indeed.com/jobs?q=Calumpit%2C+Bulacan&amp;l=Calumpit&amp;from=mobRdr&amp;utm_source=%2Fm%2F&amp;utm_medium=redir&amp;utm_campaign=dt&amp;vjk=7352e11a15762cf3</t>
  </si>
  <si>
    <t>Long Lat are from Google</t>
  </si>
  <si>
    <t>Latitude</t>
  </si>
  <si>
    <t>Longitude</t>
  </si>
  <si>
    <t>Landmark</t>
  </si>
  <si>
    <t>Barangay</t>
  </si>
  <si>
    <t>3,870.01 m²</t>
  </si>
  <si>
    <t>tapat ng charles meat and seafood trading</t>
  </si>
  <si>
    <t>1,903.29 m²</t>
  </si>
  <si>
    <t>motorade calumpit before bridge</t>
  </si>
  <si>
    <t>226.65 m²</t>
  </si>
  <si>
    <t>katabi construction site</t>
  </si>
  <si>
    <t>307.68 m²</t>
  </si>
  <si>
    <t>tapat ng Rusi Calumpit</t>
  </si>
  <si>
    <t>328.08 m²</t>
  </si>
  <si>
    <t>katabi ng catlin helmet calumpit</t>
  </si>
  <si>
    <t>Caniogan</t>
  </si>
  <si>
    <t>360.76 m²</t>
  </si>
  <si>
    <t>tapat ng crave pure blends</t>
  </si>
  <si>
    <t>286.81 m²</t>
  </si>
  <si>
    <t>tabi ng amelitos calumpit</t>
  </si>
  <si>
    <t>604.85 m²</t>
  </si>
  <si>
    <t>not along mc arthur highway</t>
  </si>
  <si>
    <t>1,021.92 m²</t>
  </si>
  <si>
    <t>lampas ng converge</t>
  </si>
  <si>
    <t>Corazon</t>
  </si>
  <si>
    <t>394.25 m²</t>
  </si>
  <si>
    <t>lampas ng loc above</t>
  </si>
  <si>
    <t>527.03 m²</t>
  </si>
  <si>
    <t>bago mag tenorio reyes hardware</t>
  </si>
  <si>
    <t>Gugo</t>
  </si>
  <si>
    <t xml:space="preserve"> 3,870.01 m²</t>
  </si>
  <si>
    <t xml:space="preserve">307.68 m² </t>
  </si>
  <si>
    <t>Personal Average</t>
  </si>
  <si>
    <t>Perceived Usefulness</t>
  </si>
  <si>
    <t>Perceived Ease of Use</t>
  </si>
  <si>
    <t>Attitude Towards Using the System</t>
  </si>
  <si>
    <t>Behavioral Intention to Use</t>
  </si>
  <si>
    <t>Roberto D. Cunanan</t>
  </si>
  <si>
    <t>Peter Paul Marcelino</t>
  </si>
  <si>
    <t>Carlo Torres</t>
  </si>
  <si>
    <t>Hector T. Calma</t>
  </si>
  <si>
    <t>Tristan Joseph Feliciano</t>
  </si>
  <si>
    <t>Edelyn C. Sevilla</t>
  </si>
  <si>
    <t>Nolie R. Santos</t>
  </si>
  <si>
    <t>Christian C. Villaflor</t>
  </si>
  <si>
    <t>John Adam B. Salonga</t>
  </si>
  <si>
    <t>James Peter L. Reamico</t>
  </si>
  <si>
    <t>Tala Jaimie Jr Carlos</t>
  </si>
  <si>
    <t>Mark Joseph M. De Jesus</t>
  </si>
  <si>
    <t>Anthony Jayson Babao</t>
  </si>
  <si>
    <t>Arenzo M Santiago</t>
  </si>
  <si>
    <t>Verlou G. De Castro</t>
  </si>
  <si>
    <t>Maricel F. Cruz</t>
  </si>
  <si>
    <t>John Paul V. Adriano</t>
  </si>
  <si>
    <t>Maria Cabildo</t>
  </si>
  <si>
    <t>Trevor Flores</t>
  </si>
  <si>
    <t>Laurence L. Alfonso Jr.</t>
  </si>
  <si>
    <t>Grace C. Faustino</t>
  </si>
  <si>
    <t>Mary Jane M. Ortiz</t>
  </si>
  <si>
    <t>Bessie G. Santos</t>
  </si>
  <si>
    <t>MAX StdDev</t>
  </si>
  <si>
    <t>MIN StdDev</t>
  </si>
  <si>
    <t>Legends</t>
  </si>
  <si>
    <t xml:space="preserve">Ratio </t>
  </si>
  <si>
    <t>Mean per Question</t>
  </si>
  <si>
    <t>Mean per Category</t>
  </si>
  <si>
    <t>Grand Mean</t>
  </si>
  <si>
    <t>Standard Deviation</t>
  </si>
  <si>
    <t>Coefficient of Variation</t>
  </si>
  <si>
    <t>Imputated Data</t>
  </si>
  <si>
    <t>n</t>
  </si>
  <si>
    <t>MSWDO</t>
  </si>
  <si>
    <t>MDRRMO</t>
  </si>
  <si>
    <t>IT EXPERT</t>
  </si>
  <si>
    <t>Functional Suitability</t>
  </si>
  <si>
    <t>Performance Efficiency</t>
  </si>
  <si>
    <t>Compatibility</t>
  </si>
  <si>
    <t>Interaction Capability</t>
  </si>
  <si>
    <t>Reliability</t>
  </si>
  <si>
    <t>Security</t>
  </si>
  <si>
    <t>Maintainability</t>
  </si>
  <si>
    <t>Flexibility</t>
  </si>
  <si>
    <t>Jedd Daniel Javia</t>
  </si>
  <si>
    <t>Raha Dee Rosario</t>
  </si>
  <si>
    <t>Evelyn Samson</t>
  </si>
  <si>
    <t>Arantxa Cresia Fabian</t>
  </si>
  <si>
    <t>Edwin S. Garcia</t>
  </si>
  <si>
    <t>Mean</t>
  </si>
  <si>
    <t>Verbal Interpret</t>
  </si>
  <si>
    <t>SD</t>
  </si>
  <si>
    <t>Question 1</t>
  </si>
  <si>
    <t>Highly Acceptable</t>
  </si>
  <si>
    <t>Question 2</t>
  </si>
  <si>
    <t>Question 3</t>
  </si>
  <si>
    <t>Total Mean</t>
  </si>
  <si>
    <t>Elijah Fabian</t>
  </si>
  <si>
    <t xml:space="preserve"> Lovely Cunanan</t>
  </si>
  <si>
    <t>Bryan Calulo</t>
  </si>
  <si>
    <t xml:space="preserve">Contribution </t>
  </si>
  <si>
    <t xml:space="preserve">Dependability </t>
  </si>
  <si>
    <t xml:space="preserve">Efficiency </t>
  </si>
  <si>
    <t>Attitude</t>
  </si>
  <si>
    <t>Total</t>
  </si>
  <si>
    <t>remarks</t>
  </si>
  <si>
    <t>di natutulog</t>
  </si>
  <si>
    <t>namamatay</t>
  </si>
  <si>
    <t>galit po sya</t>
  </si>
  <si>
    <t>na operahan</t>
  </si>
  <si>
    <t>bumobo lalo sa software</t>
  </si>
  <si>
    <t>suma cum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</si>
</sst>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"/>
    <numFmt numFmtId="165" formatCode="d"/>
    <numFmt numFmtId="166" formatCode="mm/dd/yyyy"/>
  </numFmts>
  <fonts count="41">
    <font>
      <sz val="10"/>
      <color rgb="FF000000"/>
      <name val="Arial"/>
      <scheme val="minor"/>
    </font>
    <font>
      <b/>
      <sz val="18"/>
      <color rgb="FF0B5394"/>
      <name val="Roboto"/>
    </font>
    <font>
      <sz val="10"/>
      <color theme="1"/>
      <name val="Arial"/>
    </font>
    <font>
      <u/>
      <sz val="8"/>
      <color rgb="FFCCCCCC"/>
      <name val="Roboto"/>
    </font>
    <font>
      <b/>
      <sz val="11"/>
      <color theme="1"/>
      <name val="Roboto"/>
    </font>
    <font>
      <b/>
      <sz val="10"/>
      <color theme="1"/>
      <name val="Roboto"/>
    </font>
    <font>
      <b/>
      <i/>
      <sz val="10"/>
      <color theme="1"/>
      <name val="Arial"/>
    </font>
    <font>
      <sz val="11"/>
      <color theme="1"/>
      <name val="Roboto"/>
    </font>
    <font>
      <sz val="10"/>
      <color theme="1"/>
      <name val="Roboto"/>
    </font>
    <font>
      <b/>
      <sz val="9"/>
      <color theme="1"/>
      <name val="Roboto"/>
    </font>
    <font>
      <sz val="10"/>
      <name val="Arial"/>
    </font>
    <font>
      <sz val="8"/>
      <color theme="1"/>
      <name val="Roboto"/>
    </font>
    <font>
      <b/>
      <sz val="9"/>
      <color rgb="FFFFFFFF"/>
      <name val="Roboto"/>
    </font>
    <font>
      <i/>
      <sz val="10"/>
      <color rgb="FFFFFFFF"/>
      <name val="Arial"/>
    </font>
    <font>
      <sz val="8"/>
      <color rgb="FFFFFFFF"/>
      <name val="Roboto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CCCCCC"/>
      <name val="Roboto"/>
    </font>
    <font>
      <b/>
      <sz val="14"/>
      <color theme="1"/>
      <name val="Roboto"/>
    </font>
    <font>
      <sz val="14"/>
      <color theme="1"/>
      <name val="Arial"/>
    </font>
    <font>
      <b/>
      <i/>
      <sz val="14"/>
      <color theme="1"/>
      <name val="Arial"/>
    </font>
    <font>
      <sz val="14"/>
      <color theme="1"/>
      <name val="Roboto"/>
    </font>
    <font>
      <b/>
      <sz val="14"/>
      <color rgb="FFFFFFFF"/>
      <name val="Roboto"/>
    </font>
    <font>
      <i/>
      <sz val="14"/>
      <color rgb="FFFFFFFF"/>
      <name val="Arial"/>
    </font>
    <font>
      <sz val="14"/>
      <color rgb="FFFFFFFF"/>
      <name val="Roboto"/>
    </font>
    <font>
      <b/>
      <sz val="14"/>
      <color theme="1"/>
      <name val="Arial"/>
    </font>
    <font>
      <sz val="14"/>
      <color theme="1"/>
      <name val="Arial"/>
      <scheme val="minor"/>
    </font>
    <font>
      <i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1F1F1F"/>
      <name val="&quot;Google Sans&quot;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000000"/>
      <name val="&quot;Aptos Narrow&quot;"/>
    </font>
    <font>
      <b/>
      <sz val="11"/>
      <color rgb="FF000000"/>
      <name val="&quot;Aptos Narrow&quot;"/>
    </font>
    <font>
      <sz val="11"/>
      <color rgb="FF000000"/>
      <name val="Arial"/>
    </font>
    <font>
      <sz val="11"/>
      <color rgb="FFFF0000"/>
      <name val="Arial"/>
    </font>
    <font>
      <sz val="10"/>
      <color rgb="FFFF0000"/>
      <name val="Arial"/>
      <scheme val="minor"/>
    </font>
    <font>
      <b/>
      <sz val="11"/>
      <color rgb="FF000000"/>
      <name val="Arial"/>
    </font>
    <font>
      <sz val="10"/>
      <color theme="0"/>
      <name val="Arial"/>
      <scheme val="minor"/>
    </font>
    <font>
      <sz val="11"/>
      <color rgb="FFFFFFFF"/>
      <name val="Arial"/>
    </font>
    <font>
      <sz val="8"/>
      <color rgb="FFCCCCCC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274E13"/>
        <bgColor rgb="FF274E13"/>
      </patternFill>
    </fill>
    <fill>
      <patternFill patternType="solid">
        <fgColor rgb="FF292929"/>
        <bgColor rgb="FF292929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000000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164" fontId="5" fillId="0" borderId="1" xfId="0" applyNumberFormat="1" applyFont="1" applyBorder="1" applyAlignment="1">
      <alignment horizontal="center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165" fontId="11" fillId="2" borderId="4" xfId="0" applyNumberFormat="1" applyFont="1" applyFill="1" applyBorder="1" applyAlignment="1">
      <alignment horizontal="center"/>
    </xf>
    <xf numFmtId="165" fontId="11" fillId="2" borderId="0" xfId="0" applyNumberFormat="1" applyFont="1" applyFill="1" applyAlignment="1">
      <alignment horizontal="center"/>
    </xf>
    <xf numFmtId="0" fontId="12" fillId="3" borderId="0" xfId="0" applyFont="1" applyFill="1"/>
    <xf numFmtId="0" fontId="12" fillId="3" borderId="0" xfId="0" applyFont="1" applyFill="1" applyAlignment="1">
      <alignment horizontal="center"/>
    </xf>
    <xf numFmtId="0" fontId="13" fillId="3" borderId="0" xfId="0" applyFont="1" applyFill="1" applyAlignment="1"/>
    <xf numFmtId="0" fontId="14" fillId="3" borderId="0" xfId="0" applyFont="1" applyFill="1" applyAlignment="1">
      <alignment horizontal="center"/>
    </xf>
    <xf numFmtId="0" fontId="15" fillId="4" borderId="5" xfId="0" applyFont="1" applyFill="1" applyBorder="1" applyAlignment="1"/>
    <xf numFmtId="164" fontId="15" fillId="4" borderId="6" xfId="0" applyNumberFormat="1" applyFont="1" applyFill="1" applyBorder="1" applyAlignment="1">
      <alignment horizontal="center"/>
    </xf>
    <xf numFmtId="164" fontId="15" fillId="4" borderId="7" xfId="0" applyNumberFormat="1" applyFont="1" applyFill="1" applyBorder="1" applyAlignment="1">
      <alignment horizontal="center"/>
    </xf>
    <xf numFmtId="164" fontId="15" fillId="4" borderId="5" xfId="0" applyNumberFormat="1" applyFont="1" applyFill="1" applyBorder="1" applyAlignment="1">
      <alignment horizontal="center"/>
    </xf>
    <xf numFmtId="164" fontId="15" fillId="4" borderId="5" xfId="0" applyNumberFormat="1" applyFont="1" applyFill="1" applyBorder="1"/>
    <xf numFmtId="0" fontId="16" fillId="0" borderId="8" xfId="0" applyFont="1" applyBorder="1" applyAlignment="1"/>
    <xf numFmtId="9" fontId="11" fillId="0" borderId="9" xfId="0" applyNumberFormat="1" applyFont="1" applyBorder="1" applyAlignment="1">
      <alignment horizontal="center"/>
    </xf>
    <xf numFmtId="164" fontId="2" fillId="0" borderId="10" xfId="0" applyNumberFormat="1" applyFont="1" applyBorder="1"/>
    <xf numFmtId="164" fontId="16" fillId="0" borderId="8" xfId="0" applyNumberFormat="1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2" fillId="0" borderId="8" xfId="0" applyFont="1" applyBorder="1"/>
    <xf numFmtId="0" fontId="16" fillId="0" borderId="8" xfId="0" applyFont="1" applyBorder="1"/>
    <xf numFmtId="9" fontId="11" fillId="0" borderId="9" xfId="0" applyNumberFormat="1" applyFont="1" applyBorder="1" applyAlignment="1">
      <alignment horizontal="center"/>
    </xf>
    <xf numFmtId="0" fontId="16" fillId="0" borderId="8" xfId="0" applyFont="1" applyBorder="1"/>
    <xf numFmtId="0" fontId="15" fillId="4" borderId="8" xfId="0" applyFont="1" applyFill="1" applyBorder="1" applyAlignment="1"/>
    <xf numFmtId="164" fontId="2" fillId="4" borderId="9" xfId="0" applyNumberFormat="1" applyFont="1" applyFill="1" applyBorder="1" applyAlignment="1"/>
    <xf numFmtId="164" fontId="2" fillId="4" borderId="10" xfId="0" applyNumberFormat="1" applyFont="1" applyFill="1" applyBorder="1" applyAlignment="1"/>
    <xf numFmtId="164" fontId="2" fillId="4" borderId="8" xfId="0" applyNumberFormat="1" applyFont="1" applyFill="1" applyBorder="1" applyAlignment="1"/>
    <xf numFmtId="0" fontId="2" fillId="0" borderId="8" xfId="0" applyFont="1" applyBorder="1" applyAlignment="1"/>
    <xf numFmtId="0" fontId="17" fillId="0" borderId="8" xfId="0" applyFont="1" applyBorder="1" applyAlignment="1">
      <alignment horizontal="center"/>
    </xf>
    <xf numFmtId="0" fontId="2" fillId="0" borderId="8" xfId="0" applyFont="1" applyBorder="1" applyAlignment="1"/>
    <xf numFmtId="0" fontId="15" fillId="4" borderId="8" xfId="0" applyFont="1" applyFill="1" applyBorder="1" applyAlignment="1"/>
    <xf numFmtId="164" fontId="15" fillId="4" borderId="9" xfId="0" applyNumberFormat="1" applyFont="1" applyFill="1" applyBorder="1" applyAlignment="1">
      <alignment horizontal="center"/>
    </xf>
    <xf numFmtId="164" fontId="15" fillId="4" borderId="10" xfId="0" applyNumberFormat="1" applyFont="1" applyFill="1" applyBorder="1" applyAlignment="1">
      <alignment horizontal="center"/>
    </xf>
    <xf numFmtId="164" fontId="15" fillId="4" borderId="8" xfId="0" applyNumberFormat="1" applyFont="1" applyFill="1" applyBorder="1" applyAlignment="1">
      <alignment horizontal="center"/>
    </xf>
    <xf numFmtId="164" fontId="15" fillId="4" borderId="8" xfId="0" applyNumberFormat="1" applyFont="1" applyFill="1" applyBorder="1"/>
    <xf numFmtId="166" fontId="16" fillId="0" borderId="8" xfId="0" applyNumberFormat="1" applyFont="1" applyBorder="1" applyAlignment="1">
      <alignment horizontal="center"/>
    </xf>
    <xf numFmtId="164" fontId="16" fillId="0" borderId="8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6" fillId="0" borderId="11" xfId="0" applyFont="1" applyBorder="1" applyAlignment="1"/>
    <xf numFmtId="164" fontId="16" fillId="0" borderId="11" xfId="0" applyNumberFormat="1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2" fillId="0" borderId="11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8" fillId="0" borderId="0" xfId="0" applyFont="1" applyAlignment="1"/>
    <xf numFmtId="164" fontId="18" fillId="0" borderId="0" xfId="0" applyNumberFormat="1" applyFont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right"/>
    </xf>
    <xf numFmtId="164" fontId="18" fillId="0" borderId="1" xfId="0" applyNumberFormat="1" applyFont="1" applyBorder="1" applyAlignment="1">
      <alignment horizontal="center"/>
    </xf>
    <xf numFmtId="0" fontId="21" fillId="0" borderId="0" xfId="0" applyFont="1" applyAlignme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165" fontId="21" fillId="2" borderId="4" xfId="0" applyNumberFormat="1" applyFont="1" applyFill="1" applyBorder="1" applyAlignment="1">
      <alignment horizontal="center"/>
    </xf>
    <xf numFmtId="165" fontId="21" fillId="2" borderId="0" xfId="0" applyNumberFormat="1" applyFont="1" applyFill="1" applyAlignment="1">
      <alignment horizontal="center"/>
    </xf>
    <xf numFmtId="0" fontId="22" fillId="3" borderId="0" xfId="0" applyFont="1" applyFill="1"/>
    <xf numFmtId="0" fontId="22" fillId="3" borderId="0" xfId="0" applyFont="1" applyFill="1" applyAlignment="1">
      <alignment horizontal="center"/>
    </xf>
    <xf numFmtId="0" fontId="23" fillId="3" borderId="0" xfId="0" applyFont="1" applyFill="1" applyAlignment="1"/>
    <xf numFmtId="0" fontId="24" fillId="3" borderId="0" xfId="0" applyFont="1" applyFill="1" applyAlignment="1">
      <alignment horizontal="center"/>
    </xf>
    <xf numFmtId="0" fontId="25" fillId="5" borderId="5" xfId="0" applyFont="1" applyFill="1" applyBorder="1" applyAlignment="1">
      <alignment vertical="center"/>
    </xf>
    <xf numFmtId="164" fontId="25" fillId="5" borderId="6" xfId="0" applyNumberFormat="1" applyFont="1" applyFill="1" applyBorder="1" applyAlignment="1">
      <alignment horizontal="center"/>
    </xf>
    <xf numFmtId="164" fontId="25" fillId="5" borderId="7" xfId="0" applyNumberFormat="1" applyFont="1" applyFill="1" applyBorder="1" applyAlignment="1">
      <alignment horizontal="center"/>
    </xf>
    <xf numFmtId="164" fontId="26" fillId="5" borderId="8" xfId="0" applyNumberFormat="1" applyFont="1" applyFill="1" applyBorder="1" applyAlignment="1">
      <alignment horizontal="center"/>
    </xf>
    <xf numFmtId="164" fontId="25" fillId="5" borderId="5" xfId="0" applyNumberFormat="1" applyFont="1" applyFill="1" applyBorder="1"/>
    <xf numFmtId="0" fontId="25" fillId="5" borderId="8" xfId="0" applyFont="1" applyFill="1" applyBorder="1" applyAlignment="1">
      <alignment vertical="center"/>
    </xf>
    <xf numFmtId="164" fontId="25" fillId="5" borderId="9" xfId="0" applyNumberFormat="1" applyFont="1" applyFill="1" applyBorder="1" applyAlignment="1">
      <alignment horizontal="center"/>
    </xf>
    <xf numFmtId="164" fontId="25" fillId="5" borderId="10" xfId="0" applyNumberFormat="1" applyFont="1" applyFill="1" applyBorder="1" applyAlignment="1">
      <alignment horizontal="center"/>
    </xf>
    <xf numFmtId="164" fontId="25" fillId="5" borderId="8" xfId="0" applyNumberFormat="1" applyFont="1" applyFill="1" applyBorder="1"/>
    <xf numFmtId="164" fontId="26" fillId="5" borderId="8" xfId="0" applyNumberFormat="1" applyFont="1" applyFill="1" applyBorder="1" applyAlignment="1">
      <alignment horizontal="center"/>
    </xf>
    <xf numFmtId="166" fontId="26" fillId="5" borderId="8" xfId="0" applyNumberFormat="1" applyFont="1" applyFill="1" applyBorder="1" applyAlignment="1">
      <alignment horizontal="center"/>
    </xf>
    <xf numFmtId="164" fontId="26" fillId="5" borderId="11" xfId="0" applyNumberFormat="1" applyFont="1" applyFill="1" applyBorder="1" applyAlignment="1">
      <alignment horizontal="center"/>
    </xf>
    <xf numFmtId="164" fontId="19" fillId="5" borderId="9" xfId="0" applyNumberFormat="1" applyFont="1" applyFill="1" applyBorder="1" applyAlignment="1"/>
    <xf numFmtId="164" fontId="19" fillId="5" borderId="10" xfId="0" applyNumberFormat="1" applyFont="1" applyFill="1" applyBorder="1" applyAlignment="1"/>
    <xf numFmtId="164" fontId="19" fillId="5" borderId="8" xfId="0" applyNumberFormat="1" applyFont="1" applyFill="1" applyBorder="1" applyAlignment="1"/>
    <xf numFmtId="0" fontId="27" fillId="0" borderId="0" xfId="0" applyFont="1" applyAlignment="1"/>
    <xf numFmtId="0" fontId="16" fillId="0" borderId="0" xfId="0" applyFont="1" applyAlignment="1"/>
    <xf numFmtId="0" fontId="28" fillId="0" borderId="0" xfId="0" applyFont="1" applyAlignment="1"/>
    <xf numFmtId="0" fontId="2" fillId="0" borderId="0" xfId="0" applyFont="1" applyAlignment="1"/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/>
    <xf numFmtId="10" fontId="2" fillId="0" borderId="0" xfId="0" applyNumberFormat="1" applyFont="1" applyAlignment="1">
      <alignment horizontal="center"/>
    </xf>
    <xf numFmtId="0" fontId="16" fillId="9" borderId="0" xfId="0" applyFont="1" applyFill="1" applyAlignment="1"/>
    <xf numFmtId="0" fontId="16" fillId="10" borderId="0" xfId="0" applyFont="1" applyFill="1" applyAlignment="1"/>
    <xf numFmtId="0" fontId="16" fillId="11" borderId="0" xfId="0" applyFont="1" applyFill="1" applyAlignment="1"/>
    <xf numFmtId="0" fontId="16" fillId="9" borderId="0" xfId="0" applyFont="1" applyFill="1"/>
    <xf numFmtId="0" fontId="16" fillId="10" borderId="0" xfId="0" applyFont="1" applyFill="1"/>
    <xf numFmtId="0" fontId="16" fillId="11" borderId="0" xfId="0" applyFont="1" applyFill="1"/>
    <xf numFmtId="0" fontId="28" fillId="0" borderId="0" xfId="0" applyFont="1" applyAlignment="1">
      <alignment horizontal="center"/>
    </xf>
    <xf numFmtId="0" fontId="28" fillId="12" borderId="0" xfId="0" applyFont="1" applyFill="1" applyAlignment="1"/>
    <xf numFmtId="0" fontId="16" fillId="12" borderId="0" xfId="0" applyFont="1" applyFill="1"/>
    <xf numFmtId="0" fontId="2" fillId="0" borderId="0" xfId="0" applyFont="1" applyAlignment="1"/>
    <xf numFmtId="0" fontId="16" fillId="13" borderId="0" xfId="0" applyFont="1" applyFill="1" applyAlignment="1"/>
    <xf numFmtId="0" fontId="2" fillId="13" borderId="0" xfId="0" applyFont="1" applyFill="1" applyAlignment="1"/>
    <xf numFmtId="0" fontId="27" fillId="0" borderId="17" xfId="0" applyFont="1" applyBorder="1" applyAlignment="1"/>
    <xf numFmtId="0" fontId="27" fillId="0" borderId="18" xfId="0" applyFont="1" applyBorder="1" applyAlignment="1"/>
    <xf numFmtId="0" fontId="27" fillId="0" borderId="0" xfId="0" applyFont="1" applyAlignment="1"/>
    <xf numFmtId="0" fontId="27" fillId="0" borderId="0" xfId="0" applyFont="1"/>
    <xf numFmtId="0" fontId="16" fillId="0" borderId="17" xfId="0" applyFont="1" applyBorder="1"/>
    <xf numFmtId="0" fontId="16" fillId="0" borderId="18" xfId="0" applyFont="1" applyBorder="1" applyAlignment="1"/>
    <xf numFmtId="0" fontId="16" fillId="0" borderId="0" xfId="0" applyFont="1" applyAlignment="1"/>
    <xf numFmtId="0" fontId="16" fillId="0" borderId="18" xfId="0" applyFont="1" applyBorder="1" applyAlignment="1"/>
    <xf numFmtId="0" fontId="16" fillId="0" borderId="0" xfId="0" applyFont="1" applyAlignment="1"/>
    <xf numFmtId="0" fontId="16" fillId="0" borderId="17" xfId="0" applyFont="1" applyBorder="1" applyAlignment="1"/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 applyAlignment="1"/>
    <xf numFmtId="0" fontId="16" fillId="0" borderId="0" xfId="0" applyFont="1" applyAlignment="1">
      <alignment horizontal="center"/>
    </xf>
    <xf numFmtId="0" fontId="16" fillId="14" borderId="0" xfId="0" applyFont="1" applyFill="1" applyAlignment="1"/>
    <xf numFmtId="0" fontId="29" fillId="14" borderId="0" xfId="0" applyFont="1" applyFill="1" applyAlignment="1">
      <alignment horizontal="left"/>
    </xf>
    <xf numFmtId="0" fontId="30" fillId="0" borderId="0" xfId="0" applyFont="1" applyAlignment="1"/>
    <xf numFmtId="0" fontId="31" fillId="0" borderId="0" xfId="0" applyFont="1" applyAlignment="1"/>
    <xf numFmtId="0" fontId="16" fillId="0" borderId="0" xfId="0" applyFont="1" applyAlignment="1">
      <alignment horizontal="center"/>
    </xf>
    <xf numFmtId="0" fontId="32" fillId="0" borderId="22" xfId="0" applyFont="1" applyBorder="1" applyAlignment="1"/>
    <xf numFmtId="0" fontId="33" fillId="0" borderId="23" xfId="0" applyFont="1" applyBorder="1" applyAlignment="1"/>
    <xf numFmtId="0" fontId="32" fillId="15" borderId="25" xfId="0" applyFont="1" applyFill="1" applyBorder="1" applyAlignment="1">
      <alignment horizontal="right"/>
    </xf>
    <xf numFmtId="0" fontId="32" fillId="0" borderId="18" xfId="0" applyFont="1" applyBorder="1" applyAlignment="1"/>
    <xf numFmtId="0" fontId="32" fillId="0" borderId="18" xfId="0" applyFont="1" applyBorder="1" applyAlignment="1">
      <alignment horizontal="right"/>
    </xf>
    <xf numFmtId="0" fontId="32" fillId="0" borderId="0" xfId="0" applyFont="1" applyAlignment="1">
      <alignment horizontal="right"/>
    </xf>
    <xf numFmtId="0" fontId="32" fillId="0" borderId="17" xfId="0" applyFont="1" applyBorder="1" applyAlignment="1">
      <alignment horizontal="right"/>
    </xf>
    <xf numFmtId="0" fontId="34" fillId="0" borderId="0" xfId="0" applyFont="1" applyAlignment="1">
      <alignment horizontal="right"/>
    </xf>
    <xf numFmtId="0" fontId="35" fillId="0" borderId="18" xfId="0" applyFont="1" applyBorder="1" applyAlignment="1"/>
    <xf numFmtId="0" fontId="35" fillId="0" borderId="0" xfId="0" applyFont="1" applyAlignment="1"/>
    <xf numFmtId="0" fontId="34" fillId="16" borderId="25" xfId="0" applyFont="1" applyFill="1" applyBorder="1" applyAlignment="1">
      <alignment horizontal="right"/>
    </xf>
    <xf numFmtId="0" fontId="32" fillId="0" borderId="21" xfId="0" applyFont="1" applyBorder="1" applyAlignment="1"/>
    <xf numFmtId="0" fontId="32" fillId="0" borderId="20" xfId="0" applyFont="1" applyBorder="1" applyAlignment="1">
      <alignment horizontal="right"/>
    </xf>
    <xf numFmtId="0" fontId="32" fillId="0" borderId="21" xfId="0" applyFont="1" applyBorder="1" applyAlignment="1">
      <alignment horizontal="right"/>
    </xf>
    <xf numFmtId="0" fontId="32" fillId="0" borderId="19" xfId="0" applyFont="1" applyBorder="1" applyAlignment="1">
      <alignment horizontal="right"/>
    </xf>
    <xf numFmtId="0" fontId="32" fillId="0" borderId="0" xfId="0" applyFont="1" applyAlignment="1"/>
    <xf numFmtId="0" fontId="33" fillId="0" borderId="0" xfId="0" applyFont="1" applyAlignment="1"/>
    <xf numFmtId="0" fontId="33" fillId="0" borderId="15" xfId="0" applyFont="1" applyBorder="1" applyAlignment="1">
      <alignment horizontal="right"/>
    </xf>
    <xf numFmtId="0" fontId="32" fillId="17" borderId="0" xfId="0" applyFont="1" applyFill="1" applyAlignment="1"/>
    <xf numFmtId="0" fontId="16" fillId="18" borderId="0" xfId="0" applyFont="1" applyFill="1"/>
    <xf numFmtId="0" fontId="16" fillId="19" borderId="0" xfId="0" applyFont="1" applyFill="1"/>
    <xf numFmtId="0" fontId="16" fillId="17" borderId="0" xfId="0" applyFont="1" applyFill="1"/>
    <xf numFmtId="0" fontId="36" fillId="0" borderId="0" xfId="0" applyFont="1" applyAlignment="1"/>
    <xf numFmtId="0" fontId="16" fillId="16" borderId="0" xfId="0" applyFont="1" applyFill="1"/>
    <xf numFmtId="0" fontId="16" fillId="15" borderId="0" xfId="0" applyFont="1" applyFill="1"/>
    <xf numFmtId="0" fontId="33" fillId="0" borderId="22" xfId="0" applyFont="1" applyBorder="1" applyAlignment="1"/>
    <xf numFmtId="0" fontId="33" fillId="0" borderId="26" xfId="0" applyFont="1" applyBorder="1" applyAlignment="1"/>
    <xf numFmtId="0" fontId="32" fillId="0" borderId="25" xfId="0" applyFont="1" applyBorder="1" applyAlignment="1">
      <alignment horizontal="right"/>
    </xf>
    <xf numFmtId="0" fontId="32" fillId="0" borderId="14" xfId="0" applyFont="1" applyBorder="1" applyAlignment="1">
      <alignment horizontal="right"/>
    </xf>
    <xf numFmtId="0" fontId="32" fillId="0" borderId="15" xfId="0" applyFont="1" applyBorder="1" applyAlignment="1">
      <alignment horizontal="right"/>
    </xf>
    <xf numFmtId="0" fontId="32" fillId="0" borderId="16" xfId="0" applyFont="1" applyBorder="1" applyAlignment="1">
      <alignment horizontal="right"/>
    </xf>
    <xf numFmtId="0" fontId="34" fillId="0" borderId="18" xfId="0" applyFont="1" applyBorder="1" applyAlignment="1"/>
    <xf numFmtId="0" fontId="35" fillId="0" borderId="17" xfId="0" applyFont="1" applyBorder="1" applyAlignment="1"/>
    <xf numFmtId="0" fontId="34" fillId="0" borderId="17" xfId="0" applyFont="1" applyBorder="1" applyAlignment="1">
      <alignment horizontal="right"/>
    </xf>
    <xf numFmtId="0" fontId="32" fillId="0" borderId="27" xfId="0" applyFont="1" applyBorder="1" applyAlignment="1">
      <alignment horizontal="right"/>
    </xf>
    <xf numFmtId="0" fontId="37" fillId="0" borderId="0" xfId="0" applyFont="1" applyAlignment="1"/>
    <xf numFmtId="0" fontId="37" fillId="0" borderId="0" xfId="0" applyFont="1" applyAlignment="1">
      <alignment horizontal="right"/>
    </xf>
    <xf numFmtId="0" fontId="32" fillId="17" borderId="17" xfId="0" applyFont="1" applyFill="1" applyBorder="1" applyAlignment="1"/>
    <xf numFmtId="0" fontId="32" fillId="17" borderId="18" xfId="0" applyFont="1" applyFill="1" applyBorder="1" applyAlignment="1"/>
    <xf numFmtId="0" fontId="32" fillId="18" borderId="26" xfId="0" applyFont="1" applyFill="1" applyBorder="1" applyAlignment="1">
      <alignment horizontal="right"/>
    </xf>
    <xf numFmtId="0" fontId="38" fillId="20" borderId="0" xfId="0" applyFont="1" applyFill="1" applyAlignment="1"/>
    <xf numFmtId="0" fontId="39" fillId="21" borderId="0" xfId="0" applyFont="1" applyFill="1" applyAlignment="1">
      <alignment horizontal="left"/>
    </xf>
    <xf numFmtId="0" fontId="9" fillId="2" borderId="2" xfId="0" applyFont="1" applyFill="1" applyBorder="1" applyAlignment="1"/>
    <xf numFmtId="0" fontId="10" fillId="0" borderId="3" xfId="0" applyFont="1" applyBorder="1"/>
    <xf numFmtId="0" fontId="12" fillId="3" borderId="0" xfId="0" applyFont="1" applyFill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2" fillId="3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8" fillId="0" borderId="14" xfId="0" applyFont="1" applyBorder="1" applyAlignment="1">
      <alignment horizontal="center"/>
    </xf>
    <xf numFmtId="0" fontId="10" fillId="0" borderId="15" xfId="0" applyFont="1" applyBorder="1"/>
    <xf numFmtId="0" fontId="10" fillId="0" borderId="16" xfId="0" applyFont="1" applyBorder="1"/>
    <xf numFmtId="0" fontId="28" fillId="0" borderId="17" xfId="0" applyFont="1" applyBorder="1" applyAlignment="1">
      <alignment horizontal="center"/>
    </xf>
    <xf numFmtId="0" fontId="10" fillId="0" borderId="18" xfId="0" applyFont="1" applyBorder="1"/>
    <xf numFmtId="0" fontId="33" fillId="0" borderId="23" xfId="0" applyFont="1" applyBorder="1" applyAlignment="1">
      <alignment horizontal="center"/>
    </xf>
    <xf numFmtId="0" fontId="10" fillId="0" borderId="23" xfId="0" applyFont="1" applyBorder="1"/>
    <xf numFmtId="0" fontId="10" fillId="0" borderId="24" xfId="0" applyFont="1" applyBorder="1"/>
    <xf numFmtId="0" fontId="16" fillId="12" borderId="0" xfId="0" applyFont="1" applyFill="1" applyAlignment="1">
      <alignment horizontal="center"/>
    </xf>
    <xf numFmtId="0" fontId="33" fillId="0" borderId="15" xfId="0" applyFont="1" applyBorder="1" applyAlignment="1">
      <alignment horizontal="center"/>
    </xf>
    <xf numFmtId="0" fontId="37" fillId="0" borderId="23" xfId="0" applyFont="1" applyBorder="1" applyAlignment="1">
      <alignment horizontal="center"/>
    </xf>
    <xf numFmtId="0" fontId="16" fillId="12" borderId="19" xfId="0" applyFont="1" applyFill="1" applyBorder="1" applyAlignment="1">
      <alignment horizontal="center"/>
    </xf>
    <xf numFmtId="0" fontId="10" fillId="0" borderId="20" xfId="0" applyFont="1" applyBorder="1"/>
    <xf numFmtId="0" fontId="10" fillId="0" borderId="21" xfId="0" applyFont="1" applyBorder="1"/>
    <xf numFmtId="0" fontId="16" fillId="22" borderId="17" xfId="0" applyFont="1" applyFill="1" applyBorder="1"/>
    <xf numFmtId="0" fontId="16" fillId="22" borderId="0" xfId="0" applyFont="1" applyFill="1" applyAlignment="1"/>
    <xf numFmtId="0" fontId="16" fillId="22" borderId="18" xfId="0" applyFont="1" applyFill="1" applyBorder="1" applyAlignment="1"/>
    <xf numFmtId="0" fontId="0" fillId="22" borderId="0" xfId="0" applyFont="1" applyFill="1" applyAlignment="1"/>
    <xf numFmtId="0" fontId="16" fillId="0" borderId="0" xfId="0" applyFont="1" applyAlignment="1">
      <alignment wrapText="1"/>
    </xf>
  </cellXfs>
  <cellStyles count="1">
    <cellStyle name="Normal" xfId="0" builtinId="0"/>
  </cellStyles>
  <dxfs count="5">
    <dxf>
      <fill>
        <patternFill patternType="solid">
          <fgColor rgb="FFCCCCCC"/>
          <bgColor rgb="FFCCCCCC"/>
        </patternFill>
      </fill>
    </dxf>
    <dxf>
      <fill>
        <patternFill patternType="solid">
          <fgColor rgb="FF1C4587"/>
          <bgColor rgb="FF1C4587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1C4587"/>
          <bgColor rgb="FF1C45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vertex42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vertex42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ph.jobstreet.com/calumpit-bulacan-jobs" TargetMode="External"/><Relationship Id="rId2" Type="http://schemas.openxmlformats.org/officeDocument/2006/relationships/hyperlink" Target="https://www.dnb.com/business-directory/company-information.information.ph.bulacan.calumpit.html" TargetMode="External"/><Relationship Id="rId1" Type="http://schemas.openxmlformats.org/officeDocument/2006/relationships/hyperlink" Target="https://www.dnb.com/business-directory/company-information.manufacturing.ph.bulacan.calumpit.html" TargetMode="External"/><Relationship Id="rId5" Type="http://schemas.openxmlformats.org/officeDocument/2006/relationships/hyperlink" Target="https://ph.indeed.com/jobs?q=Calumpit%2C+Bulacan&amp;l=Calumpit&amp;from=mobRdr&amp;utm_source=%2Fm%2F&amp;utm_medium=redir&amp;utm_campaign=dt&amp;vjk=7352e11a15762cf3" TargetMode="External"/><Relationship Id="rId4" Type="http://schemas.openxmlformats.org/officeDocument/2006/relationships/hyperlink" Target="https://www.linkedin.com/company/scgpupp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A1005"/>
  <sheetViews>
    <sheetView showGridLines="0" workbookViewId="0">
      <pane ySplit="5" topLeftCell="A6" activePane="bottomLeft" state="frozen"/>
      <selection pane="bottomLeft" activeCell="B7" sqref="B7"/>
    </sheetView>
  </sheetViews>
  <sheetFormatPr defaultColWidth="12.6640625" defaultRowHeight="15.75" customHeight="1"/>
  <cols>
    <col min="1" max="1" width="31.88671875" customWidth="1"/>
    <col min="2" max="2" width="5.21875" hidden="1" customWidth="1"/>
    <col min="3" max="3" width="12.6640625" hidden="1"/>
    <col min="5" max="5" width="4.44140625" customWidth="1"/>
    <col min="7" max="7" width="6" customWidth="1"/>
    <col min="8" max="53" width="2.6640625" customWidth="1"/>
  </cols>
  <sheetData>
    <row r="1" spans="1:53" ht="15.75" customHeight="1">
      <c r="A1" s="1" t="s">
        <v>0</v>
      </c>
      <c r="B1" s="2"/>
      <c r="C1" s="2"/>
      <c r="D1" s="2"/>
      <c r="E1" s="2"/>
      <c r="F1" s="2"/>
      <c r="G1" s="2"/>
      <c r="H1" s="3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>
      <c r="A2" s="4" t="s">
        <v>2</v>
      </c>
      <c r="B2" s="5"/>
      <c r="C2" s="5"/>
      <c r="D2" s="2"/>
      <c r="E2" s="6" t="s">
        <v>3</v>
      </c>
      <c r="F2" s="7">
        <v>45525</v>
      </c>
      <c r="G2" s="2"/>
      <c r="H2" s="171" t="s">
        <v>4</v>
      </c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1" t="s">
        <v>5</v>
      </c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2"/>
    </row>
    <row r="3" spans="1:53">
      <c r="A3" s="8" t="s">
        <v>6</v>
      </c>
      <c r="B3" s="9"/>
      <c r="C3" s="9"/>
      <c r="D3" s="2"/>
      <c r="E3" s="10"/>
      <c r="F3" s="9"/>
      <c r="G3" s="2"/>
      <c r="H3" s="167" t="str">
        <f>TEXT(H4,"mmmm")</f>
        <v>August</v>
      </c>
      <c r="I3" s="168"/>
      <c r="J3" s="168"/>
      <c r="K3" s="168"/>
      <c r="L3" s="167" t="str">
        <f>TEXT(L4,"mmmm")</f>
        <v>September</v>
      </c>
      <c r="M3" s="168"/>
      <c r="N3" s="168"/>
      <c r="O3" s="168"/>
      <c r="P3" s="168"/>
      <c r="Q3" s="167" t="str">
        <f>TEXT(Q4,"mmmm")</f>
        <v>October</v>
      </c>
      <c r="R3" s="168"/>
      <c r="S3" s="168"/>
      <c r="T3" s="168"/>
      <c r="U3" s="167" t="str">
        <f>TEXT(U4,"mmmm")</f>
        <v>November</v>
      </c>
      <c r="V3" s="168"/>
      <c r="W3" s="168"/>
      <c r="X3" s="168"/>
      <c r="Y3" s="167" t="str">
        <f>TEXT(Y4,"mmmm")</f>
        <v>December</v>
      </c>
      <c r="Z3" s="168"/>
      <c r="AA3" s="168"/>
      <c r="AB3" s="168"/>
      <c r="AC3" s="168"/>
      <c r="AD3" s="167" t="str">
        <f>TEXT(AD4,"mmmm")</f>
        <v>January</v>
      </c>
      <c r="AE3" s="168"/>
      <c r="AF3" s="168"/>
      <c r="AG3" s="168"/>
      <c r="AH3" s="167" t="str">
        <f>TEXT(AH4,"mmmm")</f>
        <v>February</v>
      </c>
      <c r="AI3" s="168"/>
      <c r="AJ3" s="168"/>
      <c r="AK3" s="168"/>
      <c r="AL3" s="167" t="str">
        <f>TEXT(AL4,"mmmm")</f>
        <v>March</v>
      </c>
      <c r="AM3" s="168"/>
      <c r="AN3" s="168"/>
      <c r="AO3" s="168"/>
      <c r="AP3" s="168"/>
      <c r="AQ3" s="167" t="str">
        <f>TEXT(AQ4,"mmmm")</f>
        <v>April</v>
      </c>
      <c r="AR3" s="168"/>
      <c r="AS3" s="168"/>
      <c r="AT3" s="168"/>
      <c r="AU3" s="167" t="str">
        <f>TEXT(AV4,"mmmm")</f>
        <v>May</v>
      </c>
      <c r="AV3" s="168"/>
      <c r="AW3" s="168"/>
      <c r="AX3" s="168"/>
      <c r="AY3" s="167" t="str">
        <f>TEXT(AY4,"mmmm")</f>
        <v>June</v>
      </c>
      <c r="AZ3" s="168"/>
      <c r="BA3" s="168"/>
    </row>
    <row r="4" spans="1:53">
      <c r="A4" s="2"/>
      <c r="B4" s="2"/>
      <c r="C4" s="2"/>
      <c r="D4" s="2"/>
      <c r="E4" s="2"/>
      <c r="F4" s="2"/>
      <c r="G4" s="2"/>
      <c r="H4" s="11">
        <f>DATE(YEAR($F$2),MONTH($F$2),7)-WEEKDAY(DATE(YEAR($F$2),MONTH($F$2),7),3)</f>
        <v>45509</v>
      </c>
      <c r="I4" s="12">
        <f t="shared" ref="I4:BA4" si="0">H4+7</f>
        <v>45516</v>
      </c>
      <c r="J4" s="12">
        <f t="shared" si="0"/>
        <v>45523</v>
      </c>
      <c r="K4" s="12">
        <f t="shared" si="0"/>
        <v>45530</v>
      </c>
      <c r="L4" s="12">
        <f t="shared" si="0"/>
        <v>45537</v>
      </c>
      <c r="M4" s="12">
        <f t="shared" si="0"/>
        <v>45544</v>
      </c>
      <c r="N4" s="12">
        <f t="shared" si="0"/>
        <v>45551</v>
      </c>
      <c r="O4" s="12">
        <f t="shared" si="0"/>
        <v>45558</v>
      </c>
      <c r="P4" s="12">
        <f t="shared" si="0"/>
        <v>45565</v>
      </c>
      <c r="Q4" s="12">
        <f t="shared" si="0"/>
        <v>45572</v>
      </c>
      <c r="R4" s="12">
        <f t="shared" si="0"/>
        <v>45579</v>
      </c>
      <c r="S4" s="12">
        <f t="shared" si="0"/>
        <v>45586</v>
      </c>
      <c r="T4" s="12">
        <f t="shared" si="0"/>
        <v>45593</v>
      </c>
      <c r="U4" s="12">
        <f t="shared" si="0"/>
        <v>45600</v>
      </c>
      <c r="V4" s="12">
        <f t="shared" si="0"/>
        <v>45607</v>
      </c>
      <c r="W4" s="12">
        <f t="shared" si="0"/>
        <v>45614</v>
      </c>
      <c r="X4" s="12">
        <f t="shared" si="0"/>
        <v>45621</v>
      </c>
      <c r="Y4" s="12">
        <f t="shared" si="0"/>
        <v>45628</v>
      </c>
      <c r="Z4" s="12">
        <f t="shared" si="0"/>
        <v>45635</v>
      </c>
      <c r="AA4" s="12">
        <f t="shared" si="0"/>
        <v>45642</v>
      </c>
      <c r="AB4" s="12">
        <f t="shared" si="0"/>
        <v>45649</v>
      </c>
      <c r="AC4" s="12">
        <f t="shared" si="0"/>
        <v>45656</v>
      </c>
      <c r="AD4" s="12">
        <f t="shared" si="0"/>
        <v>45663</v>
      </c>
      <c r="AE4" s="12">
        <f t="shared" si="0"/>
        <v>45670</v>
      </c>
      <c r="AF4" s="12">
        <f t="shared" si="0"/>
        <v>45677</v>
      </c>
      <c r="AG4" s="12">
        <f t="shared" si="0"/>
        <v>45684</v>
      </c>
      <c r="AH4" s="12">
        <f t="shared" si="0"/>
        <v>45691</v>
      </c>
      <c r="AI4" s="12">
        <f t="shared" si="0"/>
        <v>45698</v>
      </c>
      <c r="AJ4" s="12">
        <f t="shared" si="0"/>
        <v>45705</v>
      </c>
      <c r="AK4" s="12">
        <f t="shared" si="0"/>
        <v>45712</v>
      </c>
      <c r="AL4" s="12">
        <f t="shared" si="0"/>
        <v>45719</v>
      </c>
      <c r="AM4" s="12">
        <f t="shared" si="0"/>
        <v>45726</v>
      </c>
      <c r="AN4" s="12">
        <f t="shared" si="0"/>
        <v>45733</v>
      </c>
      <c r="AO4" s="12">
        <f t="shared" si="0"/>
        <v>45740</v>
      </c>
      <c r="AP4" s="12">
        <f t="shared" si="0"/>
        <v>45747</v>
      </c>
      <c r="AQ4" s="12">
        <f t="shared" si="0"/>
        <v>45754</v>
      </c>
      <c r="AR4" s="12">
        <f t="shared" si="0"/>
        <v>45761</v>
      </c>
      <c r="AS4" s="12">
        <f t="shared" si="0"/>
        <v>45768</v>
      </c>
      <c r="AT4" s="12">
        <f t="shared" si="0"/>
        <v>45775</v>
      </c>
      <c r="AU4" s="12">
        <f t="shared" si="0"/>
        <v>45782</v>
      </c>
      <c r="AV4" s="12">
        <f t="shared" si="0"/>
        <v>45789</v>
      </c>
      <c r="AW4" s="12">
        <f t="shared" si="0"/>
        <v>45796</v>
      </c>
      <c r="AX4" s="12">
        <f t="shared" si="0"/>
        <v>45803</v>
      </c>
      <c r="AY4" s="12">
        <f t="shared" si="0"/>
        <v>45810</v>
      </c>
      <c r="AZ4" s="12">
        <f t="shared" si="0"/>
        <v>45817</v>
      </c>
      <c r="BA4" s="12">
        <f t="shared" si="0"/>
        <v>45824</v>
      </c>
    </row>
    <row r="5" spans="1:53">
      <c r="A5" s="13" t="s">
        <v>7</v>
      </c>
      <c r="B5" s="169" t="s">
        <v>8</v>
      </c>
      <c r="C5" s="170"/>
      <c r="D5" s="14" t="s">
        <v>9</v>
      </c>
      <c r="E5" s="14" t="s">
        <v>10</v>
      </c>
      <c r="F5" s="14" t="s">
        <v>11</v>
      </c>
      <c r="G5" s="15" t="s">
        <v>12</v>
      </c>
      <c r="H5" s="16">
        <v>1</v>
      </c>
      <c r="I5" s="16">
        <v>2</v>
      </c>
      <c r="J5" s="16">
        <v>3</v>
      </c>
      <c r="K5" s="16">
        <v>4</v>
      </c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16">
        <v>10</v>
      </c>
      <c r="R5" s="16">
        <v>11</v>
      </c>
      <c r="S5" s="16">
        <v>12</v>
      </c>
      <c r="T5" s="16">
        <v>13</v>
      </c>
      <c r="U5" s="16">
        <v>14</v>
      </c>
      <c r="V5" s="16">
        <v>15</v>
      </c>
      <c r="W5" s="16">
        <v>16</v>
      </c>
      <c r="X5" s="16">
        <v>17</v>
      </c>
      <c r="Y5" s="16">
        <v>18</v>
      </c>
      <c r="Z5" s="16">
        <v>19</v>
      </c>
      <c r="AA5" s="16">
        <v>20</v>
      </c>
      <c r="AB5" s="16">
        <v>21</v>
      </c>
      <c r="AC5" s="16">
        <v>22</v>
      </c>
      <c r="AD5" s="16">
        <v>22</v>
      </c>
      <c r="AE5" s="16">
        <v>22</v>
      </c>
      <c r="AF5" s="16">
        <v>22</v>
      </c>
      <c r="AG5" s="16">
        <v>22</v>
      </c>
      <c r="AH5" s="16">
        <v>22</v>
      </c>
      <c r="AI5" s="16">
        <v>22</v>
      </c>
      <c r="AJ5" s="16">
        <v>22</v>
      </c>
      <c r="AK5" s="16">
        <v>22</v>
      </c>
      <c r="AL5" s="16">
        <v>22</v>
      </c>
      <c r="AM5" s="16">
        <v>22</v>
      </c>
      <c r="AN5" s="16">
        <v>22</v>
      </c>
      <c r="AO5" s="16">
        <v>22</v>
      </c>
      <c r="AP5" s="16">
        <v>22</v>
      </c>
      <c r="AQ5" s="16">
        <v>22</v>
      </c>
      <c r="AR5" s="16">
        <v>22</v>
      </c>
      <c r="AS5" s="16">
        <v>22</v>
      </c>
      <c r="AT5" s="16">
        <v>22</v>
      </c>
      <c r="AU5" s="16">
        <v>22</v>
      </c>
      <c r="AV5" s="16">
        <v>22</v>
      </c>
      <c r="AW5" s="16">
        <v>22</v>
      </c>
      <c r="AX5" s="16">
        <v>22</v>
      </c>
      <c r="AY5" s="16">
        <v>22</v>
      </c>
      <c r="AZ5" s="16">
        <v>22</v>
      </c>
      <c r="BA5" s="16">
        <v>22</v>
      </c>
    </row>
    <row r="6" spans="1:53">
      <c r="A6" s="17" t="s">
        <v>13</v>
      </c>
      <c r="B6" s="18"/>
      <c r="C6" s="19"/>
      <c r="D6" s="20"/>
      <c r="E6" s="21"/>
      <c r="F6" s="20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</row>
    <row r="7" spans="1:53">
      <c r="A7" s="22" t="s">
        <v>14</v>
      </c>
      <c r="B7" s="23">
        <v>1</v>
      </c>
      <c r="C7" s="24" t="str">
        <f ca="1">IFERROR(__xludf.DUMMYFUNCTION("IFERROR(SPARKLINE(B7,{""charttype"",""bar"";""color1"",""gray"";""max"",1}),""-"")"),"")</f>
        <v/>
      </c>
      <c r="D7" s="25">
        <v>45535</v>
      </c>
      <c r="E7" s="26">
        <f t="shared" ref="E7:E13" si="1">F7 - D7</f>
        <v>4</v>
      </c>
      <c r="F7" s="25">
        <v>45539</v>
      </c>
      <c r="G7" s="27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</row>
    <row r="8" spans="1:53">
      <c r="A8" s="22" t="s">
        <v>15</v>
      </c>
      <c r="B8" s="23">
        <v>1</v>
      </c>
      <c r="C8" s="24" t="str">
        <f ca="1">IFERROR(__xludf.DUMMYFUNCTION("IFERROR(SPARKLINE(B8,{""charttype"",""bar"";""color1"",""gray"";""max"",1}),""-"")"),"")</f>
        <v/>
      </c>
      <c r="D8" s="25">
        <v>45540</v>
      </c>
      <c r="E8" s="26">
        <f t="shared" si="1"/>
        <v>8</v>
      </c>
      <c r="F8" s="25">
        <v>45548</v>
      </c>
      <c r="G8" s="27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</row>
    <row r="9" spans="1:53">
      <c r="A9" s="22" t="s">
        <v>16</v>
      </c>
      <c r="B9" s="29">
        <v>1</v>
      </c>
      <c r="C9" s="24" t="str">
        <f ca="1">IFERROR(__xludf.DUMMYFUNCTION("IFERROR(SPARKLINE(B9,{""charttype"",""bar"";""color1"",""gray"";""max"",1}),""-"")"),"")</f>
        <v/>
      </c>
      <c r="D9" s="25">
        <v>45549</v>
      </c>
      <c r="E9" s="26">
        <f t="shared" si="1"/>
        <v>45</v>
      </c>
      <c r="F9" s="25">
        <v>45594</v>
      </c>
      <c r="G9" s="27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</row>
    <row r="10" spans="1:53">
      <c r="A10" s="22" t="s">
        <v>17</v>
      </c>
      <c r="B10" s="29">
        <v>1</v>
      </c>
      <c r="C10" s="24" t="str">
        <f ca="1">IFERROR(__xludf.DUMMYFUNCTION("IFERROR(SPARKLINE(B10,{""charttype"",""bar"";""color1"",""gray"";""max"",1}),""-"")"),"")</f>
        <v/>
      </c>
      <c r="D10" s="25">
        <v>45595</v>
      </c>
      <c r="E10" s="26">
        <f t="shared" si="1"/>
        <v>13</v>
      </c>
      <c r="F10" s="25">
        <v>45608</v>
      </c>
      <c r="G10" s="27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</row>
    <row r="11" spans="1:53">
      <c r="A11" s="30" t="s">
        <v>18</v>
      </c>
      <c r="B11" s="29">
        <v>1</v>
      </c>
      <c r="C11" s="24" t="str">
        <f ca="1">IFERROR(__xludf.DUMMYFUNCTION("IFERROR(SPARKLINE(B11,{""charttype"",""bar"";""color1"",""gray"";""max"",1}),""-"")"),"")</f>
        <v/>
      </c>
      <c r="D11" s="25">
        <v>45609</v>
      </c>
      <c r="E11" s="26">
        <f t="shared" si="1"/>
        <v>6</v>
      </c>
      <c r="F11" s="25">
        <v>45615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</row>
    <row r="12" spans="1:53">
      <c r="A12" s="22" t="s">
        <v>19</v>
      </c>
      <c r="B12" s="29">
        <v>1</v>
      </c>
      <c r="C12" s="24" t="str">
        <f ca="1">IFERROR(__xludf.DUMMYFUNCTION("IFERROR(SPARKLINE(B12,{""charttype"",""bar"";""color1"",""gray"";""max"",1}),""-"")"),"")</f>
        <v/>
      </c>
      <c r="D12" s="25">
        <v>45616</v>
      </c>
      <c r="E12" s="26">
        <f t="shared" si="1"/>
        <v>6</v>
      </c>
      <c r="F12" s="25">
        <v>45622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</row>
    <row r="13" spans="1:53">
      <c r="A13" s="22" t="s">
        <v>20</v>
      </c>
      <c r="B13" s="29">
        <v>1</v>
      </c>
      <c r="C13" s="24" t="str">
        <f ca="1">IFERROR(__xludf.DUMMYFUNCTION("IFERROR(SPARKLINE(B13,{""charttype"",""bar"";""color1"",""gray"";""max"",1}),""-"")"),"")</f>
        <v/>
      </c>
      <c r="D13" s="25">
        <v>45623</v>
      </c>
      <c r="E13" s="26">
        <f t="shared" si="1"/>
        <v>14</v>
      </c>
      <c r="F13" s="25">
        <v>45637</v>
      </c>
      <c r="G13" s="27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</row>
    <row r="14" spans="1:53">
      <c r="A14" s="31" t="s">
        <v>21</v>
      </c>
      <c r="B14" s="32"/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</row>
    <row r="15" spans="1:53">
      <c r="A15" s="35" t="s">
        <v>22</v>
      </c>
      <c r="B15" s="29">
        <v>0.2</v>
      </c>
      <c r="C15" s="24" t="str">
        <f ca="1">IFERROR(__xludf.DUMMYFUNCTION("IFERROR(SPARKLINE(B15,{""charttype"",""bar"";""color1"",""gray"";""max"",1}),""-"")"),"")</f>
        <v/>
      </c>
      <c r="D15" s="25">
        <v>45717</v>
      </c>
      <c r="E15" s="36">
        <f t="shared" ref="E15:E18" si="2">F15 - D15</f>
        <v>9</v>
      </c>
      <c r="F15" s="25">
        <v>45726</v>
      </c>
      <c r="G15" s="37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</row>
    <row r="16" spans="1:53">
      <c r="A16" s="35" t="s">
        <v>23</v>
      </c>
      <c r="B16" s="29">
        <v>0</v>
      </c>
      <c r="C16" s="24" t="str">
        <f ca="1">IFERROR(__xludf.DUMMYFUNCTION("IFERROR(SPARKLINE(B16,{""charttype"",""bar"";""color1"",""gray"";""max"",1}),""-"")"),"")</f>
        <v/>
      </c>
      <c r="D16" s="25">
        <v>45726</v>
      </c>
      <c r="E16" s="36">
        <f t="shared" si="2"/>
        <v>18</v>
      </c>
      <c r="F16" s="25">
        <v>45744</v>
      </c>
      <c r="G16" s="37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</row>
    <row r="17" spans="1:53">
      <c r="A17" s="35" t="s">
        <v>24</v>
      </c>
      <c r="B17" s="29">
        <v>0</v>
      </c>
      <c r="C17" s="24" t="str">
        <f ca="1">IFERROR(__xludf.DUMMYFUNCTION("IFERROR(SPARKLINE(B17,{""charttype"",""bar"";""color1"",""gray"";""max"",1}),""-"")"),"")</f>
        <v/>
      </c>
      <c r="D17" s="25">
        <v>45744</v>
      </c>
      <c r="E17" s="36">
        <f t="shared" si="2"/>
        <v>13</v>
      </c>
      <c r="F17" s="25">
        <v>45757</v>
      </c>
      <c r="G17" s="37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</row>
    <row r="18" spans="1:53">
      <c r="A18" s="35" t="s">
        <v>25</v>
      </c>
      <c r="B18" s="29">
        <v>0</v>
      </c>
      <c r="C18" s="24" t="str">
        <f ca="1">IFERROR(__xludf.DUMMYFUNCTION("IFERROR(SPARKLINE(B18,{""charttype"",""bar"";""color1"",""gray"";""max"",1}),""-"")"),"")</f>
        <v/>
      </c>
      <c r="D18" s="25">
        <v>45757</v>
      </c>
      <c r="E18" s="36">
        <f t="shared" si="2"/>
        <v>15</v>
      </c>
      <c r="F18" s="25">
        <v>45772</v>
      </c>
      <c r="G18" s="37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</row>
    <row r="19" spans="1:53">
      <c r="A19" s="38" t="s">
        <v>26</v>
      </c>
      <c r="B19" s="39"/>
      <c r="C19" s="40"/>
      <c r="D19" s="41"/>
      <c r="E19" s="42"/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</row>
    <row r="20" spans="1:53">
      <c r="A20" s="22" t="s">
        <v>27</v>
      </c>
      <c r="B20" s="23">
        <v>1</v>
      </c>
      <c r="C20" s="24" t="str">
        <f ca="1">IFERROR(__xludf.DUMMYFUNCTION("IFERROR(SPARKLINE(B20,{""charttype"",""bar"";""color1"",""gray"";""max"",1}),""-"")"),"")</f>
        <v/>
      </c>
      <c r="D20" s="43">
        <v>45540</v>
      </c>
      <c r="E20" s="26">
        <f t="shared" ref="E20:E24" si="3">F20 - D20</f>
        <v>11</v>
      </c>
      <c r="F20" s="25">
        <v>45551</v>
      </c>
      <c r="G20" s="27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</row>
    <row r="21" spans="1:53">
      <c r="A21" s="22" t="s">
        <v>28</v>
      </c>
      <c r="B21" s="23">
        <v>1</v>
      </c>
      <c r="C21" s="24" t="str">
        <f ca="1">IFERROR(__xludf.DUMMYFUNCTION("IFERROR(SPARKLINE(B21,{""charttype"",""bar"";""color1"",""gray"";""max"",1}),""-"")"),"")</f>
        <v/>
      </c>
      <c r="D21" s="44">
        <v>45552</v>
      </c>
      <c r="E21" s="26">
        <f t="shared" si="3"/>
        <v>13</v>
      </c>
      <c r="F21" s="44">
        <v>45565</v>
      </c>
      <c r="G21" s="27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</row>
    <row r="22" spans="1:53">
      <c r="A22" s="22" t="s">
        <v>29</v>
      </c>
      <c r="B22" s="29">
        <v>1</v>
      </c>
      <c r="C22" s="24" t="str">
        <f ca="1">IFERROR(__xludf.DUMMYFUNCTION("IFERROR(SPARKLINE(B22,{""charttype"",""bar"";""color1"",""gray"";""max"",1}),""-"")"),"")</f>
        <v/>
      </c>
      <c r="D22" s="44">
        <v>45566</v>
      </c>
      <c r="E22" s="26">
        <f t="shared" si="3"/>
        <v>7</v>
      </c>
      <c r="F22" s="44">
        <v>45573</v>
      </c>
      <c r="G22" s="27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</row>
    <row r="23" spans="1:53">
      <c r="A23" s="35" t="s">
        <v>30</v>
      </c>
      <c r="B23" s="29">
        <v>1</v>
      </c>
      <c r="C23" s="24" t="str">
        <f ca="1">IFERROR(__xludf.DUMMYFUNCTION("IFERROR(SPARKLINE(B23,{""charttype"",""bar"";""color1"",""gray"";""max"",1}),""-"")"),"")</f>
        <v/>
      </c>
      <c r="D23" s="44">
        <v>45574</v>
      </c>
      <c r="E23" s="36">
        <f t="shared" si="3"/>
        <v>61</v>
      </c>
      <c r="F23" s="44">
        <v>45635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</row>
    <row r="24" spans="1:53">
      <c r="A24" s="22" t="s">
        <v>31</v>
      </c>
      <c r="B24" s="29">
        <v>1</v>
      </c>
      <c r="C24" s="24" t="str">
        <f ca="1">IFERROR(__xludf.DUMMYFUNCTION("IFERROR(SPARKLINE(B24,{""charttype"",""bar"";""color1"",""gray"";""max"",1}),""-"")"),"")</f>
        <v/>
      </c>
      <c r="D24" s="44">
        <v>45574</v>
      </c>
      <c r="E24" s="26">
        <f t="shared" si="3"/>
        <v>61</v>
      </c>
      <c r="F24" s="44">
        <v>45635</v>
      </c>
      <c r="G24" s="27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</row>
    <row r="25" spans="1:53">
      <c r="A25" s="38" t="s">
        <v>32</v>
      </c>
      <c r="B25" s="39"/>
      <c r="C25" s="40"/>
      <c r="D25" s="41"/>
      <c r="E25" s="42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</row>
    <row r="26" spans="1:53">
      <c r="A26" s="22" t="s">
        <v>33</v>
      </c>
      <c r="B26" s="23">
        <v>1</v>
      </c>
      <c r="C26" s="24" t="str">
        <f ca="1">IFERROR(__xludf.DUMMYFUNCTION("IFERROR(SPARKLINE(B26,{""charttype"",""bar"";""color1"",""gray"";""max"",1}),""-"")"),"")</f>
        <v/>
      </c>
      <c r="D26" s="25">
        <v>45537</v>
      </c>
      <c r="E26" s="26">
        <f>F26 - D26</f>
        <v>29</v>
      </c>
      <c r="F26" s="25">
        <v>45566</v>
      </c>
      <c r="G26" s="27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</row>
    <row r="27" spans="1:53">
      <c r="A27" s="38" t="s">
        <v>34</v>
      </c>
      <c r="B27" s="39"/>
      <c r="C27" s="40"/>
      <c r="D27" s="41"/>
      <c r="E27" s="42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</row>
    <row r="28" spans="1:53">
      <c r="A28" s="22" t="s">
        <v>35</v>
      </c>
      <c r="B28" s="29">
        <v>1</v>
      </c>
      <c r="C28" s="24" t="str">
        <f ca="1">IFERROR(__xludf.DUMMYFUNCTION("IFERROR(SPARKLINE(B28,{""charttype"",""bar"";""color1"",""gray"";""max"",1}),""-"")"),"")</f>
        <v/>
      </c>
      <c r="D28" s="44">
        <v>45540</v>
      </c>
      <c r="E28" s="26">
        <f t="shared" ref="E28:E31" si="4">F28 - D28</f>
        <v>25</v>
      </c>
      <c r="F28" s="44">
        <v>45565</v>
      </c>
      <c r="G28" s="27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</row>
    <row r="29" spans="1:53">
      <c r="A29" s="22" t="s">
        <v>36</v>
      </c>
      <c r="B29" s="29">
        <v>1</v>
      </c>
      <c r="C29" s="24" t="str">
        <f ca="1">IFERROR(__xludf.DUMMYFUNCTION("IFERROR(SPARKLINE(B29,{""charttype"",""bar"";""color1"",""gray"";""max"",1}),""-"")"),"")</f>
        <v/>
      </c>
      <c r="D29" s="44">
        <v>45548</v>
      </c>
      <c r="E29" s="26">
        <f t="shared" si="4"/>
        <v>9</v>
      </c>
      <c r="F29" s="44">
        <v>45557</v>
      </c>
      <c r="G29" s="27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</row>
    <row r="30" spans="1:53">
      <c r="A30" s="22" t="s">
        <v>37</v>
      </c>
      <c r="B30" s="29">
        <v>1</v>
      </c>
      <c r="C30" s="24" t="str">
        <f ca="1">IFERROR(__xludf.DUMMYFUNCTION("IFERROR(SPARKLINE(B30,{""charttype"",""bar"";""color1"",""gray"";""max"",1}),""-"")"),"")</f>
        <v/>
      </c>
      <c r="D30" s="44">
        <v>45558</v>
      </c>
      <c r="E30" s="26">
        <f t="shared" si="4"/>
        <v>7</v>
      </c>
      <c r="F30" s="44">
        <v>45565</v>
      </c>
      <c r="G30" s="27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</row>
    <row r="31" spans="1:53">
      <c r="A31" s="22" t="s">
        <v>38</v>
      </c>
      <c r="B31" s="29">
        <v>1</v>
      </c>
      <c r="C31" s="24" t="str">
        <f ca="1">IFERROR(__xludf.DUMMYFUNCTION("IFERROR(SPARKLINE(B31,{""charttype"",""bar"";""color1"",""gray"";""max"",1}),""-"")"),"")</f>
        <v/>
      </c>
      <c r="D31" s="44">
        <v>45558</v>
      </c>
      <c r="E31" s="26">
        <f t="shared" si="4"/>
        <v>26</v>
      </c>
      <c r="F31" s="44">
        <v>45584</v>
      </c>
      <c r="G31" s="27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</row>
    <row r="32" spans="1:53">
      <c r="A32" s="38" t="s">
        <v>39</v>
      </c>
      <c r="B32" s="39"/>
      <c r="C32" s="40"/>
      <c r="D32" s="41"/>
      <c r="E32" s="42"/>
      <c r="F32" s="41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</row>
    <row r="33" spans="1:53">
      <c r="A33" s="22" t="s">
        <v>40</v>
      </c>
      <c r="B33" s="45">
        <v>100</v>
      </c>
      <c r="C33" s="24" t="str">
        <f ca="1">IFERROR(__xludf.DUMMYFUNCTION("IFERROR(SPARKLINE(B33,{""charttype"",""bar"";""color1"",""gray"";""max"",1}),""-"")"),"")</f>
        <v/>
      </c>
      <c r="D33" s="44">
        <v>45558</v>
      </c>
      <c r="E33" s="26">
        <f t="shared" ref="E33:E41" si="5">F33 - D33</f>
        <v>26</v>
      </c>
      <c r="F33" s="44">
        <v>45584</v>
      </c>
      <c r="G33" s="27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</row>
    <row r="34" spans="1:53" ht="13.2">
      <c r="A34" s="22" t="s">
        <v>41</v>
      </c>
      <c r="B34" s="29">
        <v>1</v>
      </c>
      <c r="C34" s="24" t="str">
        <f ca="1">IFERROR(__xludf.DUMMYFUNCTION("IFERROR(SPARKLINE(B34,{""charttype"",""bar"";""color1"",""gray"";""max"",1}),""-"")"),"")</f>
        <v/>
      </c>
      <c r="D34" s="44">
        <v>45585</v>
      </c>
      <c r="E34" s="26">
        <f t="shared" si="5"/>
        <v>14</v>
      </c>
      <c r="F34" s="44">
        <v>45599</v>
      </c>
      <c r="G34" s="27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</row>
    <row r="35" spans="1:53" ht="13.2">
      <c r="A35" s="22" t="s">
        <v>42</v>
      </c>
      <c r="B35" s="29">
        <v>1</v>
      </c>
      <c r="C35" s="24" t="str">
        <f ca="1">IFERROR(__xludf.DUMMYFUNCTION("IFERROR(SPARKLINE(B35,{""charttype"",""bar"";""color1"",""gray"";""max"",1}),""-"")"),"")</f>
        <v/>
      </c>
      <c r="D35" s="44">
        <v>45600</v>
      </c>
      <c r="E35" s="26">
        <f t="shared" si="5"/>
        <v>13</v>
      </c>
      <c r="F35" s="44">
        <v>45613</v>
      </c>
      <c r="G35" s="27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</row>
    <row r="36" spans="1:53" ht="13.2">
      <c r="A36" s="22" t="s">
        <v>43</v>
      </c>
      <c r="B36" s="29">
        <v>1</v>
      </c>
      <c r="C36" s="24" t="str">
        <f ca="1">IFERROR(__xludf.DUMMYFUNCTION("IFERROR(SPARKLINE(B36,{""charttype"",""bar"";""color1"",""gray"";""max"",1}),""-"")"),"")</f>
        <v/>
      </c>
      <c r="D36" s="44">
        <v>45600</v>
      </c>
      <c r="E36" s="26">
        <f t="shared" si="5"/>
        <v>76</v>
      </c>
      <c r="F36" s="44">
        <v>45676</v>
      </c>
      <c r="G36" s="27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</row>
    <row r="37" spans="1:53" ht="13.2">
      <c r="A37" s="22" t="s">
        <v>44</v>
      </c>
      <c r="B37" s="29">
        <v>1</v>
      </c>
      <c r="C37" s="24" t="str">
        <f ca="1">IFERROR(__xludf.DUMMYFUNCTION("IFERROR(SPARKLINE(B37,{""charttype"",""bar"";""color1"",""gray"";""max"",1}),""-"")"),"")</f>
        <v/>
      </c>
      <c r="D37" s="44">
        <v>45614</v>
      </c>
      <c r="E37" s="26">
        <f t="shared" si="5"/>
        <v>62</v>
      </c>
      <c r="F37" s="44">
        <v>45676</v>
      </c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</row>
    <row r="38" spans="1:53" ht="13.2">
      <c r="A38" s="22" t="s">
        <v>45</v>
      </c>
      <c r="B38" s="29">
        <v>1</v>
      </c>
      <c r="C38" s="24" t="str">
        <f ca="1">IFERROR(__xludf.DUMMYFUNCTION("IFERROR(SPARKLINE(B38,{""charttype"",""bar"";""color1"",""gray"";""max"",1}),""-"")"),"")</f>
        <v/>
      </c>
      <c r="D38" s="44">
        <v>45621</v>
      </c>
      <c r="E38" s="26">
        <f t="shared" si="5"/>
        <v>55</v>
      </c>
      <c r="F38" s="44">
        <v>45676</v>
      </c>
      <c r="G38" s="27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</row>
    <row r="39" spans="1:53" ht="13.2">
      <c r="A39" s="22" t="s">
        <v>46</v>
      </c>
      <c r="B39" s="29">
        <v>1</v>
      </c>
      <c r="C39" s="24" t="str">
        <f ca="1">IFERROR(__xludf.DUMMYFUNCTION("IFERROR(SPARKLINE(B39,{""charttype"",""bar"";""color1"",""gray"";""max"",1}),""-"")"),"")</f>
        <v/>
      </c>
      <c r="D39" s="44">
        <v>45676</v>
      </c>
      <c r="E39" s="26">
        <f t="shared" si="5"/>
        <v>7</v>
      </c>
      <c r="F39" s="44">
        <v>45683</v>
      </c>
      <c r="G39" s="27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</row>
    <row r="40" spans="1:53" ht="13.2">
      <c r="A40" s="22" t="s">
        <v>47</v>
      </c>
      <c r="B40" s="29">
        <v>1</v>
      </c>
      <c r="C40" s="24" t="str">
        <f ca="1">IFERROR(__xludf.DUMMYFUNCTION("IFERROR(SPARKLINE(B40,{""charttype"",""bar"";""color1"",""gray"";""max"",1}),""-"")"),"")</f>
        <v/>
      </c>
      <c r="D40" s="44">
        <v>45683</v>
      </c>
      <c r="E40" s="26">
        <f t="shared" si="5"/>
        <v>7</v>
      </c>
      <c r="F40" s="44">
        <v>45690</v>
      </c>
      <c r="G40" s="27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</row>
    <row r="41" spans="1:53" ht="13.2">
      <c r="A41" s="22" t="s">
        <v>48</v>
      </c>
      <c r="B41" s="29">
        <v>1</v>
      </c>
      <c r="C41" s="24" t="str">
        <f ca="1">IFERROR(__xludf.DUMMYFUNCTION("IFERROR(SPARKLINE(B41,{""charttype"",""bar"";""color1"",""gray"";""max"",1}),""-"")"),"")</f>
        <v/>
      </c>
      <c r="D41" s="44">
        <v>45664</v>
      </c>
      <c r="E41" s="26">
        <f t="shared" si="5"/>
        <v>41</v>
      </c>
      <c r="F41" s="44">
        <v>45705</v>
      </c>
      <c r="G41" s="27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</row>
    <row r="42" spans="1:53" ht="13.2">
      <c r="A42" s="38" t="s">
        <v>49</v>
      </c>
      <c r="B42" s="39"/>
      <c r="C42" s="40"/>
      <c r="D42" s="41"/>
      <c r="E42" s="42"/>
      <c r="F42" s="41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</row>
    <row r="43" spans="1:53" ht="13.2">
      <c r="A43" s="22" t="s">
        <v>50</v>
      </c>
      <c r="B43" s="29">
        <v>1</v>
      </c>
      <c r="C43" s="24" t="str">
        <f ca="1">IFERROR(__xludf.DUMMYFUNCTION("IFERROR(SPARKLINE(B43,{""charttype"",""bar"";""color1"",""gray"";""max"",1}),""-"")"),"")</f>
        <v/>
      </c>
      <c r="D43" s="44">
        <v>45677</v>
      </c>
      <c r="E43" s="26">
        <f t="shared" ref="E43:E45" si="6">F43 - D43</f>
        <v>34</v>
      </c>
      <c r="F43" s="44">
        <v>45711</v>
      </c>
      <c r="G43" s="27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</row>
    <row r="44" spans="1:53" ht="13.2">
      <c r="A44" s="22" t="s">
        <v>51</v>
      </c>
      <c r="B44" s="29">
        <v>0.5</v>
      </c>
      <c r="C44" s="24" t="str">
        <f ca="1">IFERROR(__xludf.DUMMYFUNCTION("IFERROR(SPARKLINE(B44,{""charttype"",""bar"";""color1"",""gray"";""max"",1}),""-"")"),"")</f>
        <v/>
      </c>
      <c r="D44" s="44">
        <v>45712</v>
      </c>
      <c r="E44" s="26">
        <f t="shared" si="6"/>
        <v>11</v>
      </c>
      <c r="F44" s="44">
        <v>45723</v>
      </c>
      <c r="G44" s="27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</row>
    <row r="45" spans="1:53" ht="13.2">
      <c r="A45" s="46" t="s">
        <v>52</v>
      </c>
      <c r="B45" s="29">
        <v>0</v>
      </c>
      <c r="C45" s="24" t="str">
        <f ca="1">IFERROR(__xludf.DUMMYFUNCTION("IFERROR(SPARKLINE(B45,{""charttype"",""bar"";""color1"",""gray"";""max"",1}),""-"")"),"")</f>
        <v/>
      </c>
      <c r="D45" s="47">
        <v>45724</v>
      </c>
      <c r="E45" s="48">
        <f t="shared" si="6"/>
        <v>7</v>
      </c>
      <c r="F45" s="47">
        <v>45731</v>
      </c>
      <c r="G45" s="49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</row>
    <row r="46" spans="1:53" ht="13.2">
      <c r="B46" s="51"/>
      <c r="C46" s="52"/>
    </row>
    <row r="47" spans="1:53" ht="13.2">
      <c r="B47" s="51"/>
      <c r="C47" s="52"/>
    </row>
    <row r="48" spans="1:53" ht="13.2">
      <c r="B48" s="51"/>
      <c r="C48" s="52"/>
    </row>
    <row r="49" spans="2:3" ht="13.2">
      <c r="B49" s="51"/>
      <c r="C49" s="52"/>
    </row>
    <row r="50" spans="2:3" ht="13.2">
      <c r="B50" s="51"/>
      <c r="C50" s="52"/>
    </row>
    <row r="51" spans="2:3" ht="13.2">
      <c r="B51" s="51"/>
      <c r="C51" s="52"/>
    </row>
    <row r="52" spans="2:3" ht="13.2">
      <c r="B52" s="51"/>
      <c r="C52" s="52"/>
    </row>
    <row r="53" spans="2:3" ht="13.2">
      <c r="B53" s="51"/>
      <c r="C53" s="52"/>
    </row>
    <row r="54" spans="2:3" ht="13.2">
      <c r="B54" s="51"/>
      <c r="C54" s="52"/>
    </row>
    <row r="55" spans="2:3" ht="13.2">
      <c r="B55" s="51"/>
      <c r="C55" s="52"/>
    </row>
    <row r="56" spans="2:3" ht="13.2">
      <c r="B56" s="51"/>
      <c r="C56" s="52"/>
    </row>
    <row r="57" spans="2:3" ht="13.2">
      <c r="B57" s="51"/>
      <c r="C57" s="52"/>
    </row>
    <row r="58" spans="2:3" ht="13.2">
      <c r="B58" s="51"/>
      <c r="C58" s="52"/>
    </row>
    <row r="59" spans="2:3" ht="13.2">
      <c r="B59" s="51"/>
      <c r="C59" s="52"/>
    </row>
    <row r="60" spans="2:3" ht="13.2">
      <c r="B60" s="51"/>
      <c r="C60" s="52"/>
    </row>
    <row r="61" spans="2:3" ht="13.2">
      <c r="B61" s="51"/>
      <c r="C61" s="52"/>
    </row>
    <row r="62" spans="2:3" ht="13.2">
      <c r="B62" s="51"/>
      <c r="C62" s="52"/>
    </row>
    <row r="63" spans="2:3" ht="13.2">
      <c r="B63" s="51"/>
      <c r="C63" s="52"/>
    </row>
    <row r="64" spans="2:3" ht="13.2">
      <c r="B64" s="51"/>
      <c r="C64" s="52"/>
    </row>
    <row r="65" spans="2:3" ht="13.2">
      <c r="B65" s="51"/>
      <c r="C65" s="52"/>
    </row>
    <row r="66" spans="2:3" ht="13.2">
      <c r="B66" s="51"/>
      <c r="C66" s="52"/>
    </row>
    <row r="67" spans="2:3" ht="13.2">
      <c r="B67" s="51"/>
      <c r="C67" s="52"/>
    </row>
    <row r="68" spans="2:3" ht="13.2">
      <c r="B68" s="51"/>
      <c r="C68" s="52"/>
    </row>
    <row r="69" spans="2:3" ht="13.2">
      <c r="B69" s="51"/>
      <c r="C69" s="52"/>
    </row>
    <row r="70" spans="2:3" ht="13.2">
      <c r="B70" s="51"/>
      <c r="C70" s="52"/>
    </row>
    <row r="71" spans="2:3" ht="13.2">
      <c r="B71" s="51"/>
      <c r="C71" s="52"/>
    </row>
    <row r="72" spans="2:3" ht="13.2">
      <c r="B72" s="51"/>
      <c r="C72" s="52"/>
    </row>
    <row r="73" spans="2:3" ht="13.2">
      <c r="B73" s="51"/>
      <c r="C73" s="52"/>
    </row>
    <row r="74" spans="2:3" ht="13.2">
      <c r="B74" s="51"/>
      <c r="C74" s="52"/>
    </row>
    <row r="75" spans="2:3" ht="13.2">
      <c r="B75" s="51"/>
      <c r="C75" s="52"/>
    </row>
    <row r="76" spans="2:3" ht="13.2">
      <c r="B76" s="51"/>
      <c r="C76" s="52"/>
    </row>
    <row r="77" spans="2:3" ht="13.2">
      <c r="B77" s="51"/>
      <c r="C77" s="52"/>
    </row>
    <row r="78" spans="2:3" ht="13.2">
      <c r="B78" s="51"/>
      <c r="C78" s="52"/>
    </row>
    <row r="79" spans="2:3" ht="13.2">
      <c r="B79" s="51"/>
      <c r="C79" s="52"/>
    </row>
    <row r="80" spans="2:3" ht="13.2">
      <c r="B80" s="51"/>
      <c r="C80" s="52"/>
    </row>
    <row r="81" spans="2:3" ht="13.2">
      <c r="B81" s="51"/>
      <c r="C81" s="52"/>
    </row>
    <row r="82" spans="2:3" ht="13.2">
      <c r="B82" s="51"/>
      <c r="C82" s="52"/>
    </row>
    <row r="83" spans="2:3" ht="13.2">
      <c r="B83" s="51"/>
      <c r="C83" s="52"/>
    </row>
    <row r="84" spans="2:3" ht="13.2">
      <c r="B84" s="51"/>
      <c r="C84" s="52"/>
    </row>
    <row r="85" spans="2:3" ht="13.2">
      <c r="B85" s="51"/>
      <c r="C85" s="52"/>
    </row>
    <row r="86" spans="2:3" ht="13.2">
      <c r="B86" s="51"/>
      <c r="C86" s="52"/>
    </row>
    <row r="87" spans="2:3" ht="13.2">
      <c r="B87" s="51"/>
      <c r="C87" s="52"/>
    </row>
    <row r="88" spans="2:3" ht="13.2">
      <c r="B88" s="51"/>
      <c r="C88" s="52"/>
    </row>
    <row r="89" spans="2:3" ht="13.2">
      <c r="B89" s="51"/>
      <c r="C89" s="52"/>
    </row>
    <row r="90" spans="2:3" ht="13.2">
      <c r="B90" s="51"/>
      <c r="C90" s="52"/>
    </row>
    <row r="91" spans="2:3" ht="13.2">
      <c r="B91" s="51"/>
      <c r="C91" s="52"/>
    </row>
    <row r="92" spans="2:3" ht="13.2">
      <c r="B92" s="51"/>
      <c r="C92" s="52"/>
    </row>
    <row r="93" spans="2:3" ht="13.2">
      <c r="B93" s="51"/>
      <c r="C93" s="52"/>
    </row>
    <row r="94" spans="2:3" ht="13.2">
      <c r="B94" s="51"/>
      <c r="C94" s="52"/>
    </row>
    <row r="95" spans="2:3" ht="13.2">
      <c r="B95" s="51"/>
      <c r="C95" s="52"/>
    </row>
    <row r="96" spans="2:3" ht="13.2">
      <c r="B96" s="51"/>
      <c r="C96" s="52"/>
    </row>
    <row r="97" spans="2:3" ht="13.2">
      <c r="B97" s="51"/>
      <c r="C97" s="52"/>
    </row>
    <row r="98" spans="2:3" ht="13.2">
      <c r="B98" s="51"/>
      <c r="C98" s="52"/>
    </row>
    <row r="99" spans="2:3" ht="13.2">
      <c r="B99" s="51"/>
      <c r="C99" s="52"/>
    </row>
    <row r="100" spans="2:3" ht="13.2">
      <c r="B100" s="51"/>
      <c r="C100" s="52"/>
    </row>
    <row r="101" spans="2:3" ht="13.2">
      <c r="B101" s="51"/>
      <c r="C101" s="52"/>
    </row>
    <row r="102" spans="2:3" ht="13.2">
      <c r="B102" s="51"/>
      <c r="C102" s="52"/>
    </row>
    <row r="103" spans="2:3" ht="13.2">
      <c r="B103" s="51"/>
      <c r="C103" s="52"/>
    </row>
    <row r="104" spans="2:3" ht="13.2">
      <c r="B104" s="51"/>
      <c r="C104" s="52"/>
    </row>
    <row r="105" spans="2:3" ht="13.2">
      <c r="B105" s="51"/>
      <c r="C105" s="52"/>
    </row>
    <row r="106" spans="2:3" ht="13.2">
      <c r="B106" s="51"/>
      <c r="C106" s="52"/>
    </row>
    <row r="107" spans="2:3" ht="13.2">
      <c r="B107" s="51"/>
      <c r="C107" s="52"/>
    </row>
    <row r="108" spans="2:3" ht="13.2">
      <c r="B108" s="51"/>
      <c r="C108" s="52"/>
    </row>
    <row r="109" spans="2:3" ht="13.2">
      <c r="B109" s="51"/>
      <c r="C109" s="52"/>
    </row>
    <row r="110" spans="2:3" ht="13.2">
      <c r="B110" s="51"/>
      <c r="C110" s="52"/>
    </row>
    <row r="111" spans="2:3" ht="13.2">
      <c r="B111" s="51"/>
      <c r="C111" s="52"/>
    </row>
    <row r="112" spans="2:3" ht="13.2">
      <c r="B112" s="51"/>
      <c r="C112" s="52"/>
    </row>
    <row r="113" spans="2:3" ht="13.2">
      <c r="B113" s="51"/>
      <c r="C113" s="52"/>
    </row>
    <row r="114" spans="2:3" ht="13.2">
      <c r="B114" s="51"/>
      <c r="C114" s="52"/>
    </row>
    <row r="115" spans="2:3" ht="13.2">
      <c r="B115" s="51"/>
      <c r="C115" s="52"/>
    </row>
    <row r="116" spans="2:3" ht="13.2">
      <c r="B116" s="51"/>
      <c r="C116" s="52"/>
    </row>
    <row r="117" spans="2:3" ht="13.2">
      <c r="B117" s="51"/>
      <c r="C117" s="52"/>
    </row>
    <row r="118" spans="2:3" ht="13.2">
      <c r="B118" s="51"/>
      <c r="C118" s="52"/>
    </row>
    <row r="119" spans="2:3" ht="13.2">
      <c r="B119" s="51"/>
      <c r="C119" s="52"/>
    </row>
    <row r="120" spans="2:3" ht="13.2">
      <c r="B120" s="51"/>
      <c r="C120" s="52"/>
    </row>
    <row r="121" spans="2:3" ht="13.2">
      <c r="B121" s="51"/>
      <c r="C121" s="52"/>
    </row>
    <row r="122" spans="2:3" ht="13.2">
      <c r="B122" s="51"/>
      <c r="C122" s="52"/>
    </row>
    <row r="123" spans="2:3" ht="13.2">
      <c r="B123" s="51"/>
      <c r="C123" s="52"/>
    </row>
    <row r="124" spans="2:3" ht="13.2">
      <c r="B124" s="51"/>
      <c r="C124" s="52"/>
    </row>
    <row r="125" spans="2:3" ht="13.2">
      <c r="B125" s="51"/>
      <c r="C125" s="52"/>
    </row>
    <row r="126" spans="2:3" ht="13.2">
      <c r="B126" s="51"/>
      <c r="C126" s="52"/>
    </row>
    <row r="127" spans="2:3" ht="13.2">
      <c r="B127" s="51"/>
      <c r="C127" s="52"/>
    </row>
    <row r="128" spans="2:3" ht="13.2">
      <c r="B128" s="51"/>
      <c r="C128" s="52"/>
    </row>
    <row r="129" spans="2:3" ht="13.2">
      <c r="B129" s="51"/>
      <c r="C129" s="52"/>
    </row>
    <row r="130" spans="2:3" ht="13.2">
      <c r="B130" s="51"/>
      <c r="C130" s="52"/>
    </row>
    <row r="131" spans="2:3" ht="13.2">
      <c r="B131" s="51"/>
      <c r="C131" s="52"/>
    </row>
    <row r="132" spans="2:3" ht="13.2">
      <c r="B132" s="51"/>
      <c r="C132" s="52"/>
    </row>
    <row r="133" spans="2:3" ht="13.2">
      <c r="B133" s="51"/>
      <c r="C133" s="52"/>
    </row>
    <row r="134" spans="2:3" ht="13.2">
      <c r="B134" s="51"/>
      <c r="C134" s="52"/>
    </row>
    <row r="135" spans="2:3" ht="13.2">
      <c r="B135" s="51"/>
      <c r="C135" s="52"/>
    </row>
    <row r="136" spans="2:3" ht="13.2">
      <c r="B136" s="51"/>
      <c r="C136" s="52"/>
    </row>
    <row r="137" spans="2:3" ht="13.2">
      <c r="B137" s="51"/>
      <c r="C137" s="52"/>
    </row>
    <row r="138" spans="2:3" ht="13.2">
      <c r="B138" s="51"/>
      <c r="C138" s="52"/>
    </row>
    <row r="139" spans="2:3" ht="13.2">
      <c r="B139" s="51"/>
      <c r="C139" s="52"/>
    </row>
    <row r="140" spans="2:3" ht="13.2">
      <c r="B140" s="51"/>
      <c r="C140" s="52"/>
    </row>
    <row r="141" spans="2:3" ht="13.2">
      <c r="B141" s="51"/>
      <c r="C141" s="52"/>
    </row>
    <row r="142" spans="2:3" ht="13.2">
      <c r="B142" s="51"/>
      <c r="C142" s="52"/>
    </row>
    <row r="143" spans="2:3" ht="13.2">
      <c r="B143" s="51"/>
      <c r="C143" s="52"/>
    </row>
    <row r="144" spans="2:3" ht="13.2">
      <c r="B144" s="51"/>
      <c r="C144" s="52"/>
    </row>
    <row r="145" spans="2:3" ht="13.2">
      <c r="B145" s="51"/>
      <c r="C145" s="52"/>
    </row>
    <row r="146" spans="2:3" ht="13.2">
      <c r="B146" s="51"/>
      <c r="C146" s="52"/>
    </row>
    <row r="147" spans="2:3" ht="13.2">
      <c r="B147" s="51"/>
      <c r="C147" s="52"/>
    </row>
    <row r="148" spans="2:3" ht="13.2">
      <c r="B148" s="51"/>
      <c r="C148" s="52"/>
    </row>
    <row r="149" spans="2:3" ht="13.2">
      <c r="B149" s="51"/>
      <c r="C149" s="52"/>
    </row>
    <row r="150" spans="2:3" ht="13.2">
      <c r="B150" s="51"/>
      <c r="C150" s="52"/>
    </row>
    <row r="151" spans="2:3" ht="13.2">
      <c r="B151" s="51"/>
      <c r="C151" s="52"/>
    </row>
    <row r="152" spans="2:3" ht="13.2">
      <c r="B152" s="51"/>
      <c r="C152" s="52"/>
    </row>
    <row r="153" spans="2:3" ht="13.2">
      <c r="B153" s="51"/>
      <c r="C153" s="52"/>
    </row>
    <row r="154" spans="2:3" ht="13.2">
      <c r="B154" s="51"/>
      <c r="C154" s="52"/>
    </row>
    <row r="155" spans="2:3" ht="13.2">
      <c r="B155" s="51"/>
      <c r="C155" s="52"/>
    </row>
    <row r="156" spans="2:3" ht="13.2">
      <c r="B156" s="51"/>
      <c r="C156" s="52"/>
    </row>
    <row r="157" spans="2:3" ht="13.2">
      <c r="B157" s="51"/>
      <c r="C157" s="52"/>
    </row>
    <row r="158" spans="2:3" ht="13.2">
      <c r="B158" s="51"/>
      <c r="C158" s="52"/>
    </row>
    <row r="159" spans="2:3" ht="13.2">
      <c r="B159" s="51"/>
      <c r="C159" s="52"/>
    </row>
    <row r="160" spans="2:3" ht="13.2">
      <c r="B160" s="51"/>
      <c r="C160" s="52"/>
    </row>
    <row r="161" spans="2:3" ht="13.2">
      <c r="B161" s="51"/>
      <c r="C161" s="52"/>
    </row>
    <row r="162" spans="2:3" ht="13.2">
      <c r="B162" s="51"/>
      <c r="C162" s="52"/>
    </row>
    <row r="163" spans="2:3" ht="13.2">
      <c r="B163" s="51"/>
      <c r="C163" s="52"/>
    </row>
    <row r="164" spans="2:3" ht="13.2">
      <c r="B164" s="51"/>
      <c r="C164" s="52"/>
    </row>
    <row r="165" spans="2:3" ht="13.2">
      <c r="B165" s="51"/>
      <c r="C165" s="52"/>
    </row>
    <row r="166" spans="2:3" ht="13.2">
      <c r="B166" s="51"/>
      <c r="C166" s="52"/>
    </row>
    <row r="167" spans="2:3" ht="13.2">
      <c r="B167" s="51"/>
      <c r="C167" s="52"/>
    </row>
    <row r="168" spans="2:3" ht="13.2">
      <c r="B168" s="51"/>
      <c r="C168" s="52"/>
    </row>
    <row r="169" spans="2:3" ht="13.2">
      <c r="B169" s="51"/>
      <c r="C169" s="52"/>
    </row>
    <row r="170" spans="2:3" ht="13.2">
      <c r="B170" s="51"/>
      <c r="C170" s="52"/>
    </row>
    <row r="171" spans="2:3" ht="13.2">
      <c r="B171" s="51"/>
      <c r="C171" s="52"/>
    </row>
    <row r="172" spans="2:3" ht="13.2">
      <c r="B172" s="51"/>
      <c r="C172" s="52"/>
    </row>
    <row r="173" spans="2:3" ht="13.2">
      <c r="B173" s="51"/>
      <c r="C173" s="52"/>
    </row>
    <row r="174" spans="2:3" ht="13.2">
      <c r="B174" s="51"/>
      <c r="C174" s="52"/>
    </row>
    <row r="175" spans="2:3" ht="13.2">
      <c r="B175" s="51"/>
      <c r="C175" s="52"/>
    </row>
    <row r="176" spans="2:3" ht="13.2">
      <c r="B176" s="51"/>
      <c r="C176" s="52"/>
    </row>
    <row r="177" spans="2:3" ht="13.2">
      <c r="B177" s="51"/>
      <c r="C177" s="52"/>
    </row>
    <row r="178" spans="2:3" ht="13.2">
      <c r="B178" s="51"/>
      <c r="C178" s="52"/>
    </row>
    <row r="179" spans="2:3" ht="13.2">
      <c r="B179" s="51"/>
      <c r="C179" s="52"/>
    </row>
    <row r="180" spans="2:3" ht="13.2">
      <c r="B180" s="51"/>
      <c r="C180" s="52"/>
    </row>
    <row r="181" spans="2:3" ht="13.2">
      <c r="B181" s="51"/>
      <c r="C181" s="52"/>
    </row>
    <row r="182" spans="2:3" ht="13.2">
      <c r="B182" s="51"/>
      <c r="C182" s="52"/>
    </row>
    <row r="183" spans="2:3" ht="13.2">
      <c r="B183" s="51"/>
      <c r="C183" s="52"/>
    </row>
    <row r="184" spans="2:3" ht="13.2">
      <c r="B184" s="51"/>
      <c r="C184" s="52"/>
    </row>
    <row r="185" spans="2:3" ht="13.2">
      <c r="B185" s="51"/>
      <c r="C185" s="52"/>
    </row>
    <row r="186" spans="2:3" ht="13.2">
      <c r="B186" s="51"/>
      <c r="C186" s="52"/>
    </row>
    <row r="187" spans="2:3" ht="13.2">
      <c r="B187" s="51"/>
      <c r="C187" s="52"/>
    </row>
    <row r="188" spans="2:3" ht="13.2">
      <c r="B188" s="51"/>
      <c r="C188" s="52"/>
    </row>
    <row r="189" spans="2:3" ht="13.2">
      <c r="B189" s="51"/>
      <c r="C189" s="52"/>
    </row>
    <row r="190" spans="2:3" ht="13.2">
      <c r="B190" s="51"/>
      <c r="C190" s="52"/>
    </row>
    <row r="191" spans="2:3" ht="13.2">
      <c r="B191" s="51"/>
      <c r="C191" s="52"/>
    </row>
    <row r="192" spans="2:3" ht="13.2">
      <c r="B192" s="51"/>
      <c r="C192" s="52"/>
    </row>
    <row r="193" spans="2:3" ht="13.2">
      <c r="B193" s="51"/>
      <c r="C193" s="52"/>
    </row>
    <row r="194" spans="2:3" ht="13.2">
      <c r="B194" s="51"/>
      <c r="C194" s="52"/>
    </row>
    <row r="195" spans="2:3" ht="13.2">
      <c r="B195" s="51"/>
      <c r="C195" s="52"/>
    </row>
    <row r="196" spans="2:3" ht="13.2">
      <c r="B196" s="51"/>
      <c r="C196" s="52"/>
    </row>
    <row r="197" spans="2:3" ht="13.2">
      <c r="B197" s="51"/>
      <c r="C197" s="52"/>
    </row>
    <row r="198" spans="2:3" ht="13.2">
      <c r="B198" s="51"/>
      <c r="C198" s="52"/>
    </row>
    <row r="199" spans="2:3" ht="13.2">
      <c r="B199" s="51"/>
      <c r="C199" s="52"/>
    </row>
    <row r="200" spans="2:3" ht="13.2">
      <c r="B200" s="51"/>
      <c r="C200" s="52"/>
    </row>
    <row r="201" spans="2:3" ht="13.2">
      <c r="B201" s="51"/>
      <c r="C201" s="52"/>
    </row>
    <row r="202" spans="2:3" ht="13.2">
      <c r="B202" s="51"/>
      <c r="C202" s="52"/>
    </row>
    <row r="203" spans="2:3" ht="13.2">
      <c r="B203" s="51"/>
      <c r="C203" s="52"/>
    </row>
    <row r="204" spans="2:3" ht="13.2">
      <c r="B204" s="51"/>
      <c r="C204" s="52"/>
    </row>
    <row r="205" spans="2:3" ht="13.2">
      <c r="B205" s="51"/>
      <c r="C205" s="52"/>
    </row>
    <row r="206" spans="2:3" ht="13.2">
      <c r="B206" s="51"/>
      <c r="C206" s="52"/>
    </row>
    <row r="207" spans="2:3" ht="13.2">
      <c r="B207" s="51"/>
      <c r="C207" s="52"/>
    </row>
    <row r="208" spans="2:3" ht="13.2">
      <c r="B208" s="51"/>
      <c r="C208" s="52"/>
    </row>
    <row r="209" spans="2:3" ht="13.2">
      <c r="B209" s="51"/>
      <c r="C209" s="52"/>
    </row>
    <row r="210" spans="2:3" ht="13.2">
      <c r="B210" s="51"/>
      <c r="C210" s="52"/>
    </row>
    <row r="211" spans="2:3" ht="13.2">
      <c r="B211" s="51"/>
      <c r="C211" s="52"/>
    </row>
    <row r="212" spans="2:3" ht="13.2">
      <c r="B212" s="51"/>
      <c r="C212" s="52"/>
    </row>
    <row r="213" spans="2:3" ht="13.2">
      <c r="B213" s="51"/>
      <c r="C213" s="52"/>
    </row>
    <row r="214" spans="2:3" ht="13.2">
      <c r="B214" s="51"/>
      <c r="C214" s="52"/>
    </row>
    <row r="215" spans="2:3" ht="13.2">
      <c r="B215" s="51"/>
      <c r="C215" s="52"/>
    </row>
    <row r="216" spans="2:3" ht="13.2">
      <c r="B216" s="51"/>
      <c r="C216" s="52"/>
    </row>
    <row r="217" spans="2:3" ht="13.2">
      <c r="B217" s="51"/>
      <c r="C217" s="52"/>
    </row>
    <row r="218" spans="2:3" ht="13.2">
      <c r="B218" s="51"/>
      <c r="C218" s="52"/>
    </row>
    <row r="219" spans="2:3" ht="13.2">
      <c r="B219" s="51"/>
      <c r="C219" s="52"/>
    </row>
    <row r="220" spans="2:3" ht="13.2">
      <c r="B220" s="51"/>
      <c r="C220" s="52"/>
    </row>
    <row r="221" spans="2:3" ht="13.2">
      <c r="B221" s="51"/>
      <c r="C221" s="52"/>
    </row>
    <row r="222" spans="2:3" ht="13.2">
      <c r="B222" s="51"/>
      <c r="C222" s="52"/>
    </row>
    <row r="223" spans="2:3" ht="13.2">
      <c r="B223" s="51"/>
      <c r="C223" s="52"/>
    </row>
    <row r="224" spans="2:3" ht="13.2">
      <c r="B224" s="51"/>
      <c r="C224" s="52"/>
    </row>
    <row r="225" spans="2:3" ht="13.2">
      <c r="B225" s="51"/>
      <c r="C225" s="52"/>
    </row>
    <row r="226" spans="2:3" ht="13.2">
      <c r="B226" s="51"/>
      <c r="C226" s="52"/>
    </row>
    <row r="227" spans="2:3" ht="13.2">
      <c r="B227" s="51"/>
      <c r="C227" s="52"/>
    </row>
    <row r="228" spans="2:3" ht="13.2">
      <c r="B228" s="51"/>
      <c r="C228" s="52"/>
    </row>
    <row r="229" spans="2:3" ht="13.2">
      <c r="B229" s="51"/>
      <c r="C229" s="52"/>
    </row>
    <row r="230" spans="2:3" ht="13.2">
      <c r="B230" s="51"/>
      <c r="C230" s="52"/>
    </row>
    <row r="231" spans="2:3" ht="13.2">
      <c r="B231" s="51"/>
      <c r="C231" s="52"/>
    </row>
    <row r="232" spans="2:3" ht="13.2">
      <c r="B232" s="51"/>
      <c r="C232" s="52"/>
    </row>
    <row r="233" spans="2:3" ht="13.2">
      <c r="B233" s="51"/>
      <c r="C233" s="52"/>
    </row>
    <row r="234" spans="2:3" ht="13.2">
      <c r="B234" s="51"/>
      <c r="C234" s="52"/>
    </row>
    <row r="235" spans="2:3" ht="13.2">
      <c r="B235" s="51"/>
      <c r="C235" s="52"/>
    </row>
    <row r="236" spans="2:3" ht="13.2">
      <c r="B236" s="51"/>
      <c r="C236" s="52"/>
    </row>
    <row r="237" spans="2:3" ht="13.2">
      <c r="B237" s="51"/>
      <c r="C237" s="52"/>
    </row>
    <row r="238" spans="2:3" ht="13.2">
      <c r="B238" s="51"/>
      <c r="C238" s="52"/>
    </row>
    <row r="239" spans="2:3" ht="13.2">
      <c r="B239" s="51"/>
      <c r="C239" s="52"/>
    </row>
    <row r="240" spans="2:3" ht="13.2">
      <c r="B240" s="51"/>
      <c r="C240" s="52"/>
    </row>
    <row r="241" spans="2:3" ht="13.2">
      <c r="B241" s="51"/>
      <c r="C241" s="52"/>
    </row>
    <row r="242" spans="2:3" ht="13.2">
      <c r="B242" s="51"/>
      <c r="C242" s="52"/>
    </row>
    <row r="243" spans="2:3" ht="13.2">
      <c r="B243" s="51"/>
      <c r="C243" s="52"/>
    </row>
    <row r="244" spans="2:3" ht="13.2">
      <c r="B244" s="51"/>
      <c r="C244" s="52"/>
    </row>
    <row r="245" spans="2:3" ht="13.2">
      <c r="B245" s="51"/>
      <c r="C245" s="52"/>
    </row>
    <row r="246" spans="2:3" ht="13.2">
      <c r="B246" s="51"/>
      <c r="C246" s="52"/>
    </row>
    <row r="247" spans="2:3" ht="13.2">
      <c r="B247" s="51"/>
      <c r="C247" s="52"/>
    </row>
    <row r="248" spans="2:3" ht="13.2">
      <c r="B248" s="51"/>
      <c r="C248" s="52"/>
    </row>
    <row r="249" spans="2:3" ht="13.2">
      <c r="B249" s="51"/>
      <c r="C249" s="52"/>
    </row>
    <row r="250" spans="2:3" ht="13.2">
      <c r="B250" s="51"/>
      <c r="C250" s="52"/>
    </row>
    <row r="251" spans="2:3" ht="13.2">
      <c r="B251" s="51"/>
      <c r="C251" s="52"/>
    </row>
    <row r="252" spans="2:3" ht="13.2">
      <c r="B252" s="51"/>
      <c r="C252" s="52"/>
    </row>
    <row r="253" spans="2:3" ht="13.2">
      <c r="B253" s="51"/>
      <c r="C253" s="52"/>
    </row>
    <row r="254" spans="2:3" ht="13.2">
      <c r="B254" s="51"/>
      <c r="C254" s="52"/>
    </row>
    <row r="255" spans="2:3" ht="13.2">
      <c r="B255" s="51"/>
      <c r="C255" s="52"/>
    </row>
    <row r="256" spans="2:3" ht="13.2">
      <c r="B256" s="51"/>
      <c r="C256" s="52"/>
    </row>
    <row r="257" spans="2:3" ht="13.2">
      <c r="B257" s="51"/>
      <c r="C257" s="52"/>
    </row>
    <row r="258" spans="2:3" ht="13.2">
      <c r="B258" s="51"/>
      <c r="C258" s="52"/>
    </row>
    <row r="259" spans="2:3" ht="13.2">
      <c r="B259" s="51"/>
      <c r="C259" s="52"/>
    </row>
    <row r="260" spans="2:3" ht="13.2">
      <c r="B260" s="51"/>
      <c r="C260" s="52"/>
    </row>
    <row r="261" spans="2:3" ht="13.2">
      <c r="B261" s="51"/>
      <c r="C261" s="52"/>
    </row>
    <row r="262" spans="2:3" ht="13.2">
      <c r="B262" s="51"/>
      <c r="C262" s="52"/>
    </row>
    <row r="263" spans="2:3" ht="13.2">
      <c r="B263" s="51"/>
      <c r="C263" s="52"/>
    </row>
    <row r="264" spans="2:3" ht="13.2">
      <c r="B264" s="51"/>
      <c r="C264" s="52"/>
    </row>
    <row r="265" spans="2:3" ht="13.2">
      <c r="B265" s="51"/>
      <c r="C265" s="52"/>
    </row>
    <row r="266" spans="2:3" ht="13.2">
      <c r="B266" s="51"/>
      <c r="C266" s="52"/>
    </row>
    <row r="267" spans="2:3" ht="13.2">
      <c r="B267" s="51"/>
      <c r="C267" s="52"/>
    </row>
    <row r="268" spans="2:3" ht="13.2">
      <c r="B268" s="51"/>
      <c r="C268" s="52"/>
    </row>
    <row r="269" spans="2:3" ht="13.2">
      <c r="B269" s="51"/>
      <c r="C269" s="52"/>
    </row>
    <row r="270" spans="2:3" ht="13.2">
      <c r="B270" s="51"/>
      <c r="C270" s="52"/>
    </row>
    <row r="271" spans="2:3" ht="13.2">
      <c r="B271" s="51"/>
      <c r="C271" s="52"/>
    </row>
    <row r="272" spans="2:3" ht="13.2">
      <c r="B272" s="51"/>
      <c r="C272" s="52"/>
    </row>
    <row r="273" spans="2:3" ht="13.2">
      <c r="B273" s="51"/>
      <c r="C273" s="52"/>
    </row>
    <row r="274" spans="2:3" ht="13.2">
      <c r="B274" s="51"/>
      <c r="C274" s="52"/>
    </row>
    <row r="275" spans="2:3" ht="13.2">
      <c r="B275" s="51"/>
      <c r="C275" s="52"/>
    </row>
    <row r="276" spans="2:3" ht="13.2">
      <c r="B276" s="51"/>
      <c r="C276" s="52"/>
    </row>
    <row r="277" spans="2:3" ht="13.2">
      <c r="B277" s="51"/>
      <c r="C277" s="52"/>
    </row>
    <row r="278" spans="2:3" ht="13.2">
      <c r="B278" s="51"/>
      <c r="C278" s="52"/>
    </row>
    <row r="279" spans="2:3" ht="13.2">
      <c r="B279" s="51"/>
      <c r="C279" s="52"/>
    </row>
    <row r="280" spans="2:3" ht="13.2">
      <c r="B280" s="51"/>
      <c r="C280" s="52"/>
    </row>
    <row r="281" spans="2:3" ht="13.2">
      <c r="B281" s="51"/>
      <c r="C281" s="52"/>
    </row>
    <row r="282" spans="2:3" ht="13.2">
      <c r="B282" s="51"/>
      <c r="C282" s="52"/>
    </row>
    <row r="283" spans="2:3" ht="13.2">
      <c r="B283" s="51"/>
      <c r="C283" s="52"/>
    </row>
    <row r="284" spans="2:3" ht="13.2">
      <c r="B284" s="51"/>
      <c r="C284" s="52"/>
    </row>
    <row r="285" spans="2:3" ht="13.2">
      <c r="B285" s="51"/>
      <c r="C285" s="52"/>
    </row>
    <row r="286" spans="2:3" ht="13.2">
      <c r="B286" s="51"/>
      <c r="C286" s="52"/>
    </row>
    <row r="287" spans="2:3" ht="13.2">
      <c r="B287" s="51"/>
      <c r="C287" s="52"/>
    </row>
    <row r="288" spans="2:3" ht="13.2">
      <c r="B288" s="51"/>
      <c r="C288" s="52"/>
    </row>
    <row r="289" spans="2:3" ht="13.2">
      <c r="B289" s="51"/>
      <c r="C289" s="52"/>
    </row>
    <row r="290" spans="2:3" ht="13.2">
      <c r="B290" s="51"/>
      <c r="C290" s="52"/>
    </row>
    <row r="291" spans="2:3" ht="13.2">
      <c r="B291" s="51"/>
      <c r="C291" s="52"/>
    </row>
    <row r="292" spans="2:3" ht="13.2">
      <c r="B292" s="51"/>
      <c r="C292" s="52"/>
    </row>
    <row r="293" spans="2:3" ht="13.2">
      <c r="B293" s="51"/>
      <c r="C293" s="52"/>
    </row>
    <row r="294" spans="2:3" ht="13.2">
      <c r="B294" s="51"/>
      <c r="C294" s="52"/>
    </row>
    <row r="295" spans="2:3" ht="13.2">
      <c r="B295" s="51"/>
      <c r="C295" s="52"/>
    </row>
    <row r="296" spans="2:3" ht="13.2">
      <c r="B296" s="51"/>
      <c r="C296" s="52"/>
    </row>
    <row r="297" spans="2:3" ht="13.2">
      <c r="B297" s="51"/>
      <c r="C297" s="52"/>
    </row>
    <row r="298" spans="2:3" ht="13.2">
      <c r="B298" s="51"/>
      <c r="C298" s="52"/>
    </row>
    <row r="299" spans="2:3" ht="13.2">
      <c r="B299" s="51"/>
      <c r="C299" s="52"/>
    </row>
    <row r="300" spans="2:3" ht="13.2">
      <c r="B300" s="51"/>
      <c r="C300" s="52"/>
    </row>
    <row r="301" spans="2:3" ht="13.2">
      <c r="B301" s="51"/>
      <c r="C301" s="52"/>
    </row>
    <row r="302" spans="2:3" ht="13.2">
      <c r="B302" s="51"/>
      <c r="C302" s="52"/>
    </row>
    <row r="303" spans="2:3" ht="13.2">
      <c r="B303" s="51"/>
      <c r="C303" s="52"/>
    </row>
    <row r="304" spans="2:3" ht="13.2">
      <c r="B304" s="51"/>
      <c r="C304" s="52"/>
    </row>
    <row r="305" spans="2:3" ht="13.2">
      <c r="B305" s="51"/>
      <c r="C305" s="52"/>
    </row>
    <row r="306" spans="2:3" ht="13.2">
      <c r="B306" s="51"/>
      <c r="C306" s="52"/>
    </row>
    <row r="307" spans="2:3" ht="13.2">
      <c r="B307" s="51"/>
      <c r="C307" s="52"/>
    </row>
    <row r="308" spans="2:3" ht="13.2">
      <c r="B308" s="51"/>
      <c r="C308" s="52"/>
    </row>
    <row r="309" spans="2:3" ht="13.2">
      <c r="B309" s="51"/>
      <c r="C309" s="52"/>
    </row>
    <row r="310" spans="2:3" ht="13.2">
      <c r="B310" s="51"/>
      <c r="C310" s="52"/>
    </row>
    <row r="311" spans="2:3" ht="13.2">
      <c r="B311" s="51"/>
      <c r="C311" s="52"/>
    </row>
    <row r="312" spans="2:3" ht="13.2">
      <c r="B312" s="51"/>
      <c r="C312" s="52"/>
    </row>
    <row r="313" spans="2:3" ht="13.2">
      <c r="B313" s="51"/>
      <c r="C313" s="52"/>
    </row>
    <row r="314" spans="2:3" ht="13.2">
      <c r="B314" s="51"/>
      <c r="C314" s="52"/>
    </row>
    <row r="315" spans="2:3" ht="13.2">
      <c r="B315" s="51"/>
      <c r="C315" s="52"/>
    </row>
    <row r="316" spans="2:3" ht="13.2">
      <c r="B316" s="51"/>
      <c r="C316" s="52"/>
    </row>
    <row r="317" spans="2:3" ht="13.2">
      <c r="B317" s="51"/>
      <c r="C317" s="52"/>
    </row>
    <row r="318" spans="2:3" ht="13.2">
      <c r="B318" s="51"/>
      <c r="C318" s="52"/>
    </row>
    <row r="319" spans="2:3" ht="13.2">
      <c r="B319" s="51"/>
      <c r="C319" s="52"/>
    </row>
    <row r="320" spans="2:3" ht="13.2">
      <c r="B320" s="51"/>
      <c r="C320" s="52"/>
    </row>
    <row r="321" spans="2:3" ht="13.2">
      <c r="B321" s="51"/>
      <c r="C321" s="52"/>
    </row>
    <row r="322" spans="2:3" ht="13.2">
      <c r="B322" s="51"/>
      <c r="C322" s="52"/>
    </row>
    <row r="323" spans="2:3" ht="13.2">
      <c r="B323" s="51"/>
      <c r="C323" s="52"/>
    </row>
    <row r="324" spans="2:3" ht="13.2">
      <c r="B324" s="51"/>
      <c r="C324" s="52"/>
    </row>
    <row r="325" spans="2:3" ht="13.2">
      <c r="B325" s="51"/>
      <c r="C325" s="52"/>
    </row>
    <row r="326" spans="2:3" ht="13.2">
      <c r="B326" s="51"/>
      <c r="C326" s="52"/>
    </row>
    <row r="327" spans="2:3" ht="13.2">
      <c r="B327" s="51"/>
      <c r="C327" s="52"/>
    </row>
    <row r="328" spans="2:3" ht="13.2">
      <c r="B328" s="51"/>
      <c r="C328" s="52"/>
    </row>
    <row r="329" spans="2:3" ht="13.2">
      <c r="B329" s="51"/>
      <c r="C329" s="52"/>
    </row>
    <row r="330" spans="2:3" ht="13.2">
      <c r="B330" s="51"/>
      <c r="C330" s="52"/>
    </row>
    <row r="331" spans="2:3" ht="13.2">
      <c r="B331" s="51"/>
      <c r="C331" s="52"/>
    </row>
    <row r="332" spans="2:3" ht="13.2">
      <c r="B332" s="51"/>
      <c r="C332" s="52"/>
    </row>
    <row r="333" spans="2:3" ht="13.2">
      <c r="B333" s="51"/>
      <c r="C333" s="52"/>
    </row>
    <row r="334" spans="2:3" ht="13.2">
      <c r="B334" s="51"/>
      <c r="C334" s="52"/>
    </row>
    <row r="335" spans="2:3" ht="13.2">
      <c r="B335" s="51"/>
      <c r="C335" s="52"/>
    </row>
    <row r="336" spans="2:3" ht="13.2">
      <c r="B336" s="51"/>
      <c r="C336" s="52"/>
    </row>
    <row r="337" spans="2:3" ht="13.2">
      <c r="B337" s="51"/>
      <c r="C337" s="52"/>
    </row>
    <row r="338" spans="2:3" ht="13.2">
      <c r="B338" s="51"/>
      <c r="C338" s="52"/>
    </row>
    <row r="339" spans="2:3" ht="13.2">
      <c r="B339" s="51"/>
      <c r="C339" s="52"/>
    </row>
    <row r="340" spans="2:3" ht="13.2">
      <c r="B340" s="51"/>
      <c r="C340" s="52"/>
    </row>
    <row r="341" spans="2:3" ht="13.2">
      <c r="B341" s="51"/>
      <c r="C341" s="52"/>
    </row>
    <row r="342" spans="2:3" ht="13.2">
      <c r="B342" s="51"/>
      <c r="C342" s="52"/>
    </row>
    <row r="343" spans="2:3" ht="13.2">
      <c r="B343" s="51"/>
      <c r="C343" s="52"/>
    </row>
    <row r="344" spans="2:3" ht="13.2">
      <c r="B344" s="51"/>
      <c r="C344" s="52"/>
    </row>
    <row r="345" spans="2:3" ht="13.2">
      <c r="B345" s="51"/>
      <c r="C345" s="52"/>
    </row>
    <row r="346" spans="2:3" ht="13.2">
      <c r="B346" s="51"/>
      <c r="C346" s="52"/>
    </row>
    <row r="347" spans="2:3" ht="13.2">
      <c r="B347" s="51"/>
      <c r="C347" s="52"/>
    </row>
    <row r="348" spans="2:3" ht="13.2">
      <c r="B348" s="51"/>
      <c r="C348" s="52"/>
    </row>
    <row r="349" spans="2:3" ht="13.2">
      <c r="B349" s="51"/>
      <c r="C349" s="52"/>
    </row>
    <row r="350" spans="2:3" ht="13.2">
      <c r="B350" s="51"/>
      <c r="C350" s="52"/>
    </row>
    <row r="351" spans="2:3" ht="13.2">
      <c r="B351" s="51"/>
      <c r="C351" s="52"/>
    </row>
    <row r="352" spans="2:3" ht="13.2">
      <c r="B352" s="51"/>
      <c r="C352" s="52"/>
    </row>
    <row r="353" spans="2:3" ht="13.2">
      <c r="B353" s="51"/>
      <c r="C353" s="52"/>
    </row>
    <row r="354" spans="2:3" ht="13.2">
      <c r="B354" s="51"/>
      <c r="C354" s="52"/>
    </row>
    <row r="355" spans="2:3" ht="13.2">
      <c r="B355" s="51"/>
      <c r="C355" s="52"/>
    </row>
    <row r="356" spans="2:3" ht="13.2">
      <c r="B356" s="51"/>
      <c r="C356" s="52"/>
    </row>
    <row r="357" spans="2:3" ht="13.2">
      <c r="B357" s="51"/>
      <c r="C357" s="52"/>
    </row>
    <row r="358" spans="2:3" ht="13.2">
      <c r="B358" s="51"/>
      <c r="C358" s="52"/>
    </row>
    <row r="359" spans="2:3" ht="13.2">
      <c r="B359" s="51"/>
      <c r="C359" s="52"/>
    </row>
    <row r="360" spans="2:3" ht="13.2">
      <c r="B360" s="51"/>
      <c r="C360" s="52"/>
    </row>
    <row r="361" spans="2:3" ht="13.2">
      <c r="B361" s="51"/>
      <c r="C361" s="52"/>
    </row>
    <row r="362" spans="2:3" ht="13.2">
      <c r="B362" s="51"/>
      <c r="C362" s="52"/>
    </row>
    <row r="363" spans="2:3" ht="13.2">
      <c r="B363" s="51"/>
      <c r="C363" s="52"/>
    </row>
    <row r="364" spans="2:3" ht="13.2">
      <c r="B364" s="51"/>
      <c r="C364" s="52"/>
    </row>
    <row r="365" spans="2:3" ht="13.2">
      <c r="B365" s="51"/>
      <c r="C365" s="52"/>
    </row>
    <row r="366" spans="2:3" ht="13.2">
      <c r="B366" s="51"/>
      <c r="C366" s="52"/>
    </row>
    <row r="367" spans="2:3" ht="13.2">
      <c r="B367" s="51"/>
      <c r="C367" s="52"/>
    </row>
    <row r="368" spans="2:3" ht="13.2">
      <c r="B368" s="51"/>
      <c r="C368" s="52"/>
    </row>
    <row r="369" spans="2:3" ht="13.2">
      <c r="B369" s="51"/>
      <c r="C369" s="52"/>
    </row>
    <row r="370" spans="2:3" ht="13.2">
      <c r="B370" s="51"/>
      <c r="C370" s="52"/>
    </row>
    <row r="371" spans="2:3" ht="13.2">
      <c r="B371" s="51"/>
      <c r="C371" s="52"/>
    </row>
    <row r="372" spans="2:3" ht="13.2">
      <c r="B372" s="51"/>
      <c r="C372" s="52"/>
    </row>
    <row r="373" spans="2:3" ht="13.2">
      <c r="B373" s="51"/>
      <c r="C373" s="52"/>
    </row>
    <row r="374" spans="2:3" ht="13.2">
      <c r="B374" s="51"/>
      <c r="C374" s="52"/>
    </row>
    <row r="375" spans="2:3" ht="13.2">
      <c r="B375" s="51"/>
      <c r="C375" s="52"/>
    </row>
    <row r="376" spans="2:3" ht="13.2">
      <c r="B376" s="51"/>
      <c r="C376" s="52"/>
    </row>
    <row r="377" spans="2:3" ht="13.2">
      <c r="B377" s="51"/>
      <c r="C377" s="52"/>
    </row>
    <row r="378" spans="2:3" ht="13.2">
      <c r="B378" s="51"/>
      <c r="C378" s="52"/>
    </row>
    <row r="379" spans="2:3" ht="13.2">
      <c r="B379" s="51"/>
      <c r="C379" s="52"/>
    </row>
    <row r="380" spans="2:3" ht="13.2">
      <c r="B380" s="51"/>
      <c r="C380" s="52"/>
    </row>
    <row r="381" spans="2:3" ht="13.2">
      <c r="B381" s="51"/>
      <c r="C381" s="52"/>
    </row>
    <row r="382" spans="2:3" ht="13.2">
      <c r="B382" s="51"/>
      <c r="C382" s="52"/>
    </row>
    <row r="383" spans="2:3" ht="13.2">
      <c r="B383" s="51"/>
      <c r="C383" s="52"/>
    </row>
    <row r="384" spans="2:3" ht="13.2">
      <c r="B384" s="51"/>
      <c r="C384" s="52"/>
    </row>
    <row r="385" spans="2:3" ht="13.2">
      <c r="B385" s="51"/>
      <c r="C385" s="52"/>
    </row>
    <row r="386" spans="2:3" ht="13.2">
      <c r="B386" s="51"/>
      <c r="C386" s="52"/>
    </row>
    <row r="387" spans="2:3" ht="13.2">
      <c r="B387" s="51"/>
      <c r="C387" s="52"/>
    </row>
    <row r="388" spans="2:3" ht="13.2">
      <c r="B388" s="51"/>
      <c r="C388" s="52"/>
    </row>
    <row r="389" spans="2:3" ht="13.2">
      <c r="B389" s="51"/>
      <c r="C389" s="52"/>
    </row>
    <row r="390" spans="2:3" ht="13.2">
      <c r="B390" s="51"/>
      <c r="C390" s="52"/>
    </row>
    <row r="391" spans="2:3" ht="13.2">
      <c r="B391" s="51"/>
      <c r="C391" s="52"/>
    </row>
    <row r="392" spans="2:3" ht="13.2">
      <c r="B392" s="51"/>
      <c r="C392" s="52"/>
    </row>
    <row r="393" spans="2:3" ht="13.2">
      <c r="B393" s="51"/>
      <c r="C393" s="52"/>
    </row>
    <row r="394" spans="2:3" ht="13.2">
      <c r="B394" s="51"/>
      <c r="C394" s="52"/>
    </row>
    <row r="395" spans="2:3" ht="13.2">
      <c r="B395" s="51"/>
      <c r="C395" s="52"/>
    </row>
    <row r="396" spans="2:3" ht="13.2">
      <c r="B396" s="51"/>
      <c r="C396" s="52"/>
    </row>
    <row r="397" spans="2:3" ht="13.2">
      <c r="B397" s="51"/>
      <c r="C397" s="52"/>
    </row>
    <row r="398" spans="2:3" ht="13.2">
      <c r="B398" s="51"/>
      <c r="C398" s="52"/>
    </row>
    <row r="399" spans="2:3" ht="13.2">
      <c r="B399" s="51"/>
      <c r="C399" s="52"/>
    </row>
    <row r="400" spans="2:3" ht="13.2">
      <c r="B400" s="51"/>
      <c r="C400" s="52"/>
    </row>
    <row r="401" spans="2:3" ht="13.2">
      <c r="B401" s="51"/>
      <c r="C401" s="52"/>
    </row>
    <row r="402" spans="2:3" ht="13.2">
      <c r="B402" s="51"/>
      <c r="C402" s="52"/>
    </row>
    <row r="403" spans="2:3" ht="13.2">
      <c r="B403" s="51"/>
      <c r="C403" s="52"/>
    </row>
    <row r="404" spans="2:3" ht="13.2">
      <c r="B404" s="51"/>
      <c r="C404" s="52"/>
    </row>
    <row r="405" spans="2:3" ht="13.2">
      <c r="B405" s="51"/>
      <c r="C405" s="52"/>
    </row>
    <row r="406" spans="2:3" ht="13.2">
      <c r="B406" s="51"/>
      <c r="C406" s="52"/>
    </row>
    <row r="407" spans="2:3" ht="13.2">
      <c r="B407" s="51"/>
      <c r="C407" s="52"/>
    </row>
    <row r="408" spans="2:3" ht="13.2">
      <c r="B408" s="51"/>
      <c r="C408" s="52"/>
    </row>
    <row r="409" spans="2:3" ht="13.2">
      <c r="B409" s="51"/>
      <c r="C409" s="52"/>
    </row>
    <row r="410" spans="2:3" ht="13.2">
      <c r="B410" s="51"/>
      <c r="C410" s="52"/>
    </row>
    <row r="411" spans="2:3" ht="13.2">
      <c r="B411" s="51"/>
      <c r="C411" s="52"/>
    </row>
    <row r="412" spans="2:3" ht="13.2">
      <c r="B412" s="51"/>
      <c r="C412" s="52"/>
    </row>
    <row r="413" spans="2:3" ht="13.2">
      <c r="B413" s="51"/>
      <c r="C413" s="52"/>
    </row>
    <row r="414" spans="2:3" ht="13.2">
      <c r="B414" s="51"/>
      <c r="C414" s="52"/>
    </row>
    <row r="415" spans="2:3" ht="13.2">
      <c r="B415" s="51"/>
      <c r="C415" s="52"/>
    </row>
    <row r="416" spans="2:3" ht="13.2">
      <c r="B416" s="51"/>
      <c r="C416" s="52"/>
    </row>
    <row r="417" spans="2:3" ht="13.2">
      <c r="B417" s="51"/>
      <c r="C417" s="52"/>
    </row>
    <row r="418" spans="2:3" ht="13.2">
      <c r="B418" s="51"/>
      <c r="C418" s="52"/>
    </row>
    <row r="419" spans="2:3" ht="13.2">
      <c r="B419" s="51"/>
      <c r="C419" s="52"/>
    </row>
    <row r="420" spans="2:3" ht="13.2">
      <c r="B420" s="51"/>
      <c r="C420" s="52"/>
    </row>
    <row r="421" spans="2:3" ht="13.2">
      <c r="B421" s="51"/>
      <c r="C421" s="52"/>
    </row>
    <row r="422" spans="2:3" ht="13.2">
      <c r="B422" s="51"/>
      <c r="C422" s="52"/>
    </row>
    <row r="423" spans="2:3" ht="13.2">
      <c r="B423" s="51"/>
      <c r="C423" s="52"/>
    </row>
    <row r="424" spans="2:3" ht="13.2">
      <c r="B424" s="51"/>
      <c r="C424" s="52"/>
    </row>
    <row r="425" spans="2:3" ht="13.2">
      <c r="B425" s="51"/>
      <c r="C425" s="52"/>
    </row>
    <row r="426" spans="2:3" ht="13.2">
      <c r="B426" s="51"/>
      <c r="C426" s="52"/>
    </row>
    <row r="427" spans="2:3" ht="13.2">
      <c r="B427" s="51"/>
      <c r="C427" s="52"/>
    </row>
    <row r="428" spans="2:3" ht="13.2">
      <c r="B428" s="51"/>
      <c r="C428" s="52"/>
    </row>
    <row r="429" spans="2:3" ht="13.2">
      <c r="B429" s="51"/>
      <c r="C429" s="52"/>
    </row>
    <row r="430" spans="2:3" ht="13.2">
      <c r="B430" s="51"/>
      <c r="C430" s="52"/>
    </row>
    <row r="431" spans="2:3" ht="13.2">
      <c r="B431" s="51"/>
      <c r="C431" s="52"/>
    </row>
    <row r="432" spans="2:3" ht="13.2">
      <c r="B432" s="51"/>
      <c r="C432" s="52"/>
    </row>
    <row r="433" spans="2:3" ht="13.2">
      <c r="B433" s="51"/>
      <c r="C433" s="52"/>
    </row>
    <row r="434" spans="2:3" ht="13.2">
      <c r="B434" s="51"/>
      <c r="C434" s="52"/>
    </row>
    <row r="435" spans="2:3" ht="13.2">
      <c r="B435" s="51"/>
      <c r="C435" s="52"/>
    </row>
    <row r="436" spans="2:3" ht="13.2">
      <c r="B436" s="51"/>
      <c r="C436" s="52"/>
    </row>
    <row r="437" spans="2:3" ht="13.2">
      <c r="B437" s="51"/>
      <c r="C437" s="52"/>
    </row>
    <row r="438" spans="2:3" ht="13.2">
      <c r="B438" s="51"/>
      <c r="C438" s="52"/>
    </row>
    <row r="439" spans="2:3" ht="13.2">
      <c r="B439" s="51"/>
      <c r="C439" s="52"/>
    </row>
    <row r="440" spans="2:3" ht="13.2">
      <c r="B440" s="51"/>
      <c r="C440" s="52"/>
    </row>
    <row r="441" spans="2:3" ht="13.2">
      <c r="B441" s="51"/>
      <c r="C441" s="52"/>
    </row>
    <row r="442" spans="2:3" ht="13.2">
      <c r="B442" s="51"/>
      <c r="C442" s="52"/>
    </row>
    <row r="443" spans="2:3" ht="13.2">
      <c r="B443" s="51"/>
      <c r="C443" s="52"/>
    </row>
    <row r="444" spans="2:3" ht="13.2">
      <c r="B444" s="51"/>
      <c r="C444" s="52"/>
    </row>
    <row r="445" spans="2:3" ht="13.2">
      <c r="B445" s="51"/>
      <c r="C445" s="52"/>
    </row>
    <row r="446" spans="2:3" ht="13.2">
      <c r="B446" s="51"/>
      <c r="C446" s="52"/>
    </row>
    <row r="447" spans="2:3" ht="13.2">
      <c r="B447" s="51"/>
      <c r="C447" s="52"/>
    </row>
    <row r="448" spans="2:3" ht="13.2">
      <c r="B448" s="51"/>
      <c r="C448" s="52"/>
    </row>
    <row r="449" spans="2:3" ht="13.2">
      <c r="B449" s="51"/>
      <c r="C449" s="52"/>
    </row>
    <row r="450" spans="2:3" ht="13.2">
      <c r="B450" s="51"/>
      <c r="C450" s="52"/>
    </row>
    <row r="451" spans="2:3" ht="13.2">
      <c r="B451" s="51"/>
      <c r="C451" s="52"/>
    </row>
    <row r="452" spans="2:3" ht="13.2">
      <c r="B452" s="51"/>
      <c r="C452" s="52"/>
    </row>
    <row r="453" spans="2:3" ht="13.2">
      <c r="B453" s="51"/>
      <c r="C453" s="52"/>
    </row>
    <row r="454" spans="2:3" ht="13.2">
      <c r="B454" s="51"/>
      <c r="C454" s="52"/>
    </row>
    <row r="455" spans="2:3" ht="13.2">
      <c r="B455" s="51"/>
      <c r="C455" s="52"/>
    </row>
    <row r="456" spans="2:3" ht="13.2">
      <c r="B456" s="51"/>
      <c r="C456" s="52"/>
    </row>
    <row r="457" spans="2:3" ht="13.2">
      <c r="B457" s="51"/>
      <c r="C457" s="52"/>
    </row>
    <row r="458" spans="2:3" ht="13.2">
      <c r="B458" s="51"/>
      <c r="C458" s="52"/>
    </row>
    <row r="459" spans="2:3" ht="13.2">
      <c r="B459" s="51"/>
      <c r="C459" s="52"/>
    </row>
    <row r="460" spans="2:3" ht="13.2">
      <c r="B460" s="51"/>
      <c r="C460" s="52"/>
    </row>
    <row r="461" spans="2:3" ht="13.2">
      <c r="B461" s="51"/>
      <c r="C461" s="52"/>
    </row>
    <row r="462" spans="2:3" ht="13.2">
      <c r="B462" s="51"/>
      <c r="C462" s="52"/>
    </row>
    <row r="463" spans="2:3" ht="13.2">
      <c r="B463" s="51"/>
      <c r="C463" s="52"/>
    </row>
    <row r="464" spans="2:3" ht="13.2">
      <c r="B464" s="51"/>
      <c r="C464" s="52"/>
    </row>
    <row r="465" spans="2:3" ht="13.2">
      <c r="B465" s="51"/>
      <c r="C465" s="52"/>
    </row>
    <row r="466" spans="2:3" ht="13.2">
      <c r="B466" s="51"/>
      <c r="C466" s="52"/>
    </row>
    <row r="467" spans="2:3" ht="13.2">
      <c r="B467" s="51"/>
      <c r="C467" s="52"/>
    </row>
    <row r="468" spans="2:3" ht="13.2">
      <c r="B468" s="51"/>
      <c r="C468" s="52"/>
    </row>
    <row r="469" spans="2:3" ht="13.2">
      <c r="B469" s="51"/>
      <c r="C469" s="52"/>
    </row>
    <row r="470" spans="2:3" ht="13.2">
      <c r="B470" s="51"/>
      <c r="C470" s="52"/>
    </row>
    <row r="471" spans="2:3" ht="13.2">
      <c r="B471" s="51"/>
      <c r="C471" s="52"/>
    </row>
    <row r="472" spans="2:3" ht="13.2">
      <c r="B472" s="51"/>
      <c r="C472" s="52"/>
    </row>
    <row r="473" spans="2:3" ht="13.2">
      <c r="B473" s="51"/>
      <c r="C473" s="52"/>
    </row>
    <row r="474" spans="2:3" ht="13.2">
      <c r="B474" s="51"/>
      <c r="C474" s="52"/>
    </row>
    <row r="475" spans="2:3" ht="13.2">
      <c r="B475" s="51"/>
      <c r="C475" s="52"/>
    </row>
    <row r="476" spans="2:3" ht="13.2">
      <c r="B476" s="51"/>
      <c r="C476" s="52"/>
    </row>
    <row r="477" spans="2:3" ht="13.2">
      <c r="B477" s="51"/>
      <c r="C477" s="52"/>
    </row>
    <row r="478" spans="2:3" ht="13.2">
      <c r="B478" s="51"/>
      <c r="C478" s="52"/>
    </row>
    <row r="479" spans="2:3" ht="13.2">
      <c r="B479" s="51"/>
      <c r="C479" s="52"/>
    </row>
    <row r="480" spans="2:3" ht="13.2">
      <c r="B480" s="51"/>
      <c r="C480" s="52"/>
    </row>
    <row r="481" spans="2:3" ht="13.2">
      <c r="B481" s="51"/>
      <c r="C481" s="52"/>
    </row>
    <row r="482" spans="2:3" ht="13.2">
      <c r="B482" s="51"/>
      <c r="C482" s="52"/>
    </row>
    <row r="483" spans="2:3" ht="13.2">
      <c r="B483" s="51"/>
      <c r="C483" s="52"/>
    </row>
    <row r="484" spans="2:3" ht="13.2">
      <c r="B484" s="51"/>
      <c r="C484" s="52"/>
    </row>
    <row r="485" spans="2:3" ht="13.2">
      <c r="B485" s="51"/>
      <c r="C485" s="52"/>
    </row>
    <row r="486" spans="2:3" ht="13.2">
      <c r="B486" s="51"/>
      <c r="C486" s="52"/>
    </row>
    <row r="487" spans="2:3" ht="13.2">
      <c r="B487" s="51"/>
      <c r="C487" s="52"/>
    </row>
    <row r="488" spans="2:3" ht="13.2">
      <c r="B488" s="51"/>
      <c r="C488" s="52"/>
    </row>
    <row r="489" spans="2:3" ht="13.2">
      <c r="B489" s="51"/>
      <c r="C489" s="52"/>
    </row>
    <row r="490" spans="2:3" ht="13.2">
      <c r="B490" s="51"/>
      <c r="C490" s="52"/>
    </row>
    <row r="491" spans="2:3" ht="13.2">
      <c r="B491" s="51"/>
      <c r="C491" s="52"/>
    </row>
    <row r="492" spans="2:3" ht="13.2">
      <c r="B492" s="51"/>
      <c r="C492" s="52"/>
    </row>
    <row r="493" spans="2:3" ht="13.2">
      <c r="B493" s="51"/>
      <c r="C493" s="52"/>
    </row>
    <row r="494" spans="2:3" ht="13.2">
      <c r="B494" s="51"/>
      <c r="C494" s="52"/>
    </row>
    <row r="495" spans="2:3" ht="13.2">
      <c r="B495" s="51"/>
      <c r="C495" s="52"/>
    </row>
    <row r="496" spans="2:3" ht="13.2">
      <c r="B496" s="51"/>
      <c r="C496" s="52"/>
    </row>
    <row r="497" spans="2:3" ht="13.2">
      <c r="B497" s="51"/>
      <c r="C497" s="52"/>
    </row>
    <row r="498" spans="2:3" ht="13.2">
      <c r="B498" s="51"/>
      <c r="C498" s="52"/>
    </row>
    <row r="499" spans="2:3" ht="13.2">
      <c r="B499" s="51"/>
      <c r="C499" s="52"/>
    </row>
    <row r="500" spans="2:3" ht="13.2">
      <c r="B500" s="51"/>
      <c r="C500" s="52"/>
    </row>
    <row r="501" spans="2:3" ht="13.2">
      <c r="B501" s="51"/>
      <c r="C501" s="52"/>
    </row>
    <row r="502" spans="2:3" ht="13.2">
      <c r="B502" s="51"/>
      <c r="C502" s="52"/>
    </row>
    <row r="503" spans="2:3" ht="13.2">
      <c r="B503" s="51"/>
      <c r="C503" s="52"/>
    </row>
    <row r="504" spans="2:3" ht="13.2">
      <c r="B504" s="51"/>
      <c r="C504" s="52"/>
    </row>
    <row r="505" spans="2:3" ht="13.2">
      <c r="B505" s="51"/>
      <c r="C505" s="52"/>
    </row>
    <row r="506" spans="2:3" ht="13.2">
      <c r="B506" s="51"/>
      <c r="C506" s="52"/>
    </row>
    <row r="507" spans="2:3" ht="13.2">
      <c r="B507" s="51"/>
      <c r="C507" s="52"/>
    </row>
    <row r="508" spans="2:3" ht="13.2">
      <c r="B508" s="51"/>
      <c r="C508" s="52"/>
    </row>
    <row r="509" spans="2:3" ht="13.2">
      <c r="B509" s="51"/>
      <c r="C509" s="52"/>
    </row>
    <row r="510" spans="2:3" ht="13.2">
      <c r="B510" s="51"/>
      <c r="C510" s="52"/>
    </row>
    <row r="511" spans="2:3" ht="13.2">
      <c r="B511" s="51"/>
      <c r="C511" s="52"/>
    </row>
    <row r="512" spans="2:3" ht="13.2">
      <c r="B512" s="51"/>
      <c r="C512" s="52"/>
    </row>
    <row r="513" spans="2:3" ht="13.2">
      <c r="B513" s="51"/>
      <c r="C513" s="52"/>
    </row>
    <row r="514" spans="2:3" ht="13.2">
      <c r="B514" s="51"/>
      <c r="C514" s="52"/>
    </row>
    <row r="515" spans="2:3" ht="13.2">
      <c r="B515" s="51"/>
      <c r="C515" s="52"/>
    </row>
    <row r="516" spans="2:3" ht="13.2">
      <c r="B516" s="51"/>
      <c r="C516" s="52"/>
    </row>
    <row r="517" spans="2:3" ht="13.2">
      <c r="B517" s="51"/>
      <c r="C517" s="52"/>
    </row>
    <row r="518" spans="2:3" ht="13.2">
      <c r="B518" s="51"/>
      <c r="C518" s="52"/>
    </row>
    <row r="519" spans="2:3" ht="13.2">
      <c r="B519" s="51"/>
      <c r="C519" s="52"/>
    </row>
    <row r="520" spans="2:3" ht="13.2">
      <c r="B520" s="51"/>
      <c r="C520" s="52"/>
    </row>
    <row r="521" spans="2:3" ht="13.2">
      <c r="B521" s="51"/>
      <c r="C521" s="52"/>
    </row>
    <row r="522" spans="2:3" ht="13.2">
      <c r="B522" s="51"/>
      <c r="C522" s="52"/>
    </row>
    <row r="523" spans="2:3" ht="13.2">
      <c r="B523" s="51"/>
      <c r="C523" s="52"/>
    </row>
    <row r="524" spans="2:3" ht="13.2">
      <c r="B524" s="51"/>
      <c r="C524" s="52"/>
    </row>
    <row r="525" spans="2:3" ht="13.2">
      <c r="B525" s="51"/>
      <c r="C525" s="52"/>
    </row>
    <row r="526" spans="2:3" ht="13.2">
      <c r="B526" s="51"/>
      <c r="C526" s="52"/>
    </row>
    <row r="527" spans="2:3" ht="13.2">
      <c r="B527" s="51"/>
      <c r="C527" s="52"/>
    </row>
    <row r="528" spans="2:3" ht="13.2">
      <c r="B528" s="51"/>
      <c r="C528" s="52"/>
    </row>
    <row r="529" spans="2:3" ht="13.2">
      <c r="B529" s="51"/>
      <c r="C529" s="52"/>
    </row>
    <row r="530" spans="2:3" ht="13.2">
      <c r="B530" s="51"/>
      <c r="C530" s="52"/>
    </row>
    <row r="531" spans="2:3" ht="13.2">
      <c r="B531" s="51"/>
      <c r="C531" s="52"/>
    </row>
    <row r="532" spans="2:3" ht="13.2">
      <c r="B532" s="51"/>
      <c r="C532" s="52"/>
    </row>
    <row r="533" spans="2:3" ht="13.2">
      <c r="B533" s="51"/>
      <c r="C533" s="52"/>
    </row>
    <row r="534" spans="2:3" ht="13.2">
      <c r="B534" s="51"/>
      <c r="C534" s="52"/>
    </row>
    <row r="535" spans="2:3" ht="13.2">
      <c r="B535" s="51"/>
      <c r="C535" s="52"/>
    </row>
    <row r="536" spans="2:3" ht="13.2">
      <c r="B536" s="51"/>
      <c r="C536" s="52"/>
    </row>
    <row r="537" spans="2:3" ht="13.2">
      <c r="B537" s="51"/>
      <c r="C537" s="52"/>
    </row>
    <row r="538" spans="2:3" ht="13.2">
      <c r="B538" s="51"/>
      <c r="C538" s="52"/>
    </row>
    <row r="539" spans="2:3" ht="13.2">
      <c r="B539" s="51"/>
      <c r="C539" s="52"/>
    </row>
    <row r="540" spans="2:3" ht="13.2">
      <c r="B540" s="51"/>
      <c r="C540" s="52"/>
    </row>
    <row r="541" spans="2:3" ht="13.2">
      <c r="B541" s="51"/>
      <c r="C541" s="52"/>
    </row>
    <row r="542" spans="2:3" ht="13.2">
      <c r="B542" s="51"/>
      <c r="C542" s="52"/>
    </row>
    <row r="543" spans="2:3" ht="13.2">
      <c r="B543" s="51"/>
      <c r="C543" s="52"/>
    </row>
    <row r="544" spans="2:3" ht="13.2">
      <c r="B544" s="51"/>
      <c r="C544" s="52"/>
    </row>
    <row r="545" spans="2:3" ht="13.2">
      <c r="B545" s="51"/>
      <c r="C545" s="52"/>
    </row>
    <row r="546" spans="2:3" ht="13.2">
      <c r="B546" s="51"/>
      <c r="C546" s="52"/>
    </row>
    <row r="547" spans="2:3" ht="13.2">
      <c r="B547" s="51"/>
      <c r="C547" s="52"/>
    </row>
    <row r="548" spans="2:3" ht="13.2">
      <c r="B548" s="51"/>
      <c r="C548" s="52"/>
    </row>
    <row r="549" spans="2:3" ht="13.2">
      <c r="B549" s="51"/>
      <c r="C549" s="52"/>
    </row>
    <row r="550" spans="2:3" ht="13.2">
      <c r="B550" s="51"/>
      <c r="C550" s="52"/>
    </row>
    <row r="551" spans="2:3" ht="13.2">
      <c r="B551" s="51"/>
      <c r="C551" s="52"/>
    </row>
    <row r="552" spans="2:3" ht="13.2">
      <c r="B552" s="51"/>
      <c r="C552" s="52"/>
    </row>
    <row r="553" spans="2:3" ht="13.2">
      <c r="B553" s="51"/>
      <c r="C553" s="52"/>
    </row>
    <row r="554" spans="2:3" ht="13.2">
      <c r="B554" s="51"/>
      <c r="C554" s="52"/>
    </row>
    <row r="555" spans="2:3" ht="13.2">
      <c r="B555" s="51"/>
      <c r="C555" s="52"/>
    </row>
    <row r="556" spans="2:3" ht="13.2">
      <c r="B556" s="51"/>
      <c r="C556" s="52"/>
    </row>
    <row r="557" spans="2:3" ht="13.2">
      <c r="B557" s="51"/>
      <c r="C557" s="52"/>
    </row>
    <row r="558" spans="2:3" ht="13.2">
      <c r="B558" s="51"/>
      <c r="C558" s="52"/>
    </row>
    <row r="559" spans="2:3" ht="13.2">
      <c r="B559" s="51"/>
      <c r="C559" s="52"/>
    </row>
    <row r="560" spans="2:3" ht="13.2">
      <c r="B560" s="51"/>
      <c r="C560" s="52"/>
    </row>
    <row r="561" spans="2:3" ht="13.2">
      <c r="B561" s="51"/>
      <c r="C561" s="52"/>
    </row>
    <row r="562" spans="2:3" ht="13.2">
      <c r="B562" s="51"/>
      <c r="C562" s="52"/>
    </row>
    <row r="563" spans="2:3" ht="13.2">
      <c r="B563" s="51"/>
      <c r="C563" s="52"/>
    </row>
    <row r="564" spans="2:3" ht="13.2">
      <c r="B564" s="51"/>
      <c r="C564" s="52"/>
    </row>
    <row r="565" spans="2:3" ht="13.2">
      <c r="B565" s="51"/>
      <c r="C565" s="52"/>
    </row>
    <row r="566" spans="2:3" ht="13.2">
      <c r="B566" s="51"/>
      <c r="C566" s="52"/>
    </row>
    <row r="567" spans="2:3" ht="13.2">
      <c r="B567" s="51"/>
      <c r="C567" s="52"/>
    </row>
    <row r="568" spans="2:3" ht="13.2">
      <c r="B568" s="51"/>
      <c r="C568" s="52"/>
    </row>
    <row r="569" spans="2:3" ht="13.2">
      <c r="B569" s="51"/>
      <c r="C569" s="52"/>
    </row>
    <row r="570" spans="2:3" ht="13.2">
      <c r="B570" s="51"/>
      <c r="C570" s="52"/>
    </row>
    <row r="571" spans="2:3" ht="13.2">
      <c r="B571" s="51"/>
      <c r="C571" s="52"/>
    </row>
    <row r="572" spans="2:3" ht="13.2">
      <c r="B572" s="51"/>
      <c r="C572" s="52"/>
    </row>
    <row r="573" spans="2:3" ht="13.2">
      <c r="B573" s="51"/>
      <c r="C573" s="52"/>
    </row>
    <row r="574" spans="2:3" ht="13.2">
      <c r="B574" s="51"/>
      <c r="C574" s="52"/>
    </row>
    <row r="575" spans="2:3" ht="13.2">
      <c r="B575" s="51"/>
      <c r="C575" s="52"/>
    </row>
    <row r="576" spans="2:3" ht="13.2">
      <c r="B576" s="51"/>
      <c r="C576" s="52"/>
    </row>
    <row r="577" spans="2:3" ht="13.2">
      <c r="B577" s="51"/>
      <c r="C577" s="52"/>
    </row>
    <row r="578" spans="2:3" ht="13.2">
      <c r="B578" s="51"/>
      <c r="C578" s="52"/>
    </row>
    <row r="579" spans="2:3" ht="13.2">
      <c r="B579" s="51"/>
      <c r="C579" s="52"/>
    </row>
    <row r="580" spans="2:3" ht="13.2">
      <c r="B580" s="51"/>
      <c r="C580" s="52"/>
    </row>
    <row r="581" spans="2:3" ht="13.2">
      <c r="B581" s="51"/>
      <c r="C581" s="52"/>
    </row>
    <row r="582" spans="2:3" ht="13.2">
      <c r="B582" s="51"/>
      <c r="C582" s="52"/>
    </row>
    <row r="583" spans="2:3" ht="13.2">
      <c r="B583" s="51"/>
      <c r="C583" s="52"/>
    </row>
    <row r="584" spans="2:3" ht="13.2">
      <c r="B584" s="51"/>
      <c r="C584" s="52"/>
    </row>
    <row r="585" spans="2:3" ht="13.2">
      <c r="B585" s="51"/>
      <c r="C585" s="52"/>
    </row>
    <row r="586" spans="2:3" ht="13.2">
      <c r="B586" s="51"/>
      <c r="C586" s="52"/>
    </row>
    <row r="587" spans="2:3" ht="13.2">
      <c r="B587" s="51"/>
      <c r="C587" s="52"/>
    </row>
    <row r="588" spans="2:3" ht="13.2">
      <c r="B588" s="51"/>
      <c r="C588" s="52"/>
    </row>
    <row r="589" spans="2:3" ht="13.2">
      <c r="B589" s="51"/>
      <c r="C589" s="52"/>
    </row>
    <row r="590" spans="2:3" ht="13.2">
      <c r="B590" s="51"/>
      <c r="C590" s="52"/>
    </row>
    <row r="591" spans="2:3" ht="13.2">
      <c r="B591" s="51"/>
      <c r="C591" s="52"/>
    </row>
    <row r="592" spans="2:3" ht="13.2">
      <c r="B592" s="51"/>
      <c r="C592" s="52"/>
    </row>
    <row r="593" spans="2:3" ht="13.2">
      <c r="B593" s="51"/>
      <c r="C593" s="52"/>
    </row>
    <row r="594" spans="2:3" ht="13.2">
      <c r="B594" s="51"/>
      <c r="C594" s="52"/>
    </row>
    <row r="595" spans="2:3" ht="13.2">
      <c r="B595" s="51"/>
      <c r="C595" s="52"/>
    </row>
    <row r="596" spans="2:3" ht="13.2">
      <c r="B596" s="51"/>
      <c r="C596" s="52"/>
    </row>
    <row r="597" spans="2:3" ht="13.2">
      <c r="B597" s="51"/>
      <c r="C597" s="52"/>
    </row>
    <row r="598" spans="2:3" ht="13.2">
      <c r="B598" s="51"/>
      <c r="C598" s="52"/>
    </row>
    <row r="599" spans="2:3" ht="13.2">
      <c r="B599" s="51"/>
      <c r="C599" s="52"/>
    </row>
    <row r="600" spans="2:3" ht="13.2">
      <c r="B600" s="51"/>
      <c r="C600" s="52"/>
    </row>
    <row r="601" spans="2:3" ht="13.2">
      <c r="B601" s="51"/>
      <c r="C601" s="52"/>
    </row>
    <row r="602" spans="2:3" ht="13.2">
      <c r="B602" s="51"/>
      <c r="C602" s="52"/>
    </row>
    <row r="603" spans="2:3" ht="13.2">
      <c r="B603" s="51"/>
      <c r="C603" s="52"/>
    </row>
    <row r="604" spans="2:3" ht="13.2">
      <c r="B604" s="51"/>
      <c r="C604" s="52"/>
    </row>
    <row r="605" spans="2:3" ht="13.2">
      <c r="B605" s="51"/>
      <c r="C605" s="52"/>
    </row>
    <row r="606" spans="2:3" ht="13.2">
      <c r="B606" s="51"/>
      <c r="C606" s="52"/>
    </row>
    <row r="607" spans="2:3" ht="13.2">
      <c r="B607" s="51"/>
      <c r="C607" s="52"/>
    </row>
    <row r="608" spans="2:3" ht="13.2">
      <c r="B608" s="51"/>
      <c r="C608" s="52"/>
    </row>
    <row r="609" spans="2:3" ht="13.2">
      <c r="B609" s="51"/>
      <c r="C609" s="52"/>
    </row>
    <row r="610" spans="2:3" ht="13.2">
      <c r="B610" s="51"/>
      <c r="C610" s="52"/>
    </row>
    <row r="611" spans="2:3" ht="13.2">
      <c r="B611" s="51"/>
      <c r="C611" s="52"/>
    </row>
    <row r="612" spans="2:3" ht="13.2">
      <c r="B612" s="51"/>
      <c r="C612" s="52"/>
    </row>
    <row r="613" spans="2:3" ht="13.2">
      <c r="B613" s="51"/>
      <c r="C613" s="52"/>
    </row>
    <row r="614" spans="2:3" ht="13.2">
      <c r="B614" s="51"/>
      <c r="C614" s="52"/>
    </row>
    <row r="615" spans="2:3" ht="13.2">
      <c r="B615" s="51"/>
      <c r="C615" s="52"/>
    </row>
    <row r="616" spans="2:3" ht="13.2">
      <c r="B616" s="51"/>
      <c r="C616" s="52"/>
    </row>
    <row r="617" spans="2:3" ht="13.2">
      <c r="B617" s="51"/>
      <c r="C617" s="52"/>
    </row>
    <row r="618" spans="2:3" ht="13.2">
      <c r="B618" s="51"/>
      <c r="C618" s="52"/>
    </row>
    <row r="619" spans="2:3" ht="13.2">
      <c r="B619" s="51"/>
      <c r="C619" s="52"/>
    </row>
    <row r="620" spans="2:3" ht="13.2">
      <c r="B620" s="51"/>
      <c r="C620" s="52"/>
    </row>
    <row r="621" spans="2:3" ht="13.2">
      <c r="B621" s="51"/>
      <c r="C621" s="52"/>
    </row>
    <row r="622" spans="2:3" ht="13.2">
      <c r="B622" s="51"/>
      <c r="C622" s="52"/>
    </row>
    <row r="623" spans="2:3" ht="13.2">
      <c r="B623" s="51"/>
      <c r="C623" s="52"/>
    </row>
    <row r="624" spans="2:3" ht="13.2">
      <c r="B624" s="51"/>
      <c r="C624" s="52"/>
    </row>
    <row r="625" spans="2:3" ht="13.2">
      <c r="B625" s="51"/>
      <c r="C625" s="52"/>
    </row>
    <row r="626" spans="2:3" ht="13.2">
      <c r="B626" s="51"/>
      <c r="C626" s="52"/>
    </row>
    <row r="627" spans="2:3" ht="13.2">
      <c r="B627" s="51"/>
      <c r="C627" s="52"/>
    </row>
    <row r="628" spans="2:3" ht="13.2">
      <c r="B628" s="51"/>
      <c r="C628" s="52"/>
    </row>
    <row r="629" spans="2:3" ht="13.2">
      <c r="B629" s="51"/>
      <c r="C629" s="52"/>
    </row>
    <row r="630" spans="2:3" ht="13.2">
      <c r="B630" s="51"/>
      <c r="C630" s="52"/>
    </row>
    <row r="631" spans="2:3" ht="13.2">
      <c r="B631" s="51"/>
      <c r="C631" s="52"/>
    </row>
    <row r="632" spans="2:3" ht="13.2">
      <c r="B632" s="51"/>
      <c r="C632" s="52"/>
    </row>
    <row r="633" spans="2:3" ht="13.2">
      <c r="B633" s="51"/>
      <c r="C633" s="52"/>
    </row>
    <row r="634" spans="2:3" ht="13.2">
      <c r="B634" s="51"/>
      <c r="C634" s="52"/>
    </row>
    <row r="635" spans="2:3" ht="13.2">
      <c r="B635" s="51"/>
      <c r="C635" s="52"/>
    </row>
    <row r="636" spans="2:3" ht="13.2">
      <c r="B636" s="51"/>
      <c r="C636" s="52"/>
    </row>
    <row r="637" spans="2:3" ht="13.2">
      <c r="B637" s="51"/>
      <c r="C637" s="52"/>
    </row>
    <row r="638" spans="2:3" ht="13.2">
      <c r="B638" s="51"/>
      <c r="C638" s="52"/>
    </row>
    <row r="639" spans="2:3" ht="13.2">
      <c r="B639" s="51"/>
      <c r="C639" s="52"/>
    </row>
    <row r="640" spans="2:3" ht="13.2">
      <c r="B640" s="51"/>
      <c r="C640" s="52"/>
    </row>
    <row r="641" spans="2:3" ht="13.2">
      <c r="B641" s="51"/>
      <c r="C641" s="52"/>
    </row>
    <row r="642" spans="2:3" ht="13.2">
      <c r="B642" s="51"/>
      <c r="C642" s="52"/>
    </row>
    <row r="643" spans="2:3" ht="13.2">
      <c r="B643" s="51"/>
      <c r="C643" s="52"/>
    </row>
    <row r="644" spans="2:3" ht="13.2">
      <c r="B644" s="51"/>
      <c r="C644" s="52"/>
    </row>
    <row r="645" spans="2:3" ht="13.2">
      <c r="B645" s="51"/>
      <c r="C645" s="52"/>
    </row>
    <row r="646" spans="2:3" ht="13.2">
      <c r="B646" s="51"/>
      <c r="C646" s="52"/>
    </row>
    <row r="647" spans="2:3" ht="13.2">
      <c r="B647" s="51"/>
      <c r="C647" s="52"/>
    </row>
    <row r="648" spans="2:3" ht="13.2">
      <c r="B648" s="51"/>
      <c r="C648" s="52"/>
    </row>
    <row r="649" spans="2:3" ht="13.2">
      <c r="B649" s="51"/>
      <c r="C649" s="52"/>
    </row>
    <row r="650" spans="2:3" ht="13.2">
      <c r="B650" s="51"/>
      <c r="C650" s="52"/>
    </row>
    <row r="651" spans="2:3" ht="13.2">
      <c r="B651" s="51"/>
      <c r="C651" s="52"/>
    </row>
    <row r="652" spans="2:3" ht="13.2">
      <c r="B652" s="51"/>
      <c r="C652" s="52"/>
    </row>
    <row r="653" spans="2:3" ht="13.2">
      <c r="B653" s="51"/>
      <c r="C653" s="52"/>
    </row>
    <row r="654" spans="2:3" ht="13.2">
      <c r="B654" s="51"/>
      <c r="C654" s="52"/>
    </row>
    <row r="655" spans="2:3" ht="13.2">
      <c r="B655" s="51"/>
      <c r="C655" s="52"/>
    </row>
    <row r="656" spans="2:3" ht="13.2">
      <c r="B656" s="51"/>
      <c r="C656" s="52"/>
    </row>
    <row r="657" spans="2:3" ht="13.2">
      <c r="B657" s="51"/>
      <c r="C657" s="52"/>
    </row>
    <row r="658" spans="2:3" ht="13.2">
      <c r="B658" s="51"/>
      <c r="C658" s="52"/>
    </row>
    <row r="659" spans="2:3" ht="13.2">
      <c r="B659" s="51"/>
      <c r="C659" s="52"/>
    </row>
    <row r="660" spans="2:3" ht="13.2">
      <c r="B660" s="51"/>
      <c r="C660" s="52"/>
    </row>
    <row r="661" spans="2:3" ht="13.2">
      <c r="B661" s="51"/>
      <c r="C661" s="52"/>
    </row>
    <row r="662" spans="2:3" ht="13.2">
      <c r="B662" s="51"/>
      <c r="C662" s="52"/>
    </row>
    <row r="663" spans="2:3" ht="13.2">
      <c r="B663" s="51"/>
      <c r="C663" s="52"/>
    </row>
    <row r="664" spans="2:3" ht="13.2">
      <c r="B664" s="51"/>
      <c r="C664" s="52"/>
    </row>
    <row r="665" spans="2:3" ht="13.2">
      <c r="B665" s="51"/>
      <c r="C665" s="52"/>
    </row>
    <row r="666" spans="2:3" ht="13.2">
      <c r="B666" s="51"/>
      <c r="C666" s="52"/>
    </row>
    <row r="667" spans="2:3" ht="13.2">
      <c r="B667" s="51"/>
      <c r="C667" s="52"/>
    </row>
    <row r="668" spans="2:3" ht="13.2">
      <c r="B668" s="51"/>
      <c r="C668" s="52"/>
    </row>
    <row r="669" spans="2:3" ht="13.2">
      <c r="B669" s="51"/>
      <c r="C669" s="52"/>
    </row>
    <row r="670" spans="2:3" ht="13.2">
      <c r="B670" s="51"/>
      <c r="C670" s="52"/>
    </row>
    <row r="671" spans="2:3" ht="13.2">
      <c r="B671" s="51"/>
      <c r="C671" s="52"/>
    </row>
    <row r="672" spans="2:3" ht="13.2">
      <c r="B672" s="51"/>
      <c r="C672" s="52"/>
    </row>
    <row r="673" spans="2:3" ht="13.2">
      <c r="B673" s="51"/>
      <c r="C673" s="52"/>
    </row>
    <row r="674" spans="2:3" ht="13.2">
      <c r="B674" s="51"/>
      <c r="C674" s="52"/>
    </row>
    <row r="675" spans="2:3" ht="13.2">
      <c r="B675" s="51"/>
      <c r="C675" s="52"/>
    </row>
    <row r="676" spans="2:3" ht="13.2">
      <c r="B676" s="51"/>
      <c r="C676" s="52"/>
    </row>
    <row r="677" spans="2:3" ht="13.2">
      <c r="B677" s="51"/>
      <c r="C677" s="52"/>
    </row>
    <row r="678" spans="2:3" ht="13.2">
      <c r="B678" s="51"/>
      <c r="C678" s="52"/>
    </row>
    <row r="679" spans="2:3" ht="13.2">
      <c r="B679" s="51"/>
      <c r="C679" s="52"/>
    </row>
    <row r="680" spans="2:3" ht="13.2">
      <c r="B680" s="51"/>
      <c r="C680" s="52"/>
    </row>
    <row r="681" spans="2:3" ht="13.2">
      <c r="B681" s="51"/>
      <c r="C681" s="52"/>
    </row>
    <row r="682" spans="2:3" ht="13.2">
      <c r="B682" s="51"/>
      <c r="C682" s="52"/>
    </row>
    <row r="683" spans="2:3" ht="13.2">
      <c r="B683" s="51"/>
      <c r="C683" s="52"/>
    </row>
    <row r="684" spans="2:3" ht="13.2">
      <c r="B684" s="51"/>
      <c r="C684" s="52"/>
    </row>
    <row r="685" spans="2:3" ht="13.2">
      <c r="B685" s="51"/>
      <c r="C685" s="52"/>
    </row>
    <row r="686" spans="2:3" ht="13.2">
      <c r="B686" s="51"/>
      <c r="C686" s="52"/>
    </row>
    <row r="687" spans="2:3" ht="13.2">
      <c r="B687" s="51"/>
      <c r="C687" s="52"/>
    </row>
    <row r="688" spans="2:3" ht="13.2">
      <c r="B688" s="51"/>
      <c r="C688" s="52"/>
    </row>
    <row r="689" spans="2:3" ht="13.2">
      <c r="B689" s="51"/>
      <c r="C689" s="52"/>
    </row>
    <row r="690" spans="2:3" ht="13.2">
      <c r="B690" s="51"/>
      <c r="C690" s="52"/>
    </row>
    <row r="691" spans="2:3" ht="13.2">
      <c r="B691" s="51"/>
      <c r="C691" s="52"/>
    </row>
    <row r="692" spans="2:3" ht="13.2">
      <c r="B692" s="51"/>
      <c r="C692" s="52"/>
    </row>
    <row r="693" spans="2:3" ht="13.2">
      <c r="B693" s="51"/>
      <c r="C693" s="52"/>
    </row>
    <row r="694" spans="2:3" ht="13.2">
      <c r="B694" s="51"/>
      <c r="C694" s="52"/>
    </row>
    <row r="695" spans="2:3" ht="13.2">
      <c r="B695" s="51"/>
      <c r="C695" s="52"/>
    </row>
    <row r="696" spans="2:3" ht="13.2">
      <c r="B696" s="51"/>
      <c r="C696" s="52"/>
    </row>
    <row r="697" spans="2:3" ht="13.2">
      <c r="B697" s="51"/>
      <c r="C697" s="52"/>
    </row>
    <row r="698" spans="2:3" ht="13.2">
      <c r="B698" s="51"/>
      <c r="C698" s="52"/>
    </row>
    <row r="699" spans="2:3" ht="13.2">
      <c r="B699" s="51"/>
      <c r="C699" s="52"/>
    </row>
    <row r="700" spans="2:3" ht="13.2">
      <c r="B700" s="51"/>
      <c r="C700" s="52"/>
    </row>
    <row r="701" spans="2:3" ht="13.2">
      <c r="B701" s="51"/>
      <c r="C701" s="52"/>
    </row>
    <row r="702" spans="2:3" ht="13.2">
      <c r="B702" s="51"/>
      <c r="C702" s="52"/>
    </row>
    <row r="703" spans="2:3" ht="13.2">
      <c r="B703" s="51"/>
      <c r="C703" s="52"/>
    </row>
    <row r="704" spans="2:3" ht="13.2">
      <c r="B704" s="51"/>
      <c r="C704" s="52"/>
    </row>
    <row r="705" spans="2:3" ht="13.2">
      <c r="B705" s="51"/>
      <c r="C705" s="52"/>
    </row>
    <row r="706" spans="2:3" ht="13.2">
      <c r="B706" s="51"/>
      <c r="C706" s="52"/>
    </row>
    <row r="707" spans="2:3" ht="13.2">
      <c r="B707" s="51"/>
      <c r="C707" s="52"/>
    </row>
    <row r="708" spans="2:3" ht="13.2">
      <c r="B708" s="51"/>
      <c r="C708" s="52"/>
    </row>
    <row r="709" spans="2:3" ht="13.2">
      <c r="B709" s="51"/>
      <c r="C709" s="52"/>
    </row>
    <row r="710" spans="2:3" ht="13.2">
      <c r="B710" s="51"/>
      <c r="C710" s="52"/>
    </row>
    <row r="711" spans="2:3" ht="13.2">
      <c r="B711" s="51"/>
      <c r="C711" s="52"/>
    </row>
    <row r="712" spans="2:3" ht="13.2">
      <c r="B712" s="51"/>
      <c r="C712" s="52"/>
    </row>
    <row r="713" spans="2:3" ht="13.2">
      <c r="B713" s="51"/>
      <c r="C713" s="52"/>
    </row>
    <row r="714" spans="2:3" ht="13.2">
      <c r="B714" s="51"/>
      <c r="C714" s="52"/>
    </row>
    <row r="715" spans="2:3" ht="13.2">
      <c r="B715" s="51"/>
      <c r="C715" s="52"/>
    </row>
    <row r="716" spans="2:3" ht="13.2">
      <c r="B716" s="51"/>
      <c r="C716" s="52"/>
    </row>
    <row r="717" spans="2:3" ht="13.2">
      <c r="B717" s="51"/>
      <c r="C717" s="52"/>
    </row>
    <row r="718" spans="2:3" ht="13.2">
      <c r="B718" s="51"/>
      <c r="C718" s="52"/>
    </row>
    <row r="719" spans="2:3" ht="13.2">
      <c r="B719" s="51"/>
      <c r="C719" s="52"/>
    </row>
    <row r="720" spans="2:3" ht="13.2">
      <c r="B720" s="51"/>
      <c r="C720" s="52"/>
    </row>
    <row r="721" spans="2:3" ht="13.2">
      <c r="B721" s="51"/>
      <c r="C721" s="52"/>
    </row>
    <row r="722" spans="2:3" ht="13.2">
      <c r="B722" s="51"/>
      <c r="C722" s="52"/>
    </row>
    <row r="723" spans="2:3" ht="13.2">
      <c r="B723" s="51"/>
      <c r="C723" s="52"/>
    </row>
    <row r="724" spans="2:3" ht="13.2">
      <c r="B724" s="51"/>
      <c r="C724" s="52"/>
    </row>
    <row r="725" spans="2:3" ht="13.2">
      <c r="B725" s="51"/>
      <c r="C725" s="52"/>
    </row>
    <row r="726" spans="2:3" ht="13.2">
      <c r="B726" s="51"/>
      <c r="C726" s="52"/>
    </row>
    <row r="727" spans="2:3" ht="13.2">
      <c r="B727" s="51"/>
      <c r="C727" s="52"/>
    </row>
    <row r="728" spans="2:3" ht="13.2">
      <c r="B728" s="51"/>
      <c r="C728" s="52"/>
    </row>
    <row r="729" spans="2:3" ht="13.2">
      <c r="B729" s="51"/>
      <c r="C729" s="52"/>
    </row>
    <row r="730" spans="2:3" ht="13.2">
      <c r="B730" s="51"/>
      <c r="C730" s="52"/>
    </row>
    <row r="731" spans="2:3" ht="13.2">
      <c r="B731" s="51"/>
      <c r="C731" s="52"/>
    </row>
    <row r="732" spans="2:3" ht="13.2">
      <c r="B732" s="51"/>
      <c r="C732" s="52"/>
    </row>
    <row r="733" spans="2:3" ht="13.2">
      <c r="B733" s="51"/>
      <c r="C733" s="52"/>
    </row>
    <row r="734" spans="2:3" ht="13.2">
      <c r="B734" s="51"/>
      <c r="C734" s="52"/>
    </row>
    <row r="735" spans="2:3" ht="13.2">
      <c r="B735" s="51"/>
      <c r="C735" s="52"/>
    </row>
    <row r="736" spans="2:3" ht="13.2">
      <c r="B736" s="51"/>
      <c r="C736" s="52"/>
    </row>
    <row r="737" spans="2:3" ht="13.2">
      <c r="B737" s="51"/>
      <c r="C737" s="52"/>
    </row>
    <row r="738" spans="2:3" ht="13.2">
      <c r="B738" s="51"/>
      <c r="C738" s="52"/>
    </row>
    <row r="739" spans="2:3" ht="13.2">
      <c r="B739" s="51"/>
      <c r="C739" s="52"/>
    </row>
    <row r="740" spans="2:3" ht="13.2">
      <c r="B740" s="51"/>
      <c r="C740" s="52"/>
    </row>
    <row r="741" spans="2:3" ht="13.2">
      <c r="B741" s="51"/>
      <c r="C741" s="52"/>
    </row>
    <row r="742" spans="2:3" ht="13.2">
      <c r="B742" s="51"/>
      <c r="C742" s="52"/>
    </row>
    <row r="743" spans="2:3" ht="13.2">
      <c r="B743" s="51"/>
      <c r="C743" s="52"/>
    </row>
    <row r="744" spans="2:3" ht="13.2">
      <c r="B744" s="51"/>
      <c r="C744" s="52"/>
    </row>
    <row r="745" spans="2:3" ht="13.2">
      <c r="B745" s="51"/>
      <c r="C745" s="52"/>
    </row>
    <row r="746" spans="2:3" ht="13.2">
      <c r="B746" s="51"/>
      <c r="C746" s="52"/>
    </row>
    <row r="747" spans="2:3" ht="13.2">
      <c r="B747" s="51"/>
      <c r="C747" s="52"/>
    </row>
    <row r="748" spans="2:3" ht="13.2">
      <c r="B748" s="51"/>
      <c r="C748" s="52"/>
    </row>
    <row r="749" spans="2:3" ht="13.2">
      <c r="B749" s="51"/>
      <c r="C749" s="52"/>
    </row>
    <row r="750" spans="2:3" ht="13.2">
      <c r="B750" s="51"/>
      <c r="C750" s="52"/>
    </row>
    <row r="751" spans="2:3" ht="13.2">
      <c r="B751" s="51"/>
      <c r="C751" s="52"/>
    </row>
    <row r="752" spans="2:3" ht="13.2">
      <c r="B752" s="51"/>
      <c r="C752" s="52"/>
    </row>
    <row r="753" spans="2:3" ht="13.2">
      <c r="B753" s="51"/>
      <c r="C753" s="52"/>
    </row>
    <row r="754" spans="2:3" ht="13.2">
      <c r="B754" s="51"/>
      <c r="C754" s="52"/>
    </row>
    <row r="755" spans="2:3" ht="13.2">
      <c r="B755" s="51"/>
      <c r="C755" s="52"/>
    </row>
    <row r="756" spans="2:3" ht="13.2">
      <c r="B756" s="51"/>
      <c r="C756" s="52"/>
    </row>
    <row r="757" spans="2:3" ht="13.2">
      <c r="B757" s="51"/>
      <c r="C757" s="52"/>
    </row>
    <row r="758" spans="2:3" ht="13.2">
      <c r="B758" s="51"/>
      <c r="C758" s="52"/>
    </row>
    <row r="759" spans="2:3" ht="13.2">
      <c r="B759" s="51"/>
      <c r="C759" s="52"/>
    </row>
    <row r="760" spans="2:3" ht="13.2">
      <c r="B760" s="51"/>
      <c r="C760" s="52"/>
    </row>
    <row r="761" spans="2:3" ht="13.2">
      <c r="B761" s="51"/>
      <c r="C761" s="52"/>
    </row>
    <row r="762" spans="2:3" ht="13.2">
      <c r="B762" s="51"/>
      <c r="C762" s="52"/>
    </row>
    <row r="763" spans="2:3" ht="13.2">
      <c r="B763" s="51"/>
      <c r="C763" s="52"/>
    </row>
    <row r="764" spans="2:3" ht="13.2">
      <c r="B764" s="51"/>
      <c r="C764" s="52"/>
    </row>
    <row r="765" spans="2:3" ht="13.2">
      <c r="B765" s="51"/>
      <c r="C765" s="52"/>
    </row>
    <row r="766" spans="2:3" ht="13.2">
      <c r="B766" s="51"/>
      <c r="C766" s="52"/>
    </row>
    <row r="767" spans="2:3" ht="13.2">
      <c r="B767" s="51"/>
      <c r="C767" s="52"/>
    </row>
    <row r="768" spans="2:3" ht="13.2">
      <c r="B768" s="51"/>
      <c r="C768" s="52"/>
    </row>
    <row r="769" spans="2:3" ht="13.2">
      <c r="B769" s="51"/>
      <c r="C769" s="52"/>
    </row>
    <row r="770" spans="2:3" ht="13.2">
      <c r="B770" s="51"/>
      <c r="C770" s="52"/>
    </row>
    <row r="771" spans="2:3" ht="13.2">
      <c r="B771" s="51"/>
      <c r="C771" s="52"/>
    </row>
    <row r="772" spans="2:3" ht="13.2">
      <c r="B772" s="51"/>
      <c r="C772" s="52"/>
    </row>
    <row r="773" spans="2:3" ht="13.2">
      <c r="B773" s="51"/>
      <c r="C773" s="52"/>
    </row>
    <row r="774" spans="2:3" ht="13.2">
      <c r="B774" s="51"/>
      <c r="C774" s="52"/>
    </row>
    <row r="775" spans="2:3" ht="13.2">
      <c r="B775" s="51"/>
      <c r="C775" s="52"/>
    </row>
    <row r="776" spans="2:3" ht="13.2">
      <c r="B776" s="51"/>
      <c r="C776" s="52"/>
    </row>
    <row r="777" spans="2:3" ht="13.2">
      <c r="B777" s="51"/>
      <c r="C777" s="52"/>
    </row>
    <row r="778" spans="2:3" ht="13.2">
      <c r="B778" s="51"/>
      <c r="C778" s="52"/>
    </row>
    <row r="779" spans="2:3" ht="13.2">
      <c r="B779" s="51"/>
      <c r="C779" s="52"/>
    </row>
    <row r="780" spans="2:3" ht="13.2">
      <c r="B780" s="51"/>
      <c r="C780" s="52"/>
    </row>
    <row r="781" spans="2:3" ht="13.2">
      <c r="B781" s="51"/>
      <c r="C781" s="52"/>
    </row>
    <row r="782" spans="2:3" ht="13.2">
      <c r="B782" s="51"/>
      <c r="C782" s="52"/>
    </row>
    <row r="783" spans="2:3" ht="13.2">
      <c r="B783" s="51"/>
      <c r="C783" s="52"/>
    </row>
    <row r="784" spans="2:3" ht="13.2">
      <c r="B784" s="51"/>
      <c r="C784" s="52"/>
    </row>
    <row r="785" spans="2:3" ht="13.2">
      <c r="B785" s="51"/>
      <c r="C785" s="52"/>
    </row>
    <row r="786" spans="2:3" ht="13.2">
      <c r="B786" s="51"/>
      <c r="C786" s="52"/>
    </row>
    <row r="787" spans="2:3" ht="13.2">
      <c r="B787" s="51"/>
      <c r="C787" s="52"/>
    </row>
    <row r="788" spans="2:3" ht="13.2">
      <c r="B788" s="51"/>
      <c r="C788" s="52"/>
    </row>
    <row r="789" spans="2:3" ht="13.2">
      <c r="B789" s="51"/>
      <c r="C789" s="52"/>
    </row>
    <row r="790" spans="2:3" ht="13.2">
      <c r="B790" s="51"/>
      <c r="C790" s="52"/>
    </row>
    <row r="791" spans="2:3" ht="13.2">
      <c r="B791" s="51"/>
      <c r="C791" s="52"/>
    </row>
    <row r="792" spans="2:3" ht="13.2">
      <c r="B792" s="51"/>
      <c r="C792" s="52"/>
    </row>
    <row r="793" spans="2:3" ht="13.2">
      <c r="B793" s="51"/>
      <c r="C793" s="52"/>
    </row>
    <row r="794" spans="2:3" ht="13.2">
      <c r="B794" s="51"/>
      <c r="C794" s="52"/>
    </row>
    <row r="795" spans="2:3" ht="13.2">
      <c r="B795" s="51"/>
      <c r="C795" s="52"/>
    </row>
    <row r="796" spans="2:3" ht="13.2">
      <c r="B796" s="51"/>
      <c r="C796" s="52"/>
    </row>
    <row r="797" spans="2:3" ht="13.2">
      <c r="B797" s="51"/>
      <c r="C797" s="52"/>
    </row>
    <row r="798" spans="2:3" ht="13.2">
      <c r="B798" s="51"/>
      <c r="C798" s="52"/>
    </row>
    <row r="799" spans="2:3" ht="13.2">
      <c r="B799" s="51"/>
      <c r="C799" s="52"/>
    </row>
    <row r="800" spans="2:3" ht="13.2">
      <c r="B800" s="51"/>
      <c r="C800" s="52"/>
    </row>
    <row r="801" spans="2:3" ht="13.2">
      <c r="B801" s="51"/>
      <c r="C801" s="52"/>
    </row>
    <row r="802" spans="2:3" ht="13.2">
      <c r="B802" s="51"/>
      <c r="C802" s="52"/>
    </row>
    <row r="803" spans="2:3" ht="13.2">
      <c r="B803" s="51"/>
      <c r="C803" s="52"/>
    </row>
    <row r="804" spans="2:3" ht="13.2">
      <c r="B804" s="51"/>
      <c r="C804" s="52"/>
    </row>
    <row r="805" spans="2:3" ht="13.2">
      <c r="B805" s="51"/>
      <c r="C805" s="52"/>
    </row>
    <row r="806" spans="2:3" ht="13.2">
      <c r="B806" s="51"/>
      <c r="C806" s="52"/>
    </row>
    <row r="807" spans="2:3" ht="13.2">
      <c r="B807" s="51"/>
      <c r="C807" s="52"/>
    </row>
    <row r="808" spans="2:3" ht="13.2">
      <c r="B808" s="51"/>
      <c r="C808" s="52"/>
    </row>
    <row r="809" spans="2:3" ht="13.2">
      <c r="B809" s="51"/>
      <c r="C809" s="52"/>
    </row>
    <row r="810" spans="2:3" ht="13.2">
      <c r="B810" s="51"/>
      <c r="C810" s="52"/>
    </row>
    <row r="811" spans="2:3" ht="13.2">
      <c r="B811" s="51"/>
      <c r="C811" s="52"/>
    </row>
    <row r="812" spans="2:3" ht="13.2">
      <c r="B812" s="51"/>
      <c r="C812" s="52"/>
    </row>
    <row r="813" spans="2:3" ht="13.2">
      <c r="B813" s="51"/>
      <c r="C813" s="52"/>
    </row>
    <row r="814" spans="2:3" ht="13.2">
      <c r="B814" s="51"/>
      <c r="C814" s="52"/>
    </row>
    <row r="815" spans="2:3" ht="13.2">
      <c r="B815" s="51"/>
      <c r="C815" s="52"/>
    </row>
    <row r="816" spans="2:3" ht="13.2">
      <c r="B816" s="51"/>
      <c r="C816" s="52"/>
    </row>
    <row r="817" spans="2:3" ht="13.2">
      <c r="B817" s="51"/>
      <c r="C817" s="52"/>
    </row>
    <row r="818" spans="2:3" ht="13.2">
      <c r="B818" s="51"/>
      <c r="C818" s="52"/>
    </row>
    <row r="819" spans="2:3" ht="13.2">
      <c r="B819" s="51"/>
      <c r="C819" s="52"/>
    </row>
    <row r="820" spans="2:3" ht="13.2">
      <c r="B820" s="51"/>
      <c r="C820" s="52"/>
    </row>
    <row r="821" spans="2:3" ht="13.2">
      <c r="B821" s="51"/>
      <c r="C821" s="52"/>
    </row>
    <row r="822" spans="2:3" ht="13.2">
      <c r="B822" s="51"/>
      <c r="C822" s="52"/>
    </row>
    <row r="823" spans="2:3" ht="13.2">
      <c r="B823" s="51"/>
      <c r="C823" s="52"/>
    </row>
    <row r="824" spans="2:3" ht="13.2">
      <c r="B824" s="51"/>
      <c r="C824" s="52"/>
    </row>
    <row r="825" spans="2:3" ht="13.2">
      <c r="B825" s="51"/>
      <c r="C825" s="52"/>
    </row>
    <row r="826" spans="2:3" ht="13.2">
      <c r="B826" s="51"/>
      <c r="C826" s="52"/>
    </row>
    <row r="827" spans="2:3" ht="13.2">
      <c r="B827" s="51"/>
      <c r="C827" s="52"/>
    </row>
    <row r="828" spans="2:3" ht="13.2">
      <c r="B828" s="51"/>
      <c r="C828" s="52"/>
    </row>
    <row r="829" spans="2:3" ht="13.2">
      <c r="B829" s="51"/>
      <c r="C829" s="52"/>
    </row>
    <row r="830" spans="2:3" ht="13.2">
      <c r="B830" s="51"/>
      <c r="C830" s="52"/>
    </row>
    <row r="831" spans="2:3" ht="13.2">
      <c r="B831" s="51"/>
      <c r="C831" s="52"/>
    </row>
    <row r="832" spans="2:3" ht="13.2">
      <c r="B832" s="51"/>
      <c r="C832" s="52"/>
    </row>
    <row r="833" spans="2:3" ht="13.2">
      <c r="B833" s="51"/>
      <c r="C833" s="52"/>
    </row>
    <row r="834" spans="2:3" ht="13.2">
      <c r="B834" s="51"/>
      <c r="C834" s="52"/>
    </row>
    <row r="835" spans="2:3" ht="13.2">
      <c r="B835" s="51"/>
      <c r="C835" s="52"/>
    </row>
    <row r="836" spans="2:3" ht="13.2">
      <c r="B836" s="51"/>
      <c r="C836" s="52"/>
    </row>
    <row r="837" spans="2:3" ht="13.2">
      <c r="B837" s="51"/>
      <c r="C837" s="52"/>
    </row>
    <row r="838" spans="2:3" ht="13.2">
      <c r="B838" s="51"/>
      <c r="C838" s="52"/>
    </row>
    <row r="839" spans="2:3" ht="13.2">
      <c r="B839" s="51"/>
      <c r="C839" s="52"/>
    </row>
    <row r="840" spans="2:3" ht="13.2">
      <c r="B840" s="51"/>
      <c r="C840" s="52"/>
    </row>
    <row r="841" spans="2:3" ht="13.2">
      <c r="B841" s="51"/>
      <c r="C841" s="52"/>
    </row>
    <row r="842" spans="2:3" ht="13.2">
      <c r="B842" s="51"/>
      <c r="C842" s="52"/>
    </row>
    <row r="843" spans="2:3" ht="13.2">
      <c r="B843" s="51"/>
      <c r="C843" s="52"/>
    </row>
    <row r="844" spans="2:3" ht="13.2">
      <c r="B844" s="51"/>
      <c r="C844" s="52"/>
    </row>
    <row r="845" spans="2:3" ht="13.2">
      <c r="B845" s="51"/>
      <c r="C845" s="52"/>
    </row>
    <row r="846" spans="2:3" ht="13.2">
      <c r="B846" s="51"/>
      <c r="C846" s="52"/>
    </row>
    <row r="847" spans="2:3" ht="13.2">
      <c r="B847" s="51"/>
      <c r="C847" s="52"/>
    </row>
    <row r="848" spans="2:3" ht="13.2">
      <c r="B848" s="51"/>
      <c r="C848" s="52"/>
    </row>
    <row r="849" spans="2:3" ht="13.2">
      <c r="B849" s="51"/>
      <c r="C849" s="52"/>
    </row>
    <row r="850" spans="2:3" ht="13.2">
      <c r="B850" s="51"/>
      <c r="C850" s="52"/>
    </row>
    <row r="851" spans="2:3" ht="13.2">
      <c r="B851" s="51"/>
      <c r="C851" s="52"/>
    </row>
    <row r="852" spans="2:3" ht="13.2">
      <c r="B852" s="51"/>
      <c r="C852" s="52"/>
    </row>
    <row r="853" spans="2:3" ht="13.2">
      <c r="B853" s="51"/>
      <c r="C853" s="52"/>
    </row>
    <row r="854" spans="2:3" ht="13.2">
      <c r="B854" s="51"/>
      <c r="C854" s="52"/>
    </row>
    <row r="855" spans="2:3" ht="13.2">
      <c r="B855" s="51"/>
      <c r="C855" s="52"/>
    </row>
    <row r="856" spans="2:3" ht="13.2">
      <c r="B856" s="51"/>
      <c r="C856" s="52"/>
    </row>
    <row r="857" spans="2:3" ht="13.2">
      <c r="B857" s="51"/>
      <c r="C857" s="52"/>
    </row>
    <row r="858" spans="2:3" ht="13.2">
      <c r="B858" s="51"/>
      <c r="C858" s="52"/>
    </row>
    <row r="859" spans="2:3" ht="13.2">
      <c r="B859" s="51"/>
      <c r="C859" s="52"/>
    </row>
    <row r="860" spans="2:3" ht="13.2">
      <c r="B860" s="51"/>
      <c r="C860" s="52"/>
    </row>
    <row r="861" spans="2:3" ht="13.2">
      <c r="B861" s="51"/>
      <c r="C861" s="52"/>
    </row>
    <row r="862" spans="2:3" ht="13.2">
      <c r="B862" s="51"/>
      <c r="C862" s="52"/>
    </row>
    <row r="863" spans="2:3" ht="13.2">
      <c r="B863" s="51"/>
      <c r="C863" s="52"/>
    </row>
    <row r="864" spans="2:3" ht="13.2">
      <c r="B864" s="51"/>
      <c r="C864" s="52"/>
    </row>
    <row r="865" spans="2:3" ht="13.2">
      <c r="B865" s="51"/>
      <c r="C865" s="52"/>
    </row>
    <row r="866" spans="2:3" ht="13.2">
      <c r="B866" s="51"/>
      <c r="C866" s="52"/>
    </row>
    <row r="867" spans="2:3" ht="13.2">
      <c r="B867" s="51"/>
      <c r="C867" s="52"/>
    </row>
    <row r="868" spans="2:3" ht="13.2">
      <c r="B868" s="51"/>
      <c r="C868" s="52"/>
    </row>
    <row r="869" spans="2:3" ht="13.2">
      <c r="B869" s="51"/>
      <c r="C869" s="52"/>
    </row>
    <row r="870" spans="2:3" ht="13.2">
      <c r="B870" s="51"/>
      <c r="C870" s="52"/>
    </row>
    <row r="871" spans="2:3" ht="13.2">
      <c r="B871" s="51"/>
      <c r="C871" s="52"/>
    </row>
    <row r="872" spans="2:3" ht="13.2">
      <c r="B872" s="51"/>
      <c r="C872" s="52"/>
    </row>
    <row r="873" spans="2:3" ht="13.2">
      <c r="B873" s="51"/>
      <c r="C873" s="52"/>
    </row>
    <row r="874" spans="2:3" ht="13.2">
      <c r="B874" s="51"/>
      <c r="C874" s="52"/>
    </row>
    <row r="875" spans="2:3" ht="13.2">
      <c r="B875" s="51"/>
      <c r="C875" s="52"/>
    </row>
    <row r="876" spans="2:3" ht="13.2">
      <c r="B876" s="51"/>
      <c r="C876" s="52"/>
    </row>
    <row r="877" spans="2:3" ht="13.2">
      <c r="B877" s="51"/>
      <c r="C877" s="52"/>
    </row>
    <row r="878" spans="2:3" ht="13.2">
      <c r="B878" s="51"/>
      <c r="C878" s="52"/>
    </row>
    <row r="879" spans="2:3" ht="13.2">
      <c r="B879" s="51"/>
      <c r="C879" s="52"/>
    </row>
    <row r="880" spans="2:3" ht="13.2">
      <c r="B880" s="51"/>
      <c r="C880" s="52"/>
    </row>
    <row r="881" spans="2:3" ht="13.2">
      <c r="B881" s="51"/>
      <c r="C881" s="52"/>
    </row>
    <row r="882" spans="2:3" ht="13.2">
      <c r="B882" s="51"/>
      <c r="C882" s="52"/>
    </row>
    <row r="883" spans="2:3" ht="13.2">
      <c r="B883" s="51"/>
      <c r="C883" s="52"/>
    </row>
    <row r="884" spans="2:3" ht="13.2">
      <c r="B884" s="51"/>
      <c r="C884" s="52"/>
    </row>
    <row r="885" spans="2:3" ht="13.2">
      <c r="B885" s="51"/>
      <c r="C885" s="52"/>
    </row>
    <row r="886" spans="2:3" ht="13.2">
      <c r="B886" s="51"/>
      <c r="C886" s="52"/>
    </row>
    <row r="887" spans="2:3" ht="13.2">
      <c r="B887" s="51"/>
      <c r="C887" s="52"/>
    </row>
    <row r="888" spans="2:3" ht="13.2">
      <c r="B888" s="51"/>
      <c r="C888" s="52"/>
    </row>
    <row r="889" spans="2:3" ht="13.2">
      <c r="B889" s="51"/>
      <c r="C889" s="52"/>
    </row>
    <row r="890" spans="2:3" ht="13.2">
      <c r="B890" s="51"/>
      <c r="C890" s="52"/>
    </row>
    <row r="891" spans="2:3" ht="13.2">
      <c r="B891" s="51"/>
      <c r="C891" s="52"/>
    </row>
    <row r="892" spans="2:3" ht="13.2">
      <c r="B892" s="51"/>
      <c r="C892" s="52"/>
    </row>
    <row r="893" spans="2:3" ht="13.2">
      <c r="B893" s="51"/>
      <c r="C893" s="52"/>
    </row>
    <row r="894" spans="2:3" ht="13.2">
      <c r="B894" s="51"/>
      <c r="C894" s="52"/>
    </row>
    <row r="895" spans="2:3" ht="13.2">
      <c r="B895" s="51"/>
      <c r="C895" s="52"/>
    </row>
    <row r="896" spans="2:3" ht="13.2">
      <c r="B896" s="51"/>
      <c r="C896" s="52"/>
    </row>
    <row r="897" spans="2:3" ht="13.2">
      <c r="B897" s="51"/>
      <c r="C897" s="52"/>
    </row>
    <row r="898" spans="2:3" ht="13.2">
      <c r="B898" s="51"/>
      <c r="C898" s="52"/>
    </row>
    <row r="899" spans="2:3" ht="13.2">
      <c r="B899" s="51"/>
      <c r="C899" s="52"/>
    </row>
    <row r="900" spans="2:3" ht="13.2">
      <c r="B900" s="51"/>
      <c r="C900" s="52"/>
    </row>
    <row r="901" spans="2:3" ht="13.2">
      <c r="B901" s="51"/>
      <c r="C901" s="52"/>
    </row>
    <row r="902" spans="2:3" ht="13.2">
      <c r="B902" s="51"/>
      <c r="C902" s="52"/>
    </row>
    <row r="903" spans="2:3" ht="13.2">
      <c r="B903" s="51"/>
      <c r="C903" s="52"/>
    </row>
    <row r="904" spans="2:3" ht="13.2">
      <c r="B904" s="51"/>
      <c r="C904" s="52"/>
    </row>
    <row r="905" spans="2:3" ht="13.2">
      <c r="B905" s="51"/>
      <c r="C905" s="52"/>
    </row>
    <row r="906" spans="2:3" ht="13.2">
      <c r="B906" s="51"/>
      <c r="C906" s="52"/>
    </row>
    <row r="907" spans="2:3" ht="13.2">
      <c r="B907" s="51"/>
      <c r="C907" s="52"/>
    </row>
    <row r="908" spans="2:3" ht="13.2">
      <c r="B908" s="51"/>
      <c r="C908" s="52"/>
    </row>
    <row r="909" spans="2:3" ht="13.2">
      <c r="B909" s="51"/>
      <c r="C909" s="52"/>
    </row>
    <row r="910" spans="2:3" ht="13.2">
      <c r="B910" s="51"/>
      <c r="C910" s="52"/>
    </row>
    <row r="911" spans="2:3" ht="13.2">
      <c r="B911" s="51"/>
      <c r="C911" s="52"/>
    </row>
    <row r="912" spans="2:3" ht="13.2">
      <c r="B912" s="51"/>
      <c r="C912" s="52"/>
    </row>
    <row r="913" spans="2:3" ht="13.2">
      <c r="B913" s="51"/>
      <c r="C913" s="52"/>
    </row>
    <row r="914" spans="2:3" ht="13.2">
      <c r="B914" s="51"/>
      <c r="C914" s="52"/>
    </row>
    <row r="915" spans="2:3" ht="13.2">
      <c r="B915" s="51"/>
      <c r="C915" s="52"/>
    </row>
    <row r="916" spans="2:3" ht="13.2">
      <c r="B916" s="51"/>
      <c r="C916" s="52"/>
    </row>
    <row r="917" spans="2:3" ht="13.2">
      <c r="B917" s="51"/>
      <c r="C917" s="52"/>
    </row>
    <row r="918" spans="2:3" ht="13.2">
      <c r="B918" s="51"/>
      <c r="C918" s="52"/>
    </row>
    <row r="919" spans="2:3" ht="13.2">
      <c r="B919" s="51"/>
      <c r="C919" s="52"/>
    </row>
    <row r="920" spans="2:3" ht="13.2">
      <c r="B920" s="51"/>
      <c r="C920" s="52"/>
    </row>
    <row r="921" spans="2:3" ht="13.2">
      <c r="B921" s="51"/>
      <c r="C921" s="52"/>
    </row>
    <row r="922" spans="2:3" ht="13.2">
      <c r="B922" s="51"/>
      <c r="C922" s="52"/>
    </row>
    <row r="923" spans="2:3" ht="13.2">
      <c r="B923" s="51"/>
      <c r="C923" s="52"/>
    </row>
    <row r="924" spans="2:3" ht="13.2">
      <c r="B924" s="51"/>
      <c r="C924" s="52"/>
    </row>
    <row r="925" spans="2:3" ht="13.2">
      <c r="B925" s="51"/>
      <c r="C925" s="52"/>
    </row>
    <row r="926" spans="2:3" ht="13.2">
      <c r="B926" s="51"/>
      <c r="C926" s="52"/>
    </row>
    <row r="927" spans="2:3" ht="13.2">
      <c r="B927" s="51"/>
      <c r="C927" s="52"/>
    </row>
    <row r="928" spans="2:3" ht="13.2">
      <c r="B928" s="51"/>
      <c r="C928" s="52"/>
    </row>
    <row r="929" spans="2:3" ht="13.2">
      <c r="B929" s="51"/>
      <c r="C929" s="52"/>
    </row>
    <row r="930" spans="2:3" ht="13.2">
      <c r="B930" s="51"/>
      <c r="C930" s="52"/>
    </row>
    <row r="931" spans="2:3" ht="13.2">
      <c r="B931" s="51"/>
      <c r="C931" s="52"/>
    </row>
    <row r="932" spans="2:3" ht="13.2">
      <c r="B932" s="51"/>
      <c r="C932" s="52"/>
    </row>
    <row r="933" spans="2:3" ht="13.2">
      <c r="B933" s="51"/>
      <c r="C933" s="52"/>
    </row>
    <row r="934" spans="2:3" ht="13.2">
      <c r="B934" s="51"/>
      <c r="C934" s="52"/>
    </row>
    <row r="935" spans="2:3" ht="13.2">
      <c r="B935" s="51"/>
      <c r="C935" s="52"/>
    </row>
    <row r="936" spans="2:3" ht="13.2">
      <c r="B936" s="51"/>
      <c r="C936" s="52"/>
    </row>
    <row r="937" spans="2:3" ht="13.2">
      <c r="B937" s="51"/>
      <c r="C937" s="52"/>
    </row>
    <row r="938" spans="2:3" ht="13.2">
      <c r="B938" s="51"/>
      <c r="C938" s="52"/>
    </row>
    <row r="939" spans="2:3" ht="13.2">
      <c r="B939" s="51"/>
      <c r="C939" s="52"/>
    </row>
    <row r="940" spans="2:3" ht="13.2">
      <c r="B940" s="51"/>
      <c r="C940" s="52"/>
    </row>
    <row r="941" spans="2:3" ht="13.2">
      <c r="B941" s="51"/>
      <c r="C941" s="52"/>
    </row>
    <row r="942" spans="2:3" ht="13.2">
      <c r="B942" s="51"/>
      <c r="C942" s="52"/>
    </row>
    <row r="943" spans="2:3" ht="13.2">
      <c r="B943" s="51"/>
      <c r="C943" s="52"/>
    </row>
    <row r="944" spans="2:3" ht="13.2">
      <c r="B944" s="51"/>
      <c r="C944" s="52"/>
    </row>
    <row r="945" spans="2:3" ht="13.2">
      <c r="B945" s="51"/>
      <c r="C945" s="52"/>
    </row>
    <row r="946" spans="2:3" ht="13.2">
      <c r="B946" s="51"/>
      <c r="C946" s="52"/>
    </row>
    <row r="947" spans="2:3" ht="13.2">
      <c r="B947" s="51"/>
      <c r="C947" s="52"/>
    </row>
    <row r="948" spans="2:3" ht="13.2">
      <c r="B948" s="51"/>
      <c r="C948" s="52"/>
    </row>
    <row r="949" spans="2:3" ht="13.2">
      <c r="B949" s="51"/>
      <c r="C949" s="52"/>
    </row>
    <row r="950" spans="2:3" ht="13.2">
      <c r="B950" s="51"/>
      <c r="C950" s="52"/>
    </row>
    <row r="951" spans="2:3" ht="13.2">
      <c r="B951" s="51"/>
      <c r="C951" s="52"/>
    </row>
    <row r="952" spans="2:3" ht="13.2">
      <c r="B952" s="51"/>
      <c r="C952" s="52"/>
    </row>
    <row r="953" spans="2:3" ht="13.2">
      <c r="B953" s="51"/>
      <c r="C953" s="52"/>
    </row>
    <row r="954" spans="2:3" ht="13.2">
      <c r="B954" s="51"/>
      <c r="C954" s="52"/>
    </row>
    <row r="955" spans="2:3" ht="13.2">
      <c r="B955" s="51"/>
      <c r="C955" s="52"/>
    </row>
    <row r="956" spans="2:3" ht="13.2">
      <c r="B956" s="51"/>
      <c r="C956" s="52"/>
    </row>
    <row r="957" spans="2:3" ht="13.2">
      <c r="B957" s="51"/>
      <c r="C957" s="52"/>
    </row>
    <row r="958" spans="2:3" ht="13.2">
      <c r="B958" s="51"/>
      <c r="C958" s="52"/>
    </row>
    <row r="959" spans="2:3" ht="13.2">
      <c r="B959" s="51"/>
      <c r="C959" s="52"/>
    </row>
    <row r="960" spans="2:3" ht="13.2">
      <c r="B960" s="51"/>
      <c r="C960" s="52"/>
    </row>
    <row r="961" spans="2:3" ht="13.2">
      <c r="B961" s="51"/>
      <c r="C961" s="52"/>
    </row>
    <row r="962" spans="2:3" ht="13.2">
      <c r="B962" s="51"/>
      <c r="C962" s="52"/>
    </row>
    <row r="963" spans="2:3" ht="13.2">
      <c r="B963" s="51"/>
      <c r="C963" s="52"/>
    </row>
    <row r="964" spans="2:3" ht="13.2">
      <c r="B964" s="51"/>
      <c r="C964" s="52"/>
    </row>
    <row r="965" spans="2:3" ht="13.2">
      <c r="B965" s="51"/>
      <c r="C965" s="52"/>
    </row>
    <row r="966" spans="2:3" ht="13.2">
      <c r="B966" s="51"/>
      <c r="C966" s="52"/>
    </row>
    <row r="967" spans="2:3" ht="13.2">
      <c r="B967" s="51"/>
      <c r="C967" s="52"/>
    </row>
    <row r="968" spans="2:3" ht="13.2">
      <c r="B968" s="51"/>
      <c r="C968" s="52"/>
    </row>
    <row r="969" spans="2:3" ht="13.2">
      <c r="B969" s="51"/>
      <c r="C969" s="52"/>
    </row>
    <row r="970" spans="2:3" ht="13.2">
      <c r="B970" s="51"/>
      <c r="C970" s="52"/>
    </row>
    <row r="971" spans="2:3" ht="13.2">
      <c r="B971" s="51"/>
      <c r="C971" s="52"/>
    </row>
    <row r="972" spans="2:3" ht="13.2">
      <c r="B972" s="51"/>
      <c r="C972" s="52"/>
    </row>
    <row r="973" spans="2:3" ht="13.2">
      <c r="B973" s="51"/>
      <c r="C973" s="52"/>
    </row>
    <row r="974" spans="2:3" ht="13.2">
      <c r="B974" s="51"/>
      <c r="C974" s="52"/>
    </row>
    <row r="975" spans="2:3" ht="13.2">
      <c r="B975" s="51"/>
      <c r="C975" s="52"/>
    </row>
    <row r="976" spans="2:3" ht="13.2">
      <c r="B976" s="51"/>
      <c r="C976" s="52"/>
    </row>
    <row r="977" spans="2:3" ht="13.2">
      <c r="B977" s="51"/>
      <c r="C977" s="52"/>
    </row>
    <row r="978" spans="2:3" ht="13.2">
      <c r="B978" s="51"/>
      <c r="C978" s="52"/>
    </row>
    <row r="979" spans="2:3" ht="13.2">
      <c r="B979" s="51"/>
      <c r="C979" s="52"/>
    </row>
    <row r="980" spans="2:3" ht="13.2">
      <c r="B980" s="51"/>
      <c r="C980" s="52"/>
    </row>
    <row r="981" spans="2:3" ht="13.2">
      <c r="B981" s="51"/>
      <c r="C981" s="52"/>
    </row>
    <row r="982" spans="2:3" ht="13.2">
      <c r="B982" s="51"/>
      <c r="C982" s="52"/>
    </row>
    <row r="983" spans="2:3" ht="13.2">
      <c r="B983" s="51"/>
      <c r="C983" s="52"/>
    </row>
    <row r="984" spans="2:3" ht="13.2">
      <c r="B984" s="51"/>
      <c r="C984" s="52"/>
    </row>
    <row r="985" spans="2:3" ht="13.2">
      <c r="B985" s="51"/>
      <c r="C985" s="52"/>
    </row>
    <row r="986" spans="2:3" ht="13.2">
      <c r="B986" s="51"/>
      <c r="C986" s="52"/>
    </row>
    <row r="987" spans="2:3" ht="13.2">
      <c r="B987" s="51"/>
      <c r="C987" s="52"/>
    </row>
    <row r="988" spans="2:3" ht="13.2">
      <c r="B988" s="51"/>
      <c r="C988" s="52"/>
    </row>
    <row r="989" spans="2:3" ht="13.2">
      <c r="B989" s="51"/>
      <c r="C989" s="52"/>
    </row>
    <row r="990" spans="2:3" ht="13.2">
      <c r="B990" s="51"/>
      <c r="C990" s="52"/>
    </row>
    <row r="991" spans="2:3" ht="13.2">
      <c r="B991" s="51"/>
      <c r="C991" s="52"/>
    </row>
    <row r="992" spans="2:3" ht="13.2">
      <c r="B992" s="51"/>
      <c r="C992" s="52"/>
    </row>
    <row r="993" spans="2:3" ht="13.2">
      <c r="B993" s="51"/>
      <c r="C993" s="52"/>
    </row>
    <row r="994" spans="2:3" ht="13.2">
      <c r="B994" s="51"/>
      <c r="C994" s="52"/>
    </row>
    <row r="995" spans="2:3" ht="13.2">
      <c r="B995" s="51"/>
      <c r="C995" s="52"/>
    </row>
    <row r="996" spans="2:3" ht="13.2">
      <c r="B996" s="51"/>
      <c r="C996" s="52"/>
    </row>
    <row r="997" spans="2:3" ht="13.2">
      <c r="B997" s="51"/>
      <c r="C997" s="52"/>
    </row>
    <row r="998" spans="2:3" ht="13.2">
      <c r="B998" s="51"/>
      <c r="C998" s="52"/>
    </row>
    <row r="999" spans="2:3" ht="13.2">
      <c r="B999" s="51"/>
      <c r="C999" s="52"/>
    </row>
    <row r="1000" spans="2:3" ht="13.2">
      <c r="B1000" s="51"/>
      <c r="C1000" s="52"/>
    </row>
    <row r="1001" spans="2:3" ht="13.2">
      <c r="B1001" s="51"/>
      <c r="C1001" s="52"/>
    </row>
    <row r="1002" spans="2:3" ht="13.2">
      <c r="B1002" s="51"/>
      <c r="C1002" s="52"/>
    </row>
    <row r="1003" spans="2:3" ht="13.2">
      <c r="B1003" s="51"/>
      <c r="C1003" s="52"/>
    </row>
    <row r="1004" spans="2:3" ht="13.2">
      <c r="B1004" s="51"/>
      <c r="C1004" s="52"/>
    </row>
    <row r="1005" spans="2:3" ht="13.2">
      <c r="B1005" s="51"/>
      <c r="C1005" s="52"/>
    </row>
  </sheetData>
  <mergeCells count="14">
    <mergeCell ref="AU3:AX3"/>
    <mergeCell ref="AY3:BA3"/>
    <mergeCell ref="H2:AC2"/>
    <mergeCell ref="AD2:AZ2"/>
    <mergeCell ref="H3:K3"/>
    <mergeCell ref="L3:P3"/>
    <mergeCell ref="Q3:T3"/>
    <mergeCell ref="U3:X3"/>
    <mergeCell ref="Y3:AC3"/>
    <mergeCell ref="AD3:AG3"/>
    <mergeCell ref="AH3:AK3"/>
    <mergeCell ref="B5:C5"/>
    <mergeCell ref="AL3:AP3"/>
    <mergeCell ref="AQ3:AT3"/>
  </mergeCells>
  <conditionalFormatting sqref="H6:BA13 H15:BA45">
    <cfRule type="expression" dxfId="4" priority="1">
      <formula>AND(H$4&gt;=$D6,H$4&lt;=$F6)</formula>
    </cfRule>
  </conditionalFormatting>
  <conditionalFormatting sqref="H6:BA13 H15:BA45">
    <cfRule type="expression" dxfId="3" priority="2">
      <formula>AND(1=0,H$4&gt;=$D6,H$4&lt;$D6+ROUNDDOWN(#REF!*($F6-$D6+1),0))</formula>
    </cfRule>
  </conditionalFormatting>
  <conditionalFormatting sqref="M15">
    <cfRule type="notContainsBlanks" dxfId="2" priority="3">
      <formula>LEN(TRIM(M15))&gt;0</formula>
    </cfRule>
  </conditionalFormatting>
  <hyperlinks>
    <hyperlink ref="H1" r:id="rId1"/>
  </hyperlinks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/>
  </sheetViews>
  <sheetFormatPr defaultColWidth="12.6640625" defaultRowHeight="15.75" customHeight="1"/>
  <cols>
    <col min="3" max="3" width="21.109375" customWidth="1"/>
    <col min="4" max="4" width="34.44140625" customWidth="1"/>
    <col min="5" max="5" width="15.44140625" customWidth="1"/>
  </cols>
  <sheetData>
    <row r="1" spans="1:5">
      <c r="A1" s="100" t="s">
        <v>693</v>
      </c>
      <c r="B1" s="100" t="s">
        <v>694</v>
      </c>
      <c r="C1" s="100" t="s">
        <v>199</v>
      </c>
      <c r="D1" s="100" t="s">
        <v>695</v>
      </c>
      <c r="E1" s="100" t="s">
        <v>696</v>
      </c>
    </row>
    <row r="2" spans="1:5">
      <c r="A2" s="83">
        <v>14.883204270761899</v>
      </c>
      <c r="B2" s="83">
        <v>120.789116451189</v>
      </c>
      <c r="C2" s="119" t="s">
        <v>697</v>
      </c>
      <c r="D2" s="83" t="s">
        <v>698</v>
      </c>
      <c r="E2" s="119" t="s">
        <v>653</v>
      </c>
    </row>
    <row r="3" spans="1:5">
      <c r="A3" s="83">
        <v>14.9005524584261</v>
      </c>
      <c r="B3" s="83">
        <v>120.77301149253999</v>
      </c>
      <c r="C3" s="119" t="s">
        <v>699</v>
      </c>
      <c r="D3" s="83" t="s">
        <v>700</v>
      </c>
      <c r="E3" s="119" t="s">
        <v>664</v>
      </c>
    </row>
    <row r="4" spans="1:5">
      <c r="A4" s="83">
        <v>14.9048649871508</v>
      </c>
      <c r="B4" s="83">
        <v>120.76831457672201</v>
      </c>
      <c r="C4" s="119" t="s">
        <v>701</v>
      </c>
      <c r="D4" s="83" t="s">
        <v>702</v>
      </c>
      <c r="E4" s="119" t="s">
        <v>673</v>
      </c>
    </row>
    <row r="5" spans="1:5">
      <c r="A5" s="83">
        <v>14.905339724394601</v>
      </c>
      <c r="B5" s="83">
        <v>120.76790437976599</v>
      </c>
      <c r="C5" s="119" t="s">
        <v>703</v>
      </c>
      <c r="D5" s="83" t="s">
        <v>704</v>
      </c>
      <c r="E5" s="119" t="s">
        <v>673</v>
      </c>
    </row>
    <row r="6" spans="1:5">
      <c r="A6" s="83">
        <v>14.9054392950977</v>
      </c>
      <c r="B6" s="83">
        <v>120.768189631593</v>
      </c>
      <c r="C6" s="119" t="s">
        <v>705</v>
      </c>
      <c r="D6" s="83" t="s">
        <v>706</v>
      </c>
      <c r="E6" s="119" t="s">
        <v>707</v>
      </c>
    </row>
    <row r="7" spans="1:5">
      <c r="A7" s="83">
        <v>14.906123711433599</v>
      </c>
      <c r="B7" s="83">
        <v>120.76738593729</v>
      </c>
      <c r="C7" s="119" t="s">
        <v>708</v>
      </c>
      <c r="D7" s="83" t="s">
        <v>709</v>
      </c>
      <c r="E7" s="119" t="s">
        <v>673</v>
      </c>
    </row>
    <row r="8" spans="1:5">
      <c r="A8" s="83">
        <v>14.9074852008628</v>
      </c>
      <c r="B8" s="83">
        <v>120.766831702763</v>
      </c>
      <c r="C8" s="119" t="s">
        <v>710</v>
      </c>
      <c r="D8" s="83" t="s">
        <v>711</v>
      </c>
      <c r="E8" s="119" t="s">
        <v>673</v>
      </c>
    </row>
    <row r="9" spans="1:5">
      <c r="A9" s="83">
        <v>14.907812396457899</v>
      </c>
      <c r="B9" s="83">
        <v>120.767408081816</v>
      </c>
      <c r="C9" s="119" t="s">
        <v>712</v>
      </c>
      <c r="D9" s="83" t="s">
        <v>713</v>
      </c>
      <c r="E9" s="119" t="s">
        <v>707</v>
      </c>
    </row>
    <row r="10" spans="1:5">
      <c r="A10" s="83">
        <v>14.9100150409541</v>
      </c>
      <c r="B10" s="83">
        <v>120.766844553064</v>
      </c>
      <c r="C10" s="119" t="s">
        <v>714</v>
      </c>
      <c r="D10" s="83" t="s">
        <v>715</v>
      </c>
      <c r="E10" s="119" t="s">
        <v>716</v>
      </c>
    </row>
    <row r="11" spans="1:5">
      <c r="A11" s="83">
        <v>14.9104497118152</v>
      </c>
      <c r="B11" s="83">
        <v>120.76679658077499</v>
      </c>
      <c r="C11" s="119" t="s">
        <v>717</v>
      </c>
      <c r="D11" s="83" t="s">
        <v>718</v>
      </c>
      <c r="E11" s="119" t="s">
        <v>716</v>
      </c>
    </row>
    <row r="12" spans="1:5">
      <c r="A12" s="83">
        <v>14.910555833499201</v>
      </c>
      <c r="B12" s="83">
        <v>120.76646134254</v>
      </c>
      <c r="C12" s="119" t="s">
        <v>719</v>
      </c>
      <c r="D12" s="83" t="s">
        <v>720</v>
      </c>
      <c r="E12" s="119" t="s">
        <v>721</v>
      </c>
    </row>
    <row r="13" spans="1:5">
      <c r="C13" s="124"/>
      <c r="E13" s="124"/>
    </row>
    <row r="14" spans="1:5">
      <c r="C14" s="124"/>
      <c r="E14" s="124"/>
    </row>
    <row r="15" spans="1:5">
      <c r="C15" s="124"/>
      <c r="E15" s="124"/>
    </row>
    <row r="16" spans="1:5">
      <c r="C16" s="124"/>
      <c r="E16" s="124"/>
    </row>
    <row r="17" spans="3:5">
      <c r="C17" s="124"/>
      <c r="E17" s="124"/>
    </row>
    <row r="18" spans="3:5">
      <c r="C18" s="124"/>
      <c r="E18" s="124"/>
    </row>
    <row r="19" spans="3:5">
      <c r="C19" s="119" t="s">
        <v>722</v>
      </c>
      <c r="D19" s="83">
        <v>3870</v>
      </c>
      <c r="E19" s="124"/>
    </row>
    <row r="20" spans="3:5">
      <c r="C20" s="119" t="s">
        <v>699</v>
      </c>
      <c r="D20" s="83">
        <v>1903</v>
      </c>
      <c r="E20" s="124"/>
    </row>
    <row r="21" spans="3:5">
      <c r="C21" s="119" t="s">
        <v>701</v>
      </c>
      <c r="D21" s="83">
        <v>227</v>
      </c>
      <c r="E21" s="124"/>
    </row>
    <row r="22" spans="3:5">
      <c r="C22" s="119" t="s">
        <v>723</v>
      </c>
      <c r="D22" s="83">
        <v>308</v>
      </c>
      <c r="E22" s="124"/>
    </row>
    <row r="23" spans="3:5">
      <c r="C23" s="119" t="s">
        <v>705</v>
      </c>
      <c r="D23" s="83">
        <v>328</v>
      </c>
      <c r="E23" s="124"/>
    </row>
    <row r="24" spans="3:5">
      <c r="C24" s="119" t="s">
        <v>708</v>
      </c>
      <c r="D24" s="83">
        <v>361</v>
      </c>
      <c r="E24" s="124"/>
    </row>
    <row r="25" spans="3:5">
      <c r="C25" s="119" t="s">
        <v>710</v>
      </c>
      <c r="D25" s="83">
        <v>287</v>
      </c>
      <c r="E25" s="124"/>
    </row>
    <row r="26" spans="3:5">
      <c r="C26" s="119" t="s">
        <v>712</v>
      </c>
      <c r="D26" s="83">
        <v>605</v>
      </c>
      <c r="E26" s="124"/>
    </row>
    <row r="27" spans="3:5">
      <c r="C27" s="119" t="s">
        <v>714</v>
      </c>
      <c r="D27" s="83">
        <v>1022</v>
      </c>
      <c r="E27" s="124"/>
    </row>
    <row r="28" spans="3:5">
      <c r="C28" s="119" t="s">
        <v>717</v>
      </c>
      <c r="D28" s="83">
        <v>394</v>
      </c>
      <c r="E28" s="124"/>
    </row>
    <row r="29" spans="3:5">
      <c r="C29" s="119" t="s">
        <v>719</v>
      </c>
      <c r="D29" s="83">
        <v>527</v>
      </c>
      <c r="E29" s="124"/>
    </row>
    <row r="30" spans="3:5">
      <c r="C30" s="124"/>
      <c r="E30" s="124"/>
    </row>
    <row r="31" spans="3:5">
      <c r="C31" s="124"/>
      <c r="E31" s="124"/>
    </row>
    <row r="32" spans="3:5">
      <c r="C32" s="124"/>
      <c r="E32" s="124"/>
    </row>
    <row r="33" spans="3:5">
      <c r="C33" s="124"/>
      <c r="E33" s="124"/>
    </row>
    <row r="34" spans="3:5">
      <c r="C34" s="124"/>
      <c r="E34" s="124"/>
    </row>
    <row r="35" spans="3:5">
      <c r="C35" s="124"/>
      <c r="E35" s="124"/>
    </row>
    <row r="36" spans="3:5">
      <c r="C36" s="124"/>
      <c r="E36" s="124"/>
    </row>
    <row r="37" spans="3:5">
      <c r="C37" s="124"/>
      <c r="E37" s="124"/>
    </row>
    <row r="38" spans="3:5">
      <c r="C38" s="124"/>
      <c r="E38" s="124"/>
    </row>
    <row r="39" spans="3:5">
      <c r="C39" s="124"/>
      <c r="E39" s="124"/>
    </row>
    <row r="40" spans="3:5">
      <c r="C40" s="124"/>
      <c r="E40" s="124"/>
    </row>
    <row r="41" spans="3:5">
      <c r="C41" s="124"/>
      <c r="E41" s="124"/>
    </row>
    <row r="42" spans="3:5">
      <c r="C42" s="124"/>
      <c r="E42" s="124"/>
    </row>
    <row r="43" spans="3:5">
      <c r="C43" s="124"/>
      <c r="E43" s="124"/>
    </row>
    <row r="44" spans="3:5">
      <c r="C44" s="124"/>
      <c r="E44" s="124"/>
    </row>
    <row r="45" spans="3:5">
      <c r="C45" s="124"/>
      <c r="E45" s="124"/>
    </row>
    <row r="46" spans="3:5">
      <c r="C46" s="124"/>
      <c r="E46" s="124"/>
    </row>
    <row r="47" spans="3:5">
      <c r="C47" s="124"/>
      <c r="E47" s="124"/>
    </row>
    <row r="48" spans="3:5">
      <c r="C48" s="124"/>
      <c r="E48" s="124"/>
    </row>
    <row r="49" spans="3:5">
      <c r="C49" s="124"/>
      <c r="E49" s="124"/>
    </row>
    <row r="50" spans="3:5">
      <c r="C50" s="124"/>
      <c r="E50" s="124"/>
    </row>
    <row r="51" spans="3:5">
      <c r="C51" s="124"/>
      <c r="E51" s="124"/>
    </row>
    <row r="52" spans="3:5">
      <c r="C52" s="124"/>
      <c r="E52" s="124"/>
    </row>
    <row r="53" spans="3:5">
      <c r="C53" s="124"/>
      <c r="E53" s="124"/>
    </row>
    <row r="54" spans="3:5">
      <c r="C54" s="124"/>
      <c r="E54" s="124"/>
    </row>
    <row r="55" spans="3:5">
      <c r="C55" s="124"/>
      <c r="E55" s="124"/>
    </row>
    <row r="56" spans="3:5">
      <c r="C56" s="124"/>
      <c r="E56" s="124"/>
    </row>
    <row r="57" spans="3:5">
      <c r="C57" s="124"/>
      <c r="E57" s="124"/>
    </row>
    <row r="58" spans="3:5">
      <c r="C58" s="124"/>
      <c r="E58" s="124"/>
    </row>
    <row r="59" spans="3:5">
      <c r="C59" s="124"/>
      <c r="E59" s="124"/>
    </row>
    <row r="60" spans="3:5">
      <c r="C60" s="124"/>
      <c r="E60" s="124"/>
    </row>
    <row r="61" spans="3:5">
      <c r="C61" s="124"/>
      <c r="E61" s="124"/>
    </row>
    <row r="62" spans="3:5">
      <c r="C62" s="124"/>
      <c r="E62" s="124"/>
    </row>
    <row r="63" spans="3:5">
      <c r="C63" s="124"/>
      <c r="E63" s="124"/>
    </row>
    <row r="64" spans="3:5">
      <c r="C64" s="124"/>
      <c r="E64" s="124"/>
    </row>
    <row r="65" spans="3:5">
      <c r="C65" s="124"/>
      <c r="E65" s="124"/>
    </row>
    <row r="66" spans="3:5">
      <c r="C66" s="124"/>
      <c r="E66" s="124"/>
    </row>
    <row r="67" spans="3:5">
      <c r="C67" s="124"/>
      <c r="E67" s="124"/>
    </row>
    <row r="68" spans="3:5">
      <c r="C68" s="124"/>
      <c r="E68" s="124"/>
    </row>
    <row r="69" spans="3:5">
      <c r="C69" s="124"/>
      <c r="E69" s="124"/>
    </row>
    <row r="70" spans="3:5">
      <c r="C70" s="124"/>
      <c r="E70" s="124"/>
    </row>
    <row r="71" spans="3:5">
      <c r="C71" s="124"/>
      <c r="E71" s="124"/>
    </row>
    <row r="72" spans="3:5">
      <c r="C72" s="124"/>
      <c r="E72" s="124"/>
    </row>
    <row r="73" spans="3:5">
      <c r="C73" s="124"/>
      <c r="E73" s="124"/>
    </row>
    <row r="74" spans="3:5">
      <c r="C74" s="124"/>
      <c r="E74" s="124"/>
    </row>
    <row r="75" spans="3:5">
      <c r="C75" s="124"/>
      <c r="E75" s="124"/>
    </row>
    <row r="76" spans="3:5">
      <c r="C76" s="124"/>
      <c r="E76" s="124"/>
    </row>
    <row r="77" spans="3:5">
      <c r="C77" s="124"/>
      <c r="E77" s="124"/>
    </row>
    <row r="78" spans="3:5">
      <c r="C78" s="124"/>
      <c r="E78" s="124"/>
    </row>
    <row r="79" spans="3:5">
      <c r="C79" s="124"/>
      <c r="E79" s="124"/>
    </row>
    <row r="80" spans="3:5">
      <c r="C80" s="124"/>
      <c r="E80" s="124"/>
    </row>
    <row r="81" spans="3:5">
      <c r="C81" s="124"/>
      <c r="E81" s="124"/>
    </row>
    <row r="82" spans="3:5">
      <c r="C82" s="124"/>
      <c r="E82" s="124"/>
    </row>
    <row r="83" spans="3:5">
      <c r="C83" s="124"/>
      <c r="E83" s="124"/>
    </row>
    <row r="84" spans="3:5">
      <c r="C84" s="124"/>
      <c r="E84" s="124"/>
    </row>
    <row r="85" spans="3:5">
      <c r="C85" s="124"/>
      <c r="E85" s="124"/>
    </row>
    <row r="86" spans="3:5">
      <c r="C86" s="124"/>
      <c r="E86" s="124"/>
    </row>
    <row r="87" spans="3:5">
      <c r="C87" s="124"/>
      <c r="E87" s="124"/>
    </row>
    <row r="88" spans="3:5">
      <c r="C88" s="124"/>
      <c r="E88" s="124"/>
    </row>
    <row r="89" spans="3:5">
      <c r="C89" s="124"/>
      <c r="E89" s="124"/>
    </row>
    <row r="90" spans="3:5">
      <c r="C90" s="124"/>
      <c r="E90" s="124"/>
    </row>
    <row r="91" spans="3:5">
      <c r="C91" s="124"/>
      <c r="E91" s="124"/>
    </row>
    <row r="92" spans="3:5">
      <c r="C92" s="124"/>
      <c r="E92" s="124"/>
    </row>
    <row r="93" spans="3:5">
      <c r="C93" s="124"/>
      <c r="E93" s="124"/>
    </row>
    <row r="94" spans="3:5">
      <c r="C94" s="124"/>
      <c r="E94" s="124"/>
    </row>
    <row r="95" spans="3:5">
      <c r="C95" s="124"/>
      <c r="E95" s="124"/>
    </row>
    <row r="96" spans="3:5">
      <c r="C96" s="124"/>
      <c r="E96" s="124"/>
    </row>
    <row r="97" spans="3:5">
      <c r="C97" s="124"/>
      <c r="E97" s="124"/>
    </row>
    <row r="98" spans="3:5">
      <c r="C98" s="124"/>
      <c r="E98" s="124"/>
    </row>
    <row r="99" spans="3:5">
      <c r="C99" s="124"/>
      <c r="E99" s="124"/>
    </row>
    <row r="100" spans="3:5">
      <c r="C100" s="124"/>
      <c r="E100" s="124"/>
    </row>
    <row r="101" spans="3:5">
      <c r="C101" s="124"/>
      <c r="E101" s="124"/>
    </row>
    <row r="102" spans="3:5">
      <c r="C102" s="124"/>
      <c r="E102" s="124"/>
    </row>
    <row r="103" spans="3:5">
      <c r="C103" s="124"/>
      <c r="E103" s="124"/>
    </row>
    <row r="104" spans="3:5">
      <c r="C104" s="124"/>
      <c r="E104" s="124"/>
    </row>
    <row r="105" spans="3:5">
      <c r="C105" s="124"/>
      <c r="E105" s="124"/>
    </row>
    <row r="106" spans="3:5">
      <c r="C106" s="124"/>
      <c r="E106" s="124"/>
    </row>
    <row r="107" spans="3:5">
      <c r="C107" s="124"/>
      <c r="E107" s="124"/>
    </row>
    <row r="108" spans="3:5">
      <c r="C108" s="124"/>
      <c r="E108" s="124"/>
    </row>
    <row r="109" spans="3:5">
      <c r="C109" s="124"/>
      <c r="E109" s="124"/>
    </row>
    <row r="110" spans="3:5">
      <c r="C110" s="124"/>
      <c r="E110" s="124"/>
    </row>
    <row r="111" spans="3:5">
      <c r="C111" s="124"/>
      <c r="E111" s="124"/>
    </row>
    <row r="112" spans="3:5">
      <c r="C112" s="124"/>
      <c r="E112" s="124"/>
    </row>
    <row r="113" spans="3:5">
      <c r="C113" s="124"/>
      <c r="E113" s="124"/>
    </row>
    <row r="114" spans="3:5">
      <c r="C114" s="124"/>
      <c r="E114" s="124"/>
    </row>
    <row r="115" spans="3:5">
      <c r="C115" s="124"/>
      <c r="E115" s="124"/>
    </row>
    <row r="116" spans="3:5">
      <c r="C116" s="124"/>
      <c r="E116" s="124"/>
    </row>
    <row r="117" spans="3:5">
      <c r="C117" s="124"/>
      <c r="E117" s="124"/>
    </row>
    <row r="118" spans="3:5">
      <c r="C118" s="124"/>
      <c r="E118" s="124"/>
    </row>
    <row r="119" spans="3:5">
      <c r="C119" s="124"/>
      <c r="E119" s="124"/>
    </row>
    <row r="120" spans="3:5">
      <c r="C120" s="124"/>
      <c r="E120" s="124"/>
    </row>
    <row r="121" spans="3:5">
      <c r="C121" s="124"/>
      <c r="E121" s="124"/>
    </row>
    <row r="122" spans="3:5">
      <c r="C122" s="124"/>
      <c r="E122" s="124"/>
    </row>
    <row r="123" spans="3:5">
      <c r="C123" s="124"/>
      <c r="E123" s="124"/>
    </row>
    <row r="124" spans="3:5">
      <c r="C124" s="124"/>
      <c r="E124" s="124"/>
    </row>
    <row r="125" spans="3:5">
      <c r="C125" s="124"/>
      <c r="E125" s="124"/>
    </row>
    <row r="126" spans="3:5">
      <c r="C126" s="124"/>
      <c r="E126" s="124"/>
    </row>
    <row r="127" spans="3:5">
      <c r="C127" s="124"/>
      <c r="E127" s="124"/>
    </row>
    <row r="128" spans="3:5">
      <c r="C128" s="124"/>
      <c r="E128" s="124"/>
    </row>
    <row r="129" spans="3:5">
      <c r="C129" s="124"/>
      <c r="E129" s="124"/>
    </row>
    <row r="130" spans="3:5">
      <c r="C130" s="124"/>
      <c r="E130" s="124"/>
    </row>
    <row r="131" spans="3:5">
      <c r="C131" s="124"/>
      <c r="E131" s="124"/>
    </row>
    <row r="132" spans="3:5">
      <c r="C132" s="124"/>
      <c r="E132" s="124"/>
    </row>
    <row r="133" spans="3:5">
      <c r="C133" s="124"/>
      <c r="E133" s="124"/>
    </row>
    <row r="134" spans="3:5">
      <c r="C134" s="124"/>
      <c r="E134" s="124"/>
    </row>
    <row r="135" spans="3:5">
      <c r="C135" s="124"/>
      <c r="E135" s="124"/>
    </row>
    <row r="136" spans="3:5">
      <c r="C136" s="124"/>
      <c r="E136" s="124"/>
    </row>
    <row r="137" spans="3:5">
      <c r="C137" s="124"/>
      <c r="E137" s="124"/>
    </row>
    <row r="138" spans="3:5">
      <c r="C138" s="124"/>
      <c r="E138" s="124"/>
    </row>
    <row r="139" spans="3:5">
      <c r="C139" s="124"/>
      <c r="E139" s="124"/>
    </row>
    <row r="140" spans="3:5">
      <c r="C140" s="124"/>
      <c r="E140" s="124"/>
    </row>
    <row r="141" spans="3:5">
      <c r="C141" s="124"/>
      <c r="E141" s="124"/>
    </row>
    <row r="142" spans="3:5">
      <c r="C142" s="124"/>
      <c r="E142" s="124"/>
    </row>
    <row r="143" spans="3:5">
      <c r="C143" s="124"/>
      <c r="E143" s="124"/>
    </row>
    <row r="144" spans="3:5">
      <c r="C144" s="124"/>
      <c r="E144" s="124"/>
    </row>
    <row r="145" spans="3:5">
      <c r="C145" s="124"/>
      <c r="E145" s="124"/>
    </row>
    <row r="146" spans="3:5">
      <c r="C146" s="124"/>
      <c r="E146" s="124"/>
    </row>
    <row r="147" spans="3:5">
      <c r="C147" s="124"/>
      <c r="E147" s="124"/>
    </row>
    <row r="148" spans="3:5">
      <c r="C148" s="124"/>
      <c r="E148" s="124"/>
    </row>
    <row r="149" spans="3:5">
      <c r="C149" s="124"/>
      <c r="E149" s="124"/>
    </row>
    <row r="150" spans="3:5">
      <c r="C150" s="124"/>
      <c r="E150" s="124"/>
    </row>
    <row r="151" spans="3:5">
      <c r="C151" s="124"/>
      <c r="E151" s="124"/>
    </row>
    <row r="152" spans="3:5">
      <c r="C152" s="124"/>
      <c r="E152" s="124"/>
    </row>
    <row r="153" spans="3:5">
      <c r="C153" s="124"/>
      <c r="E153" s="124"/>
    </row>
    <row r="154" spans="3:5">
      <c r="C154" s="124"/>
      <c r="E154" s="124"/>
    </row>
    <row r="155" spans="3:5">
      <c r="C155" s="124"/>
      <c r="E155" s="124"/>
    </row>
    <row r="156" spans="3:5">
      <c r="C156" s="124"/>
      <c r="E156" s="124"/>
    </row>
    <row r="157" spans="3:5">
      <c r="C157" s="124"/>
      <c r="E157" s="124"/>
    </row>
    <row r="158" spans="3:5">
      <c r="C158" s="124"/>
      <c r="E158" s="124"/>
    </row>
    <row r="159" spans="3:5">
      <c r="C159" s="124"/>
      <c r="E159" s="124"/>
    </row>
    <row r="160" spans="3:5">
      <c r="C160" s="124"/>
      <c r="E160" s="124"/>
    </row>
    <row r="161" spans="3:5">
      <c r="C161" s="124"/>
      <c r="E161" s="124"/>
    </row>
    <row r="162" spans="3:5">
      <c r="C162" s="124"/>
      <c r="E162" s="124"/>
    </row>
    <row r="163" spans="3:5">
      <c r="C163" s="124"/>
      <c r="E163" s="124"/>
    </row>
    <row r="164" spans="3:5">
      <c r="C164" s="124"/>
      <c r="E164" s="124"/>
    </row>
    <row r="165" spans="3:5">
      <c r="C165" s="124"/>
      <c r="E165" s="124"/>
    </row>
    <row r="166" spans="3:5">
      <c r="C166" s="124"/>
      <c r="E166" s="124"/>
    </row>
    <row r="167" spans="3:5">
      <c r="C167" s="124"/>
      <c r="E167" s="124"/>
    </row>
    <row r="168" spans="3:5">
      <c r="C168" s="124"/>
      <c r="E168" s="124"/>
    </row>
    <row r="169" spans="3:5">
      <c r="C169" s="124"/>
      <c r="E169" s="124"/>
    </row>
    <row r="170" spans="3:5">
      <c r="C170" s="124"/>
      <c r="E170" s="124"/>
    </row>
    <row r="171" spans="3:5">
      <c r="C171" s="124"/>
      <c r="E171" s="124"/>
    </row>
    <row r="172" spans="3:5">
      <c r="C172" s="124"/>
      <c r="E172" s="124"/>
    </row>
    <row r="173" spans="3:5">
      <c r="C173" s="124"/>
      <c r="E173" s="124"/>
    </row>
    <row r="174" spans="3:5">
      <c r="C174" s="124"/>
      <c r="E174" s="124"/>
    </row>
    <row r="175" spans="3:5">
      <c r="C175" s="124"/>
      <c r="E175" s="124"/>
    </row>
    <row r="176" spans="3:5">
      <c r="C176" s="124"/>
      <c r="E176" s="124"/>
    </row>
    <row r="177" spans="3:5">
      <c r="C177" s="124"/>
      <c r="E177" s="124"/>
    </row>
    <row r="178" spans="3:5">
      <c r="C178" s="124"/>
      <c r="E178" s="124"/>
    </row>
    <row r="179" spans="3:5">
      <c r="C179" s="124"/>
      <c r="E179" s="124"/>
    </row>
    <row r="180" spans="3:5">
      <c r="C180" s="124"/>
      <c r="E180" s="124"/>
    </row>
    <row r="181" spans="3:5">
      <c r="C181" s="124"/>
      <c r="E181" s="124"/>
    </row>
    <row r="182" spans="3:5">
      <c r="C182" s="124"/>
      <c r="E182" s="124"/>
    </row>
    <row r="183" spans="3:5">
      <c r="C183" s="124"/>
      <c r="E183" s="124"/>
    </row>
    <row r="184" spans="3:5">
      <c r="C184" s="124"/>
      <c r="E184" s="124"/>
    </row>
    <row r="185" spans="3:5">
      <c r="C185" s="124"/>
      <c r="E185" s="124"/>
    </row>
    <row r="186" spans="3:5">
      <c r="C186" s="124"/>
      <c r="E186" s="124"/>
    </row>
    <row r="187" spans="3:5">
      <c r="C187" s="124"/>
      <c r="E187" s="124"/>
    </row>
    <row r="188" spans="3:5">
      <c r="C188" s="124"/>
      <c r="E188" s="124"/>
    </row>
    <row r="189" spans="3:5">
      <c r="C189" s="124"/>
      <c r="E189" s="124"/>
    </row>
    <row r="190" spans="3:5">
      <c r="C190" s="124"/>
      <c r="E190" s="124"/>
    </row>
    <row r="191" spans="3:5">
      <c r="C191" s="124"/>
      <c r="E191" s="124"/>
    </row>
    <row r="192" spans="3:5">
      <c r="C192" s="124"/>
      <c r="E192" s="124"/>
    </row>
    <row r="193" spans="3:5">
      <c r="C193" s="124"/>
      <c r="E193" s="124"/>
    </row>
    <row r="194" spans="3:5">
      <c r="C194" s="124"/>
      <c r="E194" s="124"/>
    </row>
    <row r="195" spans="3:5">
      <c r="C195" s="124"/>
      <c r="E195" s="124"/>
    </row>
    <row r="196" spans="3:5">
      <c r="C196" s="124"/>
      <c r="E196" s="124"/>
    </row>
    <row r="197" spans="3:5">
      <c r="C197" s="124"/>
      <c r="E197" s="124"/>
    </row>
    <row r="198" spans="3:5">
      <c r="C198" s="124"/>
      <c r="E198" s="124"/>
    </row>
    <row r="199" spans="3:5">
      <c r="C199" s="124"/>
      <c r="E199" s="124"/>
    </row>
    <row r="200" spans="3:5">
      <c r="C200" s="124"/>
      <c r="E200" s="124"/>
    </row>
    <row r="201" spans="3:5">
      <c r="C201" s="124"/>
      <c r="E201" s="124"/>
    </row>
    <row r="202" spans="3:5">
      <c r="C202" s="124"/>
      <c r="E202" s="124"/>
    </row>
    <row r="203" spans="3:5">
      <c r="C203" s="124"/>
      <c r="E203" s="124"/>
    </row>
    <row r="204" spans="3:5">
      <c r="C204" s="124"/>
      <c r="E204" s="124"/>
    </row>
    <row r="205" spans="3:5">
      <c r="C205" s="124"/>
      <c r="E205" s="124"/>
    </row>
    <row r="206" spans="3:5">
      <c r="C206" s="124"/>
      <c r="E206" s="124"/>
    </row>
    <row r="207" spans="3:5">
      <c r="C207" s="124"/>
      <c r="E207" s="124"/>
    </row>
    <row r="208" spans="3:5">
      <c r="C208" s="124"/>
      <c r="E208" s="124"/>
    </row>
    <row r="209" spans="3:5">
      <c r="C209" s="124"/>
      <c r="E209" s="124"/>
    </row>
    <row r="210" spans="3:5">
      <c r="C210" s="124"/>
      <c r="E210" s="124"/>
    </row>
    <row r="211" spans="3:5">
      <c r="C211" s="124"/>
      <c r="E211" s="124"/>
    </row>
    <row r="212" spans="3:5">
      <c r="C212" s="124"/>
      <c r="E212" s="124"/>
    </row>
    <row r="213" spans="3:5">
      <c r="C213" s="124"/>
      <c r="E213" s="124"/>
    </row>
    <row r="214" spans="3:5">
      <c r="C214" s="124"/>
      <c r="E214" s="124"/>
    </row>
    <row r="215" spans="3:5">
      <c r="C215" s="124"/>
      <c r="E215" s="124"/>
    </row>
    <row r="216" spans="3:5">
      <c r="C216" s="124"/>
      <c r="E216" s="124"/>
    </row>
    <row r="217" spans="3:5">
      <c r="C217" s="124"/>
      <c r="E217" s="124"/>
    </row>
    <row r="218" spans="3:5">
      <c r="C218" s="124"/>
      <c r="E218" s="124"/>
    </row>
    <row r="219" spans="3:5">
      <c r="C219" s="124"/>
      <c r="E219" s="124"/>
    </row>
    <row r="220" spans="3:5">
      <c r="C220" s="124"/>
      <c r="E220" s="124"/>
    </row>
    <row r="221" spans="3:5">
      <c r="C221" s="124"/>
      <c r="E221" s="124"/>
    </row>
    <row r="222" spans="3:5">
      <c r="C222" s="124"/>
      <c r="E222" s="124"/>
    </row>
    <row r="223" spans="3:5">
      <c r="C223" s="124"/>
      <c r="E223" s="124"/>
    </row>
    <row r="224" spans="3:5">
      <c r="C224" s="124"/>
      <c r="E224" s="124"/>
    </row>
    <row r="225" spans="3:5">
      <c r="C225" s="124"/>
      <c r="E225" s="124"/>
    </row>
    <row r="226" spans="3:5">
      <c r="C226" s="124"/>
      <c r="E226" s="124"/>
    </row>
    <row r="227" spans="3:5">
      <c r="C227" s="124"/>
      <c r="E227" s="124"/>
    </row>
    <row r="228" spans="3:5">
      <c r="C228" s="124"/>
      <c r="E228" s="124"/>
    </row>
    <row r="229" spans="3:5">
      <c r="C229" s="124"/>
      <c r="E229" s="124"/>
    </row>
    <row r="230" spans="3:5">
      <c r="C230" s="124"/>
      <c r="E230" s="124"/>
    </row>
    <row r="231" spans="3:5">
      <c r="C231" s="124"/>
      <c r="E231" s="124"/>
    </row>
    <row r="232" spans="3:5">
      <c r="C232" s="124"/>
      <c r="E232" s="124"/>
    </row>
    <row r="233" spans="3:5">
      <c r="C233" s="124"/>
      <c r="E233" s="124"/>
    </row>
    <row r="234" spans="3:5">
      <c r="C234" s="124"/>
      <c r="E234" s="124"/>
    </row>
    <row r="235" spans="3:5">
      <c r="C235" s="124"/>
      <c r="E235" s="124"/>
    </row>
    <row r="236" spans="3:5">
      <c r="C236" s="124"/>
      <c r="E236" s="124"/>
    </row>
    <row r="237" spans="3:5">
      <c r="C237" s="124"/>
      <c r="E237" s="124"/>
    </row>
    <row r="238" spans="3:5">
      <c r="C238" s="124"/>
      <c r="E238" s="124"/>
    </row>
    <row r="239" spans="3:5">
      <c r="C239" s="124"/>
      <c r="E239" s="124"/>
    </row>
    <row r="240" spans="3:5">
      <c r="C240" s="124"/>
      <c r="E240" s="124"/>
    </row>
    <row r="241" spans="3:5">
      <c r="C241" s="124"/>
      <c r="E241" s="124"/>
    </row>
    <row r="242" spans="3:5">
      <c r="C242" s="124"/>
      <c r="E242" s="124"/>
    </row>
    <row r="243" spans="3:5">
      <c r="C243" s="124"/>
      <c r="E243" s="124"/>
    </row>
    <row r="244" spans="3:5">
      <c r="C244" s="124"/>
      <c r="E244" s="124"/>
    </row>
    <row r="245" spans="3:5">
      <c r="C245" s="124"/>
      <c r="E245" s="124"/>
    </row>
    <row r="246" spans="3:5">
      <c r="C246" s="124"/>
      <c r="E246" s="124"/>
    </row>
    <row r="247" spans="3:5">
      <c r="C247" s="124"/>
      <c r="E247" s="124"/>
    </row>
    <row r="248" spans="3:5">
      <c r="C248" s="124"/>
      <c r="E248" s="124"/>
    </row>
    <row r="249" spans="3:5">
      <c r="C249" s="124"/>
      <c r="E249" s="124"/>
    </row>
    <row r="250" spans="3:5">
      <c r="C250" s="124"/>
      <c r="E250" s="124"/>
    </row>
    <row r="251" spans="3:5">
      <c r="C251" s="124"/>
      <c r="E251" s="124"/>
    </row>
    <row r="252" spans="3:5">
      <c r="C252" s="124"/>
      <c r="E252" s="124"/>
    </row>
    <row r="253" spans="3:5">
      <c r="C253" s="124"/>
      <c r="E253" s="124"/>
    </row>
    <row r="254" spans="3:5">
      <c r="C254" s="124"/>
      <c r="E254" s="124"/>
    </row>
    <row r="255" spans="3:5">
      <c r="C255" s="124"/>
      <c r="E255" s="124"/>
    </row>
    <row r="256" spans="3:5">
      <c r="C256" s="124"/>
      <c r="E256" s="124"/>
    </row>
    <row r="257" spans="3:5">
      <c r="C257" s="124"/>
      <c r="E257" s="124"/>
    </row>
    <row r="258" spans="3:5">
      <c r="C258" s="124"/>
      <c r="E258" s="124"/>
    </row>
    <row r="259" spans="3:5">
      <c r="C259" s="124"/>
      <c r="E259" s="124"/>
    </row>
    <row r="260" spans="3:5">
      <c r="C260" s="124"/>
      <c r="E260" s="124"/>
    </row>
    <row r="261" spans="3:5">
      <c r="C261" s="124"/>
      <c r="E261" s="124"/>
    </row>
    <row r="262" spans="3:5">
      <c r="C262" s="124"/>
      <c r="E262" s="124"/>
    </row>
    <row r="263" spans="3:5">
      <c r="C263" s="124"/>
      <c r="E263" s="124"/>
    </row>
    <row r="264" spans="3:5">
      <c r="C264" s="124"/>
      <c r="E264" s="124"/>
    </row>
    <row r="265" spans="3:5">
      <c r="C265" s="124"/>
      <c r="E265" s="124"/>
    </row>
    <row r="266" spans="3:5">
      <c r="C266" s="124"/>
      <c r="E266" s="124"/>
    </row>
    <row r="267" spans="3:5">
      <c r="C267" s="124"/>
      <c r="E267" s="124"/>
    </row>
    <row r="268" spans="3:5">
      <c r="C268" s="124"/>
      <c r="E268" s="124"/>
    </row>
    <row r="269" spans="3:5">
      <c r="C269" s="124"/>
      <c r="E269" s="124"/>
    </row>
    <row r="270" spans="3:5">
      <c r="C270" s="124"/>
      <c r="E270" s="124"/>
    </row>
    <row r="271" spans="3:5">
      <c r="C271" s="124"/>
      <c r="E271" s="124"/>
    </row>
    <row r="272" spans="3:5">
      <c r="C272" s="124"/>
      <c r="E272" s="124"/>
    </row>
    <row r="273" spans="3:5">
      <c r="C273" s="124"/>
      <c r="E273" s="124"/>
    </row>
    <row r="274" spans="3:5">
      <c r="C274" s="124"/>
      <c r="E274" s="124"/>
    </row>
    <row r="275" spans="3:5">
      <c r="C275" s="124"/>
      <c r="E275" s="124"/>
    </row>
    <row r="276" spans="3:5">
      <c r="C276" s="124"/>
      <c r="E276" s="124"/>
    </row>
    <row r="277" spans="3:5">
      <c r="C277" s="124"/>
      <c r="E277" s="124"/>
    </row>
    <row r="278" spans="3:5">
      <c r="C278" s="124"/>
      <c r="E278" s="124"/>
    </row>
    <row r="279" spans="3:5">
      <c r="C279" s="124"/>
      <c r="E279" s="124"/>
    </row>
    <row r="280" spans="3:5">
      <c r="C280" s="124"/>
      <c r="E280" s="124"/>
    </row>
    <row r="281" spans="3:5">
      <c r="C281" s="124"/>
      <c r="E281" s="124"/>
    </row>
    <row r="282" spans="3:5">
      <c r="C282" s="124"/>
      <c r="E282" s="124"/>
    </row>
    <row r="283" spans="3:5">
      <c r="C283" s="124"/>
      <c r="E283" s="124"/>
    </row>
    <row r="284" spans="3:5">
      <c r="C284" s="124"/>
      <c r="E284" s="124"/>
    </row>
    <row r="285" spans="3:5">
      <c r="C285" s="124"/>
      <c r="E285" s="124"/>
    </row>
    <row r="286" spans="3:5">
      <c r="C286" s="124"/>
      <c r="E286" s="124"/>
    </row>
    <row r="287" spans="3:5">
      <c r="C287" s="124"/>
      <c r="E287" s="124"/>
    </row>
    <row r="288" spans="3:5">
      <c r="C288" s="124"/>
      <c r="E288" s="124"/>
    </row>
    <row r="289" spans="3:5">
      <c r="C289" s="124"/>
      <c r="E289" s="124"/>
    </row>
    <row r="290" spans="3:5">
      <c r="C290" s="124"/>
      <c r="E290" s="124"/>
    </row>
    <row r="291" spans="3:5">
      <c r="C291" s="124"/>
      <c r="E291" s="124"/>
    </row>
    <row r="292" spans="3:5">
      <c r="C292" s="124"/>
      <c r="E292" s="124"/>
    </row>
    <row r="293" spans="3:5">
      <c r="C293" s="124"/>
      <c r="E293" s="124"/>
    </row>
    <row r="294" spans="3:5">
      <c r="C294" s="124"/>
      <c r="E294" s="124"/>
    </row>
    <row r="295" spans="3:5">
      <c r="C295" s="124"/>
      <c r="E295" s="124"/>
    </row>
    <row r="296" spans="3:5">
      <c r="C296" s="124"/>
      <c r="E296" s="124"/>
    </row>
    <row r="297" spans="3:5">
      <c r="C297" s="124"/>
      <c r="E297" s="124"/>
    </row>
    <row r="298" spans="3:5">
      <c r="C298" s="124"/>
      <c r="E298" s="124"/>
    </row>
    <row r="299" spans="3:5">
      <c r="C299" s="124"/>
      <c r="E299" s="124"/>
    </row>
    <row r="300" spans="3:5">
      <c r="C300" s="124"/>
      <c r="E300" s="124"/>
    </row>
    <row r="301" spans="3:5">
      <c r="C301" s="124"/>
      <c r="E301" s="124"/>
    </row>
    <row r="302" spans="3:5">
      <c r="C302" s="124"/>
      <c r="E302" s="124"/>
    </row>
    <row r="303" spans="3:5">
      <c r="C303" s="124"/>
      <c r="E303" s="124"/>
    </row>
    <row r="304" spans="3:5">
      <c r="C304" s="124"/>
      <c r="E304" s="124"/>
    </row>
    <row r="305" spans="3:5">
      <c r="C305" s="124"/>
      <c r="E305" s="124"/>
    </row>
    <row r="306" spans="3:5">
      <c r="C306" s="124"/>
      <c r="E306" s="124"/>
    </row>
    <row r="307" spans="3:5">
      <c r="C307" s="124"/>
      <c r="E307" s="124"/>
    </row>
    <row r="308" spans="3:5">
      <c r="C308" s="124"/>
      <c r="E308" s="124"/>
    </row>
    <row r="309" spans="3:5">
      <c r="C309" s="124"/>
      <c r="E309" s="124"/>
    </row>
    <row r="310" spans="3:5">
      <c r="C310" s="124"/>
      <c r="E310" s="124"/>
    </row>
    <row r="311" spans="3:5">
      <c r="C311" s="124"/>
      <c r="E311" s="124"/>
    </row>
    <row r="312" spans="3:5">
      <c r="C312" s="124"/>
      <c r="E312" s="124"/>
    </row>
    <row r="313" spans="3:5">
      <c r="C313" s="124"/>
      <c r="E313" s="124"/>
    </row>
    <row r="314" spans="3:5">
      <c r="C314" s="124"/>
      <c r="E314" s="124"/>
    </row>
    <row r="315" spans="3:5">
      <c r="C315" s="124"/>
      <c r="E315" s="124"/>
    </row>
    <row r="316" spans="3:5">
      <c r="C316" s="124"/>
      <c r="E316" s="124"/>
    </row>
    <row r="317" spans="3:5">
      <c r="C317" s="124"/>
      <c r="E317" s="124"/>
    </row>
    <row r="318" spans="3:5">
      <c r="C318" s="124"/>
      <c r="E318" s="124"/>
    </row>
    <row r="319" spans="3:5">
      <c r="C319" s="124"/>
      <c r="E319" s="124"/>
    </row>
    <row r="320" spans="3:5">
      <c r="C320" s="124"/>
      <c r="E320" s="124"/>
    </row>
    <row r="321" spans="3:5">
      <c r="C321" s="124"/>
      <c r="E321" s="124"/>
    </row>
    <row r="322" spans="3:5">
      <c r="C322" s="124"/>
      <c r="E322" s="124"/>
    </row>
    <row r="323" spans="3:5">
      <c r="C323" s="124"/>
      <c r="E323" s="124"/>
    </row>
    <row r="324" spans="3:5">
      <c r="C324" s="124"/>
      <c r="E324" s="124"/>
    </row>
    <row r="325" spans="3:5">
      <c r="C325" s="124"/>
      <c r="E325" s="124"/>
    </row>
    <row r="326" spans="3:5">
      <c r="C326" s="124"/>
      <c r="E326" s="124"/>
    </row>
    <row r="327" spans="3:5">
      <c r="C327" s="124"/>
      <c r="E327" s="124"/>
    </row>
    <row r="328" spans="3:5">
      <c r="C328" s="124"/>
      <c r="E328" s="124"/>
    </row>
    <row r="329" spans="3:5">
      <c r="C329" s="124"/>
      <c r="E329" s="124"/>
    </row>
    <row r="330" spans="3:5">
      <c r="C330" s="124"/>
      <c r="E330" s="124"/>
    </row>
    <row r="331" spans="3:5">
      <c r="C331" s="124"/>
      <c r="E331" s="124"/>
    </row>
    <row r="332" spans="3:5">
      <c r="C332" s="124"/>
      <c r="E332" s="124"/>
    </row>
    <row r="333" spans="3:5">
      <c r="C333" s="124"/>
      <c r="E333" s="124"/>
    </row>
    <row r="334" spans="3:5">
      <c r="C334" s="124"/>
      <c r="E334" s="124"/>
    </row>
    <row r="335" spans="3:5">
      <c r="C335" s="124"/>
      <c r="E335" s="124"/>
    </row>
    <row r="336" spans="3:5">
      <c r="C336" s="124"/>
      <c r="E336" s="124"/>
    </row>
    <row r="337" spans="3:5">
      <c r="C337" s="124"/>
      <c r="E337" s="124"/>
    </row>
    <row r="338" spans="3:5">
      <c r="C338" s="124"/>
      <c r="E338" s="124"/>
    </row>
    <row r="339" spans="3:5">
      <c r="C339" s="124"/>
      <c r="E339" s="124"/>
    </row>
    <row r="340" spans="3:5">
      <c r="C340" s="124"/>
      <c r="E340" s="124"/>
    </row>
    <row r="341" spans="3:5">
      <c r="C341" s="124"/>
      <c r="E341" s="124"/>
    </row>
    <row r="342" spans="3:5">
      <c r="C342" s="124"/>
      <c r="E342" s="124"/>
    </row>
    <row r="343" spans="3:5">
      <c r="C343" s="124"/>
      <c r="E343" s="124"/>
    </row>
    <row r="344" spans="3:5">
      <c r="C344" s="124"/>
      <c r="E344" s="124"/>
    </row>
    <row r="345" spans="3:5">
      <c r="C345" s="124"/>
      <c r="E345" s="124"/>
    </row>
    <row r="346" spans="3:5">
      <c r="C346" s="124"/>
      <c r="E346" s="124"/>
    </row>
    <row r="347" spans="3:5">
      <c r="C347" s="124"/>
      <c r="E347" s="124"/>
    </row>
    <row r="348" spans="3:5">
      <c r="C348" s="124"/>
      <c r="E348" s="124"/>
    </row>
    <row r="349" spans="3:5">
      <c r="C349" s="124"/>
      <c r="E349" s="124"/>
    </row>
    <row r="350" spans="3:5">
      <c r="C350" s="124"/>
      <c r="E350" s="124"/>
    </row>
    <row r="351" spans="3:5">
      <c r="C351" s="124"/>
      <c r="E351" s="124"/>
    </row>
    <row r="352" spans="3:5">
      <c r="C352" s="124"/>
      <c r="E352" s="124"/>
    </row>
    <row r="353" spans="3:5">
      <c r="C353" s="124"/>
      <c r="E353" s="124"/>
    </row>
    <row r="354" spans="3:5">
      <c r="C354" s="124"/>
      <c r="E354" s="124"/>
    </row>
    <row r="355" spans="3:5">
      <c r="C355" s="124"/>
      <c r="E355" s="124"/>
    </row>
    <row r="356" spans="3:5">
      <c r="C356" s="124"/>
      <c r="E356" s="124"/>
    </row>
    <row r="357" spans="3:5">
      <c r="C357" s="124"/>
      <c r="E357" s="124"/>
    </row>
    <row r="358" spans="3:5">
      <c r="C358" s="124"/>
      <c r="E358" s="124"/>
    </row>
    <row r="359" spans="3:5">
      <c r="C359" s="124"/>
      <c r="E359" s="124"/>
    </row>
    <row r="360" spans="3:5">
      <c r="C360" s="124"/>
      <c r="E360" s="124"/>
    </row>
    <row r="361" spans="3:5">
      <c r="C361" s="124"/>
      <c r="E361" s="124"/>
    </row>
    <row r="362" spans="3:5">
      <c r="C362" s="124"/>
      <c r="E362" s="124"/>
    </row>
    <row r="363" spans="3:5">
      <c r="C363" s="124"/>
      <c r="E363" s="124"/>
    </row>
    <row r="364" spans="3:5">
      <c r="C364" s="124"/>
      <c r="E364" s="124"/>
    </row>
    <row r="365" spans="3:5">
      <c r="C365" s="124"/>
      <c r="E365" s="124"/>
    </row>
    <row r="366" spans="3:5">
      <c r="C366" s="124"/>
      <c r="E366" s="124"/>
    </row>
    <row r="367" spans="3:5">
      <c r="C367" s="124"/>
      <c r="E367" s="124"/>
    </row>
    <row r="368" spans="3:5">
      <c r="C368" s="124"/>
      <c r="E368" s="124"/>
    </row>
    <row r="369" spans="3:5">
      <c r="C369" s="124"/>
      <c r="E369" s="124"/>
    </row>
    <row r="370" spans="3:5">
      <c r="C370" s="124"/>
      <c r="E370" s="124"/>
    </row>
    <row r="371" spans="3:5">
      <c r="C371" s="124"/>
      <c r="E371" s="124"/>
    </row>
    <row r="372" spans="3:5">
      <c r="C372" s="124"/>
      <c r="E372" s="124"/>
    </row>
    <row r="373" spans="3:5">
      <c r="C373" s="124"/>
      <c r="E373" s="124"/>
    </row>
    <row r="374" spans="3:5">
      <c r="C374" s="124"/>
      <c r="E374" s="124"/>
    </row>
    <row r="375" spans="3:5">
      <c r="C375" s="124"/>
      <c r="E375" s="124"/>
    </row>
    <row r="376" spans="3:5">
      <c r="C376" s="124"/>
      <c r="E376" s="124"/>
    </row>
    <row r="377" spans="3:5">
      <c r="C377" s="124"/>
      <c r="E377" s="124"/>
    </row>
    <row r="378" spans="3:5">
      <c r="C378" s="124"/>
      <c r="E378" s="124"/>
    </row>
    <row r="379" spans="3:5">
      <c r="C379" s="124"/>
      <c r="E379" s="124"/>
    </row>
    <row r="380" spans="3:5">
      <c r="C380" s="124"/>
      <c r="E380" s="124"/>
    </row>
    <row r="381" spans="3:5">
      <c r="C381" s="124"/>
      <c r="E381" s="124"/>
    </row>
    <row r="382" spans="3:5">
      <c r="C382" s="124"/>
      <c r="E382" s="124"/>
    </row>
    <row r="383" spans="3:5">
      <c r="C383" s="124"/>
      <c r="E383" s="124"/>
    </row>
    <row r="384" spans="3:5">
      <c r="C384" s="124"/>
      <c r="E384" s="124"/>
    </row>
    <row r="385" spans="3:5">
      <c r="C385" s="124"/>
      <c r="E385" s="124"/>
    </row>
    <row r="386" spans="3:5">
      <c r="C386" s="124"/>
      <c r="E386" s="124"/>
    </row>
    <row r="387" spans="3:5">
      <c r="C387" s="124"/>
      <c r="E387" s="124"/>
    </row>
    <row r="388" spans="3:5">
      <c r="C388" s="124"/>
      <c r="E388" s="124"/>
    </row>
    <row r="389" spans="3:5">
      <c r="C389" s="124"/>
      <c r="E389" s="124"/>
    </row>
    <row r="390" spans="3:5">
      <c r="C390" s="124"/>
      <c r="E390" s="124"/>
    </row>
    <row r="391" spans="3:5">
      <c r="C391" s="124"/>
      <c r="E391" s="124"/>
    </row>
    <row r="392" spans="3:5">
      <c r="C392" s="124"/>
      <c r="E392" s="124"/>
    </row>
    <row r="393" spans="3:5">
      <c r="C393" s="124"/>
      <c r="E393" s="124"/>
    </row>
    <row r="394" spans="3:5">
      <c r="C394" s="124"/>
      <c r="E394" s="124"/>
    </row>
    <row r="395" spans="3:5">
      <c r="C395" s="124"/>
      <c r="E395" s="124"/>
    </row>
    <row r="396" spans="3:5">
      <c r="C396" s="124"/>
      <c r="E396" s="124"/>
    </row>
    <row r="397" spans="3:5">
      <c r="C397" s="124"/>
      <c r="E397" s="124"/>
    </row>
    <row r="398" spans="3:5">
      <c r="C398" s="124"/>
      <c r="E398" s="124"/>
    </row>
    <row r="399" spans="3:5">
      <c r="C399" s="124"/>
      <c r="E399" s="124"/>
    </row>
    <row r="400" spans="3:5">
      <c r="C400" s="124"/>
      <c r="E400" s="124"/>
    </row>
    <row r="401" spans="3:5">
      <c r="C401" s="124"/>
      <c r="E401" s="124"/>
    </row>
    <row r="402" spans="3:5">
      <c r="C402" s="124"/>
      <c r="E402" s="124"/>
    </row>
    <row r="403" spans="3:5">
      <c r="C403" s="124"/>
      <c r="E403" s="124"/>
    </row>
    <row r="404" spans="3:5">
      <c r="C404" s="124"/>
      <c r="E404" s="124"/>
    </row>
    <row r="405" spans="3:5">
      <c r="C405" s="124"/>
      <c r="E405" s="124"/>
    </row>
    <row r="406" spans="3:5">
      <c r="C406" s="124"/>
      <c r="E406" s="124"/>
    </row>
    <row r="407" spans="3:5">
      <c r="C407" s="124"/>
      <c r="E407" s="124"/>
    </row>
    <row r="408" spans="3:5">
      <c r="C408" s="124"/>
      <c r="E408" s="124"/>
    </row>
    <row r="409" spans="3:5">
      <c r="C409" s="124"/>
      <c r="E409" s="124"/>
    </row>
    <row r="410" spans="3:5">
      <c r="C410" s="124"/>
      <c r="E410" s="124"/>
    </row>
    <row r="411" spans="3:5">
      <c r="C411" s="124"/>
      <c r="E411" s="124"/>
    </row>
    <row r="412" spans="3:5">
      <c r="C412" s="124"/>
      <c r="E412" s="124"/>
    </row>
    <row r="413" spans="3:5">
      <c r="C413" s="124"/>
      <c r="E413" s="124"/>
    </row>
    <row r="414" spans="3:5">
      <c r="C414" s="124"/>
      <c r="E414" s="124"/>
    </row>
    <row r="415" spans="3:5">
      <c r="C415" s="124"/>
      <c r="E415" s="124"/>
    </row>
    <row r="416" spans="3:5">
      <c r="C416" s="124"/>
      <c r="E416" s="124"/>
    </row>
    <row r="417" spans="3:5">
      <c r="C417" s="124"/>
      <c r="E417" s="124"/>
    </row>
    <row r="418" spans="3:5">
      <c r="C418" s="124"/>
      <c r="E418" s="124"/>
    </row>
    <row r="419" spans="3:5">
      <c r="C419" s="124"/>
      <c r="E419" s="124"/>
    </row>
    <row r="420" spans="3:5">
      <c r="C420" s="124"/>
      <c r="E420" s="124"/>
    </row>
    <row r="421" spans="3:5">
      <c r="C421" s="124"/>
      <c r="E421" s="124"/>
    </row>
    <row r="422" spans="3:5">
      <c r="C422" s="124"/>
      <c r="E422" s="124"/>
    </row>
    <row r="423" spans="3:5">
      <c r="C423" s="124"/>
      <c r="E423" s="124"/>
    </row>
    <row r="424" spans="3:5">
      <c r="C424" s="124"/>
      <c r="E424" s="124"/>
    </row>
    <row r="425" spans="3:5">
      <c r="C425" s="124"/>
      <c r="E425" s="124"/>
    </row>
    <row r="426" spans="3:5">
      <c r="C426" s="124"/>
      <c r="E426" s="124"/>
    </row>
    <row r="427" spans="3:5">
      <c r="C427" s="124"/>
      <c r="E427" s="124"/>
    </row>
    <row r="428" spans="3:5">
      <c r="C428" s="124"/>
      <c r="E428" s="124"/>
    </row>
    <row r="429" spans="3:5">
      <c r="C429" s="124"/>
      <c r="E429" s="124"/>
    </row>
    <row r="430" spans="3:5">
      <c r="C430" s="124"/>
      <c r="E430" s="124"/>
    </row>
    <row r="431" spans="3:5">
      <c r="C431" s="124"/>
      <c r="E431" s="124"/>
    </row>
    <row r="432" spans="3:5">
      <c r="C432" s="124"/>
      <c r="E432" s="124"/>
    </row>
    <row r="433" spans="3:5">
      <c r="C433" s="124"/>
      <c r="E433" s="124"/>
    </row>
    <row r="434" spans="3:5">
      <c r="C434" s="124"/>
      <c r="E434" s="124"/>
    </row>
    <row r="435" spans="3:5">
      <c r="C435" s="124"/>
      <c r="E435" s="124"/>
    </row>
    <row r="436" spans="3:5">
      <c r="C436" s="124"/>
      <c r="E436" s="124"/>
    </row>
    <row r="437" spans="3:5">
      <c r="C437" s="124"/>
      <c r="E437" s="124"/>
    </row>
    <row r="438" spans="3:5">
      <c r="C438" s="124"/>
      <c r="E438" s="124"/>
    </row>
    <row r="439" spans="3:5">
      <c r="C439" s="124"/>
      <c r="E439" s="124"/>
    </row>
    <row r="440" spans="3:5">
      <c r="C440" s="124"/>
      <c r="E440" s="124"/>
    </row>
    <row r="441" spans="3:5">
      <c r="C441" s="124"/>
      <c r="E441" s="124"/>
    </row>
    <row r="442" spans="3:5">
      <c r="C442" s="124"/>
      <c r="E442" s="124"/>
    </row>
    <row r="443" spans="3:5">
      <c r="C443" s="124"/>
      <c r="E443" s="124"/>
    </row>
    <row r="444" spans="3:5">
      <c r="C444" s="124"/>
      <c r="E444" s="124"/>
    </row>
    <row r="445" spans="3:5">
      <c r="C445" s="124"/>
      <c r="E445" s="124"/>
    </row>
    <row r="446" spans="3:5">
      <c r="C446" s="124"/>
      <c r="E446" s="124"/>
    </row>
    <row r="447" spans="3:5">
      <c r="C447" s="124"/>
      <c r="E447" s="124"/>
    </row>
    <row r="448" spans="3:5">
      <c r="C448" s="124"/>
      <c r="E448" s="124"/>
    </row>
    <row r="449" spans="3:5">
      <c r="C449" s="124"/>
      <c r="E449" s="124"/>
    </row>
    <row r="450" spans="3:5">
      <c r="C450" s="124"/>
      <c r="E450" s="124"/>
    </row>
    <row r="451" spans="3:5">
      <c r="C451" s="124"/>
      <c r="E451" s="124"/>
    </row>
    <row r="452" spans="3:5">
      <c r="C452" s="124"/>
      <c r="E452" s="124"/>
    </row>
    <row r="453" spans="3:5">
      <c r="C453" s="124"/>
      <c r="E453" s="124"/>
    </row>
    <row r="454" spans="3:5">
      <c r="C454" s="124"/>
      <c r="E454" s="124"/>
    </row>
    <row r="455" spans="3:5">
      <c r="C455" s="124"/>
      <c r="E455" s="124"/>
    </row>
    <row r="456" spans="3:5">
      <c r="C456" s="124"/>
      <c r="E456" s="124"/>
    </row>
    <row r="457" spans="3:5">
      <c r="C457" s="124"/>
      <c r="E457" s="124"/>
    </row>
    <row r="458" spans="3:5">
      <c r="C458" s="124"/>
      <c r="E458" s="124"/>
    </row>
    <row r="459" spans="3:5">
      <c r="C459" s="124"/>
      <c r="E459" s="124"/>
    </row>
    <row r="460" spans="3:5">
      <c r="C460" s="124"/>
      <c r="E460" s="124"/>
    </row>
    <row r="461" spans="3:5">
      <c r="C461" s="124"/>
      <c r="E461" s="124"/>
    </row>
    <row r="462" spans="3:5">
      <c r="C462" s="124"/>
      <c r="E462" s="124"/>
    </row>
    <row r="463" spans="3:5">
      <c r="C463" s="124"/>
      <c r="E463" s="124"/>
    </row>
    <row r="464" spans="3:5">
      <c r="C464" s="124"/>
      <c r="E464" s="124"/>
    </row>
    <row r="465" spans="3:5">
      <c r="C465" s="124"/>
      <c r="E465" s="124"/>
    </row>
    <row r="466" spans="3:5">
      <c r="C466" s="124"/>
      <c r="E466" s="124"/>
    </row>
    <row r="467" spans="3:5">
      <c r="C467" s="124"/>
      <c r="E467" s="124"/>
    </row>
    <row r="468" spans="3:5">
      <c r="C468" s="124"/>
      <c r="E468" s="124"/>
    </row>
    <row r="469" spans="3:5">
      <c r="C469" s="124"/>
      <c r="E469" s="124"/>
    </row>
    <row r="470" spans="3:5">
      <c r="C470" s="124"/>
      <c r="E470" s="124"/>
    </row>
    <row r="471" spans="3:5">
      <c r="C471" s="124"/>
      <c r="E471" s="124"/>
    </row>
    <row r="472" spans="3:5">
      <c r="C472" s="124"/>
      <c r="E472" s="124"/>
    </row>
    <row r="473" spans="3:5">
      <c r="C473" s="124"/>
      <c r="E473" s="124"/>
    </row>
    <row r="474" spans="3:5">
      <c r="C474" s="124"/>
      <c r="E474" s="124"/>
    </row>
    <row r="475" spans="3:5">
      <c r="C475" s="124"/>
      <c r="E475" s="124"/>
    </row>
    <row r="476" spans="3:5">
      <c r="C476" s="124"/>
      <c r="E476" s="124"/>
    </row>
    <row r="477" spans="3:5">
      <c r="C477" s="124"/>
      <c r="E477" s="124"/>
    </row>
    <row r="478" spans="3:5">
      <c r="C478" s="124"/>
      <c r="E478" s="124"/>
    </row>
    <row r="479" spans="3:5">
      <c r="C479" s="124"/>
      <c r="E479" s="124"/>
    </row>
    <row r="480" spans="3:5">
      <c r="C480" s="124"/>
      <c r="E480" s="124"/>
    </row>
    <row r="481" spans="3:5">
      <c r="C481" s="124"/>
      <c r="E481" s="124"/>
    </row>
    <row r="482" spans="3:5">
      <c r="C482" s="124"/>
      <c r="E482" s="124"/>
    </row>
    <row r="483" spans="3:5">
      <c r="C483" s="124"/>
      <c r="E483" s="124"/>
    </row>
    <row r="484" spans="3:5">
      <c r="C484" s="124"/>
      <c r="E484" s="124"/>
    </row>
    <row r="485" spans="3:5">
      <c r="C485" s="124"/>
      <c r="E485" s="124"/>
    </row>
    <row r="486" spans="3:5">
      <c r="C486" s="124"/>
      <c r="E486" s="124"/>
    </row>
    <row r="487" spans="3:5">
      <c r="C487" s="124"/>
      <c r="E487" s="124"/>
    </row>
    <row r="488" spans="3:5">
      <c r="C488" s="124"/>
      <c r="E488" s="124"/>
    </row>
    <row r="489" spans="3:5">
      <c r="C489" s="124"/>
      <c r="E489" s="124"/>
    </row>
    <row r="490" spans="3:5">
      <c r="C490" s="124"/>
      <c r="E490" s="124"/>
    </row>
    <row r="491" spans="3:5">
      <c r="C491" s="124"/>
      <c r="E491" s="124"/>
    </row>
    <row r="492" spans="3:5">
      <c r="C492" s="124"/>
      <c r="E492" s="124"/>
    </row>
    <row r="493" spans="3:5">
      <c r="C493" s="124"/>
      <c r="E493" s="124"/>
    </row>
    <row r="494" spans="3:5">
      <c r="C494" s="124"/>
      <c r="E494" s="124"/>
    </row>
    <row r="495" spans="3:5">
      <c r="C495" s="124"/>
      <c r="E495" s="124"/>
    </row>
    <row r="496" spans="3:5">
      <c r="C496" s="124"/>
      <c r="E496" s="124"/>
    </row>
    <row r="497" spans="3:5">
      <c r="C497" s="124"/>
      <c r="E497" s="124"/>
    </row>
    <row r="498" spans="3:5">
      <c r="C498" s="124"/>
      <c r="E498" s="124"/>
    </row>
    <row r="499" spans="3:5">
      <c r="C499" s="124"/>
      <c r="E499" s="124"/>
    </row>
    <row r="500" spans="3:5">
      <c r="C500" s="124"/>
      <c r="E500" s="124"/>
    </row>
    <row r="501" spans="3:5">
      <c r="C501" s="124"/>
      <c r="E501" s="124"/>
    </row>
    <row r="502" spans="3:5">
      <c r="C502" s="124"/>
      <c r="E502" s="124"/>
    </row>
    <row r="503" spans="3:5">
      <c r="C503" s="124"/>
      <c r="E503" s="124"/>
    </row>
    <row r="504" spans="3:5">
      <c r="C504" s="124"/>
      <c r="E504" s="124"/>
    </row>
    <row r="505" spans="3:5">
      <c r="C505" s="124"/>
      <c r="E505" s="124"/>
    </row>
    <row r="506" spans="3:5">
      <c r="C506" s="124"/>
      <c r="E506" s="124"/>
    </row>
    <row r="507" spans="3:5">
      <c r="C507" s="124"/>
      <c r="E507" s="124"/>
    </row>
    <row r="508" spans="3:5">
      <c r="C508" s="124"/>
      <c r="E508" s="124"/>
    </row>
    <row r="509" spans="3:5">
      <c r="C509" s="124"/>
      <c r="E509" s="124"/>
    </row>
    <row r="510" spans="3:5">
      <c r="C510" s="124"/>
      <c r="E510" s="124"/>
    </row>
    <row r="511" spans="3:5">
      <c r="C511" s="124"/>
      <c r="E511" s="124"/>
    </row>
    <row r="512" spans="3:5">
      <c r="C512" s="124"/>
      <c r="E512" s="124"/>
    </row>
    <row r="513" spans="3:5">
      <c r="C513" s="124"/>
      <c r="E513" s="124"/>
    </row>
    <row r="514" spans="3:5">
      <c r="C514" s="124"/>
      <c r="E514" s="124"/>
    </row>
    <row r="515" spans="3:5">
      <c r="C515" s="124"/>
      <c r="E515" s="124"/>
    </row>
    <row r="516" spans="3:5">
      <c r="C516" s="124"/>
      <c r="E516" s="124"/>
    </row>
    <row r="517" spans="3:5">
      <c r="C517" s="124"/>
      <c r="E517" s="124"/>
    </row>
    <row r="518" spans="3:5">
      <c r="C518" s="124"/>
      <c r="E518" s="124"/>
    </row>
    <row r="519" spans="3:5">
      <c r="C519" s="124"/>
      <c r="E519" s="124"/>
    </row>
    <row r="520" spans="3:5">
      <c r="C520" s="124"/>
      <c r="E520" s="124"/>
    </row>
    <row r="521" spans="3:5">
      <c r="C521" s="124"/>
      <c r="E521" s="124"/>
    </row>
    <row r="522" spans="3:5">
      <c r="C522" s="124"/>
      <c r="E522" s="124"/>
    </row>
    <row r="523" spans="3:5">
      <c r="C523" s="124"/>
      <c r="E523" s="124"/>
    </row>
    <row r="524" spans="3:5">
      <c r="C524" s="124"/>
      <c r="E524" s="124"/>
    </row>
    <row r="525" spans="3:5">
      <c r="C525" s="124"/>
      <c r="E525" s="124"/>
    </row>
    <row r="526" spans="3:5">
      <c r="C526" s="124"/>
      <c r="E526" s="124"/>
    </row>
    <row r="527" spans="3:5">
      <c r="C527" s="124"/>
      <c r="E527" s="124"/>
    </row>
    <row r="528" spans="3:5">
      <c r="C528" s="124"/>
      <c r="E528" s="124"/>
    </row>
    <row r="529" spans="3:5">
      <c r="C529" s="124"/>
      <c r="E529" s="124"/>
    </row>
    <row r="530" spans="3:5">
      <c r="C530" s="124"/>
      <c r="E530" s="124"/>
    </row>
    <row r="531" spans="3:5">
      <c r="C531" s="124"/>
      <c r="E531" s="124"/>
    </row>
    <row r="532" spans="3:5">
      <c r="C532" s="124"/>
      <c r="E532" s="124"/>
    </row>
    <row r="533" spans="3:5">
      <c r="C533" s="124"/>
      <c r="E533" s="124"/>
    </row>
    <row r="534" spans="3:5">
      <c r="C534" s="124"/>
      <c r="E534" s="124"/>
    </row>
    <row r="535" spans="3:5">
      <c r="C535" s="124"/>
      <c r="E535" s="124"/>
    </row>
    <row r="536" spans="3:5">
      <c r="C536" s="124"/>
      <c r="E536" s="124"/>
    </row>
    <row r="537" spans="3:5">
      <c r="C537" s="124"/>
      <c r="E537" s="124"/>
    </row>
    <row r="538" spans="3:5">
      <c r="C538" s="124"/>
      <c r="E538" s="124"/>
    </row>
    <row r="539" spans="3:5">
      <c r="C539" s="124"/>
      <c r="E539" s="124"/>
    </row>
    <row r="540" spans="3:5">
      <c r="C540" s="124"/>
      <c r="E540" s="124"/>
    </row>
    <row r="541" spans="3:5">
      <c r="C541" s="124"/>
      <c r="E541" s="124"/>
    </row>
    <row r="542" spans="3:5">
      <c r="C542" s="124"/>
      <c r="E542" s="124"/>
    </row>
    <row r="543" spans="3:5">
      <c r="C543" s="124"/>
      <c r="E543" s="124"/>
    </row>
    <row r="544" spans="3:5">
      <c r="C544" s="124"/>
      <c r="E544" s="124"/>
    </row>
    <row r="545" spans="3:5">
      <c r="C545" s="124"/>
      <c r="E545" s="124"/>
    </row>
    <row r="546" spans="3:5">
      <c r="C546" s="124"/>
      <c r="E546" s="124"/>
    </row>
    <row r="547" spans="3:5">
      <c r="C547" s="124"/>
      <c r="E547" s="124"/>
    </row>
    <row r="548" spans="3:5">
      <c r="C548" s="124"/>
      <c r="E548" s="124"/>
    </row>
    <row r="549" spans="3:5">
      <c r="C549" s="124"/>
      <c r="E549" s="124"/>
    </row>
    <row r="550" spans="3:5">
      <c r="C550" s="124"/>
      <c r="E550" s="124"/>
    </row>
    <row r="551" spans="3:5">
      <c r="C551" s="124"/>
      <c r="E551" s="124"/>
    </row>
    <row r="552" spans="3:5">
      <c r="C552" s="124"/>
      <c r="E552" s="124"/>
    </row>
    <row r="553" spans="3:5">
      <c r="C553" s="124"/>
      <c r="E553" s="124"/>
    </row>
    <row r="554" spans="3:5">
      <c r="C554" s="124"/>
      <c r="E554" s="124"/>
    </row>
    <row r="555" spans="3:5">
      <c r="C555" s="124"/>
      <c r="E555" s="124"/>
    </row>
    <row r="556" spans="3:5">
      <c r="C556" s="124"/>
      <c r="E556" s="124"/>
    </row>
    <row r="557" spans="3:5">
      <c r="C557" s="124"/>
      <c r="E557" s="124"/>
    </row>
    <row r="558" spans="3:5">
      <c r="C558" s="124"/>
      <c r="E558" s="124"/>
    </row>
    <row r="559" spans="3:5">
      <c r="C559" s="124"/>
      <c r="E559" s="124"/>
    </row>
    <row r="560" spans="3:5">
      <c r="C560" s="124"/>
      <c r="E560" s="124"/>
    </row>
    <row r="561" spans="3:5">
      <c r="C561" s="124"/>
      <c r="E561" s="124"/>
    </row>
    <row r="562" spans="3:5">
      <c r="C562" s="124"/>
      <c r="E562" s="124"/>
    </row>
    <row r="563" spans="3:5">
      <c r="C563" s="124"/>
      <c r="E563" s="124"/>
    </row>
    <row r="564" spans="3:5">
      <c r="C564" s="124"/>
      <c r="E564" s="124"/>
    </row>
    <row r="565" spans="3:5">
      <c r="C565" s="124"/>
      <c r="E565" s="124"/>
    </row>
    <row r="566" spans="3:5">
      <c r="C566" s="124"/>
      <c r="E566" s="124"/>
    </row>
    <row r="567" spans="3:5">
      <c r="C567" s="124"/>
      <c r="E567" s="124"/>
    </row>
    <row r="568" spans="3:5">
      <c r="C568" s="124"/>
      <c r="E568" s="124"/>
    </row>
    <row r="569" spans="3:5">
      <c r="C569" s="124"/>
      <c r="E569" s="124"/>
    </row>
    <row r="570" spans="3:5">
      <c r="C570" s="124"/>
      <c r="E570" s="124"/>
    </row>
    <row r="571" spans="3:5">
      <c r="C571" s="124"/>
      <c r="E571" s="124"/>
    </row>
    <row r="572" spans="3:5">
      <c r="C572" s="124"/>
      <c r="E572" s="124"/>
    </row>
    <row r="573" spans="3:5">
      <c r="C573" s="124"/>
      <c r="E573" s="124"/>
    </row>
    <row r="574" spans="3:5">
      <c r="C574" s="124"/>
      <c r="E574" s="124"/>
    </row>
    <row r="575" spans="3:5">
      <c r="C575" s="124"/>
      <c r="E575" s="124"/>
    </row>
    <row r="576" spans="3:5">
      <c r="C576" s="124"/>
      <c r="E576" s="124"/>
    </row>
    <row r="577" spans="3:5">
      <c r="C577" s="124"/>
      <c r="E577" s="124"/>
    </row>
    <row r="578" spans="3:5">
      <c r="C578" s="124"/>
      <c r="E578" s="124"/>
    </row>
    <row r="579" spans="3:5">
      <c r="C579" s="124"/>
      <c r="E579" s="124"/>
    </row>
    <row r="580" spans="3:5">
      <c r="C580" s="124"/>
      <c r="E580" s="124"/>
    </row>
    <row r="581" spans="3:5">
      <c r="C581" s="124"/>
      <c r="E581" s="124"/>
    </row>
    <row r="582" spans="3:5">
      <c r="C582" s="124"/>
      <c r="E582" s="124"/>
    </row>
    <row r="583" spans="3:5">
      <c r="C583" s="124"/>
      <c r="E583" s="124"/>
    </row>
    <row r="584" spans="3:5">
      <c r="C584" s="124"/>
      <c r="E584" s="124"/>
    </row>
    <row r="585" spans="3:5">
      <c r="C585" s="124"/>
      <c r="E585" s="124"/>
    </row>
    <row r="586" spans="3:5">
      <c r="C586" s="124"/>
      <c r="E586" s="124"/>
    </row>
    <row r="587" spans="3:5">
      <c r="C587" s="124"/>
      <c r="E587" s="124"/>
    </row>
    <row r="588" spans="3:5">
      <c r="C588" s="124"/>
      <c r="E588" s="124"/>
    </row>
    <row r="589" spans="3:5">
      <c r="C589" s="124"/>
      <c r="E589" s="124"/>
    </row>
    <row r="590" spans="3:5">
      <c r="C590" s="124"/>
      <c r="E590" s="124"/>
    </row>
    <row r="591" spans="3:5">
      <c r="C591" s="124"/>
      <c r="E591" s="124"/>
    </row>
    <row r="592" spans="3:5">
      <c r="C592" s="124"/>
      <c r="E592" s="124"/>
    </row>
    <row r="593" spans="3:5">
      <c r="C593" s="124"/>
      <c r="E593" s="124"/>
    </row>
    <row r="594" spans="3:5">
      <c r="C594" s="124"/>
      <c r="E594" s="124"/>
    </row>
    <row r="595" spans="3:5">
      <c r="C595" s="124"/>
      <c r="E595" s="124"/>
    </row>
    <row r="596" spans="3:5">
      <c r="C596" s="124"/>
      <c r="E596" s="124"/>
    </row>
    <row r="597" spans="3:5">
      <c r="C597" s="124"/>
      <c r="E597" s="124"/>
    </row>
    <row r="598" spans="3:5">
      <c r="C598" s="124"/>
      <c r="E598" s="124"/>
    </row>
    <row r="599" spans="3:5">
      <c r="C599" s="124"/>
      <c r="E599" s="124"/>
    </row>
    <row r="600" spans="3:5">
      <c r="C600" s="124"/>
      <c r="E600" s="124"/>
    </row>
    <row r="601" spans="3:5">
      <c r="C601" s="124"/>
      <c r="E601" s="124"/>
    </row>
    <row r="602" spans="3:5">
      <c r="C602" s="124"/>
      <c r="E602" s="124"/>
    </row>
    <row r="603" spans="3:5">
      <c r="C603" s="124"/>
      <c r="E603" s="124"/>
    </row>
    <row r="604" spans="3:5">
      <c r="C604" s="124"/>
      <c r="E604" s="124"/>
    </row>
    <row r="605" spans="3:5">
      <c r="C605" s="124"/>
      <c r="E605" s="124"/>
    </row>
    <row r="606" spans="3:5">
      <c r="C606" s="124"/>
      <c r="E606" s="124"/>
    </row>
    <row r="607" spans="3:5">
      <c r="C607" s="124"/>
      <c r="E607" s="124"/>
    </row>
    <row r="608" spans="3:5">
      <c r="C608" s="124"/>
      <c r="E608" s="124"/>
    </row>
    <row r="609" spans="3:5">
      <c r="C609" s="124"/>
      <c r="E609" s="124"/>
    </row>
    <row r="610" spans="3:5">
      <c r="C610" s="124"/>
      <c r="E610" s="124"/>
    </row>
    <row r="611" spans="3:5">
      <c r="C611" s="124"/>
      <c r="E611" s="124"/>
    </row>
    <row r="612" spans="3:5">
      <c r="C612" s="124"/>
      <c r="E612" s="124"/>
    </row>
    <row r="613" spans="3:5">
      <c r="C613" s="124"/>
      <c r="E613" s="124"/>
    </row>
    <row r="614" spans="3:5">
      <c r="C614" s="124"/>
      <c r="E614" s="124"/>
    </row>
    <row r="615" spans="3:5">
      <c r="C615" s="124"/>
      <c r="E615" s="124"/>
    </row>
    <row r="616" spans="3:5">
      <c r="C616" s="124"/>
      <c r="E616" s="124"/>
    </row>
    <row r="617" spans="3:5">
      <c r="C617" s="124"/>
      <c r="E617" s="124"/>
    </row>
    <row r="618" spans="3:5">
      <c r="C618" s="124"/>
      <c r="E618" s="124"/>
    </row>
    <row r="619" spans="3:5">
      <c r="C619" s="124"/>
      <c r="E619" s="124"/>
    </row>
    <row r="620" spans="3:5">
      <c r="C620" s="124"/>
      <c r="E620" s="124"/>
    </row>
    <row r="621" spans="3:5">
      <c r="C621" s="124"/>
      <c r="E621" s="124"/>
    </row>
    <row r="622" spans="3:5">
      <c r="C622" s="124"/>
      <c r="E622" s="124"/>
    </row>
    <row r="623" spans="3:5">
      <c r="C623" s="124"/>
      <c r="E623" s="124"/>
    </row>
    <row r="624" spans="3:5">
      <c r="C624" s="124"/>
      <c r="E624" s="124"/>
    </row>
    <row r="625" spans="3:5">
      <c r="C625" s="124"/>
      <c r="E625" s="124"/>
    </row>
    <row r="626" spans="3:5">
      <c r="C626" s="124"/>
      <c r="E626" s="124"/>
    </row>
    <row r="627" spans="3:5">
      <c r="C627" s="124"/>
      <c r="E627" s="124"/>
    </row>
    <row r="628" spans="3:5">
      <c r="C628" s="124"/>
      <c r="E628" s="124"/>
    </row>
    <row r="629" spans="3:5">
      <c r="C629" s="124"/>
      <c r="E629" s="124"/>
    </row>
    <row r="630" spans="3:5">
      <c r="C630" s="124"/>
      <c r="E630" s="124"/>
    </row>
    <row r="631" spans="3:5">
      <c r="C631" s="124"/>
      <c r="E631" s="124"/>
    </row>
    <row r="632" spans="3:5">
      <c r="C632" s="124"/>
      <c r="E632" s="124"/>
    </row>
    <row r="633" spans="3:5">
      <c r="C633" s="124"/>
      <c r="E633" s="124"/>
    </row>
    <row r="634" spans="3:5">
      <c r="C634" s="124"/>
      <c r="E634" s="124"/>
    </row>
    <row r="635" spans="3:5">
      <c r="C635" s="124"/>
      <c r="E635" s="124"/>
    </row>
    <row r="636" spans="3:5">
      <c r="C636" s="124"/>
      <c r="E636" s="124"/>
    </row>
    <row r="637" spans="3:5">
      <c r="C637" s="124"/>
      <c r="E637" s="124"/>
    </row>
    <row r="638" spans="3:5">
      <c r="C638" s="124"/>
      <c r="E638" s="124"/>
    </row>
    <row r="639" spans="3:5">
      <c r="C639" s="124"/>
      <c r="E639" s="124"/>
    </row>
    <row r="640" spans="3:5">
      <c r="C640" s="124"/>
      <c r="E640" s="124"/>
    </row>
    <row r="641" spans="3:5">
      <c r="C641" s="124"/>
      <c r="E641" s="124"/>
    </row>
    <row r="642" spans="3:5">
      <c r="C642" s="124"/>
      <c r="E642" s="124"/>
    </row>
    <row r="643" spans="3:5">
      <c r="C643" s="124"/>
      <c r="E643" s="124"/>
    </row>
    <row r="644" spans="3:5">
      <c r="C644" s="124"/>
      <c r="E644" s="124"/>
    </row>
    <row r="645" spans="3:5">
      <c r="C645" s="124"/>
      <c r="E645" s="124"/>
    </row>
    <row r="646" spans="3:5">
      <c r="C646" s="124"/>
      <c r="E646" s="124"/>
    </row>
    <row r="647" spans="3:5">
      <c r="C647" s="124"/>
      <c r="E647" s="124"/>
    </row>
    <row r="648" spans="3:5">
      <c r="C648" s="124"/>
      <c r="E648" s="124"/>
    </row>
    <row r="649" spans="3:5">
      <c r="C649" s="124"/>
      <c r="E649" s="124"/>
    </row>
    <row r="650" spans="3:5">
      <c r="C650" s="124"/>
      <c r="E650" s="124"/>
    </row>
    <row r="651" spans="3:5">
      <c r="C651" s="124"/>
      <c r="E651" s="124"/>
    </row>
    <row r="652" spans="3:5">
      <c r="C652" s="124"/>
      <c r="E652" s="124"/>
    </row>
    <row r="653" spans="3:5">
      <c r="C653" s="124"/>
      <c r="E653" s="124"/>
    </row>
    <row r="654" spans="3:5">
      <c r="C654" s="124"/>
      <c r="E654" s="124"/>
    </row>
    <row r="655" spans="3:5">
      <c r="C655" s="124"/>
      <c r="E655" s="124"/>
    </row>
    <row r="656" spans="3:5">
      <c r="C656" s="124"/>
      <c r="E656" s="124"/>
    </row>
    <row r="657" spans="3:5">
      <c r="C657" s="124"/>
      <c r="E657" s="124"/>
    </row>
    <row r="658" spans="3:5">
      <c r="C658" s="124"/>
      <c r="E658" s="124"/>
    </row>
    <row r="659" spans="3:5">
      <c r="C659" s="124"/>
      <c r="E659" s="124"/>
    </row>
    <row r="660" spans="3:5">
      <c r="C660" s="124"/>
      <c r="E660" s="124"/>
    </row>
    <row r="661" spans="3:5">
      <c r="C661" s="124"/>
      <c r="E661" s="124"/>
    </row>
    <row r="662" spans="3:5">
      <c r="C662" s="124"/>
      <c r="E662" s="124"/>
    </row>
    <row r="663" spans="3:5">
      <c r="C663" s="124"/>
      <c r="E663" s="124"/>
    </row>
    <row r="664" spans="3:5">
      <c r="C664" s="124"/>
      <c r="E664" s="124"/>
    </row>
    <row r="665" spans="3:5">
      <c r="C665" s="124"/>
      <c r="E665" s="124"/>
    </row>
    <row r="666" spans="3:5">
      <c r="C666" s="124"/>
      <c r="E666" s="124"/>
    </row>
    <row r="667" spans="3:5">
      <c r="C667" s="124"/>
      <c r="E667" s="124"/>
    </row>
    <row r="668" spans="3:5">
      <c r="C668" s="124"/>
      <c r="E668" s="124"/>
    </row>
    <row r="669" spans="3:5">
      <c r="C669" s="124"/>
      <c r="E669" s="124"/>
    </row>
    <row r="670" spans="3:5">
      <c r="C670" s="124"/>
      <c r="E670" s="124"/>
    </row>
    <row r="671" spans="3:5">
      <c r="C671" s="124"/>
      <c r="E671" s="124"/>
    </row>
    <row r="672" spans="3:5">
      <c r="C672" s="124"/>
      <c r="E672" s="124"/>
    </row>
    <row r="673" spans="3:5">
      <c r="C673" s="124"/>
      <c r="E673" s="124"/>
    </row>
    <row r="674" spans="3:5">
      <c r="C674" s="124"/>
      <c r="E674" s="124"/>
    </row>
    <row r="675" spans="3:5">
      <c r="C675" s="124"/>
      <c r="E675" s="124"/>
    </row>
    <row r="676" spans="3:5">
      <c r="C676" s="124"/>
      <c r="E676" s="124"/>
    </row>
    <row r="677" spans="3:5">
      <c r="C677" s="124"/>
      <c r="E677" s="124"/>
    </row>
    <row r="678" spans="3:5">
      <c r="C678" s="124"/>
      <c r="E678" s="124"/>
    </row>
    <row r="679" spans="3:5">
      <c r="C679" s="124"/>
      <c r="E679" s="124"/>
    </row>
    <row r="680" spans="3:5">
      <c r="C680" s="124"/>
      <c r="E680" s="124"/>
    </row>
    <row r="681" spans="3:5">
      <c r="C681" s="124"/>
      <c r="E681" s="124"/>
    </row>
    <row r="682" spans="3:5">
      <c r="C682" s="124"/>
      <c r="E682" s="124"/>
    </row>
    <row r="683" spans="3:5">
      <c r="C683" s="124"/>
      <c r="E683" s="124"/>
    </row>
    <row r="684" spans="3:5">
      <c r="C684" s="124"/>
      <c r="E684" s="124"/>
    </row>
    <row r="685" spans="3:5">
      <c r="C685" s="124"/>
      <c r="E685" s="124"/>
    </row>
    <row r="686" spans="3:5">
      <c r="C686" s="124"/>
      <c r="E686" s="124"/>
    </row>
    <row r="687" spans="3:5">
      <c r="C687" s="124"/>
      <c r="E687" s="124"/>
    </row>
    <row r="688" spans="3:5">
      <c r="C688" s="124"/>
      <c r="E688" s="124"/>
    </row>
    <row r="689" spans="3:5">
      <c r="C689" s="124"/>
      <c r="E689" s="124"/>
    </row>
    <row r="690" spans="3:5">
      <c r="C690" s="124"/>
      <c r="E690" s="124"/>
    </row>
    <row r="691" spans="3:5">
      <c r="C691" s="124"/>
      <c r="E691" s="124"/>
    </row>
    <row r="692" spans="3:5">
      <c r="C692" s="124"/>
      <c r="E692" s="124"/>
    </row>
    <row r="693" spans="3:5">
      <c r="C693" s="124"/>
      <c r="E693" s="124"/>
    </row>
    <row r="694" spans="3:5">
      <c r="C694" s="124"/>
      <c r="E694" s="124"/>
    </row>
    <row r="695" spans="3:5">
      <c r="C695" s="124"/>
      <c r="E695" s="124"/>
    </row>
    <row r="696" spans="3:5">
      <c r="C696" s="124"/>
      <c r="E696" s="124"/>
    </row>
    <row r="697" spans="3:5">
      <c r="C697" s="124"/>
      <c r="E697" s="124"/>
    </row>
    <row r="698" spans="3:5">
      <c r="C698" s="124"/>
      <c r="E698" s="124"/>
    </row>
    <row r="699" spans="3:5">
      <c r="C699" s="124"/>
      <c r="E699" s="124"/>
    </row>
    <row r="700" spans="3:5">
      <c r="C700" s="124"/>
      <c r="E700" s="124"/>
    </row>
    <row r="701" spans="3:5">
      <c r="C701" s="124"/>
      <c r="E701" s="124"/>
    </row>
    <row r="702" spans="3:5">
      <c r="C702" s="124"/>
      <c r="E702" s="124"/>
    </row>
    <row r="703" spans="3:5">
      <c r="C703" s="124"/>
      <c r="E703" s="124"/>
    </row>
    <row r="704" spans="3:5">
      <c r="C704" s="124"/>
      <c r="E704" s="124"/>
    </row>
    <row r="705" spans="3:5">
      <c r="C705" s="124"/>
      <c r="E705" s="124"/>
    </row>
    <row r="706" spans="3:5">
      <c r="C706" s="124"/>
      <c r="E706" s="124"/>
    </row>
    <row r="707" spans="3:5">
      <c r="C707" s="124"/>
      <c r="E707" s="124"/>
    </row>
    <row r="708" spans="3:5">
      <c r="C708" s="124"/>
      <c r="E708" s="124"/>
    </row>
    <row r="709" spans="3:5">
      <c r="C709" s="124"/>
      <c r="E709" s="124"/>
    </row>
    <row r="710" spans="3:5">
      <c r="C710" s="124"/>
      <c r="E710" s="124"/>
    </row>
    <row r="711" spans="3:5">
      <c r="C711" s="124"/>
      <c r="E711" s="124"/>
    </row>
    <row r="712" spans="3:5">
      <c r="C712" s="124"/>
      <c r="E712" s="124"/>
    </row>
    <row r="713" spans="3:5">
      <c r="C713" s="124"/>
      <c r="E713" s="124"/>
    </row>
    <row r="714" spans="3:5">
      <c r="C714" s="124"/>
      <c r="E714" s="124"/>
    </row>
    <row r="715" spans="3:5">
      <c r="C715" s="124"/>
      <c r="E715" s="124"/>
    </row>
    <row r="716" spans="3:5">
      <c r="C716" s="124"/>
      <c r="E716" s="124"/>
    </row>
    <row r="717" spans="3:5">
      <c r="C717" s="124"/>
      <c r="E717" s="124"/>
    </row>
    <row r="718" spans="3:5">
      <c r="C718" s="124"/>
      <c r="E718" s="124"/>
    </row>
    <row r="719" spans="3:5">
      <c r="C719" s="124"/>
      <c r="E719" s="124"/>
    </row>
    <row r="720" spans="3:5">
      <c r="C720" s="124"/>
      <c r="E720" s="124"/>
    </row>
    <row r="721" spans="3:5">
      <c r="C721" s="124"/>
      <c r="E721" s="124"/>
    </row>
    <row r="722" spans="3:5">
      <c r="C722" s="124"/>
      <c r="E722" s="124"/>
    </row>
    <row r="723" spans="3:5">
      <c r="C723" s="124"/>
      <c r="E723" s="124"/>
    </row>
    <row r="724" spans="3:5">
      <c r="C724" s="124"/>
      <c r="E724" s="124"/>
    </row>
    <row r="725" spans="3:5">
      <c r="C725" s="124"/>
      <c r="E725" s="124"/>
    </row>
    <row r="726" spans="3:5">
      <c r="C726" s="124"/>
      <c r="E726" s="124"/>
    </row>
    <row r="727" spans="3:5">
      <c r="C727" s="124"/>
      <c r="E727" s="124"/>
    </row>
    <row r="728" spans="3:5">
      <c r="C728" s="124"/>
      <c r="E728" s="124"/>
    </row>
    <row r="729" spans="3:5">
      <c r="C729" s="124"/>
      <c r="E729" s="124"/>
    </row>
    <row r="730" spans="3:5">
      <c r="C730" s="124"/>
      <c r="E730" s="124"/>
    </row>
    <row r="731" spans="3:5">
      <c r="C731" s="124"/>
      <c r="E731" s="124"/>
    </row>
    <row r="732" spans="3:5">
      <c r="C732" s="124"/>
      <c r="E732" s="124"/>
    </row>
    <row r="733" spans="3:5">
      <c r="C733" s="124"/>
      <c r="E733" s="124"/>
    </row>
    <row r="734" spans="3:5">
      <c r="C734" s="124"/>
      <c r="E734" s="124"/>
    </row>
    <row r="735" spans="3:5">
      <c r="C735" s="124"/>
      <c r="E735" s="124"/>
    </row>
    <row r="736" spans="3:5">
      <c r="C736" s="124"/>
      <c r="E736" s="124"/>
    </row>
    <row r="737" spans="3:5">
      <c r="C737" s="124"/>
      <c r="E737" s="124"/>
    </row>
    <row r="738" spans="3:5">
      <c r="C738" s="124"/>
      <c r="E738" s="124"/>
    </row>
    <row r="739" spans="3:5">
      <c r="C739" s="124"/>
      <c r="E739" s="124"/>
    </row>
    <row r="740" spans="3:5">
      <c r="C740" s="124"/>
      <c r="E740" s="124"/>
    </row>
    <row r="741" spans="3:5">
      <c r="C741" s="124"/>
      <c r="E741" s="124"/>
    </row>
    <row r="742" spans="3:5">
      <c r="C742" s="124"/>
      <c r="E742" s="124"/>
    </row>
    <row r="743" spans="3:5">
      <c r="C743" s="124"/>
      <c r="E743" s="124"/>
    </row>
    <row r="744" spans="3:5">
      <c r="C744" s="124"/>
      <c r="E744" s="124"/>
    </row>
    <row r="745" spans="3:5">
      <c r="C745" s="124"/>
      <c r="E745" s="124"/>
    </row>
    <row r="746" spans="3:5">
      <c r="C746" s="124"/>
      <c r="E746" s="124"/>
    </row>
    <row r="747" spans="3:5">
      <c r="C747" s="124"/>
      <c r="E747" s="124"/>
    </row>
    <row r="748" spans="3:5">
      <c r="C748" s="124"/>
      <c r="E748" s="124"/>
    </row>
    <row r="749" spans="3:5">
      <c r="C749" s="124"/>
      <c r="E749" s="124"/>
    </row>
    <row r="750" spans="3:5">
      <c r="C750" s="124"/>
      <c r="E750" s="124"/>
    </row>
    <row r="751" spans="3:5">
      <c r="C751" s="124"/>
      <c r="E751" s="124"/>
    </row>
    <row r="752" spans="3:5">
      <c r="C752" s="124"/>
      <c r="E752" s="124"/>
    </row>
    <row r="753" spans="3:5">
      <c r="C753" s="124"/>
      <c r="E753" s="124"/>
    </row>
    <row r="754" spans="3:5">
      <c r="C754" s="124"/>
      <c r="E754" s="124"/>
    </row>
    <row r="755" spans="3:5">
      <c r="C755" s="124"/>
      <c r="E755" s="124"/>
    </row>
    <row r="756" spans="3:5">
      <c r="C756" s="124"/>
      <c r="E756" s="124"/>
    </row>
    <row r="757" spans="3:5">
      <c r="C757" s="124"/>
      <c r="E757" s="124"/>
    </row>
    <row r="758" spans="3:5">
      <c r="C758" s="124"/>
      <c r="E758" s="124"/>
    </row>
    <row r="759" spans="3:5">
      <c r="C759" s="124"/>
      <c r="E759" s="124"/>
    </row>
    <row r="760" spans="3:5">
      <c r="C760" s="124"/>
      <c r="E760" s="124"/>
    </row>
    <row r="761" spans="3:5">
      <c r="C761" s="124"/>
      <c r="E761" s="124"/>
    </row>
    <row r="762" spans="3:5">
      <c r="C762" s="124"/>
      <c r="E762" s="124"/>
    </row>
    <row r="763" spans="3:5">
      <c r="C763" s="124"/>
      <c r="E763" s="124"/>
    </row>
    <row r="764" spans="3:5">
      <c r="C764" s="124"/>
      <c r="E764" s="124"/>
    </row>
    <row r="765" spans="3:5">
      <c r="C765" s="124"/>
      <c r="E765" s="124"/>
    </row>
    <row r="766" spans="3:5">
      <c r="C766" s="124"/>
      <c r="E766" s="124"/>
    </row>
    <row r="767" spans="3:5">
      <c r="C767" s="124"/>
      <c r="E767" s="124"/>
    </row>
    <row r="768" spans="3:5">
      <c r="C768" s="124"/>
      <c r="E768" s="124"/>
    </row>
    <row r="769" spans="3:5">
      <c r="C769" s="124"/>
      <c r="E769" s="124"/>
    </row>
    <row r="770" spans="3:5">
      <c r="C770" s="124"/>
      <c r="E770" s="124"/>
    </row>
    <row r="771" spans="3:5">
      <c r="C771" s="124"/>
      <c r="E771" s="124"/>
    </row>
    <row r="772" spans="3:5">
      <c r="C772" s="124"/>
      <c r="E772" s="124"/>
    </row>
    <row r="773" spans="3:5">
      <c r="C773" s="124"/>
      <c r="E773" s="124"/>
    </row>
    <row r="774" spans="3:5">
      <c r="C774" s="124"/>
      <c r="E774" s="124"/>
    </row>
    <row r="775" spans="3:5">
      <c r="C775" s="124"/>
      <c r="E775" s="124"/>
    </row>
    <row r="776" spans="3:5">
      <c r="C776" s="124"/>
      <c r="E776" s="124"/>
    </row>
    <row r="777" spans="3:5">
      <c r="C777" s="124"/>
      <c r="E777" s="124"/>
    </row>
    <row r="778" spans="3:5">
      <c r="C778" s="124"/>
      <c r="E778" s="124"/>
    </row>
    <row r="779" spans="3:5">
      <c r="C779" s="124"/>
      <c r="E779" s="124"/>
    </row>
    <row r="780" spans="3:5">
      <c r="C780" s="124"/>
      <c r="E780" s="124"/>
    </row>
    <row r="781" spans="3:5">
      <c r="C781" s="124"/>
      <c r="E781" s="124"/>
    </row>
    <row r="782" spans="3:5">
      <c r="C782" s="124"/>
      <c r="E782" s="124"/>
    </row>
    <row r="783" spans="3:5">
      <c r="C783" s="124"/>
      <c r="E783" s="124"/>
    </row>
    <row r="784" spans="3:5">
      <c r="C784" s="124"/>
      <c r="E784" s="124"/>
    </row>
    <row r="785" spans="3:5">
      <c r="C785" s="124"/>
      <c r="E785" s="124"/>
    </row>
    <row r="786" spans="3:5">
      <c r="C786" s="124"/>
      <c r="E786" s="124"/>
    </row>
    <row r="787" spans="3:5">
      <c r="C787" s="124"/>
      <c r="E787" s="124"/>
    </row>
    <row r="788" spans="3:5">
      <c r="C788" s="124"/>
      <c r="E788" s="124"/>
    </row>
    <row r="789" spans="3:5">
      <c r="C789" s="124"/>
      <c r="E789" s="124"/>
    </row>
    <row r="790" spans="3:5">
      <c r="C790" s="124"/>
      <c r="E790" s="124"/>
    </row>
    <row r="791" spans="3:5">
      <c r="C791" s="124"/>
      <c r="E791" s="124"/>
    </row>
    <row r="792" spans="3:5">
      <c r="C792" s="124"/>
      <c r="E792" s="124"/>
    </row>
    <row r="793" spans="3:5">
      <c r="C793" s="124"/>
      <c r="E793" s="124"/>
    </row>
    <row r="794" spans="3:5">
      <c r="C794" s="124"/>
      <c r="E794" s="124"/>
    </row>
    <row r="795" spans="3:5">
      <c r="C795" s="124"/>
      <c r="E795" s="124"/>
    </row>
    <row r="796" spans="3:5">
      <c r="C796" s="124"/>
      <c r="E796" s="124"/>
    </row>
    <row r="797" spans="3:5">
      <c r="C797" s="124"/>
      <c r="E797" s="124"/>
    </row>
    <row r="798" spans="3:5">
      <c r="C798" s="124"/>
      <c r="E798" s="124"/>
    </row>
    <row r="799" spans="3:5">
      <c r="C799" s="124"/>
      <c r="E799" s="124"/>
    </row>
    <row r="800" spans="3:5">
      <c r="C800" s="124"/>
      <c r="E800" s="124"/>
    </row>
    <row r="801" spans="3:5">
      <c r="C801" s="124"/>
      <c r="E801" s="124"/>
    </row>
    <row r="802" spans="3:5">
      <c r="C802" s="124"/>
      <c r="E802" s="124"/>
    </row>
    <row r="803" spans="3:5">
      <c r="C803" s="124"/>
      <c r="E803" s="124"/>
    </row>
    <row r="804" spans="3:5">
      <c r="C804" s="124"/>
      <c r="E804" s="124"/>
    </row>
    <row r="805" spans="3:5">
      <c r="C805" s="124"/>
      <c r="E805" s="124"/>
    </row>
    <row r="806" spans="3:5">
      <c r="C806" s="124"/>
      <c r="E806" s="124"/>
    </row>
    <row r="807" spans="3:5">
      <c r="C807" s="124"/>
      <c r="E807" s="124"/>
    </row>
    <row r="808" spans="3:5">
      <c r="C808" s="124"/>
      <c r="E808" s="124"/>
    </row>
    <row r="809" spans="3:5">
      <c r="C809" s="124"/>
      <c r="E809" s="124"/>
    </row>
    <row r="810" spans="3:5">
      <c r="C810" s="124"/>
      <c r="E810" s="124"/>
    </row>
    <row r="811" spans="3:5">
      <c r="C811" s="124"/>
      <c r="E811" s="124"/>
    </row>
    <row r="812" spans="3:5">
      <c r="C812" s="124"/>
      <c r="E812" s="124"/>
    </row>
    <row r="813" spans="3:5">
      <c r="C813" s="124"/>
      <c r="E813" s="124"/>
    </row>
    <row r="814" spans="3:5">
      <c r="C814" s="124"/>
      <c r="E814" s="124"/>
    </row>
    <row r="815" spans="3:5">
      <c r="C815" s="124"/>
      <c r="E815" s="124"/>
    </row>
    <row r="816" spans="3:5">
      <c r="C816" s="124"/>
      <c r="E816" s="124"/>
    </row>
    <row r="817" spans="3:5">
      <c r="C817" s="124"/>
      <c r="E817" s="124"/>
    </row>
    <row r="818" spans="3:5">
      <c r="C818" s="124"/>
      <c r="E818" s="124"/>
    </row>
    <row r="819" spans="3:5">
      <c r="C819" s="124"/>
      <c r="E819" s="124"/>
    </row>
    <row r="820" spans="3:5">
      <c r="C820" s="124"/>
      <c r="E820" s="124"/>
    </row>
    <row r="821" spans="3:5">
      <c r="C821" s="124"/>
      <c r="E821" s="124"/>
    </row>
    <row r="822" spans="3:5">
      <c r="C822" s="124"/>
      <c r="E822" s="124"/>
    </row>
    <row r="823" spans="3:5">
      <c r="C823" s="124"/>
      <c r="E823" s="124"/>
    </row>
    <row r="824" spans="3:5">
      <c r="C824" s="124"/>
      <c r="E824" s="124"/>
    </row>
    <row r="825" spans="3:5">
      <c r="C825" s="124"/>
      <c r="E825" s="124"/>
    </row>
    <row r="826" spans="3:5">
      <c r="C826" s="124"/>
      <c r="E826" s="124"/>
    </row>
    <row r="827" spans="3:5">
      <c r="C827" s="124"/>
      <c r="E827" s="124"/>
    </row>
    <row r="828" spans="3:5">
      <c r="C828" s="124"/>
      <c r="E828" s="124"/>
    </row>
    <row r="829" spans="3:5">
      <c r="C829" s="124"/>
      <c r="E829" s="124"/>
    </row>
    <row r="830" spans="3:5">
      <c r="C830" s="124"/>
      <c r="E830" s="124"/>
    </row>
    <row r="831" spans="3:5">
      <c r="C831" s="124"/>
      <c r="E831" s="124"/>
    </row>
    <row r="832" spans="3:5">
      <c r="C832" s="124"/>
      <c r="E832" s="124"/>
    </row>
    <row r="833" spans="3:5">
      <c r="C833" s="124"/>
      <c r="E833" s="124"/>
    </row>
    <row r="834" spans="3:5">
      <c r="C834" s="124"/>
      <c r="E834" s="124"/>
    </row>
    <row r="835" spans="3:5">
      <c r="C835" s="124"/>
      <c r="E835" s="124"/>
    </row>
    <row r="836" spans="3:5">
      <c r="C836" s="124"/>
      <c r="E836" s="124"/>
    </row>
    <row r="837" spans="3:5">
      <c r="C837" s="124"/>
      <c r="E837" s="124"/>
    </row>
    <row r="838" spans="3:5">
      <c r="C838" s="124"/>
      <c r="E838" s="124"/>
    </row>
    <row r="839" spans="3:5">
      <c r="C839" s="124"/>
      <c r="E839" s="124"/>
    </row>
    <row r="840" spans="3:5">
      <c r="C840" s="124"/>
      <c r="E840" s="124"/>
    </row>
    <row r="841" spans="3:5">
      <c r="C841" s="124"/>
      <c r="E841" s="124"/>
    </row>
    <row r="842" spans="3:5">
      <c r="C842" s="124"/>
      <c r="E842" s="124"/>
    </row>
    <row r="843" spans="3:5">
      <c r="C843" s="124"/>
      <c r="E843" s="124"/>
    </row>
    <row r="844" spans="3:5">
      <c r="C844" s="124"/>
      <c r="E844" s="124"/>
    </row>
    <row r="845" spans="3:5">
      <c r="C845" s="124"/>
      <c r="E845" s="124"/>
    </row>
    <row r="846" spans="3:5">
      <c r="C846" s="124"/>
      <c r="E846" s="124"/>
    </row>
    <row r="847" spans="3:5">
      <c r="C847" s="124"/>
      <c r="E847" s="124"/>
    </row>
    <row r="848" spans="3:5">
      <c r="C848" s="124"/>
      <c r="E848" s="124"/>
    </row>
    <row r="849" spans="3:5">
      <c r="C849" s="124"/>
      <c r="E849" s="124"/>
    </row>
    <row r="850" spans="3:5">
      <c r="C850" s="124"/>
      <c r="E850" s="124"/>
    </row>
    <row r="851" spans="3:5">
      <c r="C851" s="124"/>
      <c r="E851" s="124"/>
    </row>
    <row r="852" spans="3:5">
      <c r="C852" s="124"/>
      <c r="E852" s="124"/>
    </row>
    <row r="853" spans="3:5">
      <c r="C853" s="124"/>
      <c r="E853" s="124"/>
    </row>
    <row r="854" spans="3:5">
      <c r="C854" s="124"/>
      <c r="E854" s="124"/>
    </row>
    <row r="855" spans="3:5">
      <c r="C855" s="124"/>
      <c r="E855" s="124"/>
    </row>
    <row r="856" spans="3:5">
      <c r="C856" s="124"/>
      <c r="E856" s="124"/>
    </row>
    <row r="857" spans="3:5">
      <c r="C857" s="124"/>
      <c r="E857" s="124"/>
    </row>
    <row r="858" spans="3:5">
      <c r="C858" s="124"/>
      <c r="E858" s="124"/>
    </row>
    <row r="859" spans="3:5">
      <c r="C859" s="124"/>
      <c r="E859" s="124"/>
    </row>
    <row r="860" spans="3:5">
      <c r="C860" s="124"/>
      <c r="E860" s="124"/>
    </row>
    <row r="861" spans="3:5">
      <c r="C861" s="124"/>
      <c r="E861" s="124"/>
    </row>
    <row r="862" spans="3:5">
      <c r="C862" s="124"/>
      <c r="E862" s="124"/>
    </row>
    <row r="863" spans="3:5">
      <c r="C863" s="124"/>
      <c r="E863" s="124"/>
    </row>
    <row r="864" spans="3:5">
      <c r="C864" s="124"/>
      <c r="E864" s="124"/>
    </row>
    <row r="865" spans="3:5">
      <c r="C865" s="124"/>
      <c r="E865" s="124"/>
    </row>
    <row r="866" spans="3:5">
      <c r="C866" s="124"/>
      <c r="E866" s="124"/>
    </row>
    <row r="867" spans="3:5">
      <c r="C867" s="124"/>
      <c r="E867" s="124"/>
    </row>
    <row r="868" spans="3:5">
      <c r="C868" s="124"/>
      <c r="E868" s="124"/>
    </row>
    <row r="869" spans="3:5">
      <c r="C869" s="124"/>
      <c r="E869" s="124"/>
    </row>
    <row r="870" spans="3:5">
      <c r="C870" s="124"/>
      <c r="E870" s="124"/>
    </row>
    <row r="871" spans="3:5">
      <c r="C871" s="124"/>
      <c r="E871" s="124"/>
    </row>
    <row r="872" spans="3:5">
      <c r="C872" s="124"/>
      <c r="E872" s="124"/>
    </row>
    <row r="873" spans="3:5">
      <c r="C873" s="124"/>
      <c r="E873" s="124"/>
    </row>
    <row r="874" spans="3:5">
      <c r="C874" s="124"/>
      <c r="E874" s="124"/>
    </row>
    <row r="875" spans="3:5">
      <c r="C875" s="124"/>
      <c r="E875" s="124"/>
    </row>
    <row r="876" spans="3:5">
      <c r="C876" s="124"/>
      <c r="E876" s="124"/>
    </row>
    <row r="877" spans="3:5">
      <c r="C877" s="124"/>
      <c r="E877" s="124"/>
    </row>
    <row r="878" spans="3:5">
      <c r="C878" s="124"/>
      <c r="E878" s="124"/>
    </row>
    <row r="879" spans="3:5">
      <c r="C879" s="124"/>
      <c r="E879" s="124"/>
    </row>
    <row r="880" spans="3:5">
      <c r="C880" s="124"/>
      <c r="E880" s="124"/>
    </row>
    <row r="881" spans="3:5">
      <c r="C881" s="124"/>
      <c r="E881" s="124"/>
    </row>
    <row r="882" spans="3:5">
      <c r="C882" s="124"/>
      <c r="E882" s="124"/>
    </row>
    <row r="883" spans="3:5">
      <c r="C883" s="124"/>
      <c r="E883" s="124"/>
    </row>
    <row r="884" spans="3:5">
      <c r="C884" s="124"/>
      <c r="E884" s="124"/>
    </row>
    <row r="885" spans="3:5">
      <c r="C885" s="124"/>
      <c r="E885" s="124"/>
    </row>
    <row r="886" spans="3:5">
      <c r="C886" s="124"/>
      <c r="E886" s="124"/>
    </row>
    <row r="887" spans="3:5">
      <c r="C887" s="124"/>
      <c r="E887" s="124"/>
    </row>
    <row r="888" spans="3:5">
      <c r="C888" s="124"/>
      <c r="E888" s="124"/>
    </row>
    <row r="889" spans="3:5">
      <c r="C889" s="124"/>
      <c r="E889" s="124"/>
    </row>
    <row r="890" spans="3:5">
      <c r="C890" s="124"/>
      <c r="E890" s="124"/>
    </row>
    <row r="891" spans="3:5">
      <c r="C891" s="124"/>
      <c r="E891" s="124"/>
    </row>
    <row r="892" spans="3:5">
      <c r="C892" s="124"/>
      <c r="E892" s="124"/>
    </row>
    <row r="893" spans="3:5">
      <c r="C893" s="124"/>
      <c r="E893" s="124"/>
    </row>
    <row r="894" spans="3:5">
      <c r="C894" s="124"/>
      <c r="E894" s="124"/>
    </row>
    <row r="895" spans="3:5">
      <c r="C895" s="124"/>
      <c r="E895" s="124"/>
    </row>
    <row r="896" spans="3:5">
      <c r="C896" s="124"/>
      <c r="E896" s="124"/>
    </row>
    <row r="897" spans="3:5">
      <c r="C897" s="124"/>
      <c r="E897" s="124"/>
    </row>
    <row r="898" spans="3:5">
      <c r="C898" s="124"/>
      <c r="E898" s="124"/>
    </row>
    <row r="899" spans="3:5">
      <c r="C899" s="124"/>
      <c r="E899" s="124"/>
    </row>
    <row r="900" spans="3:5">
      <c r="C900" s="124"/>
      <c r="E900" s="124"/>
    </row>
    <row r="901" spans="3:5">
      <c r="C901" s="124"/>
      <c r="E901" s="124"/>
    </row>
    <row r="902" spans="3:5">
      <c r="C902" s="124"/>
      <c r="E902" s="124"/>
    </row>
    <row r="903" spans="3:5">
      <c r="C903" s="124"/>
      <c r="E903" s="124"/>
    </row>
    <row r="904" spans="3:5">
      <c r="C904" s="124"/>
      <c r="E904" s="124"/>
    </row>
    <row r="905" spans="3:5">
      <c r="C905" s="124"/>
      <c r="E905" s="124"/>
    </row>
    <row r="906" spans="3:5">
      <c r="C906" s="124"/>
      <c r="E906" s="124"/>
    </row>
    <row r="907" spans="3:5">
      <c r="C907" s="124"/>
      <c r="E907" s="124"/>
    </row>
    <row r="908" spans="3:5">
      <c r="C908" s="124"/>
      <c r="E908" s="124"/>
    </row>
    <row r="909" spans="3:5">
      <c r="C909" s="124"/>
      <c r="E909" s="124"/>
    </row>
    <row r="910" spans="3:5">
      <c r="C910" s="124"/>
      <c r="E910" s="124"/>
    </row>
    <row r="911" spans="3:5">
      <c r="C911" s="124"/>
      <c r="E911" s="124"/>
    </row>
    <row r="912" spans="3:5">
      <c r="C912" s="124"/>
      <c r="E912" s="124"/>
    </row>
    <row r="913" spans="3:5">
      <c r="C913" s="124"/>
      <c r="E913" s="124"/>
    </row>
    <row r="914" spans="3:5">
      <c r="C914" s="124"/>
      <c r="E914" s="124"/>
    </row>
    <row r="915" spans="3:5">
      <c r="C915" s="124"/>
      <c r="E915" s="124"/>
    </row>
    <row r="916" spans="3:5">
      <c r="C916" s="124"/>
      <c r="E916" s="124"/>
    </row>
    <row r="917" spans="3:5">
      <c r="C917" s="124"/>
      <c r="E917" s="124"/>
    </row>
    <row r="918" spans="3:5">
      <c r="C918" s="124"/>
      <c r="E918" s="124"/>
    </row>
    <row r="919" spans="3:5">
      <c r="C919" s="124"/>
      <c r="E919" s="124"/>
    </row>
    <row r="920" spans="3:5">
      <c r="C920" s="124"/>
      <c r="E920" s="124"/>
    </row>
    <row r="921" spans="3:5">
      <c r="C921" s="124"/>
      <c r="E921" s="124"/>
    </row>
    <row r="922" spans="3:5">
      <c r="C922" s="124"/>
      <c r="E922" s="124"/>
    </row>
    <row r="923" spans="3:5">
      <c r="C923" s="124"/>
      <c r="E923" s="124"/>
    </row>
    <row r="924" spans="3:5">
      <c r="C924" s="124"/>
      <c r="E924" s="124"/>
    </row>
    <row r="925" spans="3:5">
      <c r="C925" s="124"/>
      <c r="E925" s="124"/>
    </row>
    <row r="926" spans="3:5">
      <c r="C926" s="124"/>
      <c r="E926" s="124"/>
    </row>
    <row r="927" spans="3:5">
      <c r="C927" s="124"/>
      <c r="E927" s="124"/>
    </row>
    <row r="928" spans="3:5">
      <c r="C928" s="124"/>
      <c r="E928" s="124"/>
    </row>
    <row r="929" spans="3:5">
      <c r="C929" s="124"/>
      <c r="E929" s="124"/>
    </row>
    <row r="930" spans="3:5">
      <c r="C930" s="124"/>
      <c r="E930" s="124"/>
    </row>
    <row r="931" spans="3:5">
      <c r="C931" s="124"/>
      <c r="E931" s="124"/>
    </row>
    <row r="932" spans="3:5">
      <c r="C932" s="124"/>
      <c r="E932" s="124"/>
    </row>
    <row r="933" spans="3:5">
      <c r="C933" s="124"/>
      <c r="E933" s="124"/>
    </row>
    <row r="934" spans="3:5">
      <c r="C934" s="124"/>
      <c r="E934" s="124"/>
    </row>
    <row r="935" spans="3:5">
      <c r="C935" s="124"/>
      <c r="E935" s="124"/>
    </row>
    <row r="936" spans="3:5">
      <c r="C936" s="124"/>
      <c r="E936" s="124"/>
    </row>
    <row r="937" spans="3:5">
      <c r="C937" s="124"/>
      <c r="E937" s="124"/>
    </row>
    <row r="938" spans="3:5">
      <c r="C938" s="124"/>
      <c r="E938" s="124"/>
    </row>
    <row r="939" spans="3:5">
      <c r="C939" s="124"/>
      <c r="E939" s="124"/>
    </row>
    <row r="940" spans="3:5">
      <c r="C940" s="124"/>
      <c r="E940" s="124"/>
    </row>
    <row r="941" spans="3:5">
      <c r="C941" s="124"/>
      <c r="E941" s="124"/>
    </row>
    <row r="942" spans="3:5">
      <c r="C942" s="124"/>
      <c r="E942" s="124"/>
    </row>
    <row r="943" spans="3:5">
      <c r="C943" s="124"/>
      <c r="E943" s="124"/>
    </row>
    <row r="944" spans="3:5">
      <c r="C944" s="124"/>
      <c r="E944" s="124"/>
    </row>
    <row r="945" spans="3:5">
      <c r="C945" s="124"/>
      <c r="E945" s="124"/>
    </row>
    <row r="946" spans="3:5">
      <c r="C946" s="124"/>
      <c r="E946" s="124"/>
    </row>
    <row r="947" spans="3:5">
      <c r="C947" s="124"/>
      <c r="E947" s="124"/>
    </row>
    <row r="948" spans="3:5">
      <c r="C948" s="124"/>
      <c r="E948" s="124"/>
    </row>
    <row r="949" spans="3:5">
      <c r="C949" s="124"/>
      <c r="E949" s="124"/>
    </row>
    <row r="950" spans="3:5">
      <c r="C950" s="124"/>
      <c r="E950" s="124"/>
    </row>
    <row r="951" spans="3:5">
      <c r="C951" s="124"/>
      <c r="E951" s="124"/>
    </row>
    <row r="952" spans="3:5">
      <c r="C952" s="124"/>
      <c r="E952" s="124"/>
    </row>
    <row r="953" spans="3:5">
      <c r="C953" s="124"/>
      <c r="E953" s="124"/>
    </row>
    <row r="954" spans="3:5">
      <c r="C954" s="124"/>
      <c r="E954" s="124"/>
    </row>
    <row r="955" spans="3:5">
      <c r="C955" s="124"/>
      <c r="E955" s="124"/>
    </row>
    <row r="956" spans="3:5">
      <c r="C956" s="124"/>
      <c r="E956" s="124"/>
    </row>
    <row r="957" spans="3:5">
      <c r="C957" s="124"/>
      <c r="E957" s="124"/>
    </row>
    <row r="958" spans="3:5">
      <c r="C958" s="124"/>
      <c r="E958" s="124"/>
    </row>
    <row r="959" spans="3:5">
      <c r="C959" s="124"/>
      <c r="E959" s="124"/>
    </row>
    <row r="960" spans="3:5">
      <c r="C960" s="124"/>
      <c r="E960" s="124"/>
    </row>
    <row r="961" spans="3:5">
      <c r="C961" s="124"/>
      <c r="E961" s="124"/>
    </row>
    <row r="962" spans="3:5">
      <c r="C962" s="124"/>
      <c r="E962" s="124"/>
    </row>
    <row r="963" spans="3:5">
      <c r="C963" s="124"/>
      <c r="E963" s="124"/>
    </row>
    <row r="964" spans="3:5">
      <c r="C964" s="124"/>
      <c r="E964" s="124"/>
    </row>
    <row r="965" spans="3:5">
      <c r="C965" s="124"/>
      <c r="E965" s="124"/>
    </row>
    <row r="966" spans="3:5">
      <c r="C966" s="124"/>
      <c r="E966" s="124"/>
    </row>
    <row r="967" spans="3:5">
      <c r="C967" s="124"/>
      <c r="E967" s="124"/>
    </row>
    <row r="968" spans="3:5">
      <c r="C968" s="124"/>
      <c r="E968" s="124"/>
    </row>
    <row r="969" spans="3:5">
      <c r="C969" s="124"/>
      <c r="E969" s="124"/>
    </row>
    <row r="970" spans="3:5">
      <c r="C970" s="124"/>
      <c r="E970" s="124"/>
    </row>
    <row r="971" spans="3:5">
      <c r="C971" s="124"/>
      <c r="E971" s="124"/>
    </row>
    <row r="972" spans="3:5">
      <c r="C972" s="124"/>
      <c r="E972" s="124"/>
    </row>
    <row r="973" spans="3:5">
      <c r="C973" s="124"/>
      <c r="E973" s="124"/>
    </row>
    <row r="974" spans="3:5">
      <c r="C974" s="124"/>
      <c r="E974" s="124"/>
    </row>
    <row r="975" spans="3:5">
      <c r="C975" s="124"/>
      <c r="E975" s="124"/>
    </row>
    <row r="976" spans="3:5">
      <c r="C976" s="124"/>
      <c r="E976" s="124"/>
    </row>
    <row r="977" spans="3:5">
      <c r="C977" s="124"/>
      <c r="E977" s="124"/>
    </row>
    <row r="978" spans="3:5">
      <c r="C978" s="124"/>
      <c r="E978" s="124"/>
    </row>
    <row r="979" spans="3:5">
      <c r="C979" s="124"/>
      <c r="E979" s="124"/>
    </row>
    <row r="980" spans="3:5">
      <c r="C980" s="124"/>
      <c r="E980" s="124"/>
    </row>
    <row r="981" spans="3:5">
      <c r="C981" s="124"/>
      <c r="E981" s="124"/>
    </row>
    <row r="982" spans="3:5">
      <c r="C982" s="124"/>
      <c r="E982" s="124"/>
    </row>
    <row r="983" spans="3:5">
      <c r="C983" s="124"/>
      <c r="E983" s="124"/>
    </row>
    <row r="984" spans="3:5">
      <c r="C984" s="124"/>
      <c r="E984" s="124"/>
    </row>
    <row r="985" spans="3:5">
      <c r="C985" s="124"/>
      <c r="E985" s="124"/>
    </row>
    <row r="986" spans="3:5">
      <c r="C986" s="124"/>
      <c r="E986" s="124"/>
    </row>
    <row r="987" spans="3:5">
      <c r="C987" s="124"/>
      <c r="E987" s="124"/>
    </row>
    <row r="988" spans="3:5">
      <c r="C988" s="124"/>
      <c r="E988" s="124"/>
    </row>
    <row r="989" spans="3:5">
      <c r="C989" s="124"/>
      <c r="E989" s="124"/>
    </row>
    <row r="990" spans="3:5">
      <c r="C990" s="124"/>
      <c r="E990" s="124"/>
    </row>
    <row r="991" spans="3:5">
      <c r="C991" s="124"/>
      <c r="E991" s="124"/>
    </row>
    <row r="992" spans="3:5">
      <c r="C992" s="124"/>
      <c r="E992" s="124"/>
    </row>
    <row r="993" spans="3:5">
      <c r="C993" s="124"/>
      <c r="E993" s="124"/>
    </row>
    <row r="994" spans="3:5">
      <c r="C994" s="124"/>
      <c r="E994" s="124"/>
    </row>
    <row r="995" spans="3:5">
      <c r="C995" s="124"/>
      <c r="E995" s="124"/>
    </row>
    <row r="996" spans="3:5">
      <c r="C996" s="124"/>
      <c r="E996" s="124"/>
    </row>
    <row r="997" spans="3:5">
      <c r="C997" s="124"/>
      <c r="E997" s="124"/>
    </row>
    <row r="998" spans="3:5">
      <c r="C998" s="124"/>
      <c r="E998" s="124"/>
    </row>
    <row r="999" spans="3:5">
      <c r="C999" s="124"/>
      <c r="E999" s="124"/>
    </row>
    <row r="1000" spans="3:5">
      <c r="C1000" s="124"/>
      <c r="E1000" s="1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workbookViewId="0"/>
  </sheetViews>
  <sheetFormatPr defaultColWidth="12.6640625" defaultRowHeight="15.75" customHeight="1"/>
  <cols>
    <col min="2" max="2" width="18.88671875" customWidth="1"/>
  </cols>
  <sheetData>
    <row r="1" spans="1:19">
      <c r="A1" s="125"/>
      <c r="B1" s="126" t="s">
        <v>284</v>
      </c>
      <c r="C1" s="126" t="s">
        <v>724</v>
      </c>
      <c r="D1" s="181" t="s">
        <v>725</v>
      </c>
      <c r="E1" s="182"/>
      <c r="F1" s="182"/>
      <c r="G1" s="182"/>
      <c r="H1" s="182"/>
      <c r="I1" s="181" t="s">
        <v>726</v>
      </c>
      <c r="J1" s="182"/>
      <c r="K1" s="182"/>
      <c r="L1" s="182"/>
      <c r="M1" s="182"/>
      <c r="N1" s="181" t="s">
        <v>727</v>
      </c>
      <c r="O1" s="182"/>
      <c r="P1" s="182"/>
      <c r="Q1" s="181" t="s">
        <v>728</v>
      </c>
      <c r="R1" s="182"/>
      <c r="S1" s="183"/>
    </row>
    <row r="2" spans="1:19">
      <c r="A2" s="127">
        <v>1</v>
      </c>
      <c r="B2" s="128" t="s">
        <v>729</v>
      </c>
      <c r="C2" s="129">
        <f t="shared" ref="C2:C24" si="0">AVERAGE(D2:S2)</f>
        <v>9.125</v>
      </c>
      <c r="D2" s="130">
        <v>9</v>
      </c>
      <c r="E2" s="130">
        <v>9</v>
      </c>
      <c r="F2" s="130">
        <v>9</v>
      </c>
      <c r="G2" s="130">
        <v>9</v>
      </c>
      <c r="H2" s="129">
        <v>9</v>
      </c>
      <c r="I2" s="131">
        <v>9</v>
      </c>
      <c r="J2" s="130">
        <v>9</v>
      </c>
      <c r="K2" s="130">
        <v>9</v>
      </c>
      <c r="L2" s="130">
        <v>9</v>
      </c>
      <c r="M2" s="129">
        <v>9</v>
      </c>
      <c r="N2" s="131">
        <v>10</v>
      </c>
      <c r="O2" s="130">
        <v>10</v>
      </c>
      <c r="P2" s="129">
        <v>9</v>
      </c>
      <c r="Q2" s="131">
        <v>9</v>
      </c>
      <c r="R2" s="130">
        <v>9</v>
      </c>
      <c r="S2" s="129">
        <v>9</v>
      </c>
    </row>
    <row r="3" spans="1:19">
      <c r="A3" s="127">
        <v>2</v>
      </c>
      <c r="B3" s="128" t="s">
        <v>730</v>
      </c>
      <c r="C3" s="129">
        <f t="shared" si="0"/>
        <v>9.125</v>
      </c>
      <c r="D3" s="130">
        <v>9</v>
      </c>
      <c r="E3" s="130">
        <v>9</v>
      </c>
      <c r="F3" s="130">
        <v>9</v>
      </c>
      <c r="G3" s="130">
        <v>9</v>
      </c>
      <c r="H3" s="129">
        <v>10</v>
      </c>
      <c r="I3" s="131">
        <v>9</v>
      </c>
      <c r="J3" s="130">
        <v>9</v>
      </c>
      <c r="K3" s="130">
        <v>9</v>
      </c>
      <c r="L3" s="130">
        <v>10</v>
      </c>
      <c r="M3" s="129">
        <v>9</v>
      </c>
      <c r="N3" s="131">
        <v>9</v>
      </c>
      <c r="O3" s="130">
        <v>9</v>
      </c>
      <c r="P3" s="129">
        <v>9</v>
      </c>
      <c r="Q3" s="131">
        <v>9</v>
      </c>
      <c r="R3" s="130">
        <v>9</v>
      </c>
      <c r="S3" s="129">
        <v>9</v>
      </c>
    </row>
    <row r="4" spans="1:19">
      <c r="A4" s="127">
        <v>3</v>
      </c>
      <c r="B4" s="128" t="s">
        <v>731</v>
      </c>
      <c r="C4" s="129">
        <f t="shared" si="0"/>
        <v>9.1875</v>
      </c>
      <c r="D4" s="130">
        <v>9</v>
      </c>
      <c r="E4" s="130">
        <v>9</v>
      </c>
      <c r="F4" s="130">
        <v>9</v>
      </c>
      <c r="G4" s="130">
        <v>9</v>
      </c>
      <c r="H4" s="129">
        <v>10</v>
      </c>
      <c r="I4" s="131">
        <v>9</v>
      </c>
      <c r="J4" s="130">
        <v>9</v>
      </c>
      <c r="K4" s="130">
        <v>10</v>
      </c>
      <c r="L4" s="130">
        <v>10</v>
      </c>
      <c r="M4" s="129">
        <v>9</v>
      </c>
      <c r="N4" s="131">
        <v>9</v>
      </c>
      <c r="O4" s="130">
        <v>9</v>
      </c>
      <c r="P4" s="129">
        <v>9</v>
      </c>
      <c r="Q4" s="131">
        <v>9</v>
      </c>
      <c r="R4" s="130">
        <v>9</v>
      </c>
      <c r="S4" s="129">
        <v>9</v>
      </c>
    </row>
    <row r="5" spans="1:19">
      <c r="A5" s="127">
        <v>4</v>
      </c>
      <c r="B5" s="128" t="s">
        <v>732</v>
      </c>
      <c r="C5" s="129">
        <f t="shared" si="0"/>
        <v>9.125</v>
      </c>
      <c r="D5" s="132">
        <v>9</v>
      </c>
      <c r="E5" s="130">
        <v>9</v>
      </c>
      <c r="F5" s="130">
        <v>9</v>
      </c>
      <c r="G5" s="130">
        <v>9</v>
      </c>
      <c r="H5" s="129">
        <v>10</v>
      </c>
      <c r="I5" s="131">
        <v>9</v>
      </c>
      <c r="J5" s="130">
        <v>9</v>
      </c>
      <c r="K5" s="130">
        <v>9</v>
      </c>
      <c r="L5" s="130">
        <v>10</v>
      </c>
      <c r="M5" s="129">
        <v>9</v>
      </c>
      <c r="N5" s="131">
        <v>9</v>
      </c>
      <c r="O5" s="130">
        <v>9</v>
      </c>
      <c r="P5" s="129">
        <v>9</v>
      </c>
      <c r="Q5" s="131">
        <v>9</v>
      </c>
      <c r="R5" s="130">
        <v>9</v>
      </c>
      <c r="S5" s="129">
        <v>9</v>
      </c>
    </row>
    <row r="6" spans="1:19">
      <c r="A6" s="127">
        <v>5</v>
      </c>
      <c r="B6" s="128" t="s">
        <v>733</v>
      </c>
      <c r="C6" s="129">
        <f t="shared" si="0"/>
        <v>9.75</v>
      </c>
      <c r="D6" s="130">
        <v>10</v>
      </c>
      <c r="E6" s="130">
        <v>10</v>
      </c>
      <c r="F6" s="130">
        <v>9</v>
      </c>
      <c r="G6" s="130">
        <v>10</v>
      </c>
      <c r="H6" s="129">
        <v>10</v>
      </c>
      <c r="I6" s="131">
        <v>10</v>
      </c>
      <c r="J6" s="130">
        <v>9</v>
      </c>
      <c r="K6" s="130">
        <v>9</v>
      </c>
      <c r="L6" s="130">
        <v>10</v>
      </c>
      <c r="M6" s="129">
        <v>10</v>
      </c>
      <c r="N6" s="131">
        <v>10</v>
      </c>
      <c r="O6" s="130">
        <v>10</v>
      </c>
      <c r="P6" s="129">
        <v>9</v>
      </c>
      <c r="Q6" s="131">
        <v>10</v>
      </c>
      <c r="R6" s="130">
        <v>10</v>
      </c>
      <c r="S6" s="129">
        <v>10</v>
      </c>
    </row>
    <row r="7" spans="1:19">
      <c r="A7" s="127">
        <v>6</v>
      </c>
      <c r="B7" s="128" t="s">
        <v>734</v>
      </c>
      <c r="C7" s="129">
        <f t="shared" si="0"/>
        <v>9.5625</v>
      </c>
      <c r="D7" s="130">
        <v>10</v>
      </c>
      <c r="E7" s="130">
        <v>9</v>
      </c>
      <c r="F7" s="130">
        <v>10</v>
      </c>
      <c r="G7" s="130">
        <v>9</v>
      </c>
      <c r="H7" s="129">
        <v>10</v>
      </c>
      <c r="I7" s="131">
        <v>9</v>
      </c>
      <c r="J7" s="130">
        <v>10</v>
      </c>
      <c r="K7" s="130">
        <v>9</v>
      </c>
      <c r="L7" s="130">
        <v>10</v>
      </c>
      <c r="M7" s="129">
        <v>9</v>
      </c>
      <c r="N7" s="131">
        <v>10</v>
      </c>
      <c r="O7" s="130">
        <v>9</v>
      </c>
      <c r="P7" s="129">
        <v>10</v>
      </c>
      <c r="Q7" s="131">
        <v>10</v>
      </c>
      <c r="R7" s="130">
        <v>9</v>
      </c>
      <c r="S7" s="129">
        <v>10</v>
      </c>
    </row>
    <row r="8" spans="1:19">
      <c r="A8" s="127">
        <v>7</v>
      </c>
      <c r="B8" s="128" t="s">
        <v>735</v>
      </c>
      <c r="C8" s="129">
        <f t="shared" si="0"/>
        <v>9.6875</v>
      </c>
      <c r="D8" s="130">
        <v>9</v>
      </c>
      <c r="E8" s="130">
        <v>10</v>
      </c>
      <c r="F8" s="130">
        <v>10</v>
      </c>
      <c r="G8" s="130">
        <v>10</v>
      </c>
      <c r="H8" s="129">
        <v>9</v>
      </c>
      <c r="I8" s="131">
        <v>10</v>
      </c>
      <c r="J8" s="130">
        <v>10</v>
      </c>
      <c r="K8" s="130">
        <v>9</v>
      </c>
      <c r="L8" s="130">
        <v>10</v>
      </c>
      <c r="M8" s="129">
        <v>10</v>
      </c>
      <c r="N8" s="131">
        <v>9</v>
      </c>
      <c r="O8" s="130">
        <v>9</v>
      </c>
      <c r="P8" s="129">
        <v>10</v>
      </c>
      <c r="Q8" s="131">
        <v>10</v>
      </c>
      <c r="R8" s="130">
        <v>10</v>
      </c>
      <c r="S8" s="129">
        <v>10</v>
      </c>
    </row>
    <row r="9" spans="1:19">
      <c r="A9" s="127">
        <v>8</v>
      </c>
      <c r="B9" s="128" t="s">
        <v>736</v>
      </c>
      <c r="C9" s="129">
        <f t="shared" si="0"/>
        <v>9.6875</v>
      </c>
      <c r="D9" s="130">
        <v>10</v>
      </c>
      <c r="E9" s="130">
        <v>9</v>
      </c>
      <c r="F9" s="130">
        <v>10</v>
      </c>
      <c r="G9" s="130">
        <v>9</v>
      </c>
      <c r="H9" s="133">
        <v>10</v>
      </c>
      <c r="I9" s="131">
        <v>10</v>
      </c>
      <c r="J9" s="130">
        <v>9</v>
      </c>
      <c r="K9" s="130">
        <v>10</v>
      </c>
      <c r="L9" s="130">
        <v>9</v>
      </c>
      <c r="M9" s="129">
        <v>10</v>
      </c>
      <c r="N9" s="131">
        <v>10</v>
      </c>
      <c r="O9" s="130">
        <v>10</v>
      </c>
      <c r="P9" s="129">
        <v>10</v>
      </c>
      <c r="Q9" s="131">
        <v>9</v>
      </c>
      <c r="R9" s="130">
        <v>10</v>
      </c>
      <c r="S9" s="129">
        <v>10</v>
      </c>
    </row>
    <row r="10" spans="1:19">
      <c r="A10" s="127">
        <v>9</v>
      </c>
      <c r="B10" s="128" t="s">
        <v>737</v>
      </c>
      <c r="C10" s="129">
        <f t="shared" si="0"/>
        <v>9.5</v>
      </c>
      <c r="D10" s="130">
        <v>9</v>
      </c>
      <c r="E10" s="130">
        <v>10</v>
      </c>
      <c r="F10" s="134">
        <v>9</v>
      </c>
      <c r="G10" s="130">
        <v>10</v>
      </c>
      <c r="H10" s="129">
        <v>10</v>
      </c>
      <c r="I10" s="131">
        <v>10</v>
      </c>
      <c r="J10" s="130">
        <v>9</v>
      </c>
      <c r="K10" s="130">
        <v>10</v>
      </c>
      <c r="L10" s="130">
        <v>10</v>
      </c>
      <c r="M10" s="129">
        <v>9</v>
      </c>
      <c r="N10" s="131">
        <v>10</v>
      </c>
      <c r="O10" s="130">
        <v>10</v>
      </c>
      <c r="P10" s="129">
        <v>9</v>
      </c>
      <c r="Q10" s="131">
        <v>9</v>
      </c>
      <c r="R10" s="130">
        <v>9</v>
      </c>
      <c r="S10" s="129">
        <v>9</v>
      </c>
    </row>
    <row r="11" spans="1:19">
      <c r="A11" s="127">
        <v>10</v>
      </c>
      <c r="B11" s="128" t="s">
        <v>738</v>
      </c>
      <c r="C11" s="129">
        <f t="shared" si="0"/>
        <v>9.4375</v>
      </c>
      <c r="D11" s="130">
        <v>9</v>
      </c>
      <c r="E11" s="130">
        <v>9</v>
      </c>
      <c r="F11" s="130">
        <v>10</v>
      </c>
      <c r="G11" s="130">
        <v>9</v>
      </c>
      <c r="H11" s="129">
        <v>10</v>
      </c>
      <c r="I11" s="131">
        <v>9</v>
      </c>
      <c r="J11" s="130">
        <v>9</v>
      </c>
      <c r="K11" s="130">
        <v>10</v>
      </c>
      <c r="L11" s="130">
        <v>10</v>
      </c>
      <c r="M11" s="129">
        <v>9</v>
      </c>
      <c r="N11" s="131">
        <v>9</v>
      </c>
      <c r="O11" s="130">
        <v>10</v>
      </c>
      <c r="P11" s="129">
        <v>10</v>
      </c>
      <c r="Q11" s="131">
        <v>9</v>
      </c>
      <c r="R11" s="130">
        <v>9</v>
      </c>
      <c r="S11" s="129">
        <v>10</v>
      </c>
    </row>
    <row r="12" spans="1:19">
      <c r="A12" s="127">
        <v>11</v>
      </c>
      <c r="B12" s="128" t="s">
        <v>739</v>
      </c>
      <c r="C12" s="129">
        <f t="shared" si="0"/>
        <v>9.5</v>
      </c>
      <c r="D12" s="130">
        <v>10</v>
      </c>
      <c r="E12" s="130">
        <v>9</v>
      </c>
      <c r="F12" s="130">
        <v>9</v>
      </c>
      <c r="G12" s="130">
        <v>10</v>
      </c>
      <c r="H12" s="129">
        <v>10</v>
      </c>
      <c r="I12" s="131">
        <v>9</v>
      </c>
      <c r="J12" s="130">
        <v>9</v>
      </c>
      <c r="K12" s="130">
        <v>10</v>
      </c>
      <c r="L12" s="130">
        <v>9</v>
      </c>
      <c r="M12" s="129">
        <v>10</v>
      </c>
      <c r="N12" s="131">
        <v>10</v>
      </c>
      <c r="O12" s="130">
        <v>9</v>
      </c>
      <c r="P12" s="129">
        <v>10</v>
      </c>
      <c r="Q12" s="131">
        <v>9</v>
      </c>
      <c r="R12" s="130">
        <v>9</v>
      </c>
      <c r="S12" s="129">
        <v>10</v>
      </c>
    </row>
    <row r="13" spans="1:19">
      <c r="A13" s="127">
        <v>12</v>
      </c>
      <c r="B13" s="128" t="s">
        <v>740</v>
      </c>
      <c r="C13" s="129">
        <f t="shared" si="0"/>
        <v>9.5</v>
      </c>
      <c r="D13" s="130">
        <v>10</v>
      </c>
      <c r="E13" s="130">
        <v>9</v>
      </c>
      <c r="F13" s="130">
        <v>9</v>
      </c>
      <c r="G13" s="130">
        <v>10</v>
      </c>
      <c r="H13" s="129">
        <v>10</v>
      </c>
      <c r="I13" s="131">
        <v>9</v>
      </c>
      <c r="J13" s="130">
        <v>9</v>
      </c>
      <c r="K13" s="130">
        <v>10</v>
      </c>
      <c r="L13" s="130">
        <v>9</v>
      </c>
      <c r="M13" s="129">
        <v>10</v>
      </c>
      <c r="N13" s="131">
        <v>10</v>
      </c>
      <c r="O13" s="130">
        <v>9</v>
      </c>
      <c r="P13" s="129">
        <v>10</v>
      </c>
      <c r="Q13" s="131">
        <v>9</v>
      </c>
      <c r="R13" s="130">
        <v>9</v>
      </c>
      <c r="S13" s="129">
        <v>10</v>
      </c>
    </row>
    <row r="14" spans="1:19">
      <c r="A14" s="127">
        <v>13</v>
      </c>
      <c r="B14" s="128" t="s">
        <v>741</v>
      </c>
      <c r="C14" s="129">
        <f t="shared" si="0"/>
        <v>9.5625</v>
      </c>
      <c r="D14" s="130">
        <v>10</v>
      </c>
      <c r="E14" s="130">
        <v>9</v>
      </c>
      <c r="F14" s="130">
        <v>10</v>
      </c>
      <c r="G14" s="130">
        <v>10</v>
      </c>
      <c r="H14" s="129">
        <v>9</v>
      </c>
      <c r="I14" s="131">
        <v>9</v>
      </c>
      <c r="J14" s="130">
        <v>10</v>
      </c>
      <c r="K14" s="130">
        <v>9</v>
      </c>
      <c r="L14" s="130">
        <v>10</v>
      </c>
      <c r="M14" s="129">
        <v>9</v>
      </c>
      <c r="N14" s="131">
        <v>10</v>
      </c>
      <c r="O14" s="130">
        <v>9</v>
      </c>
      <c r="P14" s="129">
        <v>10</v>
      </c>
      <c r="Q14" s="131">
        <v>10</v>
      </c>
      <c r="R14" s="130">
        <v>9</v>
      </c>
      <c r="S14" s="129">
        <v>10</v>
      </c>
    </row>
    <row r="15" spans="1:19">
      <c r="A15" s="127">
        <v>14</v>
      </c>
      <c r="B15" s="128" t="s">
        <v>742</v>
      </c>
      <c r="C15" s="129">
        <f t="shared" si="0"/>
        <v>9.9375</v>
      </c>
      <c r="D15" s="130">
        <v>10</v>
      </c>
      <c r="E15" s="130">
        <v>10</v>
      </c>
      <c r="F15" s="130">
        <v>9</v>
      </c>
      <c r="G15" s="130">
        <v>10</v>
      </c>
      <c r="H15" s="129">
        <v>10</v>
      </c>
      <c r="I15" s="131">
        <v>10</v>
      </c>
      <c r="J15" s="130">
        <v>10</v>
      </c>
      <c r="K15" s="130">
        <v>10</v>
      </c>
      <c r="L15" s="130">
        <v>10</v>
      </c>
      <c r="M15" s="129">
        <v>10</v>
      </c>
      <c r="N15" s="131">
        <v>10</v>
      </c>
      <c r="O15" s="130">
        <v>10</v>
      </c>
      <c r="P15" s="129">
        <v>10</v>
      </c>
      <c r="Q15" s="131">
        <v>10</v>
      </c>
      <c r="R15" s="130">
        <v>10</v>
      </c>
      <c r="S15" s="129">
        <v>10</v>
      </c>
    </row>
    <row r="16" spans="1:19">
      <c r="A16" s="127">
        <v>15</v>
      </c>
      <c r="B16" s="128" t="s">
        <v>743</v>
      </c>
      <c r="C16" s="129">
        <f t="shared" si="0"/>
        <v>9.6875</v>
      </c>
      <c r="D16" s="130">
        <v>9</v>
      </c>
      <c r="E16" s="130">
        <v>9</v>
      </c>
      <c r="F16" s="130">
        <v>9</v>
      </c>
      <c r="G16" s="130">
        <v>10</v>
      </c>
      <c r="H16" s="129">
        <v>10</v>
      </c>
      <c r="I16" s="131">
        <v>10</v>
      </c>
      <c r="J16" s="130">
        <v>10</v>
      </c>
      <c r="K16" s="130">
        <v>10</v>
      </c>
      <c r="L16" s="130">
        <v>10</v>
      </c>
      <c r="M16" s="129">
        <v>10</v>
      </c>
      <c r="N16" s="131">
        <v>9</v>
      </c>
      <c r="O16" s="130">
        <v>9</v>
      </c>
      <c r="P16" s="129">
        <v>10</v>
      </c>
      <c r="Q16" s="131">
        <v>10</v>
      </c>
      <c r="R16" s="130">
        <v>10</v>
      </c>
      <c r="S16" s="129">
        <v>10</v>
      </c>
    </row>
    <row r="17" spans="1:19">
      <c r="A17" s="127">
        <v>16</v>
      </c>
      <c r="B17" s="128" t="s">
        <v>744</v>
      </c>
      <c r="C17" s="129">
        <f t="shared" si="0"/>
        <v>9.8125</v>
      </c>
      <c r="D17" s="130">
        <v>10</v>
      </c>
      <c r="E17" s="130">
        <v>10</v>
      </c>
      <c r="F17" s="130">
        <v>8</v>
      </c>
      <c r="G17" s="130">
        <v>10</v>
      </c>
      <c r="H17" s="129">
        <v>10</v>
      </c>
      <c r="I17" s="131">
        <v>10</v>
      </c>
      <c r="J17" s="130">
        <v>10</v>
      </c>
      <c r="K17" s="130">
        <v>10</v>
      </c>
      <c r="L17" s="130">
        <v>10</v>
      </c>
      <c r="M17" s="129">
        <v>10</v>
      </c>
      <c r="N17" s="131">
        <v>10</v>
      </c>
      <c r="O17" s="130">
        <v>10</v>
      </c>
      <c r="P17" s="129">
        <v>10</v>
      </c>
      <c r="Q17" s="131">
        <v>9</v>
      </c>
      <c r="R17" s="130">
        <v>10</v>
      </c>
      <c r="S17" s="129">
        <v>10</v>
      </c>
    </row>
    <row r="18" spans="1:19">
      <c r="A18" s="127">
        <v>17</v>
      </c>
      <c r="B18" s="128" t="s">
        <v>745</v>
      </c>
      <c r="C18" s="129">
        <f t="shared" si="0"/>
        <v>9.875</v>
      </c>
      <c r="D18" s="130">
        <v>10</v>
      </c>
      <c r="E18" s="130">
        <v>10</v>
      </c>
      <c r="F18" s="130">
        <v>10</v>
      </c>
      <c r="G18" s="130">
        <v>9</v>
      </c>
      <c r="H18" s="129">
        <v>10</v>
      </c>
      <c r="I18" s="131">
        <v>10</v>
      </c>
      <c r="J18" s="130">
        <v>10</v>
      </c>
      <c r="K18" s="130">
        <v>10</v>
      </c>
      <c r="L18" s="130">
        <v>10</v>
      </c>
      <c r="M18" s="129">
        <v>10</v>
      </c>
      <c r="N18" s="131">
        <v>10</v>
      </c>
      <c r="O18" s="130">
        <v>9</v>
      </c>
      <c r="P18" s="129">
        <v>10</v>
      </c>
      <c r="Q18" s="131">
        <v>10</v>
      </c>
      <c r="R18" s="130">
        <v>10</v>
      </c>
      <c r="S18" s="129">
        <v>10</v>
      </c>
    </row>
    <row r="19" spans="1:19">
      <c r="A19" s="135">
        <v>18</v>
      </c>
      <c r="B19" s="128" t="s">
        <v>746</v>
      </c>
      <c r="C19" s="129">
        <f t="shared" si="0"/>
        <v>8.875</v>
      </c>
      <c r="D19" s="130">
        <v>9</v>
      </c>
      <c r="E19" s="130">
        <v>8</v>
      </c>
      <c r="F19" s="130">
        <v>9</v>
      </c>
      <c r="G19" s="130">
        <v>9</v>
      </c>
      <c r="H19" s="129">
        <v>9</v>
      </c>
      <c r="I19" s="131">
        <v>9</v>
      </c>
      <c r="J19" s="130">
        <v>9</v>
      </c>
      <c r="K19" s="130">
        <v>8</v>
      </c>
      <c r="L19" s="130">
        <v>9</v>
      </c>
      <c r="M19" s="129">
        <v>8</v>
      </c>
      <c r="N19" s="131">
        <v>9</v>
      </c>
      <c r="O19" s="130">
        <v>9</v>
      </c>
      <c r="P19" s="129">
        <v>9</v>
      </c>
      <c r="Q19" s="131">
        <v>10</v>
      </c>
      <c r="R19" s="130">
        <v>9</v>
      </c>
      <c r="S19" s="129">
        <v>9</v>
      </c>
    </row>
    <row r="20" spans="1:19">
      <c r="A20" s="135">
        <v>19</v>
      </c>
      <c r="B20" s="128" t="s">
        <v>747</v>
      </c>
      <c r="C20" s="129">
        <f t="shared" si="0"/>
        <v>8</v>
      </c>
      <c r="D20" s="130">
        <v>8</v>
      </c>
      <c r="E20" s="130">
        <v>8</v>
      </c>
      <c r="F20" s="130">
        <v>8</v>
      </c>
      <c r="G20" s="130">
        <v>8</v>
      </c>
      <c r="H20" s="129">
        <v>8</v>
      </c>
      <c r="I20" s="131">
        <v>8</v>
      </c>
      <c r="J20" s="130">
        <v>8</v>
      </c>
      <c r="K20" s="130">
        <v>8</v>
      </c>
      <c r="L20" s="130">
        <v>9</v>
      </c>
      <c r="M20" s="129">
        <v>9</v>
      </c>
      <c r="N20" s="131">
        <v>8</v>
      </c>
      <c r="O20" s="130">
        <v>8</v>
      </c>
      <c r="P20" s="129">
        <v>8</v>
      </c>
      <c r="Q20" s="131">
        <v>7</v>
      </c>
      <c r="R20" s="130">
        <v>7</v>
      </c>
      <c r="S20" s="129">
        <v>8</v>
      </c>
    </row>
    <row r="21" spans="1:19">
      <c r="A21" s="135">
        <v>20</v>
      </c>
      <c r="B21" s="128" t="s">
        <v>748</v>
      </c>
      <c r="C21" s="129">
        <f t="shared" si="0"/>
        <v>9.25</v>
      </c>
      <c r="D21" s="130">
        <v>8</v>
      </c>
      <c r="E21" s="130">
        <v>10</v>
      </c>
      <c r="F21" s="130">
        <v>9</v>
      </c>
      <c r="G21" s="130">
        <v>9</v>
      </c>
      <c r="H21" s="129">
        <v>10</v>
      </c>
      <c r="I21" s="131">
        <v>9</v>
      </c>
      <c r="J21" s="130">
        <v>10</v>
      </c>
      <c r="K21" s="130">
        <v>9</v>
      </c>
      <c r="L21" s="130">
        <v>8</v>
      </c>
      <c r="M21" s="129">
        <v>10</v>
      </c>
      <c r="N21" s="131">
        <v>9</v>
      </c>
      <c r="O21" s="130">
        <v>10</v>
      </c>
      <c r="P21" s="129">
        <v>10</v>
      </c>
      <c r="Q21" s="131">
        <v>9</v>
      </c>
      <c r="R21" s="130">
        <v>9</v>
      </c>
      <c r="S21" s="129">
        <v>9</v>
      </c>
    </row>
    <row r="22" spans="1:19">
      <c r="A22" s="135">
        <v>21</v>
      </c>
      <c r="B22" s="128" t="s">
        <v>749</v>
      </c>
      <c r="C22" s="129">
        <f t="shared" si="0"/>
        <v>9.8125</v>
      </c>
      <c r="D22" s="130">
        <v>10</v>
      </c>
      <c r="E22" s="130">
        <v>10</v>
      </c>
      <c r="F22" s="130">
        <v>9</v>
      </c>
      <c r="G22" s="130">
        <v>10</v>
      </c>
      <c r="H22" s="129">
        <v>10</v>
      </c>
      <c r="I22" s="131">
        <v>10</v>
      </c>
      <c r="J22" s="130">
        <v>10</v>
      </c>
      <c r="K22" s="130">
        <v>10</v>
      </c>
      <c r="L22" s="130">
        <v>10</v>
      </c>
      <c r="M22" s="129">
        <v>10</v>
      </c>
      <c r="N22" s="131">
        <v>10</v>
      </c>
      <c r="O22" s="130">
        <v>10</v>
      </c>
      <c r="P22" s="129">
        <v>9</v>
      </c>
      <c r="Q22" s="131">
        <v>9</v>
      </c>
      <c r="R22" s="130">
        <v>10</v>
      </c>
      <c r="S22" s="129">
        <v>10</v>
      </c>
    </row>
    <row r="23" spans="1:19">
      <c r="A23" s="135">
        <v>22</v>
      </c>
      <c r="B23" s="128" t="s">
        <v>750</v>
      </c>
      <c r="C23" s="129">
        <f t="shared" si="0"/>
        <v>10</v>
      </c>
      <c r="D23" s="130">
        <v>10</v>
      </c>
      <c r="E23" s="130">
        <v>10</v>
      </c>
      <c r="F23" s="130">
        <v>10</v>
      </c>
      <c r="G23" s="130">
        <v>10</v>
      </c>
      <c r="H23" s="129">
        <v>10</v>
      </c>
      <c r="I23" s="131">
        <v>10</v>
      </c>
      <c r="J23" s="130">
        <v>10</v>
      </c>
      <c r="K23" s="130">
        <v>10</v>
      </c>
      <c r="L23" s="130">
        <v>10</v>
      </c>
      <c r="M23" s="129">
        <v>10</v>
      </c>
      <c r="N23" s="131">
        <v>10</v>
      </c>
      <c r="O23" s="130">
        <v>10</v>
      </c>
      <c r="P23" s="129">
        <v>10</v>
      </c>
      <c r="Q23" s="131">
        <v>10</v>
      </c>
      <c r="R23" s="130">
        <v>10</v>
      </c>
      <c r="S23" s="129">
        <v>10</v>
      </c>
    </row>
    <row r="24" spans="1:19">
      <c r="A24" s="135">
        <v>23</v>
      </c>
      <c r="B24" s="136" t="s">
        <v>751</v>
      </c>
      <c r="C24" s="129">
        <f t="shared" si="0"/>
        <v>9</v>
      </c>
      <c r="D24" s="137">
        <v>8</v>
      </c>
      <c r="E24" s="137">
        <v>7</v>
      </c>
      <c r="F24" s="137">
        <v>9</v>
      </c>
      <c r="G24" s="137">
        <v>9</v>
      </c>
      <c r="H24" s="138">
        <v>10</v>
      </c>
      <c r="I24" s="139">
        <v>9</v>
      </c>
      <c r="J24" s="137">
        <v>9</v>
      </c>
      <c r="K24" s="137">
        <v>9</v>
      </c>
      <c r="L24" s="137">
        <v>9</v>
      </c>
      <c r="M24" s="138">
        <v>10</v>
      </c>
      <c r="N24" s="139">
        <v>9</v>
      </c>
      <c r="O24" s="137">
        <v>9</v>
      </c>
      <c r="P24" s="138">
        <v>9</v>
      </c>
      <c r="Q24" s="139">
        <v>9</v>
      </c>
      <c r="R24" s="137">
        <v>9</v>
      </c>
      <c r="S24" s="138">
        <v>10</v>
      </c>
    </row>
    <row r="25" spans="1:19">
      <c r="A25" s="140"/>
      <c r="B25" s="141"/>
      <c r="C25" s="142"/>
      <c r="D25" s="143">
        <f t="shared" ref="D25:S25" si="1">AVERAGE(D2:D24)</f>
        <v>9.3478260869565215</v>
      </c>
      <c r="E25" s="143">
        <f t="shared" si="1"/>
        <v>9.2173913043478262</v>
      </c>
      <c r="F25" s="143">
        <f t="shared" si="1"/>
        <v>9.2173913043478262</v>
      </c>
      <c r="G25" s="143">
        <f t="shared" si="1"/>
        <v>9.4347826086956523</v>
      </c>
      <c r="H25" s="143">
        <f t="shared" si="1"/>
        <v>9.7391304347826093</v>
      </c>
      <c r="I25" s="143">
        <f t="shared" si="1"/>
        <v>9.3913043478260878</v>
      </c>
      <c r="J25" s="143">
        <f t="shared" si="1"/>
        <v>9.3913043478260878</v>
      </c>
      <c r="K25" s="143">
        <f t="shared" si="1"/>
        <v>9.4347826086956523</v>
      </c>
      <c r="L25" s="143">
        <f t="shared" si="1"/>
        <v>9.6086956521739122</v>
      </c>
      <c r="M25" s="143">
        <f t="shared" si="1"/>
        <v>9.5217391304347831</v>
      </c>
      <c r="N25" s="143">
        <f t="shared" si="1"/>
        <v>9.5217391304347831</v>
      </c>
      <c r="O25" s="143">
        <f t="shared" si="1"/>
        <v>9.3913043478260878</v>
      </c>
      <c r="P25" s="143">
        <f t="shared" si="1"/>
        <v>9.5217391304347831</v>
      </c>
      <c r="Q25" s="143">
        <f t="shared" si="1"/>
        <v>9.304347826086957</v>
      </c>
      <c r="R25" s="143">
        <f t="shared" si="1"/>
        <v>9.304347826086957</v>
      </c>
      <c r="S25" s="143">
        <f t="shared" si="1"/>
        <v>9.6086956521739122</v>
      </c>
    </row>
    <row r="26" spans="1:19">
      <c r="C26" s="144">
        <f>AVERAGE(D26:S26)</f>
        <v>9.4362318840579711</v>
      </c>
      <c r="D26" s="184">
        <f>AVERAGE(D25:H25)</f>
        <v>9.3913043478260878</v>
      </c>
      <c r="E26" s="170"/>
      <c r="F26" s="170"/>
      <c r="G26" s="170"/>
      <c r="H26" s="170"/>
      <c r="I26" s="184">
        <f>AVERAGE(I25:M25)</f>
        <v>9.4695652173913043</v>
      </c>
      <c r="J26" s="170"/>
      <c r="K26" s="170"/>
      <c r="L26" s="170"/>
      <c r="M26" s="170"/>
      <c r="N26" s="184">
        <f>AVERAGE(N25:P25)</f>
        <v>9.4782608695652186</v>
      </c>
      <c r="O26" s="170"/>
      <c r="P26" s="170"/>
      <c r="Q26" s="184">
        <f>AVERAGE(Q25:S25)</f>
        <v>9.4057971014492754</v>
      </c>
      <c r="R26" s="170"/>
      <c r="S26" s="170"/>
    </row>
    <row r="27" spans="1:19">
      <c r="D27" s="145">
        <f t="shared" ref="D27:S27" si="2">STDEVA(D2:D24)</f>
        <v>0.71405981746972791</v>
      </c>
      <c r="E27" s="145">
        <f t="shared" si="2"/>
        <v>0.79524277248754416</v>
      </c>
      <c r="F27" s="145">
        <f t="shared" si="2"/>
        <v>0.59973643750101013</v>
      </c>
      <c r="G27" s="145">
        <f t="shared" si="2"/>
        <v>0.58976782461958843</v>
      </c>
      <c r="H27" s="145">
        <f t="shared" si="2"/>
        <v>0.54082355586371711</v>
      </c>
      <c r="I27" s="145">
        <f t="shared" si="2"/>
        <v>0.58302739954190907</v>
      </c>
      <c r="J27" s="145">
        <f t="shared" si="2"/>
        <v>0.58302739954190907</v>
      </c>
      <c r="K27" s="145">
        <f t="shared" si="2"/>
        <v>0.6623708763718501</v>
      </c>
      <c r="L27" s="145">
        <f t="shared" si="2"/>
        <v>0.58302739954190907</v>
      </c>
      <c r="M27" s="145">
        <f t="shared" si="2"/>
        <v>0.59310931212254814</v>
      </c>
      <c r="N27" s="145">
        <f t="shared" si="2"/>
        <v>0.59310931212254814</v>
      </c>
      <c r="O27" s="145">
        <f t="shared" si="2"/>
        <v>0.58302739954190907</v>
      </c>
      <c r="P27" s="145">
        <f t="shared" si="2"/>
        <v>0.59310931212254814</v>
      </c>
      <c r="Q27" s="145">
        <f t="shared" si="2"/>
        <v>0.70290194639441661</v>
      </c>
      <c r="R27" s="145">
        <f t="shared" si="2"/>
        <v>0.70290194639441661</v>
      </c>
      <c r="S27" s="145">
        <f t="shared" si="2"/>
        <v>0.58302739954190907</v>
      </c>
    </row>
    <row r="28" spans="1:19">
      <c r="D28" s="92">
        <f t="shared" ref="D28:S28" si="3">D27/D25</f>
        <v>7.6387794426994143E-2</v>
      </c>
      <c r="E28" s="92">
        <f t="shared" si="3"/>
        <v>8.6276338524592058E-2</v>
      </c>
      <c r="F28" s="92">
        <f t="shared" si="3"/>
        <v>6.5065745577939774E-2</v>
      </c>
      <c r="G28" s="92">
        <f t="shared" si="3"/>
        <v>6.2509953761523199E-2</v>
      </c>
      <c r="H28" s="92">
        <f t="shared" si="3"/>
        <v>5.5530990111006664E-2</v>
      </c>
      <c r="I28" s="92">
        <f t="shared" si="3"/>
        <v>6.2081621247518093E-2</v>
      </c>
      <c r="J28" s="92">
        <f t="shared" si="3"/>
        <v>6.2081621247518093E-2</v>
      </c>
      <c r="K28" s="92">
        <f t="shared" si="3"/>
        <v>7.0205208094712215E-2</v>
      </c>
      <c r="L28" s="92">
        <f t="shared" si="3"/>
        <v>6.0677059680832174E-2</v>
      </c>
      <c r="M28" s="92">
        <f t="shared" si="3"/>
        <v>6.2290019081363501E-2</v>
      </c>
      <c r="N28" s="92">
        <f t="shared" si="3"/>
        <v>6.2290019081363501E-2</v>
      </c>
      <c r="O28" s="92">
        <f t="shared" si="3"/>
        <v>6.2081621247518093E-2</v>
      </c>
      <c r="P28" s="92">
        <f t="shared" si="3"/>
        <v>6.2290019081363501E-2</v>
      </c>
      <c r="Q28" s="92">
        <f t="shared" si="3"/>
        <v>7.5545536294727017E-2</v>
      </c>
      <c r="R28" s="92">
        <f t="shared" si="3"/>
        <v>7.5545536294727017E-2</v>
      </c>
      <c r="S28" s="92">
        <f t="shared" si="3"/>
        <v>6.0677059680832174E-2</v>
      </c>
    </row>
    <row r="30" spans="1:19">
      <c r="E30" s="84" t="s">
        <v>752</v>
      </c>
      <c r="F30" s="92">
        <f>MAX(27:27)</f>
        <v>0.79524277248754416</v>
      </c>
    </row>
    <row r="31" spans="1:19">
      <c r="E31" s="84" t="s">
        <v>753</v>
      </c>
      <c r="F31" s="92">
        <f>MIN(27:27)</f>
        <v>0.54082355586371711</v>
      </c>
    </row>
    <row r="32" spans="1:19">
      <c r="B32" s="84" t="s">
        <v>754</v>
      </c>
      <c r="E32" s="84" t="s">
        <v>755</v>
      </c>
      <c r="F32" s="92">
        <f>F30/F31</f>
        <v>1.4704292441876154</v>
      </c>
    </row>
    <row r="33" spans="2:3">
      <c r="B33" s="84" t="s">
        <v>756</v>
      </c>
      <c r="C33" s="146"/>
    </row>
    <row r="34" spans="2:3">
      <c r="B34" s="84" t="s">
        <v>757</v>
      </c>
      <c r="C34" s="102"/>
    </row>
    <row r="35" spans="2:3">
      <c r="B35" s="84" t="s">
        <v>758</v>
      </c>
      <c r="C35" s="144"/>
    </row>
    <row r="36" spans="2:3">
      <c r="B36" s="84" t="s">
        <v>759</v>
      </c>
      <c r="C36" s="145"/>
    </row>
    <row r="37" spans="2:3">
      <c r="B37" s="84" t="s">
        <v>760</v>
      </c>
    </row>
    <row r="38" spans="2:3">
      <c r="B38" s="84" t="s">
        <v>761</v>
      </c>
      <c r="C38" s="147" t="s">
        <v>762</v>
      </c>
    </row>
    <row r="39" spans="2:3">
      <c r="B39" s="84" t="s">
        <v>763</v>
      </c>
      <c r="C39" s="148"/>
    </row>
    <row r="40" spans="2:3">
      <c r="B40" s="84" t="s">
        <v>764</v>
      </c>
      <c r="C40" s="149"/>
    </row>
    <row r="58" spans="7:9">
      <c r="G58" s="130">
        <v>9</v>
      </c>
      <c r="H58" s="92">
        <v>9.3478260869565215</v>
      </c>
      <c r="I58" s="92">
        <f t="shared" ref="I58:I80" si="4">((G58-H58)^2)/22</f>
        <v>5.4992266712493481E-3</v>
      </c>
    </row>
    <row r="59" spans="7:9">
      <c r="G59" s="130">
        <v>9</v>
      </c>
      <c r="H59" s="92">
        <v>9.3478260869565215</v>
      </c>
      <c r="I59" s="92">
        <f t="shared" si="4"/>
        <v>5.4992266712493481E-3</v>
      </c>
    </row>
    <row r="60" spans="7:9">
      <c r="G60" s="130">
        <v>9</v>
      </c>
      <c r="H60" s="92">
        <v>9.3478260869565215</v>
      </c>
      <c r="I60" s="92">
        <f t="shared" si="4"/>
        <v>5.4992266712493481E-3</v>
      </c>
    </row>
    <row r="61" spans="7:9">
      <c r="G61" s="132">
        <v>9</v>
      </c>
      <c r="H61" s="92">
        <v>9.3478260869565215</v>
      </c>
      <c r="I61" s="92">
        <f t="shared" si="4"/>
        <v>5.4992266712493481E-3</v>
      </c>
    </row>
    <row r="62" spans="7:9">
      <c r="G62" s="130">
        <v>10</v>
      </c>
      <c r="H62" s="92">
        <v>9.3478260869565215</v>
      </c>
      <c r="I62" s="92">
        <f t="shared" si="4"/>
        <v>1.9333218766111028E-2</v>
      </c>
    </row>
    <row r="63" spans="7:9">
      <c r="G63" s="130">
        <v>10</v>
      </c>
      <c r="H63" s="92">
        <v>9.3478260869565215</v>
      </c>
      <c r="I63" s="92">
        <f t="shared" si="4"/>
        <v>1.9333218766111028E-2</v>
      </c>
    </row>
    <row r="64" spans="7:9">
      <c r="G64" s="130">
        <v>9</v>
      </c>
      <c r="H64" s="92">
        <v>9.3478260869565215</v>
      </c>
      <c r="I64" s="92">
        <f t="shared" si="4"/>
        <v>5.4992266712493481E-3</v>
      </c>
    </row>
    <row r="65" spans="7:9">
      <c r="G65" s="130">
        <v>10</v>
      </c>
      <c r="H65" s="92">
        <v>9.3478260869565215</v>
      </c>
      <c r="I65" s="92">
        <f t="shared" si="4"/>
        <v>1.9333218766111028E-2</v>
      </c>
    </row>
    <row r="66" spans="7:9">
      <c r="G66" s="130">
        <v>9</v>
      </c>
      <c r="H66" s="92">
        <v>9.3478260869565215</v>
      </c>
      <c r="I66" s="92">
        <f t="shared" si="4"/>
        <v>5.4992266712493481E-3</v>
      </c>
    </row>
    <row r="67" spans="7:9">
      <c r="G67" s="130">
        <v>9</v>
      </c>
      <c r="H67" s="92">
        <v>9.3478260869565215</v>
      </c>
      <c r="I67" s="92">
        <f t="shared" si="4"/>
        <v>5.4992266712493481E-3</v>
      </c>
    </row>
    <row r="68" spans="7:9">
      <c r="G68" s="130">
        <v>10</v>
      </c>
      <c r="H68" s="92">
        <v>9.3478260869565215</v>
      </c>
      <c r="I68" s="92">
        <f t="shared" si="4"/>
        <v>1.9333218766111028E-2</v>
      </c>
    </row>
    <row r="69" spans="7:9">
      <c r="G69" s="130">
        <v>10</v>
      </c>
      <c r="H69" s="92">
        <v>9.3478260869565215</v>
      </c>
      <c r="I69" s="92">
        <f t="shared" si="4"/>
        <v>1.9333218766111028E-2</v>
      </c>
    </row>
    <row r="70" spans="7:9">
      <c r="G70" s="130">
        <v>10</v>
      </c>
      <c r="H70" s="92">
        <v>9.3478260869565215</v>
      </c>
      <c r="I70" s="92">
        <f t="shared" si="4"/>
        <v>1.9333218766111028E-2</v>
      </c>
    </row>
    <row r="71" spans="7:9">
      <c r="G71" s="130">
        <v>10</v>
      </c>
      <c r="H71" s="92">
        <v>9.3478260869565215</v>
      </c>
      <c r="I71" s="92">
        <f t="shared" si="4"/>
        <v>1.9333218766111028E-2</v>
      </c>
    </row>
    <row r="72" spans="7:9">
      <c r="G72" s="130">
        <v>9</v>
      </c>
      <c r="H72" s="92">
        <v>9.3478260869565215</v>
      </c>
      <c r="I72" s="92">
        <f t="shared" si="4"/>
        <v>5.4992266712493481E-3</v>
      </c>
    </row>
    <row r="73" spans="7:9">
      <c r="G73" s="130">
        <v>10</v>
      </c>
      <c r="H73" s="92">
        <v>9.3478260869565215</v>
      </c>
      <c r="I73" s="92">
        <f t="shared" si="4"/>
        <v>1.9333218766111028E-2</v>
      </c>
    </row>
    <row r="74" spans="7:9">
      <c r="G74" s="130">
        <v>10</v>
      </c>
      <c r="H74" s="92">
        <v>9.3478260869565215</v>
      </c>
      <c r="I74" s="92">
        <f t="shared" si="4"/>
        <v>1.9333218766111028E-2</v>
      </c>
    </row>
    <row r="75" spans="7:9">
      <c r="G75" s="130">
        <v>9</v>
      </c>
      <c r="H75" s="92">
        <v>9.3478260869565215</v>
      </c>
      <c r="I75" s="92">
        <f t="shared" si="4"/>
        <v>5.4992266712493481E-3</v>
      </c>
    </row>
    <row r="76" spans="7:9">
      <c r="G76" s="130">
        <v>8</v>
      </c>
      <c r="H76" s="92">
        <v>9.3478260869565215</v>
      </c>
      <c r="I76" s="92">
        <f t="shared" si="4"/>
        <v>8.2574325485478578E-2</v>
      </c>
    </row>
    <row r="77" spans="7:9">
      <c r="G77" s="130">
        <v>8</v>
      </c>
      <c r="H77" s="92">
        <v>9.3478260869565215</v>
      </c>
      <c r="I77" s="92">
        <f t="shared" si="4"/>
        <v>8.2574325485478578E-2</v>
      </c>
    </row>
    <row r="78" spans="7:9">
      <c r="G78" s="130">
        <v>10</v>
      </c>
      <c r="H78" s="92">
        <v>9.3478260869565215</v>
      </c>
      <c r="I78" s="92">
        <f t="shared" si="4"/>
        <v>1.9333218766111028E-2</v>
      </c>
    </row>
    <row r="79" spans="7:9">
      <c r="G79" s="130">
        <v>10</v>
      </c>
      <c r="H79" s="92">
        <v>9.3478260869565215</v>
      </c>
      <c r="I79" s="92">
        <f t="shared" si="4"/>
        <v>1.9333218766111028E-2</v>
      </c>
    </row>
    <row r="80" spans="7:9">
      <c r="G80" s="137">
        <v>8</v>
      </c>
      <c r="H80" s="92">
        <v>9.3478260869565215</v>
      </c>
      <c r="I80" s="92">
        <f t="shared" si="4"/>
        <v>8.2574325485478578E-2</v>
      </c>
    </row>
    <row r="81" spans="9:10">
      <c r="I81" s="92">
        <f>SUM(I58:I80)</f>
        <v>0.50988142292490124</v>
      </c>
      <c r="J81" s="92">
        <f>SQRT(I81)</f>
        <v>0.71405981746972802</v>
      </c>
    </row>
  </sheetData>
  <mergeCells count="8">
    <mergeCell ref="D1:H1"/>
    <mergeCell ref="I1:M1"/>
    <mergeCell ref="N1:P1"/>
    <mergeCell ref="Q1:S1"/>
    <mergeCell ref="D26:H26"/>
    <mergeCell ref="I26:M26"/>
    <mergeCell ref="N26:P26"/>
    <mergeCell ref="Q26:S2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22"/>
  <sheetViews>
    <sheetView workbookViewId="0"/>
  </sheetViews>
  <sheetFormatPr defaultColWidth="12.6640625" defaultRowHeight="15.75" customHeight="1"/>
  <cols>
    <col min="2" max="2" width="20" customWidth="1"/>
  </cols>
  <sheetData>
    <row r="1" spans="1:35">
      <c r="A1" s="150" t="s">
        <v>765</v>
      </c>
      <c r="B1" s="126" t="s">
        <v>284</v>
      </c>
      <c r="C1" s="151" t="s">
        <v>724</v>
      </c>
      <c r="D1" s="186" t="s">
        <v>766</v>
      </c>
      <c r="E1" s="182"/>
      <c r="F1" s="182"/>
      <c r="G1" s="181" t="s">
        <v>767</v>
      </c>
      <c r="H1" s="182"/>
      <c r="I1" s="182"/>
      <c r="J1" s="181" t="s">
        <v>768</v>
      </c>
      <c r="K1" s="182"/>
      <c r="L1" s="185" t="s">
        <v>769</v>
      </c>
      <c r="M1" s="177"/>
      <c r="N1" s="177"/>
      <c r="O1" s="177"/>
      <c r="P1" s="177"/>
      <c r="Q1" s="177"/>
      <c r="R1" s="185" t="s">
        <v>770</v>
      </c>
      <c r="S1" s="177"/>
      <c r="T1" s="177"/>
      <c r="U1" s="177"/>
      <c r="V1" s="186" t="s">
        <v>771</v>
      </c>
      <c r="W1" s="182"/>
      <c r="X1" s="182"/>
      <c r="Y1" s="182"/>
      <c r="Z1" s="182"/>
      <c r="AA1" s="185" t="s">
        <v>772</v>
      </c>
      <c r="AB1" s="177"/>
      <c r="AC1" s="177"/>
      <c r="AD1" s="177"/>
      <c r="AE1" s="177"/>
      <c r="AF1" s="185" t="s">
        <v>773</v>
      </c>
      <c r="AG1" s="177"/>
      <c r="AH1" s="177"/>
      <c r="AI1" s="178"/>
    </row>
    <row r="2" spans="1:35">
      <c r="A2" s="152">
        <v>1</v>
      </c>
      <c r="B2" s="128" t="s">
        <v>774</v>
      </c>
      <c r="C2" s="138">
        <f t="shared" ref="C2:C6" si="0">AVERAGE(D2:AI2)</f>
        <v>9.4375</v>
      </c>
      <c r="D2" s="153">
        <v>10</v>
      </c>
      <c r="E2" s="154">
        <v>10</v>
      </c>
      <c r="F2" s="155">
        <v>10</v>
      </c>
      <c r="G2" s="153">
        <v>9</v>
      </c>
      <c r="H2" s="154">
        <v>9</v>
      </c>
      <c r="I2" s="155">
        <v>10</v>
      </c>
      <c r="J2" s="153">
        <v>8</v>
      </c>
      <c r="K2" s="155">
        <v>8</v>
      </c>
      <c r="L2" s="153">
        <v>9</v>
      </c>
      <c r="M2" s="154">
        <v>9</v>
      </c>
      <c r="N2" s="154">
        <v>9</v>
      </c>
      <c r="O2" s="154">
        <v>9</v>
      </c>
      <c r="P2" s="154">
        <v>10</v>
      </c>
      <c r="Q2" s="155">
        <v>8</v>
      </c>
      <c r="R2" s="153">
        <v>10</v>
      </c>
      <c r="S2" s="154">
        <v>8</v>
      </c>
      <c r="T2" s="154">
        <v>10</v>
      </c>
      <c r="U2" s="155">
        <v>10</v>
      </c>
      <c r="V2" s="153">
        <v>10</v>
      </c>
      <c r="W2" s="154">
        <v>10</v>
      </c>
      <c r="X2" s="154">
        <v>10</v>
      </c>
      <c r="Y2" s="154">
        <v>10</v>
      </c>
      <c r="Z2" s="155">
        <v>10</v>
      </c>
      <c r="AA2" s="153">
        <v>8</v>
      </c>
      <c r="AB2" s="154">
        <v>10</v>
      </c>
      <c r="AC2" s="154">
        <v>10</v>
      </c>
      <c r="AD2" s="154">
        <v>10</v>
      </c>
      <c r="AE2" s="155">
        <v>10</v>
      </c>
      <c r="AF2" s="153">
        <v>9</v>
      </c>
      <c r="AG2" s="154">
        <v>9</v>
      </c>
      <c r="AH2" s="154">
        <v>10</v>
      </c>
      <c r="AI2" s="155">
        <v>10</v>
      </c>
    </row>
    <row r="3" spans="1:35">
      <c r="A3" s="152">
        <v>2</v>
      </c>
      <c r="B3" s="156" t="s">
        <v>775</v>
      </c>
      <c r="C3" s="138">
        <f t="shared" si="0"/>
        <v>9.46875</v>
      </c>
      <c r="D3" s="131">
        <v>10</v>
      </c>
      <c r="E3" s="130">
        <v>10</v>
      </c>
      <c r="F3" s="129">
        <v>9</v>
      </c>
      <c r="G3" s="131">
        <v>10</v>
      </c>
      <c r="H3" s="130">
        <v>10</v>
      </c>
      <c r="I3" s="129">
        <v>10</v>
      </c>
      <c r="J3" s="131">
        <v>7</v>
      </c>
      <c r="K3" s="129">
        <v>9</v>
      </c>
      <c r="L3" s="131">
        <v>8</v>
      </c>
      <c r="M3" s="130">
        <v>10</v>
      </c>
      <c r="N3" s="134">
        <v>10</v>
      </c>
      <c r="O3" s="134">
        <v>9</v>
      </c>
      <c r="P3" s="134">
        <v>10</v>
      </c>
      <c r="Q3" s="133">
        <v>9</v>
      </c>
      <c r="R3" s="157">
        <v>10</v>
      </c>
      <c r="S3" s="134">
        <v>9</v>
      </c>
      <c r="T3" s="134">
        <v>10</v>
      </c>
      <c r="U3" s="133">
        <v>10</v>
      </c>
      <c r="V3" s="157">
        <v>10</v>
      </c>
      <c r="W3" s="134">
        <v>10</v>
      </c>
      <c r="X3" s="134">
        <v>9</v>
      </c>
      <c r="Y3" s="134">
        <v>9</v>
      </c>
      <c r="Z3" s="133">
        <v>9</v>
      </c>
      <c r="AA3" s="157">
        <v>9</v>
      </c>
      <c r="AB3" s="134">
        <v>10</v>
      </c>
      <c r="AC3" s="134">
        <v>9</v>
      </c>
      <c r="AD3" s="130">
        <v>9</v>
      </c>
      <c r="AE3" s="129">
        <v>10</v>
      </c>
      <c r="AF3" s="131">
        <v>9</v>
      </c>
      <c r="AG3" s="130">
        <v>10</v>
      </c>
      <c r="AH3" s="130">
        <v>10</v>
      </c>
      <c r="AI3" s="129">
        <v>10</v>
      </c>
    </row>
    <row r="4" spans="1:35">
      <c r="A4" s="152">
        <v>3</v>
      </c>
      <c r="B4" s="128" t="s">
        <v>776</v>
      </c>
      <c r="C4" s="138">
        <f t="shared" si="0"/>
        <v>9.9375</v>
      </c>
      <c r="D4" s="158">
        <v>10</v>
      </c>
      <c r="E4" s="130">
        <v>10</v>
      </c>
      <c r="F4" s="129">
        <v>10</v>
      </c>
      <c r="G4" s="131">
        <v>10</v>
      </c>
      <c r="H4" s="130">
        <v>10</v>
      </c>
      <c r="I4" s="129">
        <v>10</v>
      </c>
      <c r="J4" s="131">
        <v>10</v>
      </c>
      <c r="K4" s="129">
        <v>10</v>
      </c>
      <c r="L4" s="131">
        <v>10</v>
      </c>
      <c r="M4" s="130">
        <v>10</v>
      </c>
      <c r="N4" s="130">
        <v>10</v>
      </c>
      <c r="O4" s="130">
        <v>10</v>
      </c>
      <c r="P4" s="130">
        <v>10</v>
      </c>
      <c r="Q4" s="129">
        <v>9</v>
      </c>
      <c r="R4" s="131">
        <v>10</v>
      </c>
      <c r="S4" s="134">
        <v>9</v>
      </c>
      <c r="T4" s="130">
        <v>10</v>
      </c>
      <c r="U4" s="129">
        <v>10</v>
      </c>
      <c r="V4" s="131">
        <v>10</v>
      </c>
      <c r="W4" s="130">
        <v>10</v>
      </c>
      <c r="X4" s="130">
        <v>10</v>
      </c>
      <c r="Y4" s="130">
        <v>10</v>
      </c>
      <c r="Z4" s="129">
        <v>10</v>
      </c>
      <c r="AA4" s="131">
        <v>10</v>
      </c>
      <c r="AB4" s="130">
        <v>10</v>
      </c>
      <c r="AC4" s="130">
        <v>10</v>
      </c>
      <c r="AD4" s="130">
        <v>10</v>
      </c>
      <c r="AE4" s="129">
        <v>10</v>
      </c>
      <c r="AF4" s="131">
        <v>10</v>
      </c>
      <c r="AG4" s="130">
        <v>10</v>
      </c>
      <c r="AH4" s="130">
        <v>10</v>
      </c>
      <c r="AI4" s="129">
        <v>10</v>
      </c>
    </row>
    <row r="5" spans="1:35">
      <c r="A5" s="152">
        <v>4</v>
      </c>
      <c r="B5" s="128" t="s">
        <v>777</v>
      </c>
      <c r="C5" s="138">
        <f t="shared" si="0"/>
        <v>9.28125</v>
      </c>
      <c r="D5" s="131">
        <v>10</v>
      </c>
      <c r="E5" s="130">
        <v>10</v>
      </c>
      <c r="F5" s="129">
        <v>10</v>
      </c>
      <c r="G5" s="131">
        <v>10</v>
      </c>
      <c r="H5" s="130">
        <v>10</v>
      </c>
      <c r="I5" s="129">
        <v>10</v>
      </c>
      <c r="J5" s="131">
        <v>10</v>
      </c>
      <c r="K5" s="129">
        <v>10</v>
      </c>
      <c r="L5" s="131">
        <v>10</v>
      </c>
      <c r="M5" s="130">
        <v>10</v>
      </c>
      <c r="N5" s="130">
        <v>10</v>
      </c>
      <c r="O5" s="130">
        <v>9</v>
      </c>
      <c r="P5" s="130">
        <v>10</v>
      </c>
      <c r="Q5" s="129">
        <v>8</v>
      </c>
      <c r="R5" s="131">
        <v>10</v>
      </c>
      <c r="S5" s="130">
        <v>10</v>
      </c>
      <c r="T5" s="130">
        <v>10</v>
      </c>
      <c r="U5" s="129">
        <v>10</v>
      </c>
      <c r="V5" s="131">
        <v>9</v>
      </c>
      <c r="W5" s="130">
        <v>10</v>
      </c>
      <c r="X5" s="130">
        <v>8</v>
      </c>
      <c r="Y5" s="130">
        <v>8</v>
      </c>
      <c r="Z5" s="129">
        <v>7</v>
      </c>
      <c r="AA5" s="131">
        <v>7</v>
      </c>
      <c r="AB5" s="130">
        <v>9</v>
      </c>
      <c r="AC5" s="130">
        <v>8</v>
      </c>
      <c r="AD5" s="130">
        <v>8</v>
      </c>
      <c r="AE5" s="129">
        <v>10</v>
      </c>
      <c r="AF5" s="131">
        <v>7</v>
      </c>
      <c r="AG5" s="130">
        <v>9</v>
      </c>
      <c r="AH5" s="130">
        <v>10</v>
      </c>
      <c r="AI5" s="129">
        <v>10</v>
      </c>
    </row>
    <row r="6" spans="1:35">
      <c r="A6" s="159">
        <v>5</v>
      </c>
      <c r="B6" s="136" t="s">
        <v>778</v>
      </c>
      <c r="C6" s="138">
        <f t="shared" si="0"/>
        <v>9</v>
      </c>
      <c r="D6" s="139">
        <v>9</v>
      </c>
      <c r="E6" s="137">
        <v>10</v>
      </c>
      <c r="F6" s="138">
        <v>9</v>
      </c>
      <c r="G6" s="139">
        <v>9</v>
      </c>
      <c r="H6" s="137">
        <v>9</v>
      </c>
      <c r="I6" s="138">
        <v>9</v>
      </c>
      <c r="J6" s="139">
        <v>9</v>
      </c>
      <c r="K6" s="138">
        <v>9</v>
      </c>
      <c r="L6" s="139">
        <v>9</v>
      </c>
      <c r="M6" s="137">
        <v>9</v>
      </c>
      <c r="N6" s="137">
        <v>9</v>
      </c>
      <c r="O6" s="137">
        <v>9</v>
      </c>
      <c r="P6" s="137">
        <v>9</v>
      </c>
      <c r="Q6" s="138">
        <v>9</v>
      </c>
      <c r="R6" s="139">
        <v>9</v>
      </c>
      <c r="S6" s="137">
        <v>9</v>
      </c>
      <c r="T6" s="137">
        <v>9</v>
      </c>
      <c r="U6" s="138">
        <v>9</v>
      </c>
      <c r="V6" s="139">
        <v>9</v>
      </c>
      <c r="W6" s="137">
        <v>9</v>
      </c>
      <c r="X6" s="137">
        <v>9</v>
      </c>
      <c r="Y6" s="137">
        <v>9</v>
      </c>
      <c r="Z6" s="138">
        <v>8</v>
      </c>
      <c r="AA6" s="139">
        <v>9</v>
      </c>
      <c r="AB6" s="137">
        <v>9</v>
      </c>
      <c r="AC6" s="137">
        <v>9</v>
      </c>
      <c r="AD6" s="137">
        <v>8</v>
      </c>
      <c r="AE6" s="138">
        <v>9</v>
      </c>
      <c r="AF6" s="139">
        <v>9</v>
      </c>
      <c r="AG6" s="137">
        <v>9</v>
      </c>
      <c r="AH6" s="137">
        <v>10</v>
      </c>
      <c r="AI6" s="138">
        <v>9</v>
      </c>
    </row>
    <row r="7" spans="1:35">
      <c r="A7" s="140"/>
      <c r="B7" s="160"/>
      <c r="C7" s="161"/>
      <c r="D7" s="162">
        <f t="shared" ref="D7:AI7" si="1">AVERAGE(D2:D6)</f>
        <v>9.8000000000000007</v>
      </c>
      <c r="E7" s="143">
        <f t="shared" si="1"/>
        <v>10</v>
      </c>
      <c r="F7" s="163">
        <f t="shared" si="1"/>
        <v>9.6</v>
      </c>
      <c r="G7" s="162">
        <f t="shared" si="1"/>
        <v>9.6</v>
      </c>
      <c r="H7" s="143">
        <f t="shared" si="1"/>
        <v>9.6</v>
      </c>
      <c r="I7" s="163">
        <f t="shared" si="1"/>
        <v>9.8000000000000007</v>
      </c>
      <c r="J7" s="162">
        <f t="shared" si="1"/>
        <v>8.8000000000000007</v>
      </c>
      <c r="K7" s="163">
        <f t="shared" si="1"/>
        <v>9.1999999999999993</v>
      </c>
      <c r="L7" s="162">
        <f t="shared" si="1"/>
        <v>9.1999999999999993</v>
      </c>
      <c r="M7" s="143">
        <f t="shared" si="1"/>
        <v>9.6</v>
      </c>
      <c r="N7" s="143">
        <f t="shared" si="1"/>
        <v>9.6</v>
      </c>
      <c r="O7" s="143">
        <f t="shared" si="1"/>
        <v>9.1999999999999993</v>
      </c>
      <c r="P7" s="143">
        <f t="shared" si="1"/>
        <v>9.8000000000000007</v>
      </c>
      <c r="Q7" s="163">
        <f t="shared" si="1"/>
        <v>8.6</v>
      </c>
      <c r="R7" s="162">
        <f t="shared" si="1"/>
        <v>9.8000000000000007</v>
      </c>
      <c r="S7" s="143">
        <f t="shared" si="1"/>
        <v>9</v>
      </c>
      <c r="T7" s="143">
        <f t="shared" si="1"/>
        <v>9.8000000000000007</v>
      </c>
      <c r="U7" s="163">
        <f t="shared" si="1"/>
        <v>9.8000000000000007</v>
      </c>
      <c r="V7" s="162">
        <f t="shared" si="1"/>
        <v>9.6</v>
      </c>
      <c r="W7" s="143">
        <f t="shared" si="1"/>
        <v>9.8000000000000007</v>
      </c>
      <c r="X7" s="143">
        <f t="shared" si="1"/>
        <v>9.1999999999999993</v>
      </c>
      <c r="Y7" s="143">
        <f t="shared" si="1"/>
        <v>9.1999999999999993</v>
      </c>
      <c r="Z7" s="163">
        <f t="shared" si="1"/>
        <v>8.8000000000000007</v>
      </c>
      <c r="AA7" s="162">
        <f t="shared" si="1"/>
        <v>8.6</v>
      </c>
      <c r="AB7" s="143">
        <f t="shared" si="1"/>
        <v>9.6</v>
      </c>
      <c r="AC7" s="143">
        <f t="shared" si="1"/>
        <v>9.1999999999999993</v>
      </c>
      <c r="AD7" s="143">
        <f t="shared" si="1"/>
        <v>9</v>
      </c>
      <c r="AE7" s="163">
        <f t="shared" si="1"/>
        <v>9.8000000000000007</v>
      </c>
      <c r="AF7" s="162">
        <f t="shared" si="1"/>
        <v>8.8000000000000007</v>
      </c>
      <c r="AG7" s="143">
        <f t="shared" si="1"/>
        <v>9.4</v>
      </c>
      <c r="AH7" s="143">
        <f t="shared" si="1"/>
        <v>10</v>
      </c>
      <c r="AI7" s="163">
        <f t="shared" si="1"/>
        <v>9.8000000000000007</v>
      </c>
    </row>
    <row r="8" spans="1:35">
      <c r="C8" s="164">
        <f>AVERAGE(D8:AI8)</f>
        <v>9.4324999999999992</v>
      </c>
      <c r="D8" s="187">
        <f>AVERAGE(D7:F7)</f>
        <v>9.7999999999999989</v>
      </c>
      <c r="E8" s="188"/>
      <c r="F8" s="189"/>
      <c r="G8" s="187">
        <f>AVERAGE(G7:I7)</f>
        <v>9.6666666666666661</v>
      </c>
      <c r="H8" s="188"/>
      <c r="I8" s="189"/>
      <c r="J8" s="187">
        <f>AVERAGE(J7:K7)</f>
        <v>9</v>
      </c>
      <c r="K8" s="189"/>
      <c r="L8" s="187">
        <f>AVERAGE(L7:Q7)</f>
        <v>9.3333333333333321</v>
      </c>
      <c r="M8" s="188"/>
      <c r="N8" s="188"/>
      <c r="O8" s="188"/>
      <c r="P8" s="188"/>
      <c r="Q8" s="189"/>
      <c r="R8" s="187">
        <f>AVERAGE(R7:U7)</f>
        <v>9.6000000000000014</v>
      </c>
      <c r="S8" s="188"/>
      <c r="T8" s="188"/>
      <c r="U8" s="189"/>
      <c r="V8" s="187">
        <f>AVERAGE(V7:Z7)</f>
        <v>9.3199999999999985</v>
      </c>
      <c r="W8" s="188"/>
      <c r="X8" s="188"/>
      <c r="Y8" s="188"/>
      <c r="Z8" s="189"/>
      <c r="AA8" s="187">
        <f>AVERAGE(AA7:AE7)</f>
        <v>9.24</v>
      </c>
      <c r="AB8" s="188"/>
      <c r="AC8" s="188"/>
      <c r="AD8" s="188"/>
      <c r="AE8" s="189"/>
      <c r="AF8" s="187">
        <f>AVERAGE(AF7:AI7)</f>
        <v>9.5</v>
      </c>
      <c r="AG8" s="188"/>
      <c r="AH8" s="188"/>
      <c r="AI8" s="189"/>
    </row>
    <row r="9" spans="1:35">
      <c r="D9" s="145">
        <f t="shared" ref="D9:AI9" si="2">STDEVA(D2:D6)</f>
        <v>0.44721359549995793</v>
      </c>
      <c r="E9" s="145">
        <f t="shared" si="2"/>
        <v>0</v>
      </c>
      <c r="F9" s="145">
        <f t="shared" si="2"/>
        <v>0.54772255750516607</v>
      </c>
      <c r="G9" s="145">
        <f t="shared" si="2"/>
        <v>0.54772255750516607</v>
      </c>
      <c r="H9" s="145">
        <f t="shared" si="2"/>
        <v>0.54772255750516607</v>
      </c>
      <c r="I9" s="145">
        <f t="shared" si="2"/>
        <v>0.44721359549995793</v>
      </c>
      <c r="J9" s="145">
        <f t="shared" si="2"/>
        <v>1.3038404810405309</v>
      </c>
      <c r="K9" s="145">
        <f t="shared" si="2"/>
        <v>0.83666002653407556</v>
      </c>
      <c r="L9" s="145">
        <f t="shared" si="2"/>
        <v>0.83666002653407556</v>
      </c>
      <c r="M9" s="145">
        <f t="shared" si="2"/>
        <v>0.54772255750516607</v>
      </c>
      <c r="N9" s="145">
        <f t="shared" si="2"/>
        <v>0.54772255750516607</v>
      </c>
      <c r="O9" s="145">
        <f t="shared" si="2"/>
        <v>0.44721359549995793</v>
      </c>
      <c r="P9" s="145">
        <f t="shared" si="2"/>
        <v>0.44721359549995793</v>
      </c>
      <c r="Q9" s="145">
        <f t="shared" si="2"/>
        <v>0.54772255750516619</v>
      </c>
      <c r="R9" s="145">
        <f t="shared" si="2"/>
        <v>0.44721359549995793</v>
      </c>
      <c r="S9" s="145">
        <f t="shared" si="2"/>
        <v>0.70710678118654757</v>
      </c>
      <c r="T9" s="145">
        <f t="shared" si="2"/>
        <v>0.44721359549995793</v>
      </c>
      <c r="U9" s="145">
        <f t="shared" si="2"/>
        <v>0.44721359549995793</v>
      </c>
      <c r="V9" s="145">
        <f t="shared" si="2"/>
        <v>0.54772255750516619</v>
      </c>
      <c r="W9" s="145">
        <f t="shared" si="2"/>
        <v>0.44721359549995793</v>
      </c>
      <c r="X9" s="145">
        <f t="shared" si="2"/>
        <v>0.83666002653407556</v>
      </c>
      <c r="Y9" s="145">
        <f t="shared" si="2"/>
        <v>0.83666002653407556</v>
      </c>
      <c r="Z9" s="145">
        <f t="shared" si="2"/>
        <v>1.3038404810405309</v>
      </c>
      <c r="AA9" s="145">
        <f t="shared" si="2"/>
        <v>1.1401754250991367</v>
      </c>
      <c r="AB9" s="145">
        <f t="shared" si="2"/>
        <v>0.54772255750516619</v>
      </c>
      <c r="AC9" s="145">
        <f t="shared" si="2"/>
        <v>0.83666002653407556</v>
      </c>
      <c r="AD9" s="145">
        <f t="shared" si="2"/>
        <v>1</v>
      </c>
      <c r="AE9" s="145">
        <f t="shared" si="2"/>
        <v>0.44721359549995793</v>
      </c>
      <c r="AF9" s="145">
        <f t="shared" si="2"/>
        <v>1.0954451150103335</v>
      </c>
      <c r="AG9" s="145">
        <f t="shared" si="2"/>
        <v>0.54772255750516619</v>
      </c>
      <c r="AH9" s="145">
        <f t="shared" si="2"/>
        <v>0</v>
      </c>
      <c r="AI9" s="145">
        <f t="shared" si="2"/>
        <v>0.44721359549995793</v>
      </c>
    </row>
    <row r="10" spans="1:35">
      <c r="D10" s="92">
        <f t="shared" ref="D10:AI10" si="3">D9/D7</f>
        <v>4.5634040357138562E-2</v>
      </c>
      <c r="E10" s="92">
        <f t="shared" si="3"/>
        <v>0</v>
      </c>
      <c r="F10" s="92">
        <f t="shared" si="3"/>
        <v>5.7054433073454799E-2</v>
      </c>
      <c r="G10" s="92">
        <f t="shared" si="3"/>
        <v>5.7054433073454799E-2</v>
      </c>
      <c r="H10" s="92">
        <f t="shared" si="3"/>
        <v>5.7054433073454799E-2</v>
      </c>
      <c r="I10" s="92">
        <f t="shared" si="3"/>
        <v>4.5634040357138562E-2</v>
      </c>
      <c r="J10" s="92">
        <f t="shared" si="3"/>
        <v>0.14816369102733304</v>
      </c>
      <c r="K10" s="92">
        <f t="shared" si="3"/>
        <v>9.0941307231964738E-2</v>
      </c>
      <c r="L10" s="92">
        <f t="shared" si="3"/>
        <v>9.0941307231964738E-2</v>
      </c>
      <c r="M10" s="92">
        <f t="shared" si="3"/>
        <v>5.7054433073454799E-2</v>
      </c>
      <c r="N10" s="92">
        <f t="shared" si="3"/>
        <v>5.7054433073454799E-2</v>
      </c>
      <c r="O10" s="92">
        <f t="shared" si="3"/>
        <v>4.8610173423908477E-2</v>
      </c>
      <c r="P10" s="92">
        <f t="shared" si="3"/>
        <v>4.5634040357138562E-2</v>
      </c>
      <c r="Q10" s="92">
        <f t="shared" si="3"/>
        <v>6.3688669477344903E-2</v>
      </c>
      <c r="R10" s="92">
        <f t="shared" si="3"/>
        <v>4.5634040357138562E-2</v>
      </c>
      <c r="S10" s="92">
        <f t="shared" si="3"/>
        <v>7.8567420131838622E-2</v>
      </c>
      <c r="T10" s="92">
        <f t="shared" si="3"/>
        <v>4.5634040357138562E-2</v>
      </c>
      <c r="U10" s="92">
        <f t="shared" si="3"/>
        <v>4.5634040357138562E-2</v>
      </c>
      <c r="V10" s="92">
        <f t="shared" si="3"/>
        <v>5.7054433073454813E-2</v>
      </c>
      <c r="W10" s="92">
        <f t="shared" si="3"/>
        <v>4.5634040357138562E-2</v>
      </c>
      <c r="X10" s="92">
        <f t="shared" si="3"/>
        <v>9.0941307231964738E-2</v>
      </c>
      <c r="Y10" s="92">
        <f t="shared" si="3"/>
        <v>9.0941307231964738E-2</v>
      </c>
      <c r="Z10" s="92">
        <f t="shared" si="3"/>
        <v>0.14816369102733304</v>
      </c>
      <c r="AA10" s="92">
        <f t="shared" si="3"/>
        <v>0.1325785378022252</v>
      </c>
      <c r="AB10" s="92">
        <f t="shared" si="3"/>
        <v>5.7054433073454813E-2</v>
      </c>
      <c r="AC10" s="92">
        <f t="shared" si="3"/>
        <v>9.0941307231964738E-2</v>
      </c>
      <c r="AD10" s="92">
        <f t="shared" si="3"/>
        <v>0.1111111111111111</v>
      </c>
      <c r="AE10" s="92">
        <f t="shared" si="3"/>
        <v>4.5634040357138562E-2</v>
      </c>
      <c r="AF10" s="92">
        <f t="shared" si="3"/>
        <v>0.12448239943299243</v>
      </c>
      <c r="AG10" s="92">
        <f t="shared" si="3"/>
        <v>5.8268357181400658E-2</v>
      </c>
      <c r="AH10" s="92">
        <f t="shared" si="3"/>
        <v>0</v>
      </c>
      <c r="AI10" s="92">
        <f t="shared" si="3"/>
        <v>4.5634040357138562E-2</v>
      </c>
    </row>
    <row r="13" spans="1:35">
      <c r="E13" s="84" t="s">
        <v>752</v>
      </c>
      <c r="F13" s="92">
        <f>MAX(9:9)</f>
        <v>1.3038404810405309</v>
      </c>
    </row>
    <row r="14" spans="1:35">
      <c r="B14" s="84" t="s">
        <v>754</v>
      </c>
      <c r="E14" s="84" t="s">
        <v>753</v>
      </c>
      <c r="F14" s="92">
        <f>MIN(9:9)</f>
        <v>0</v>
      </c>
      <c r="K14" s="83" t="s">
        <v>779</v>
      </c>
      <c r="L14" s="83" t="s">
        <v>780</v>
      </c>
      <c r="M14" s="83" t="s">
        <v>781</v>
      </c>
    </row>
    <row r="15" spans="1:35">
      <c r="B15" s="84" t="s">
        <v>756</v>
      </c>
      <c r="C15" s="146"/>
      <c r="E15" s="84" t="s">
        <v>755</v>
      </c>
      <c r="F15" s="92" t="e">
        <f>F13/F14</f>
        <v>#DIV/0!</v>
      </c>
      <c r="J15" s="83" t="s">
        <v>782</v>
      </c>
      <c r="K15" s="83">
        <v>9.8000000000000007</v>
      </c>
      <c r="L15" s="83" t="s">
        <v>783</v>
      </c>
      <c r="M15" s="83">
        <v>0.45</v>
      </c>
    </row>
    <row r="16" spans="1:35">
      <c r="B16" s="84" t="s">
        <v>757</v>
      </c>
      <c r="C16" s="102"/>
      <c r="J16" s="83" t="s">
        <v>784</v>
      </c>
      <c r="K16" s="83">
        <v>10</v>
      </c>
      <c r="L16" s="83" t="s">
        <v>783</v>
      </c>
      <c r="M16" s="83">
        <v>0</v>
      </c>
    </row>
    <row r="17" spans="2:13">
      <c r="B17" s="84" t="s">
        <v>758</v>
      </c>
      <c r="C17" s="144"/>
      <c r="J17" s="83" t="s">
        <v>785</v>
      </c>
      <c r="K17" s="83">
        <v>9.6</v>
      </c>
      <c r="L17" s="83" t="s">
        <v>783</v>
      </c>
      <c r="M17" s="83">
        <v>0.55000000000000004</v>
      </c>
    </row>
    <row r="18" spans="2:13">
      <c r="B18" s="84" t="s">
        <v>759</v>
      </c>
      <c r="C18" s="145"/>
      <c r="J18" s="83" t="s">
        <v>786</v>
      </c>
      <c r="K18" s="83">
        <v>9.8000000000000007</v>
      </c>
      <c r="L18" s="83" t="s">
        <v>783</v>
      </c>
    </row>
    <row r="19" spans="2:13">
      <c r="B19" s="84" t="s">
        <v>760</v>
      </c>
    </row>
    <row r="20" spans="2:13">
      <c r="B20" s="84" t="s">
        <v>761</v>
      </c>
      <c r="C20" s="147" t="s">
        <v>762</v>
      </c>
    </row>
    <row r="21" spans="2:13">
      <c r="B21" s="84" t="s">
        <v>763</v>
      </c>
      <c r="C21" s="148"/>
    </row>
    <row r="22" spans="2:13">
      <c r="B22" s="84" t="s">
        <v>764</v>
      </c>
      <c r="C22" s="149"/>
    </row>
  </sheetData>
  <mergeCells count="16">
    <mergeCell ref="AA1:AE1"/>
    <mergeCell ref="AF1:AI1"/>
    <mergeCell ref="AA8:AE8"/>
    <mergeCell ref="AF8:AI8"/>
    <mergeCell ref="D1:F1"/>
    <mergeCell ref="D8:F8"/>
    <mergeCell ref="G8:I8"/>
    <mergeCell ref="J8:K8"/>
    <mergeCell ref="L8:Q8"/>
    <mergeCell ref="R8:U8"/>
    <mergeCell ref="V8:Z8"/>
    <mergeCell ref="G1:I1"/>
    <mergeCell ref="J1:K1"/>
    <mergeCell ref="L1:Q1"/>
    <mergeCell ref="R1:U1"/>
    <mergeCell ref="V1:Z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8"/>
  <sheetViews>
    <sheetView workbookViewId="0"/>
  </sheetViews>
  <sheetFormatPr defaultColWidth="12.6640625" defaultRowHeight="15.75" customHeight="1"/>
  <cols>
    <col min="2" max="4" width="18.88671875" customWidth="1"/>
  </cols>
  <sheetData>
    <row r="1" spans="1:4" ht="13.2">
      <c r="B1" s="165" t="s">
        <v>787</v>
      </c>
      <c r="C1" s="165" t="s">
        <v>788</v>
      </c>
      <c r="D1" s="165" t="s">
        <v>789</v>
      </c>
    </row>
    <row r="2" spans="1:4" ht="23.25" customHeight="1">
      <c r="A2" s="166" t="s">
        <v>790</v>
      </c>
      <c r="B2" s="83">
        <v>25</v>
      </c>
      <c r="C2" s="83">
        <v>25</v>
      </c>
      <c r="D2" s="83">
        <v>25</v>
      </c>
    </row>
    <row r="3" spans="1:4" ht="23.25" customHeight="1">
      <c r="A3" s="166" t="s">
        <v>791</v>
      </c>
      <c r="B3" s="83">
        <v>25</v>
      </c>
      <c r="C3" s="83">
        <v>25</v>
      </c>
      <c r="D3" s="83">
        <v>25</v>
      </c>
    </row>
    <row r="4" spans="1:4" ht="23.25" customHeight="1">
      <c r="A4" s="166" t="s">
        <v>792</v>
      </c>
      <c r="B4" s="83">
        <v>25</v>
      </c>
      <c r="C4" s="83">
        <v>25</v>
      </c>
      <c r="D4" s="83">
        <v>25</v>
      </c>
    </row>
    <row r="5" spans="1:4" ht="23.25" customHeight="1">
      <c r="A5" s="166" t="s">
        <v>793</v>
      </c>
      <c r="B5" s="83">
        <v>25</v>
      </c>
      <c r="C5" s="83">
        <v>25</v>
      </c>
      <c r="D5" s="83">
        <v>25</v>
      </c>
    </row>
    <row r="6" spans="1:4" ht="13.2">
      <c r="A6" s="84" t="s">
        <v>794</v>
      </c>
      <c r="B6" s="83">
        <v>100</v>
      </c>
      <c r="C6" s="83">
        <v>100</v>
      </c>
      <c r="D6" s="83">
        <v>100</v>
      </c>
    </row>
    <row r="7" spans="1:4" ht="13.2">
      <c r="A7" s="83" t="s">
        <v>795</v>
      </c>
      <c r="B7" s="83" t="s">
        <v>796</v>
      </c>
      <c r="C7" s="83" t="s">
        <v>797</v>
      </c>
      <c r="D7" s="83" t="s">
        <v>798</v>
      </c>
    </row>
    <row r="8" spans="1:4" ht="13.2">
      <c r="B8" s="83" t="s">
        <v>799</v>
      </c>
      <c r="C8" s="83" t="s">
        <v>800</v>
      </c>
      <c r="D8" s="83" t="s">
        <v>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X972"/>
  <sheetViews>
    <sheetView showGridLines="0" workbookViewId="0">
      <pane ySplit="5" topLeftCell="A6" activePane="bottomLeft" state="frozen"/>
      <selection pane="bottomLeft" activeCell="B7" sqref="B7"/>
    </sheetView>
  </sheetViews>
  <sheetFormatPr defaultColWidth="12.6640625" defaultRowHeight="15.75" customHeight="1"/>
  <cols>
    <col min="1" max="1" width="31.88671875" customWidth="1"/>
    <col min="2" max="2" width="5.21875" hidden="1" customWidth="1"/>
    <col min="3" max="4" width="12.6640625" hidden="1"/>
    <col min="5" max="5" width="4.44140625" hidden="1" customWidth="1"/>
    <col min="6" max="6" width="12.6640625" hidden="1"/>
    <col min="7" max="7" width="7.109375" customWidth="1"/>
    <col min="8" max="8" width="13.44140625" customWidth="1"/>
    <col min="9" max="11" width="13.44140625" hidden="1" customWidth="1"/>
    <col min="12" max="12" width="13.44140625" customWidth="1"/>
    <col min="13" max="16" width="13.44140625" hidden="1" customWidth="1"/>
    <col min="17" max="17" width="13.44140625" customWidth="1"/>
    <col min="18" max="20" width="13.44140625" hidden="1" customWidth="1"/>
    <col min="21" max="21" width="13.44140625" customWidth="1"/>
    <col min="22" max="24" width="13.44140625" hidden="1" customWidth="1"/>
    <col min="25" max="25" width="13.44140625" customWidth="1"/>
    <col min="26" max="29" width="13.44140625" hidden="1" customWidth="1"/>
    <col min="30" max="30" width="13.44140625" customWidth="1"/>
    <col min="31" max="33" width="13.44140625" hidden="1" customWidth="1"/>
    <col min="34" max="34" width="13.44140625" customWidth="1"/>
    <col min="35" max="37" width="13.44140625" hidden="1" customWidth="1"/>
    <col min="38" max="38" width="13.44140625" customWidth="1"/>
    <col min="39" max="42" width="13.44140625" hidden="1" customWidth="1"/>
    <col min="43" max="43" width="13.44140625" customWidth="1"/>
    <col min="44" max="46" width="13.44140625" hidden="1" customWidth="1"/>
    <col min="47" max="47" width="13.44140625" customWidth="1"/>
    <col min="48" max="50" width="2.6640625" hidden="1" customWidth="1"/>
  </cols>
  <sheetData>
    <row r="1" spans="1:50" ht="22.8">
      <c r="A1" s="1" t="s">
        <v>53</v>
      </c>
      <c r="B1" s="2"/>
      <c r="C1" s="2"/>
      <c r="D1" s="2"/>
      <c r="E1" s="2"/>
      <c r="F1" s="2"/>
      <c r="G1" s="2"/>
      <c r="H1" s="3" t="s">
        <v>54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ht="17.399999999999999">
      <c r="A2" s="53" t="s">
        <v>2</v>
      </c>
      <c r="B2" s="54"/>
      <c r="C2" s="54"/>
      <c r="D2" s="55"/>
      <c r="E2" s="56" t="s">
        <v>3</v>
      </c>
      <c r="F2" s="57">
        <v>45525</v>
      </c>
      <c r="G2" s="55"/>
      <c r="H2" s="174" t="s">
        <v>4</v>
      </c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4" t="s">
        <v>5</v>
      </c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</row>
    <row r="3" spans="1:50" ht="17.399999999999999">
      <c r="A3" s="58" t="s">
        <v>6</v>
      </c>
      <c r="B3" s="59"/>
      <c r="C3" s="59"/>
      <c r="D3" s="55"/>
      <c r="E3" s="60"/>
      <c r="F3" s="59"/>
      <c r="G3" s="55"/>
      <c r="H3" s="172" t="str">
        <f>TEXT(H4,"mmmm")</f>
        <v>August</v>
      </c>
      <c r="I3" s="168"/>
      <c r="J3" s="168"/>
      <c r="K3" s="168"/>
      <c r="L3" s="172" t="str">
        <f>TEXT(L4,"mmmm")</f>
        <v>September</v>
      </c>
      <c r="M3" s="168"/>
      <c r="N3" s="168"/>
      <c r="O3" s="168"/>
      <c r="P3" s="168"/>
      <c r="Q3" s="172" t="str">
        <f>TEXT(Q4,"mmmm")</f>
        <v>October</v>
      </c>
      <c r="R3" s="168"/>
      <c r="S3" s="168"/>
      <c r="T3" s="168"/>
      <c r="U3" s="172" t="str">
        <f>TEXT(U4,"mmmm")</f>
        <v>November</v>
      </c>
      <c r="V3" s="168"/>
      <c r="W3" s="168"/>
      <c r="X3" s="168"/>
      <c r="Y3" s="172" t="str">
        <f>TEXT(Y4,"mmmm")</f>
        <v>December</v>
      </c>
      <c r="Z3" s="168"/>
      <c r="AA3" s="168"/>
      <c r="AB3" s="168"/>
      <c r="AC3" s="168"/>
      <c r="AD3" s="172" t="str">
        <f>TEXT(AD4,"mmmm")</f>
        <v>January</v>
      </c>
      <c r="AE3" s="168"/>
      <c r="AF3" s="168"/>
      <c r="AG3" s="168"/>
      <c r="AH3" s="172" t="str">
        <f>TEXT(AH4,"mmmm")</f>
        <v>February</v>
      </c>
      <c r="AI3" s="168"/>
      <c r="AJ3" s="168"/>
      <c r="AK3" s="168"/>
      <c r="AL3" s="172" t="str">
        <f>TEXT(AL4,"mmmm")</f>
        <v>March</v>
      </c>
      <c r="AM3" s="168"/>
      <c r="AN3" s="168"/>
      <c r="AO3" s="168"/>
      <c r="AP3" s="168"/>
      <c r="AQ3" s="172" t="str">
        <f>TEXT(AQ4,"mmmm")</f>
        <v>April</v>
      </c>
      <c r="AR3" s="168"/>
      <c r="AS3" s="168"/>
      <c r="AT3" s="168"/>
      <c r="AU3" s="172" t="str">
        <f>TEXT(AV4,"mmmm")</f>
        <v>May</v>
      </c>
      <c r="AV3" s="168"/>
      <c r="AW3" s="168"/>
      <c r="AX3" s="168"/>
    </row>
    <row r="4" spans="1:50" ht="17.399999999999999" hidden="1">
      <c r="A4" s="55"/>
      <c r="B4" s="55"/>
      <c r="C4" s="55"/>
      <c r="D4" s="55"/>
      <c r="E4" s="55"/>
      <c r="F4" s="55"/>
      <c r="G4" s="55"/>
      <c r="H4" s="61">
        <f>DATE(YEAR($F$2),MONTH($F$2),7)-WEEKDAY(DATE(YEAR($F$2),MONTH($F$2),7),3)</f>
        <v>45509</v>
      </c>
      <c r="I4" s="62">
        <f t="shared" ref="I4:AX4" si="0">H4+7</f>
        <v>45516</v>
      </c>
      <c r="J4" s="62">
        <f t="shared" si="0"/>
        <v>45523</v>
      </c>
      <c r="K4" s="62">
        <f t="shared" si="0"/>
        <v>45530</v>
      </c>
      <c r="L4" s="62">
        <f t="shared" si="0"/>
        <v>45537</v>
      </c>
      <c r="M4" s="62">
        <f t="shared" si="0"/>
        <v>45544</v>
      </c>
      <c r="N4" s="62">
        <f t="shared" si="0"/>
        <v>45551</v>
      </c>
      <c r="O4" s="62">
        <f t="shared" si="0"/>
        <v>45558</v>
      </c>
      <c r="P4" s="62">
        <f t="shared" si="0"/>
        <v>45565</v>
      </c>
      <c r="Q4" s="62">
        <f t="shared" si="0"/>
        <v>45572</v>
      </c>
      <c r="R4" s="62">
        <f t="shared" si="0"/>
        <v>45579</v>
      </c>
      <c r="S4" s="62">
        <f t="shared" si="0"/>
        <v>45586</v>
      </c>
      <c r="T4" s="62">
        <f t="shared" si="0"/>
        <v>45593</v>
      </c>
      <c r="U4" s="62">
        <f t="shared" si="0"/>
        <v>45600</v>
      </c>
      <c r="V4" s="62">
        <f t="shared" si="0"/>
        <v>45607</v>
      </c>
      <c r="W4" s="62">
        <f t="shared" si="0"/>
        <v>45614</v>
      </c>
      <c r="X4" s="62">
        <f t="shared" si="0"/>
        <v>45621</v>
      </c>
      <c r="Y4" s="62">
        <f t="shared" si="0"/>
        <v>45628</v>
      </c>
      <c r="Z4" s="62">
        <f t="shared" si="0"/>
        <v>45635</v>
      </c>
      <c r="AA4" s="62">
        <f t="shared" si="0"/>
        <v>45642</v>
      </c>
      <c r="AB4" s="62">
        <f t="shared" si="0"/>
        <v>45649</v>
      </c>
      <c r="AC4" s="62">
        <f t="shared" si="0"/>
        <v>45656</v>
      </c>
      <c r="AD4" s="62">
        <f t="shared" si="0"/>
        <v>45663</v>
      </c>
      <c r="AE4" s="62">
        <f t="shared" si="0"/>
        <v>45670</v>
      </c>
      <c r="AF4" s="62">
        <f t="shared" si="0"/>
        <v>45677</v>
      </c>
      <c r="AG4" s="62">
        <f t="shared" si="0"/>
        <v>45684</v>
      </c>
      <c r="AH4" s="62">
        <f t="shared" si="0"/>
        <v>45691</v>
      </c>
      <c r="AI4" s="62">
        <f t="shared" si="0"/>
        <v>45698</v>
      </c>
      <c r="AJ4" s="62">
        <f t="shared" si="0"/>
        <v>45705</v>
      </c>
      <c r="AK4" s="62">
        <f t="shared" si="0"/>
        <v>45712</v>
      </c>
      <c r="AL4" s="62">
        <f t="shared" si="0"/>
        <v>45719</v>
      </c>
      <c r="AM4" s="62">
        <f t="shared" si="0"/>
        <v>45726</v>
      </c>
      <c r="AN4" s="62">
        <f t="shared" si="0"/>
        <v>45733</v>
      </c>
      <c r="AO4" s="62">
        <f t="shared" si="0"/>
        <v>45740</v>
      </c>
      <c r="AP4" s="62">
        <f t="shared" si="0"/>
        <v>45747</v>
      </c>
      <c r="AQ4" s="62">
        <f t="shared" si="0"/>
        <v>45754</v>
      </c>
      <c r="AR4" s="62">
        <f t="shared" si="0"/>
        <v>45761</v>
      </c>
      <c r="AS4" s="62">
        <f t="shared" si="0"/>
        <v>45768</v>
      </c>
      <c r="AT4" s="62">
        <f t="shared" si="0"/>
        <v>45775</v>
      </c>
      <c r="AU4" s="62">
        <f t="shared" si="0"/>
        <v>45782</v>
      </c>
      <c r="AV4" s="62">
        <f t="shared" si="0"/>
        <v>45789</v>
      </c>
      <c r="AW4" s="62">
        <f t="shared" si="0"/>
        <v>45796</v>
      </c>
      <c r="AX4" s="62">
        <f t="shared" si="0"/>
        <v>45803</v>
      </c>
    </row>
    <row r="5" spans="1:50" ht="18">
      <c r="A5" s="63" t="s">
        <v>7</v>
      </c>
      <c r="B5" s="173" t="s">
        <v>8</v>
      </c>
      <c r="C5" s="170"/>
      <c r="D5" s="64" t="s">
        <v>9</v>
      </c>
      <c r="E5" s="64" t="s">
        <v>10</v>
      </c>
      <c r="F5" s="64" t="s">
        <v>11</v>
      </c>
      <c r="G5" s="65" t="s">
        <v>12</v>
      </c>
      <c r="H5" s="66">
        <v>1</v>
      </c>
      <c r="I5" s="66">
        <v>2</v>
      </c>
      <c r="J5" s="66">
        <v>3</v>
      </c>
      <c r="K5" s="66">
        <v>4</v>
      </c>
      <c r="L5" s="66">
        <v>5</v>
      </c>
      <c r="M5" s="66">
        <v>6</v>
      </c>
      <c r="N5" s="66">
        <v>7</v>
      </c>
      <c r="O5" s="66">
        <v>8</v>
      </c>
      <c r="P5" s="66">
        <v>9</v>
      </c>
      <c r="Q5" s="66">
        <v>10</v>
      </c>
      <c r="R5" s="66">
        <v>11</v>
      </c>
      <c r="S5" s="66">
        <v>12</v>
      </c>
      <c r="T5" s="66">
        <v>13</v>
      </c>
      <c r="U5" s="66">
        <v>14</v>
      </c>
      <c r="V5" s="66">
        <v>15</v>
      </c>
      <c r="W5" s="66">
        <v>16</v>
      </c>
      <c r="X5" s="66">
        <v>17</v>
      </c>
      <c r="Y5" s="66">
        <v>18</v>
      </c>
      <c r="Z5" s="66">
        <v>19</v>
      </c>
      <c r="AA5" s="66">
        <v>20</v>
      </c>
      <c r="AB5" s="66">
        <v>21</v>
      </c>
      <c r="AC5" s="66">
        <v>22</v>
      </c>
      <c r="AD5" s="66">
        <v>23</v>
      </c>
      <c r="AE5" s="66">
        <v>24</v>
      </c>
      <c r="AF5" s="66">
        <v>25</v>
      </c>
      <c r="AG5" s="66">
        <v>26</v>
      </c>
      <c r="AH5" s="66">
        <v>27</v>
      </c>
      <c r="AI5" s="66">
        <v>28</v>
      </c>
      <c r="AJ5" s="66">
        <v>29</v>
      </c>
      <c r="AK5" s="66">
        <v>30</v>
      </c>
      <c r="AL5" s="66">
        <v>31</v>
      </c>
      <c r="AM5" s="66">
        <v>32</v>
      </c>
      <c r="AN5" s="66">
        <v>33</v>
      </c>
      <c r="AO5" s="66">
        <v>34</v>
      </c>
      <c r="AP5" s="66">
        <v>35</v>
      </c>
      <c r="AQ5" s="66">
        <v>36</v>
      </c>
      <c r="AR5" s="66">
        <v>37</v>
      </c>
      <c r="AS5" s="66">
        <v>38</v>
      </c>
      <c r="AT5" s="66">
        <v>39</v>
      </c>
      <c r="AU5" s="66">
        <v>40</v>
      </c>
      <c r="AV5" s="66">
        <v>41</v>
      </c>
      <c r="AW5" s="66">
        <v>42</v>
      </c>
      <c r="AX5" s="66">
        <v>43</v>
      </c>
    </row>
    <row r="6" spans="1:50" ht="36.75" customHeight="1">
      <c r="A6" s="67" t="s">
        <v>13</v>
      </c>
      <c r="B6" s="68"/>
      <c r="C6" s="69"/>
      <c r="D6" s="70">
        <v>45535</v>
      </c>
      <c r="E6" s="71"/>
      <c r="F6" s="70">
        <v>45637</v>
      </c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</row>
    <row r="7" spans="1:50" ht="36.75" customHeight="1">
      <c r="A7" s="72" t="s">
        <v>32</v>
      </c>
      <c r="B7" s="73"/>
      <c r="C7" s="74"/>
      <c r="D7" s="70">
        <v>45537</v>
      </c>
      <c r="E7" s="75"/>
      <c r="F7" s="70">
        <v>45566</v>
      </c>
      <c r="G7" s="75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</row>
    <row r="8" spans="1:50" ht="36.75" customHeight="1">
      <c r="A8" s="72" t="s">
        <v>34</v>
      </c>
      <c r="B8" s="73"/>
      <c r="C8" s="74"/>
      <c r="D8" s="76">
        <v>45540</v>
      </c>
      <c r="E8" s="75"/>
      <c r="F8" s="76">
        <v>45584</v>
      </c>
      <c r="G8" s="75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</row>
    <row r="9" spans="1:50" ht="36.75" customHeight="1">
      <c r="A9" s="72" t="s">
        <v>26</v>
      </c>
      <c r="B9" s="73"/>
      <c r="C9" s="74"/>
      <c r="D9" s="77">
        <v>45540</v>
      </c>
      <c r="E9" s="75"/>
      <c r="F9" s="76">
        <v>45635</v>
      </c>
      <c r="G9" s="75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</row>
    <row r="10" spans="1:50" ht="36.75" customHeight="1">
      <c r="A10" s="72" t="s">
        <v>39</v>
      </c>
      <c r="B10" s="73"/>
      <c r="C10" s="74"/>
      <c r="D10" s="76">
        <v>45558</v>
      </c>
      <c r="E10" s="75"/>
      <c r="F10" s="76">
        <v>45705</v>
      </c>
      <c r="G10" s="75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</row>
    <row r="11" spans="1:50" ht="36.75" customHeight="1">
      <c r="A11" s="72" t="s">
        <v>49</v>
      </c>
      <c r="B11" s="73"/>
      <c r="C11" s="74"/>
      <c r="D11" s="76">
        <v>45677</v>
      </c>
      <c r="E11" s="75"/>
      <c r="F11" s="78">
        <v>45731</v>
      </c>
      <c r="G11" s="75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</row>
    <row r="12" spans="1:50" ht="36.75" customHeight="1">
      <c r="A12" s="72" t="s">
        <v>21</v>
      </c>
      <c r="B12" s="79"/>
      <c r="C12" s="80"/>
      <c r="D12" s="70">
        <v>45717</v>
      </c>
      <c r="E12" s="81"/>
      <c r="F12" s="70">
        <v>45838</v>
      </c>
      <c r="G12" s="8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</row>
    <row r="13" spans="1:50" ht="13.2">
      <c r="B13" s="51"/>
      <c r="C13" s="52"/>
    </row>
    <row r="14" spans="1:50" ht="13.2">
      <c r="B14" s="51"/>
      <c r="C14" s="52"/>
    </row>
    <row r="15" spans="1:50" ht="13.2">
      <c r="B15" s="51"/>
      <c r="C15" s="52"/>
    </row>
    <row r="16" spans="1:50" ht="13.2">
      <c r="B16" s="51"/>
      <c r="C16" s="52"/>
    </row>
    <row r="17" spans="2:3" ht="13.2">
      <c r="B17" s="51"/>
      <c r="C17" s="52"/>
    </row>
    <row r="18" spans="2:3" ht="13.2">
      <c r="B18" s="51"/>
      <c r="C18" s="52"/>
    </row>
    <row r="19" spans="2:3" ht="13.2">
      <c r="B19" s="51"/>
      <c r="C19" s="52"/>
    </row>
    <row r="20" spans="2:3" ht="13.2">
      <c r="B20" s="51"/>
      <c r="C20" s="52"/>
    </row>
    <row r="21" spans="2:3" ht="13.2">
      <c r="B21" s="51"/>
      <c r="C21" s="52"/>
    </row>
    <row r="22" spans="2:3" ht="13.2">
      <c r="B22" s="51"/>
      <c r="C22" s="52"/>
    </row>
    <row r="23" spans="2:3" ht="13.2">
      <c r="B23" s="51"/>
      <c r="C23" s="52"/>
    </row>
    <row r="24" spans="2:3" ht="13.2">
      <c r="B24" s="51"/>
      <c r="C24" s="52"/>
    </row>
    <row r="25" spans="2:3" ht="13.2">
      <c r="B25" s="51"/>
      <c r="C25" s="52"/>
    </row>
    <row r="26" spans="2:3" ht="13.2">
      <c r="B26" s="51"/>
      <c r="C26" s="52"/>
    </row>
    <row r="27" spans="2:3" ht="13.2">
      <c r="B27" s="51"/>
      <c r="C27" s="52"/>
    </row>
    <row r="28" spans="2:3" ht="13.2">
      <c r="B28" s="51"/>
      <c r="C28" s="52"/>
    </row>
    <row r="29" spans="2:3" ht="13.2">
      <c r="B29" s="51"/>
      <c r="C29" s="52"/>
    </row>
    <row r="30" spans="2:3" ht="13.2">
      <c r="B30" s="51"/>
      <c r="C30" s="52"/>
    </row>
    <row r="31" spans="2:3" ht="13.2">
      <c r="B31" s="51"/>
      <c r="C31" s="52"/>
    </row>
    <row r="32" spans="2:3" ht="13.2">
      <c r="B32" s="51"/>
      <c r="C32" s="52"/>
    </row>
    <row r="33" spans="2:3" ht="13.2">
      <c r="B33" s="51"/>
      <c r="C33" s="52"/>
    </row>
    <row r="34" spans="2:3" ht="13.2">
      <c r="B34" s="51"/>
      <c r="C34" s="52"/>
    </row>
    <row r="35" spans="2:3" ht="13.2">
      <c r="B35" s="51"/>
      <c r="C35" s="52"/>
    </row>
    <row r="36" spans="2:3" ht="13.2">
      <c r="B36" s="51"/>
      <c r="C36" s="52"/>
    </row>
    <row r="37" spans="2:3" ht="13.2">
      <c r="B37" s="51"/>
      <c r="C37" s="52"/>
    </row>
    <row r="38" spans="2:3" ht="13.2">
      <c r="B38" s="51"/>
      <c r="C38" s="52"/>
    </row>
    <row r="39" spans="2:3" ht="13.2">
      <c r="B39" s="51"/>
      <c r="C39" s="52"/>
    </row>
    <row r="40" spans="2:3" ht="13.2">
      <c r="B40" s="51"/>
      <c r="C40" s="52"/>
    </row>
    <row r="41" spans="2:3" ht="13.2">
      <c r="B41" s="51"/>
      <c r="C41" s="52"/>
    </row>
    <row r="42" spans="2:3" ht="13.2">
      <c r="B42" s="51"/>
      <c r="C42" s="52"/>
    </row>
    <row r="43" spans="2:3" ht="13.2">
      <c r="B43" s="51"/>
      <c r="C43" s="52"/>
    </row>
    <row r="44" spans="2:3" ht="13.2">
      <c r="B44" s="51"/>
      <c r="C44" s="52"/>
    </row>
    <row r="45" spans="2:3" ht="13.2">
      <c r="B45" s="51"/>
      <c r="C45" s="52"/>
    </row>
    <row r="46" spans="2:3" ht="13.2">
      <c r="B46" s="51"/>
      <c r="C46" s="52"/>
    </row>
    <row r="47" spans="2:3" ht="13.2">
      <c r="B47" s="51"/>
      <c r="C47" s="52"/>
    </row>
    <row r="48" spans="2:3" ht="13.2">
      <c r="B48" s="51"/>
      <c r="C48" s="52"/>
    </row>
    <row r="49" spans="2:3" ht="13.2">
      <c r="B49" s="51"/>
      <c r="C49" s="52"/>
    </row>
    <row r="50" spans="2:3" ht="13.2">
      <c r="B50" s="51"/>
      <c r="C50" s="52"/>
    </row>
    <row r="51" spans="2:3" ht="13.2">
      <c r="B51" s="51"/>
      <c r="C51" s="52"/>
    </row>
    <row r="52" spans="2:3" ht="13.2">
      <c r="B52" s="51"/>
      <c r="C52" s="52"/>
    </row>
    <row r="53" spans="2:3" ht="13.2">
      <c r="B53" s="51"/>
      <c r="C53" s="52"/>
    </row>
    <row r="54" spans="2:3" ht="13.2">
      <c r="B54" s="51"/>
      <c r="C54" s="52"/>
    </row>
    <row r="55" spans="2:3" ht="13.2">
      <c r="B55" s="51"/>
      <c r="C55" s="52"/>
    </row>
    <row r="56" spans="2:3" ht="13.2">
      <c r="B56" s="51"/>
      <c r="C56" s="52"/>
    </row>
    <row r="57" spans="2:3" ht="13.2">
      <c r="B57" s="51"/>
      <c r="C57" s="52"/>
    </row>
    <row r="58" spans="2:3" ht="13.2">
      <c r="B58" s="51"/>
      <c r="C58" s="52"/>
    </row>
    <row r="59" spans="2:3" ht="13.2">
      <c r="B59" s="51"/>
      <c r="C59" s="52"/>
    </row>
    <row r="60" spans="2:3" ht="13.2">
      <c r="B60" s="51"/>
      <c r="C60" s="52"/>
    </row>
    <row r="61" spans="2:3" ht="13.2">
      <c r="B61" s="51"/>
      <c r="C61" s="52"/>
    </row>
    <row r="62" spans="2:3" ht="13.2">
      <c r="B62" s="51"/>
      <c r="C62" s="52"/>
    </row>
    <row r="63" spans="2:3" ht="13.2">
      <c r="B63" s="51"/>
      <c r="C63" s="52"/>
    </row>
    <row r="64" spans="2:3" ht="13.2">
      <c r="B64" s="51"/>
      <c r="C64" s="52"/>
    </row>
    <row r="65" spans="2:3" ht="13.2">
      <c r="B65" s="51"/>
      <c r="C65" s="52"/>
    </row>
    <row r="66" spans="2:3" ht="13.2">
      <c r="B66" s="51"/>
      <c r="C66" s="52"/>
    </row>
    <row r="67" spans="2:3" ht="13.2">
      <c r="B67" s="51"/>
      <c r="C67" s="52"/>
    </row>
    <row r="68" spans="2:3" ht="13.2">
      <c r="B68" s="51"/>
      <c r="C68" s="52"/>
    </row>
    <row r="69" spans="2:3" ht="13.2">
      <c r="B69" s="51"/>
      <c r="C69" s="52"/>
    </row>
    <row r="70" spans="2:3" ht="13.2">
      <c r="B70" s="51"/>
      <c r="C70" s="52"/>
    </row>
    <row r="71" spans="2:3" ht="13.2">
      <c r="B71" s="51"/>
      <c r="C71" s="52"/>
    </row>
    <row r="72" spans="2:3" ht="13.2">
      <c r="B72" s="51"/>
      <c r="C72" s="52"/>
    </row>
    <row r="73" spans="2:3" ht="13.2">
      <c r="B73" s="51"/>
      <c r="C73" s="52"/>
    </row>
    <row r="74" spans="2:3" ht="13.2">
      <c r="B74" s="51"/>
      <c r="C74" s="52"/>
    </row>
    <row r="75" spans="2:3" ht="13.2">
      <c r="B75" s="51"/>
      <c r="C75" s="52"/>
    </row>
    <row r="76" spans="2:3" ht="13.2">
      <c r="B76" s="51"/>
      <c r="C76" s="52"/>
    </row>
    <row r="77" spans="2:3" ht="13.2">
      <c r="B77" s="51"/>
      <c r="C77" s="52"/>
    </row>
    <row r="78" spans="2:3" ht="13.2">
      <c r="B78" s="51"/>
      <c r="C78" s="52"/>
    </row>
    <row r="79" spans="2:3" ht="13.2">
      <c r="B79" s="51"/>
      <c r="C79" s="52"/>
    </row>
    <row r="80" spans="2:3" ht="13.2">
      <c r="B80" s="51"/>
      <c r="C80" s="52"/>
    </row>
    <row r="81" spans="2:3" ht="13.2">
      <c r="B81" s="51"/>
      <c r="C81" s="52"/>
    </row>
    <row r="82" spans="2:3" ht="13.2">
      <c r="B82" s="51"/>
      <c r="C82" s="52"/>
    </row>
    <row r="83" spans="2:3" ht="13.2">
      <c r="B83" s="51"/>
      <c r="C83" s="52"/>
    </row>
    <row r="84" spans="2:3" ht="13.2">
      <c r="B84" s="51"/>
      <c r="C84" s="52"/>
    </row>
    <row r="85" spans="2:3" ht="13.2">
      <c r="B85" s="51"/>
      <c r="C85" s="52"/>
    </row>
    <row r="86" spans="2:3" ht="13.2">
      <c r="B86" s="51"/>
      <c r="C86" s="52"/>
    </row>
    <row r="87" spans="2:3" ht="13.2">
      <c r="B87" s="51"/>
      <c r="C87" s="52"/>
    </row>
    <row r="88" spans="2:3" ht="13.2">
      <c r="B88" s="51"/>
      <c r="C88" s="52"/>
    </row>
    <row r="89" spans="2:3" ht="13.2">
      <c r="B89" s="51"/>
      <c r="C89" s="52"/>
    </row>
    <row r="90" spans="2:3" ht="13.2">
      <c r="B90" s="51"/>
      <c r="C90" s="52"/>
    </row>
    <row r="91" spans="2:3" ht="13.2">
      <c r="B91" s="51"/>
      <c r="C91" s="52"/>
    </row>
    <row r="92" spans="2:3" ht="13.2">
      <c r="B92" s="51"/>
      <c r="C92" s="52"/>
    </row>
    <row r="93" spans="2:3" ht="13.2">
      <c r="B93" s="51"/>
      <c r="C93" s="52"/>
    </row>
    <row r="94" spans="2:3" ht="13.2">
      <c r="B94" s="51"/>
      <c r="C94" s="52"/>
    </row>
    <row r="95" spans="2:3" ht="13.2">
      <c r="B95" s="51"/>
      <c r="C95" s="52"/>
    </row>
    <row r="96" spans="2:3" ht="13.2">
      <c r="B96" s="51"/>
      <c r="C96" s="52"/>
    </row>
    <row r="97" spans="2:3" ht="13.2">
      <c r="B97" s="51"/>
      <c r="C97" s="52"/>
    </row>
    <row r="98" spans="2:3" ht="13.2">
      <c r="B98" s="51"/>
      <c r="C98" s="52"/>
    </row>
    <row r="99" spans="2:3" ht="13.2">
      <c r="B99" s="51"/>
      <c r="C99" s="52"/>
    </row>
    <row r="100" spans="2:3" ht="13.2">
      <c r="B100" s="51"/>
      <c r="C100" s="52"/>
    </row>
    <row r="101" spans="2:3" ht="13.2">
      <c r="B101" s="51"/>
      <c r="C101" s="52"/>
    </row>
    <row r="102" spans="2:3" ht="13.2">
      <c r="B102" s="51"/>
      <c r="C102" s="52"/>
    </row>
    <row r="103" spans="2:3" ht="13.2">
      <c r="B103" s="51"/>
      <c r="C103" s="52"/>
    </row>
    <row r="104" spans="2:3" ht="13.2">
      <c r="B104" s="51"/>
      <c r="C104" s="52"/>
    </row>
    <row r="105" spans="2:3" ht="13.2">
      <c r="B105" s="51"/>
      <c r="C105" s="52"/>
    </row>
    <row r="106" spans="2:3" ht="13.2">
      <c r="B106" s="51"/>
      <c r="C106" s="52"/>
    </row>
    <row r="107" spans="2:3" ht="13.2">
      <c r="B107" s="51"/>
      <c r="C107" s="52"/>
    </row>
    <row r="108" spans="2:3" ht="13.2">
      <c r="B108" s="51"/>
      <c r="C108" s="52"/>
    </row>
    <row r="109" spans="2:3" ht="13.2">
      <c r="B109" s="51"/>
      <c r="C109" s="52"/>
    </row>
    <row r="110" spans="2:3" ht="13.2">
      <c r="B110" s="51"/>
      <c r="C110" s="52"/>
    </row>
    <row r="111" spans="2:3" ht="13.2">
      <c r="B111" s="51"/>
      <c r="C111" s="52"/>
    </row>
    <row r="112" spans="2:3" ht="13.2">
      <c r="B112" s="51"/>
      <c r="C112" s="52"/>
    </row>
    <row r="113" spans="2:3" ht="13.2">
      <c r="B113" s="51"/>
      <c r="C113" s="52"/>
    </row>
    <row r="114" spans="2:3" ht="13.2">
      <c r="B114" s="51"/>
      <c r="C114" s="52"/>
    </row>
    <row r="115" spans="2:3" ht="13.2">
      <c r="B115" s="51"/>
      <c r="C115" s="52"/>
    </row>
    <row r="116" spans="2:3" ht="13.2">
      <c r="B116" s="51"/>
      <c r="C116" s="52"/>
    </row>
    <row r="117" spans="2:3" ht="13.2">
      <c r="B117" s="51"/>
      <c r="C117" s="52"/>
    </row>
    <row r="118" spans="2:3" ht="13.2">
      <c r="B118" s="51"/>
      <c r="C118" s="52"/>
    </row>
    <row r="119" spans="2:3" ht="13.2">
      <c r="B119" s="51"/>
      <c r="C119" s="52"/>
    </row>
    <row r="120" spans="2:3" ht="13.2">
      <c r="B120" s="51"/>
      <c r="C120" s="52"/>
    </row>
    <row r="121" spans="2:3" ht="13.2">
      <c r="B121" s="51"/>
      <c r="C121" s="52"/>
    </row>
    <row r="122" spans="2:3" ht="13.2">
      <c r="B122" s="51"/>
      <c r="C122" s="52"/>
    </row>
    <row r="123" spans="2:3" ht="13.2">
      <c r="B123" s="51"/>
      <c r="C123" s="52"/>
    </row>
    <row r="124" spans="2:3" ht="13.2">
      <c r="B124" s="51"/>
      <c r="C124" s="52"/>
    </row>
    <row r="125" spans="2:3" ht="13.2">
      <c r="B125" s="51"/>
      <c r="C125" s="52"/>
    </row>
    <row r="126" spans="2:3" ht="13.2">
      <c r="B126" s="51"/>
      <c r="C126" s="52"/>
    </row>
    <row r="127" spans="2:3" ht="13.2">
      <c r="B127" s="51"/>
      <c r="C127" s="52"/>
    </row>
    <row r="128" spans="2:3" ht="13.2">
      <c r="B128" s="51"/>
      <c r="C128" s="52"/>
    </row>
    <row r="129" spans="2:3" ht="13.2">
      <c r="B129" s="51"/>
      <c r="C129" s="52"/>
    </row>
    <row r="130" spans="2:3" ht="13.2">
      <c r="B130" s="51"/>
      <c r="C130" s="52"/>
    </row>
    <row r="131" spans="2:3" ht="13.2">
      <c r="B131" s="51"/>
      <c r="C131" s="52"/>
    </row>
    <row r="132" spans="2:3" ht="13.2">
      <c r="B132" s="51"/>
      <c r="C132" s="52"/>
    </row>
    <row r="133" spans="2:3" ht="13.2">
      <c r="B133" s="51"/>
      <c r="C133" s="52"/>
    </row>
    <row r="134" spans="2:3" ht="13.2">
      <c r="B134" s="51"/>
      <c r="C134" s="52"/>
    </row>
    <row r="135" spans="2:3" ht="13.2">
      <c r="B135" s="51"/>
      <c r="C135" s="52"/>
    </row>
    <row r="136" spans="2:3" ht="13.2">
      <c r="B136" s="51"/>
      <c r="C136" s="52"/>
    </row>
    <row r="137" spans="2:3" ht="13.2">
      <c r="B137" s="51"/>
      <c r="C137" s="52"/>
    </row>
    <row r="138" spans="2:3" ht="13.2">
      <c r="B138" s="51"/>
      <c r="C138" s="52"/>
    </row>
    <row r="139" spans="2:3" ht="13.2">
      <c r="B139" s="51"/>
      <c r="C139" s="52"/>
    </row>
    <row r="140" spans="2:3" ht="13.2">
      <c r="B140" s="51"/>
      <c r="C140" s="52"/>
    </row>
    <row r="141" spans="2:3" ht="13.2">
      <c r="B141" s="51"/>
      <c r="C141" s="52"/>
    </row>
    <row r="142" spans="2:3" ht="13.2">
      <c r="B142" s="51"/>
      <c r="C142" s="52"/>
    </row>
    <row r="143" spans="2:3" ht="13.2">
      <c r="B143" s="51"/>
      <c r="C143" s="52"/>
    </row>
    <row r="144" spans="2:3" ht="13.2">
      <c r="B144" s="51"/>
      <c r="C144" s="52"/>
    </row>
    <row r="145" spans="2:3" ht="13.2">
      <c r="B145" s="51"/>
      <c r="C145" s="52"/>
    </row>
    <row r="146" spans="2:3" ht="13.2">
      <c r="B146" s="51"/>
      <c r="C146" s="52"/>
    </row>
    <row r="147" spans="2:3" ht="13.2">
      <c r="B147" s="51"/>
      <c r="C147" s="52"/>
    </row>
    <row r="148" spans="2:3" ht="13.2">
      <c r="B148" s="51"/>
      <c r="C148" s="52"/>
    </row>
    <row r="149" spans="2:3" ht="13.2">
      <c r="B149" s="51"/>
      <c r="C149" s="52"/>
    </row>
    <row r="150" spans="2:3" ht="13.2">
      <c r="B150" s="51"/>
      <c r="C150" s="52"/>
    </row>
    <row r="151" spans="2:3" ht="13.2">
      <c r="B151" s="51"/>
      <c r="C151" s="52"/>
    </row>
    <row r="152" spans="2:3" ht="13.2">
      <c r="B152" s="51"/>
      <c r="C152" s="52"/>
    </row>
    <row r="153" spans="2:3" ht="13.2">
      <c r="B153" s="51"/>
      <c r="C153" s="52"/>
    </row>
    <row r="154" spans="2:3" ht="13.2">
      <c r="B154" s="51"/>
      <c r="C154" s="52"/>
    </row>
    <row r="155" spans="2:3" ht="13.2">
      <c r="B155" s="51"/>
      <c r="C155" s="52"/>
    </row>
    <row r="156" spans="2:3" ht="13.2">
      <c r="B156" s="51"/>
      <c r="C156" s="52"/>
    </row>
    <row r="157" spans="2:3" ht="13.2">
      <c r="B157" s="51"/>
      <c r="C157" s="52"/>
    </row>
    <row r="158" spans="2:3" ht="13.2">
      <c r="B158" s="51"/>
      <c r="C158" s="52"/>
    </row>
    <row r="159" spans="2:3" ht="13.2">
      <c r="B159" s="51"/>
      <c r="C159" s="52"/>
    </row>
    <row r="160" spans="2:3" ht="13.2">
      <c r="B160" s="51"/>
      <c r="C160" s="52"/>
    </row>
    <row r="161" spans="2:3" ht="13.2">
      <c r="B161" s="51"/>
      <c r="C161" s="52"/>
    </row>
    <row r="162" spans="2:3" ht="13.2">
      <c r="B162" s="51"/>
      <c r="C162" s="52"/>
    </row>
    <row r="163" spans="2:3" ht="13.2">
      <c r="B163" s="51"/>
      <c r="C163" s="52"/>
    </row>
    <row r="164" spans="2:3" ht="13.2">
      <c r="B164" s="51"/>
      <c r="C164" s="52"/>
    </row>
    <row r="165" spans="2:3" ht="13.2">
      <c r="B165" s="51"/>
      <c r="C165" s="52"/>
    </row>
    <row r="166" spans="2:3" ht="13.2">
      <c r="B166" s="51"/>
      <c r="C166" s="52"/>
    </row>
    <row r="167" spans="2:3" ht="13.2">
      <c r="B167" s="51"/>
      <c r="C167" s="52"/>
    </row>
    <row r="168" spans="2:3" ht="13.2">
      <c r="B168" s="51"/>
      <c r="C168" s="52"/>
    </row>
    <row r="169" spans="2:3" ht="13.2">
      <c r="B169" s="51"/>
      <c r="C169" s="52"/>
    </row>
    <row r="170" spans="2:3" ht="13.2">
      <c r="B170" s="51"/>
      <c r="C170" s="52"/>
    </row>
    <row r="171" spans="2:3" ht="13.2">
      <c r="B171" s="51"/>
      <c r="C171" s="52"/>
    </row>
    <row r="172" spans="2:3" ht="13.2">
      <c r="B172" s="51"/>
      <c r="C172" s="52"/>
    </row>
    <row r="173" spans="2:3" ht="13.2">
      <c r="B173" s="51"/>
      <c r="C173" s="52"/>
    </row>
    <row r="174" spans="2:3" ht="13.2">
      <c r="B174" s="51"/>
      <c r="C174" s="52"/>
    </row>
    <row r="175" spans="2:3" ht="13.2">
      <c r="B175" s="51"/>
      <c r="C175" s="52"/>
    </row>
    <row r="176" spans="2:3" ht="13.2">
      <c r="B176" s="51"/>
      <c r="C176" s="52"/>
    </row>
    <row r="177" spans="2:3" ht="13.2">
      <c r="B177" s="51"/>
      <c r="C177" s="52"/>
    </row>
    <row r="178" spans="2:3" ht="13.2">
      <c r="B178" s="51"/>
      <c r="C178" s="52"/>
    </row>
    <row r="179" spans="2:3" ht="13.2">
      <c r="B179" s="51"/>
      <c r="C179" s="52"/>
    </row>
    <row r="180" spans="2:3" ht="13.2">
      <c r="B180" s="51"/>
      <c r="C180" s="52"/>
    </row>
    <row r="181" spans="2:3" ht="13.2">
      <c r="B181" s="51"/>
      <c r="C181" s="52"/>
    </row>
    <row r="182" spans="2:3" ht="13.2">
      <c r="B182" s="51"/>
      <c r="C182" s="52"/>
    </row>
    <row r="183" spans="2:3" ht="13.2">
      <c r="B183" s="51"/>
      <c r="C183" s="52"/>
    </row>
    <row r="184" spans="2:3" ht="13.2">
      <c r="B184" s="51"/>
      <c r="C184" s="52"/>
    </row>
    <row r="185" spans="2:3" ht="13.2">
      <c r="B185" s="51"/>
      <c r="C185" s="52"/>
    </row>
    <row r="186" spans="2:3" ht="13.2">
      <c r="B186" s="51"/>
      <c r="C186" s="52"/>
    </row>
    <row r="187" spans="2:3" ht="13.2">
      <c r="B187" s="51"/>
      <c r="C187" s="52"/>
    </row>
    <row r="188" spans="2:3" ht="13.2">
      <c r="B188" s="51"/>
      <c r="C188" s="52"/>
    </row>
    <row r="189" spans="2:3" ht="13.2">
      <c r="B189" s="51"/>
      <c r="C189" s="52"/>
    </row>
    <row r="190" spans="2:3" ht="13.2">
      <c r="B190" s="51"/>
      <c r="C190" s="52"/>
    </row>
    <row r="191" spans="2:3" ht="13.2">
      <c r="B191" s="51"/>
      <c r="C191" s="52"/>
    </row>
    <row r="192" spans="2:3" ht="13.2">
      <c r="B192" s="51"/>
      <c r="C192" s="52"/>
    </row>
    <row r="193" spans="2:3" ht="13.2">
      <c r="B193" s="51"/>
      <c r="C193" s="52"/>
    </row>
    <row r="194" spans="2:3" ht="13.2">
      <c r="B194" s="51"/>
      <c r="C194" s="52"/>
    </row>
    <row r="195" spans="2:3" ht="13.2">
      <c r="B195" s="51"/>
      <c r="C195" s="52"/>
    </row>
    <row r="196" spans="2:3" ht="13.2">
      <c r="B196" s="51"/>
      <c r="C196" s="52"/>
    </row>
    <row r="197" spans="2:3" ht="13.2">
      <c r="B197" s="51"/>
      <c r="C197" s="52"/>
    </row>
    <row r="198" spans="2:3" ht="13.2">
      <c r="B198" s="51"/>
      <c r="C198" s="52"/>
    </row>
    <row r="199" spans="2:3" ht="13.2">
      <c r="B199" s="51"/>
      <c r="C199" s="52"/>
    </row>
    <row r="200" spans="2:3" ht="13.2">
      <c r="B200" s="51"/>
      <c r="C200" s="52"/>
    </row>
    <row r="201" spans="2:3" ht="13.2">
      <c r="B201" s="51"/>
      <c r="C201" s="52"/>
    </row>
    <row r="202" spans="2:3" ht="13.2">
      <c r="B202" s="51"/>
      <c r="C202" s="52"/>
    </row>
    <row r="203" spans="2:3" ht="13.2">
      <c r="B203" s="51"/>
      <c r="C203" s="52"/>
    </row>
    <row r="204" spans="2:3" ht="13.2">
      <c r="B204" s="51"/>
      <c r="C204" s="52"/>
    </row>
    <row r="205" spans="2:3" ht="13.2">
      <c r="B205" s="51"/>
      <c r="C205" s="52"/>
    </row>
    <row r="206" spans="2:3" ht="13.2">
      <c r="B206" s="51"/>
      <c r="C206" s="52"/>
    </row>
    <row r="207" spans="2:3" ht="13.2">
      <c r="B207" s="51"/>
      <c r="C207" s="52"/>
    </row>
    <row r="208" spans="2:3" ht="13.2">
      <c r="B208" s="51"/>
      <c r="C208" s="52"/>
    </row>
    <row r="209" spans="2:3" ht="13.2">
      <c r="B209" s="51"/>
      <c r="C209" s="52"/>
    </row>
    <row r="210" spans="2:3" ht="13.2">
      <c r="B210" s="51"/>
      <c r="C210" s="52"/>
    </row>
    <row r="211" spans="2:3" ht="13.2">
      <c r="B211" s="51"/>
      <c r="C211" s="52"/>
    </row>
    <row r="212" spans="2:3" ht="13.2">
      <c r="B212" s="51"/>
      <c r="C212" s="52"/>
    </row>
    <row r="213" spans="2:3" ht="13.2">
      <c r="B213" s="51"/>
      <c r="C213" s="52"/>
    </row>
    <row r="214" spans="2:3" ht="13.2">
      <c r="B214" s="51"/>
      <c r="C214" s="52"/>
    </row>
    <row r="215" spans="2:3" ht="13.2">
      <c r="B215" s="51"/>
      <c r="C215" s="52"/>
    </row>
    <row r="216" spans="2:3" ht="13.2">
      <c r="B216" s="51"/>
      <c r="C216" s="52"/>
    </row>
    <row r="217" spans="2:3" ht="13.2">
      <c r="B217" s="51"/>
      <c r="C217" s="52"/>
    </row>
    <row r="218" spans="2:3" ht="13.2">
      <c r="B218" s="51"/>
      <c r="C218" s="52"/>
    </row>
    <row r="219" spans="2:3" ht="13.2">
      <c r="B219" s="51"/>
      <c r="C219" s="52"/>
    </row>
    <row r="220" spans="2:3" ht="13.2">
      <c r="B220" s="51"/>
      <c r="C220" s="52"/>
    </row>
    <row r="221" spans="2:3" ht="13.2">
      <c r="B221" s="51"/>
      <c r="C221" s="52"/>
    </row>
    <row r="222" spans="2:3" ht="13.2">
      <c r="B222" s="51"/>
      <c r="C222" s="52"/>
    </row>
    <row r="223" spans="2:3" ht="13.2">
      <c r="B223" s="51"/>
      <c r="C223" s="52"/>
    </row>
    <row r="224" spans="2:3" ht="13.2">
      <c r="B224" s="51"/>
      <c r="C224" s="52"/>
    </row>
    <row r="225" spans="2:3" ht="13.2">
      <c r="B225" s="51"/>
      <c r="C225" s="52"/>
    </row>
    <row r="226" spans="2:3" ht="13.2">
      <c r="B226" s="51"/>
      <c r="C226" s="52"/>
    </row>
    <row r="227" spans="2:3" ht="13.2">
      <c r="B227" s="51"/>
      <c r="C227" s="52"/>
    </row>
    <row r="228" spans="2:3" ht="13.2">
      <c r="B228" s="51"/>
      <c r="C228" s="52"/>
    </row>
    <row r="229" spans="2:3" ht="13.2">
      <c r="B229" s="51"/>
      <c r="C229" s="52"/>
    </row>
    <row r="230" spans="2:3" ht="13.2">
      <c r="B230" s="51"/>
      <c r="C230" s="52"/>
    </row>
    <row r="231" spans="2:3" ht="13.2">
      <c r="B231" s="51"/>
      <c r="C231" s="52"/>
    </row>
    <row r="232" spans="2:3" ht="13.2">
      <c r="B232" s="51"/>
      <c r="C232" s="52"/>
    </row>
    <row r="233" spans="2:3" ht="13.2">
      <c r="B233" s="51"/>
      <c r="C233" s="52"/>
    </row>
    <row r="234" spans="2:3" ht="13.2">
      <c r="B234" s="51"/>
      <c r="C234" s="52"/>
    </row>
    <row r="235" spans="2:3" ht="13.2">
      <c r="B235" s="51"/>
      <c r="C235" s="52"/>
    </row>
    <row r="236" spans="2:3" ht="13.2">
      <c r="B236" s="51"/>
      <c r="C236" s="52"/>
    </row>
    <row r="237" spans="2:3" ht="13.2">
      <c r="B237" s="51"/>
      <c r="C237" s="52"/>
    </row>
    <row r="238" spans="2:3" ht="13.2">
      <c r="B238" s="51"/>
      <c r="C238" s="52"/>
    </row>
    <row r="239" spans="2:3" ht="13.2">
      <c r="B239" s="51"/>
      <c r="C239" s="52"/>
    </row>
    <row r="240" spans="2:3" ht="13.2">
      <c r="B240" s="51"/>
      <c r="C240" s="52"/>
    </row>
    <row r="241" spans="2:3" ht="13.2">
      <c r="B241" s="51"/>
      <c r="C241" s="52"/>
    </row>
    <row r="242" spans="2:3" ht="13.2">
      <c r="B242" s="51"/>
      <c r="C242" s="52"/>
    </row>
    <row r="243" spans="2:3" ht="13.2">
      <c r="B243" s="51"/>
      <c r="C243" s="52"/>
    </row>
    <row r="244" spans="2:3" ht="13.2">
      <c r="B244" s="51"/>
      <c r="C244" s="52"/>
    </row>
    <row r="245" spans="2:3" ht="13.2">
      <c r="B245" s="51"/>
      <c r="C245" s="52"/>
    </row>
    <row r="246" spans="2:3" ht="13.2">
      <c r="B246" s="51"/>
      <c r="C246" s="52"/>
    </row>
    <row r="247" spans="2:3" ht="13.2">
      <c r="B247" s="51"/>
      <c r="C247" s="52"/>
    </row>
    <row r="248" spans="2:3" ht="13.2">
      <c r="B248" s="51"/>
      <c r="C248" s="52"/>
    </row>
    <row r="249" spans="2:3" ht="13.2">
      <c r="B249" s="51"/>
      <c r="C249" s="52"/>
    </row>
    <row r="250" spans="2:3" ht="13.2">
      <c r="B250" s="51"/>
      <c r="C250" s="52"/>
    </row>
    <row r="251" spans="2:3" ht="13.2">
      <c r="B251" s="51"/>
      <c r="C251" s="52"/>
    </row>
    <row r="252" spans="2:3" ht="13.2">
      <c r="B252" s="51"/>
      <c r="C252" s="52"/>
    </row>
    <row r="253" spans="2:3" ht="13.2">
      <c r="B253" s="51"/>
      <c r="C253" s="52"/>
    </row>
    <row r="254" spans="2:3" ht="13.2">
      <c r="B254" s="51"/>
      <c r="C254" s="52"/>
    </row>
    <row r="255" spans="2:3" ht="13.2">
      <c r="B255" s="51"/>
      <c r="C255" s="52"/>
    </row>
    <row r="256" spans="2:3" ht="13.2">
      <c r="B256" s="51"/>
      <c r="C256" s="52"/>
    </row>
    <row r="257" spans="2:3" ht="13.2">
      <c r="B257" s="51"/>
      <c r="C257" s="52"/>
    </row>
    <row r="258" spans="2:3" ht="13.2">
      <c r="B258" s="51"/>
      <c r="C258" s="52"/>
    </row>
    <row r="259" spans="2:3" ht="13.2">
      <c r="B259" s="51"/>
      <c r="C259" s="52"/>
    </row>
    <row r="260" spans="2:3" ht="13.2">
      <c r="B260" s="51"/>
      <c r="C260" s="52"/>
    </row>
    <row r="261" spans="2:3" ht="13.2">
      <c r="B261" s="51"/>
      <c r="C261" s="52"/>
    </row>
    <row r="262" spans="2:3" ht="13.2">
      <c r="B262" s="51"/>
      <c r="C262" s="52"/>
    </row>
    <row r="263" spans="2:3" ht="13.2">
      <c r="B263" s="51"/>
      <c r="C263" s="52"/>
    </row>
    <row r="264" spans="2:3" ht="13.2">
      <c r="B264" s="51"/>
      <c r="C264" s="52"/>
    </row>
    <row r="265" spans="2:3" ht="13.2">
      <c r="B265" s="51"/>
      <c r="C265" s="52"/>
    </row>
    <row r="266" spans="2:3" ht="13.2">
      <c r="B266" s="51"/>
      <c r="C266" s="52"/>
    </row>
    <row r="267" spans="2:3" ht="13.2">
      <c r="B267" s="51"/>
      <c r="C267" s="52"/>
    </row>
    <row r="268" spans="2:3" ht="13.2">
      <c r="B268" s="51"/>
      <c r="C268" s="52"/>
    </row>
    <row r="269" spans="2:3" ht="13.2">
      <c r="B269" s="51"/>
      <c r="C269" s="52"/>
    </row>
    <row r="270" spans="2:3" ht="13.2">
      <c r="B270" s="51"/>
      <c r="C270" s="52"/>
    </row>
    <row r="271" spans="2:3" ht="13.2">
      <c r="B271" s="51"/>
      <c r="C271" s="52"/>
    </row>
    <row r="272" spans="2:3" ht="13.2">
      <c r="B272" s="51"/>
      <c r="C272" s="52"/>
    </row>
    <row r="273" spans="2:3" ht="13.2">
      <c r="B273" s="51"/>
      <c r="C273" s="52"/>
    </row>
    <row r="274" spans="2:3" ht="13.2">
      <c r="B274" s="51"/>
      <c r="C274" s="52"/>
    </row>
    <row r="275" spans="2:3" ht="13.2">
      <c r="B275" s="51"/>
      <c r="C275" s="52"/>
    </row>
    <row r="276" spans="2:3" ht="13.2">
      <c r="B276" s="51"/>
      <c r="C276" s="52"/>
    </row>
    <row r="277" spans="2:3" ht="13.2">
      <c r="B277" s="51"/>
      <c r="C277" s="52"/>
    </row>
    <row r="278" spans="2:3" ht="13.2">
      <c r="B278" s="51"/>
      <c r="C278" s="52"/>
    </row>
    <row r="279" spans="2:3" ht="13.2">
      <c r="B279" s="51"/>
      <c r="C279" s="52"/>
    </row>
    <row r="280" spans="2:3" ht="13.2">
      <c r="B280" s="51"/>
      <c r="C280" s="52"/>
    </row>
    <row r="281" spans="2:3" ht="13.2">
      <c r="B281" s="51"/>
      <c r="C281" s="52"/>
    </row>
    <row r="282" spans="2:3" ht="13.2">
      <c r="B282" s="51"/>
      <c r="C282" s="52"/>
    </row>
    <row r="283" spans="2:3" ht="13.2">
      <c r="B283" s="51"/>
      <c r="C283" s="52"/>
    </row>
    <row r="284" spans="2:3" ht="13.2">
      <c r="B284" s="51"/>
      <c r="C284" s="52"/>
    </row>
    <row r="285" spans="2:3" ht="13.2">
      <c r="B285" s="51"/>
      <c r="C285" s="52"/>
    </row>
    <row r="286" spans="2:3" ht="13.2">
      <c r="B286" s="51"/>
      <c r="C286" s="52"/>
    </row>
    <row r="287" spans="2:3" ht="13.2">
      <c r="B287" s="51"/>
      <c r="C287" s="52"/>
    </row>
    <row r="288" spans="2:3" ht="13.2">
      <c r="B288" s="51"/>
      <c r="C288" s="52"/>
    </row>
    <row r="289" spans="2:3" ht="13.2">
      <c r="B289" s="51"/>
      <c r="C289" s="52"/>
    </row>
    <row r="290" spans="2:3" ht="13.2">
      <c r="B290" s="51"/>
      <c r="C290" s="52"/>
    </row>
    <row r="291" spans="2:3" ht="13.2">
      <c r="B291" s="51"/>
      <c r="C291" s="52"/>
    </row>
    <row r="292" spans="2:3" ht="13.2">
      <c r="B292" s="51"/>
      <c r="C292" s="52"/>
    </row>
    <row r="293" spans="2:3" ht="13.2">
      <c r="B293" s="51"/>
      <c r="C293" s="52"/>
    </row>
    <row r="294" spans="2:3" ht="13.2">
      <c r="B294" s="51"/>
      <c r="C294" s="52"/>
    </row>
    <row r="295" spans="2:3" ht="13.2">
      <c r="B295" s="51"/>
      <c r="C295" s="52"/>
    </row>
    <row r="296" spans="2:3" ht="13.2">
      <c r="B296" s="51"/>
      <c r="C296" s="52"/>
    </row>
    <row r="297" spans="2:3" ht="13.2">
      <c r="B297" s="51"/>
      <c r="C297" s="52"/>
    </row>
    <row r="298" spans="2:3" ht="13.2">
      <c r="B298" s="51"/>
      <c r="C298" s="52"/>
    </row>
    <row r="299" spans="2:3" ht="13.2">
      <c r="B299" s="51"/>
      <c r="C299" s="52"/>
    </row>
    <row r="300" spans="2:3" ht="13.2">
      <c r="B300" s="51"/>
      <c r="C300" s="52"/>
    </row>
    <row r="301" spans="2:3" ht="13.2">
      <c r="B301" s="51"/>
      <c r="C301" s="52"/>
    </row>
    <row r="302" spans="2:3" ht="13.2">
      <c r="B302" s="51"/>
      <c r="C302" s="52"/>
    </row>
    <row r="303" spans="2:3" ht="13.2">
      <c r="B303" s="51"/>
      <c r="C303" s="52"/>
    </row>
    <row r="304" spans="2:3" ht="13.2">
      <c r="B304" s="51"/>
      <c r="C304" s="52"/>
    </row>
    <row r="305" spans="2:3" ht="13.2">
      <c r="B305" s="51"/>
      <c r="C305" s="52"/>
    </row>
    <row r="306" spans="2:3" ht="13.2">
      <c r="B306" s="51"/>
      <c r="C306" s="52"/>
    </row>
    <row r="307" spans="2:3" ht="13.2">
      <c r="B307" s="51"/>
      <c r="C307" s="52"/>
    </row>
    <row r="308" spans="2:3" ht="13.2">
      <c r="B308" s="51"/>
      <c r="C308" s="52"/>
    </row>
    <row r="309" spans="2:3" ht="13.2">
      <c r="B309" s="51"/>
      <c r="C309" s="52"/>
    </row>
    <row r="310" spans="2:3" ht="13.2">
      <c r="B310" s="51"/>
      <c r="C310" s="52"/>
    </row>
    <row r="311" spans="2:3" ht="13.2">
      <c r="B311" s="51"/>
      <c r="C311" s="52"/>
    </row>
    <row r="312" spans="2:3" ht="13.2">
      <c r="B312" s="51"/>
      <c r="C312" s="52"/>
    </row>
    <row r="313" spans="2:3" ht="13.2">
      <c r="B313" s="51"/>
      <c r="C313" s="52"/>
    </row>
    <row r="314" spans="2:3" ht="13.2">
      <c r="B314" s="51"/>
      <c r="C314" s="52"/>
    </row>
    <row r="315" spans="2:3" ht="13.2">
      <c r="B315" s="51"/>
      <c r="C315" s="52"/>
    </row>
    <row r="316" spans="2:3" ht="13.2">
      <c r="B316" s="51"/>
      <c r="C316" s="52"/>
    </row>
    <row r="317" spans="2:3" ht="13.2">
      <c r="B317" s="51"/>
      <c r="C317" s="52"/>
    </row>
    <row r="318" spans="2:3" ht="13.2">
      <c r="B318" s="51"/>
      <c r="C318" s="52"/>
    </row>
    <row r="319" spans="2:3" ht="13.2">
      <c r="B319" s="51"/>
      <c r="C319" s="52"/>
    </row>
    <row r="320" spans="2:3" ht="13.2">
      <c r="B320" s="51"/>
      <c r="C320" s="52"/>
    </row>
    <row r="321" spans="2:3" ht="13.2">
      <c r="B321" s="51"/>
      <c r="C321" s="52"/>
    </row>
    <row r="322" spans="2:3" ht="13.2">
      <c r="B322" s="51"/>
      <c r="C322" s="52"/>
    </row>
    <row r="323" spans="2:3" ht="13.2">
      <c r="B323" s="51"/>
      <c r="C323" s="52"/>
    </row>
    <row r="324" spans="2:3" ht="13.2">
      <c r="B324" s="51"/>
      <c r="C324" s="52"/>
    </row>
    <row r="325" spans="2:3" ht="13.2">
      <c r="B325" s="51"/>
      <c r="C325" s="52"/>
    </row>
    <row r="326" spans="2:3" ht="13.2">
      <c r="B326" s="51"/>
      <c r="C326" s="52"/>
    </row>
    <row r="327" spans="2:3" ht="13.2">
      <c r="B327" s="51"/>
      <c r="C327" s="52"/>
    </row>
    <row r="328" spans="2:3" ht="13.2">
      <c r="B328" s="51"/>
      <c r="C328" s="52"/>
    </row>
    <row r="329" spans="2:3" ht="13.2">
      <c r="B329" s="51"/>
      <c r="C329" s="52"/>
    </row>
    <row r="330" spans="2:3" ht="13.2">
      <c r="B330" s="51"/>
      <c r="C330" s="52"/>
    </row>
    <row r="331" spans="2:3" ht="13.2">
      <c r="B331" s="51"/>
      <c r="C331" s="52"/>
    </row>
    <row r="332" spans="2:3" ht="13.2">
      <c r="B332" s="51"/>
      <c r="C332" s="52"/>
    </row>
    <row r="333" spans="2:3" ht="13.2">
      <c r="B333" s="51"/>
      <c r="C333" s="52"/>
    </row>
    <row r="334" spans="2:3" ht="13.2">
      <c r="B334" s="51"/>
      <c r="C334" s="52"/>
    </row>
    <row r="335" spans="2:3" ht="13.2">
      <c r="B335" s="51"/>
      <c r="C335" s="52"/>
    </row>
    <row r="336" spans="2:3" ht="13.2">
      <c r="B336" s="51"/>
      <c r="C336" s="52"/>
    </row>
    <row r="337" spans="2:3" ht="13.2">
      <c r="B337" s="51"/>
      <c r="C337" s="52"/>
    </row>
    <row r="338" spans="2:3" ht="13.2">
      <c r="B338" s="51"/>
      <c r="C338" s="52"/>
    </row>
    <row r="339" spans="2:3" ht="13.2">
      <c r="B339" s="51"/>
      <c r="C339" s="52"/>
    </row>
    <row r="340" spans="2:3" ht="13.2">
      <c r="B340" s="51"/>
      <c r="C340" s="52"/>
    </row>
    <row r="341" spans="2:3" ht="13.2">
      <c r="B341" s="51"/>
      <c r="C341" s="52"/>
    </row>
    <row r="342" spans="2:3" ht="13.2">
      <c r="B342" s="51"/>
      <c r="C342" s="52"/>
    </row>
    <row r="343" spans="2:3" ht="13.2">
      <c r="B343" s="51"/>
      <c r="C343" s="52"/>
    </row>
    <row r="344" spans="2:3" ht="13.2">
      <c r="B344" s="51"/>
      <c r="C344" s="52"/>
    </row>
    <row r="345" spans="2:3" ht="13.2">
      <c r="B345" s="51"/>
      <c r="C345" s="52"/>
    </row>
    <row r="346" spans="2:3" ht="13.2">
      <c r="B346" s="51"/>
      <c r="C346" s="52"/>
    </row>
    <row r="347" spans="2:3" ht="13.2">
      <c r="B347" s="51"/>
      <c r="C347" s="52"/>
    </row>
    <row r="348" spans="2:3" ht="13.2">
      <c r="B348" s="51"/>
      <c r="C348" s="52"/>
    </row>
    <row r="349" spans="2:3" ht="13.2">
      <c r="B349" s="51"/>
      <c r="C349" s="52"/>
    </row>
    <row r="350" spans="2:3" ht="13.2">
      <c r="B350" s="51"/>
      <c r="C350" s="52"/>
    </row>
    <row r="351" spans="2:3" ht="13.2">
      <c r="B351" s="51"/>
      <c r="C351" s="52"/>
    </row>
    <row r="352" spans="2:3" ht="13.2">
      <c r="B352" s="51"/>
      <c r="C352" s="52"/>
    </row>
    <row r="353" spans="2:3" ht="13.2">
      <c r="B353" s="51"/>
      <c r="C353" s="52"/>
    </row>
    <row r="354" spans="2:3" ht="13.2">
      <c r="B354" s="51"/>
      <c r="C354" s="52"/>
    </row>
    <row r="355" spans="2:3" ht="13.2">
      <c r="B355" s="51"/>
      <c r="C355" s="52"/>
    </row>
    <row r="356" spans="2:3" ht="13.2">
      <c r="B356" s="51"/>
      <c r="C356" s="52"/>
    </row>
    <row r="357" spans="2:3" ht="13.2">
      <c r="B357" s="51"/>
      <c r="C357" s="52"/>
    </row>
    <row r="358" spans="2:3" ht="13.2">
      <c r="B358" s="51"/>
      <c r="C358" s="52"/>
    </row>
    <row r="359" spans="2:3" ht="13.2">
      <c r="B359" s="51"/>
      <c r="C359" s="52"/>
    </row>
    <row r="360" spans="2:3" ht="13.2">
      <c r="B360" s="51"/>
      <c r="C360" s="52"/>
    </row>
    <row r="361" spans="2:3" ht="13.2">
      <c r="B361" s="51"/>
      <c r="C361" s="52"/>
    </row>
    <row r="362" spans="2:3" ht="13.2">
      <c r="B362" s="51"/>
      <c r="C362" s="52"/>
    </row>
    <row r="363" spans="2:3" ht="13.2">
      <c r="B363" s="51"/>
      <c r="C363" s="52"/>
    </row>
    <row r="364" spans="2:3" ht="13.2">
      <c r="B364" s="51"/>
      <c r="C364" s="52"/>
    </row>
    <row r="365" spans="2:3" ht="13.2">
      <c r="B365" s="51"/>
      <c r="C365" s="52"/>
    </row>
    <row r="366" spans="2:3" ht="13.2">
      <c r="B366" s="51"/>
      <c r="C366" s="52"/>
    </row>
    <row r="367" spans="2:3" ht="13.2">
      <c r="B367" s="51"/>
      <c r="C367" s="52"/>
    </row>
    <row r="368" spans="2:3" ht="13.2">
      <c r="B368" s="51"/>
      <c r="C368" s="52"/>
    </row>
    <row r="369" spans="2:3" ht="13.2">
      <c r="B369" s="51"/>
      <c r="C369" s="52"/>
    </row>
    <row r="370" spans="2:3" ht="13.2">
      <c r="B370" s="51"/>
      <c r="C370" s="52"/>
    </row>
    <row r="371" spans="2:3" ht="13.2">
      <c r="B371" s="51"/>
      <c r="C371" s="52"/>
    </row>
    <row r="372" spans="2:3" ht="13.2">
      <c r="B372" s="51"/>
      <c r="C372" s="52"/>
    </row>
    <row r="373" spans="2:3" ht="13.2">
      <c r="B373" s="51"/>
      <c r="C373" s="52"/>
    </row>
    <row r="374" spans="2:3" ht="13.2">
      <c r="B374" s="51"/>
      <c r="C374" s="52"/>
    </row>
    <row r="375" spans="2:3" ht="13.2">
      <c r="B375" s="51"/>
      <c r="C375" s="52"/>
    </row>
    <row r="376" spans="2:3" ht="13.2">
      <c r="B376" s="51"/>
      <c r="C376" s="52"/>
    </row>
    <row r="377" spans="2:3" ht="13.2">
      <c r="B377" s="51"/>
      <c r="C377" s="52"/>
    </row>
    <row r="378" spans="2:3" ht="13.2">
      <c r="B378" s="51"/>
      <c r="C378" s="52"/>
    </row>
    <row r="379" spans="2:3" ht="13.2">
      <c r="B379" s="51"/>
      <c r="C379" s="52"/>
    </row>
    <row r="380" spans="2:3" ht="13.2">
      <c r="B380" s="51"/>
      <c r="C380" s="52"/>
    </row>
    <row r="381" spans="2:3" ht="13.2">
      <c r="B381" s="51"/>
      <c r="C381" s="52"/>
    </row>
    <row r="382" spans="2:3" ht="13.2">
      <c r="B382" s="51"/>
      <c r="C382" s="52"/>
    </row>
    <row r="383" spans="2:3" ht="13.2">
      <c r="B383" s="51"/>
      <c r="C383" s="52"/>
    </row>
    <row r="384" spans="2:3" ht="13.2">
      <c r="B384" s="51"/>
      <c r="C384" s="52"/>
    </row>
    <row r="385" spans="2:3" ht="13.2">
      <c r="B385" s="51"/>
      <c r="C385" s="52"/>
    </row>
    <row r="386" spans="2:3" ht="13.2">
      <c r="B386" s="51"/>
      <c r="C386" s="52"/>
    </row>
    <row r="387" spans="2:3" ht="13.2">
      <c r="B387" s="51"/>
      <c r="C387" s="52"/>
    </row>
    <row r="388" spans="2:3" ht="13.2">
      <c r="B388" s="51"/>
      <c r="C388" s="52"/>
    </row>
    <row r="389" spans="2:3" ht="13.2">
      <c r="B389" s="51"/>
      <c r="C389" s="52"/>
    </row>
    <row r="390" spans="2:3" ht="13.2">
      <c r="B390" s="51"/>
      <c r="C390" s="52"/>
    </row>
    <row r="391" spans="2:3" ht="13.2">
      <c r="B391" s="51"/>
      <c r="C391" s="52"/>
    </row>
    <row r="392" spans="2:3" ht="13.2">
      <c r="B392" s="51"/>
      <c r="C392" s="52"/>
    </row>
    <row r="393" spans="2:3" ht="13.2">
      <c r="B393" s="51"/>
      <c r="C393" s="52"/>
    </row>
    <row r="394" spans="2:3" ht="13.2">
      <c r="B394" s="51"/>
      <c r="C394" s="52"/>
    </row>
    <row r="395" spans="2:3" ht="13.2">
      <c r="B395" s="51"/>
      <c r="C395" s="52"/>
    </row>
    <row r="396" spans="2:3" ht="13.2">
      <c r="B396" s="51"/>
      <c r="C396" s="52"/>
    </row>
    <row r="397" spans="2:3" ht="13.2">
      <c r="B397" s="51"/>
      <c r="C397" s="52"/>
    </row>
    <row r="398" spans="2:3" ht="13.2">
      <c r="B398" s="51"/>
      <c r="C398" s="52"/>
    </row>
    <row r="399" spans="2:3" ht="13.2">
      <c r="B399" s="51"/>
      <c r="C399" s="52"/>
    </row>
    <row r="400" spans="2:3" ht="13.2">
      <c r="B400" s="51"/>
      <c r="C400" s="52"/>
    </row>
    <row r="401" spans="2:3" ht="13.2">
      <c r="B401" s="51"/>
      <c r="C401" s="52"/>
    </row>
    <row r="402" spans="2:3" ht="13.2">
      <c r="B402" s="51"/>
      <c r="C402" s="52"/>
    </row>
    <row r="403" spans="2:3" ht="13.2">
      <c r="B403" s="51"/>
      <c r="C403" s="52"/>
    </row>
    <row r="404" spans="2:3" ht="13.2">
      <c r="B404" s="51"/>
      <c r="C404" s="52"/>
    </row>
    <row r="405" spans="2:3" ht="13.2">
      <c r="B405" s="51"/>
      <c r="C405" s="52"/>
    </row>
    <row r="406" spans="2:3" ht="13.2">
      <c r="B406" s="51"/>
      <c r="C406" s="52"/>
    </row>
    <row r="407" spans="2:3" ht="13.2">
      <c r="B407" s="51"/>
      <c r="C407" s="52"/>
    </row>
    <row r="408" spans="2:3" ht="13.2">
      <c r="B408" s="51"/>
      <c r="C408" s="52"/>
    </row>
    <row r="409" spans="2:3" ht="13.2">
      <c r="B409" s="51"/>
      <c r="C409" s="52"/>
    </row>
    <row r="410" spans="2:3" ht="13.2">
      <c r="B410" s="51"/>
      <c r="C410" s="52"/>
    </row>
    <row r="411" spans="2:3" ht="13.2">
      <c r="B411" s="51"/>
      <c r="C411" s="52"/>
    </row>
    <row r="412" spans="2:3" ht="13.2">
      <c r="B412" s="51"/>
      <c r="C412" s="52"/>
    </row>
    <row r="413" spans="2:3" ht="13.2">
      <c r="B413" s="51"/>
      <c r="C413" s="52"/>
    </row>
    <row r="414" spans="2:3" ht="13.2">
      <c r="B414" s="51"/>
      <c r="C414" s="52"/>
    </row>
    <row r="415" spans="2:3" ht="13.2">
      <c r="B415" s="51"/>
      <c r="C415" s="52"/>
    </row>
    <row r="416" spans="2:3" ht="13.2">
      <c r="B416" s="51"/>
      <c r="C416" s="52"/>
    </row>
    <row r="417" spans="2:3" ht="13.2">
      <c r="B417" s="51"/>
      <c r="C417" s="52"/>
    </row>
    <row r="418" spans="2:3" ht="13.2">
      <c r="B418" s="51"/>
      <c r="C418" s="52"/>
    </row>
    <row r="419" spans="2:3" ht="13.2">
      <c r="B419" s="51"/>
      <c r="C419" s="52"/>
    </row>
    <row r="420" spans="2:3" ht="13.2">
      <c r="B420" s="51"/>
      <c r="C420" s="52"/>
    </row>
    <row r="421" spans="2:3" ht="13.2">
      <c r="B421" s="51"/>
      <c r="C421" s="52"/>
    </row>
    <row r="422" spans="2:3" ht="13.2">
      <c r="B422" s="51"/>
      <c r="C422" s="52"/>
    </row>
    <row r="423" spans="2:3" ht="13.2">
      <c r="B423" s="51"/>
      <c r="C423" s="52"/>
    </row>
    <row r="424" spans="2:3" ht="13.2">
      <c r="B424" s="51"/>
      <c r="C424" s="52"/>
    </row>
    <row r="425" spans="2:3" ht="13.2">
      <c r="B425" s="51"/>
      <c r="C425" s="52"/>
    </row>
    <row r="426" spans="2:3" ht="13.2">
      <c r="B426" s="51"/>
      <c r="C426" s="52"/>
    </row>
    <row r="427" spans="2:3" ht="13.2">
      <c r="B427" s="51"/>
      <c r="C427" s="52"/>
    </row>
    <row r="428" spans="2:3" ht="13.2">
      <c r="B428" s="51"/>
      <c r="C428" s="52"/>
    </row>
    <row r="429" spans="2:3" ht="13.2">
      <c r="B429" s="51"/>
      <c r="C429" s="52"/>
    </row>
    <row r="430" spans="2:3" ht="13.2">
      <c r="B430" s="51"/>
      <c r="C430" s="52"/>
    </row>
    <row r="431" spans="2:3" ht="13.2">
      <c r="B431" s="51"/>
      <c r="C431" s="52"/>
    </row>
    <row r="432" spans="2:3" ht="13.2">
      <c r="B432" s="51"/>
      <c r="C432" s="52"/>
    </row>
    <row r="433" spans="2:3" ht="13.2">
      <c r="B433" s="51"/>
      <c r="C433" s="52"/>
    </row>
    <row r="434" spans="2:3" ht="13.2">
      <c r="B434" s="51"/>
      <c r="C434" s="52"/>
    </row>
    <row r="435" spans="2:3" ht="13.2">
      <c r="B435" s="51"/>
      <c r="C435" s="52"/>
    </row>
    <row r="436" spans="2:3" ht="13.2">
      <c r="B436" s="51"/>
      <c r="C436" s="52"/>
    </row>
    <row r="437" spans="2:3" ht="13.2">
      <c r="B437" s="51"/>
      <c r="C437" s="52"/>
    </row>
    <row r="438" spans="2:3" ht="13.2">
      <c r="B438" s="51"/>
      <c r="C438" s="52"/>
    </row>
    <row r="439" spans="2:3" ht="13.2">
      <c r="B439" s="51"/>
      <c r="C439" s="52"/>
    </row>
    <row r="440" spans="2:3" ht="13.2">
      <c r="B440" s="51"/>
      <c r="C440" s="52"/>
    </row>
    <row r="441" spans="2:3" ht="13.2">
      <c r="B441" s="51"/>
      <c r="C441" s="52"/>
    </row>
    <row r="442" spans="2:3" ht="13.2">
      <c r="B442" s="51"/>
      <c r="C442" s="52"/>
    </row>
    <row r="443" spans="2:3" ht="13.2">
      <c r="B443" s="51"/>
      <c r="C443" s="52"/>
    </row>
    <row r="444" spans="2:3" ht="13.2">
      <c r="B444" s="51"/>
      <c r="C444" s="52"/>
    </row>
    <row r="445" spans="2:3" ht="13.2">
      <c r="B445" s="51"/>
      <c r="C445" s="52"/>
    </row>
    <row r="446" spans="2:3" ht="13.2">
      <c r="B446" s="51"/>
      <c r="C446" s="52"/>
    </row>
    <row r="447" spans="2:3" ht="13.2">
      <c r="B447" s="51"/>
      <c r="C447" s="52"/>
    </row>
    <row r="448" spans="2:3" ht="13.2">
      <c r="B448" s="51"/>
      <c r="C448" s="52"/>
    </row>
    <row r="449" spans="2:3" ht="13.2">
      <c r="B449" s="51"/>
      <c r="C449" s="52"/>
    </row>
    <row r="450" spans="2:3" ht="13.2">
      <c r="B450" s="51"/>
      <c r="C450" s="52"/>
    </row>
    <row r="451" spans="2:3" ht="13.2">
      <c r="B451" s="51"/>
      <c r="C451" s="52"/>
    </row>
    <row r="452" spans="2:3" ht="13.2">
      <c r="B452" s="51"/>
      <c r="C452" s="52"/>
    </row>
    <row r="453" spans="2:3" ht="13.2">
      <c r="B453" s="51"/>
      <c r="C453" s="52"/>
    </row>
    <row r="454" spans="2:3" ht="13.2">
      <c r="B454" s="51"/>
      <c r="C454" s="52"/>
    </row>
    <row r="455" spans="2:3" ht="13.2">
      <c r="B455" s="51"/>
      <c r="C455" s="52"/>
    </row>
    <row r="456" spans="2:3" ht="13.2">
      <c r="B456" s="51"/>
      <c r="C456" s="52"/>
    </row>
    <row r="457" spans="2:3" ht="13.2">
      <c r="B457" s="51"/>
      <c r="C457" s="52"/>
    </row>
    <row r="458" spans="2:3" ht="13.2">
      <c r="B458" s="51"/>
      <c r="C458" s="52"/>
    </row>
    <row r="459" spans="2:3" ht="13.2">
      <c r="B459" s="51"/>
      <c r="C459" s="52"/>
    </row>
    <row r="460" spans="2:3" ht="13.2">
      <c r="B460" s="51"/>
      <c r="C460" s="52"/>
    </row>
    <row r="461" spans="2:3" ht="13.2">
      <c r="B461" s="51"/>
      <c r="C461" s="52"/>
    </row>
    <row r="462" spans="2:3" ht="13.2">
      <c r="B462" s="51"/>
      <c r="C462" s="52"/>
    </row>
    <row r="463" spans="2:3" ht="13.2">
      <c r="B463" s="51"/>
      <c r="C463" s="52"/>
    </row>
    <row r="464" spans="2:3" ht="13.2">
      <c r="B464" s="51"/>
      <c r="C464" s="52"/>
    </row>
    <row r="465" spans="2:3" ht="13.2">
      <c r="B465" s="51"/>
      <c r="C465" s="52"/>
    </row>
    <row r="466" spans="2:3" ht="13.2">
      <c r="B466" s="51"/>
      <c r="C466" s="52"/>
    </row>
    <row r="467" spans="2:3" ht="13.2">
      <c r="B467" s="51"/>
      <c r="C467" s="52"/>
    </row>
    <row r="468" spans="2:3" ht="13.2">
      <c r="B468" s="51"/>
      <c r="C468" s="52"/>
    </row>
    <row r="469" spans="2:3" ht="13.2">
      <c r="B469" s="51"/>
      <c r="C469" s="52"/>
    </row>
    <row r="470" spans="2:3" ht="13.2">
      <c r="B470" s="51"/>
      <c r="C470" s="52"/>
    </row>
    <row r="471" spans="2:3" ht="13.2">
      <c r="B471" s="51"/>
      <c r="C471" s="52"/>
    </row>
    <row r="472" spans="2:3" ht="13.2">
      <c r="B472" s="51"/>
      <c r="C472" s="52"/>
    </row>
    <row r="473" spans="2:3" ht="13.2">
      <c r="B473" s="51"/>
      <c r="C473" s="52"/>
    </row>
    <row r="474" spans="2:3" ht="13.2">
      <c r="B474" s="51"/>
      <c r="C474" s="52"/>
    </row>
    <row r="475" spans="2:3" ht="13.2">
      <c r="B475" s="51"/>
      <c r="C475" s="52"/>
    </row>
    <row r="476" spans="2:3" ht="13.2">
      <c r="B476" s="51"/>
      <c r="C476" s="52"/>
    </row>
    <row r="477" spans="2:3" ht="13.2">
      <c r="B477" s="51"/>
      <c r="C477" s="52"/>
    </row>
    <row r="478" spans="2:3" ht="13.2">
      <c r="B478" s="51"/>
      <c r="C478" s="52"/>
    </row>
    <row r="479" spans="2:3" ht="13.2">
      <c r="B479" s="51"/>
      <c r="C479" s="52"/>
    </row>
    <row r="480" spans="2:3" ht="13.2">
      <c r="B480" s="51"/>
      <c r="C480" s="52"/>
    </row>
    <row r="481" spans="2:3" ht="13.2">
      <c r="B481" s="51"/>
      <c r="C481" s="52"/>
    </row>
    <row r="482" spans="2:3" ht="13.2">
      <c r="B482" s="51"/>
      <c r="C482" s="52"/>
    </row>
    <row r="483" spans="2:3" ht="13.2">
      <c r="B483" s="51"/>
      <c r="C483" s="52"/>
    </row>
    <row r="484" spans="2:3" ht="13.2">
      <c r="B484" s="51"/>
      <c r="C484" s="52"/>
    </row>
    <row r="485" spans="2:3" ht="13.2">
      <c r="B485" s="51"/>
      <c r="C485" s="52"/>
    </row>
    <row r="486" spans="2:3" ht="13.2">
      <c r="B486" s="51"/>
      <c r="C486" s="52"/>
    </row>
    <row r="487" spans="2:3" ht="13.2">
      <c r="B487" s="51"/>
      <c r="C487" s="52"/>
    </row>
    <row r="488" spans="2:3" ht="13.2">
      <c r="B488" s="51"/>
      <c r="C488" s="52"/>
    </row>
    <row r="489" spans="2:3" ht="13.2">
      <c r="B489" s="51"/>
      <c r="C489" s="52"/>
    </row>
    <row r="490" spans="2:3" ht="13.2">
      <c r="B490" s="51"/>
      <c r="C490" s="52"/>
    </row>
    <row r="491" spans="2:3" ht="13.2">
      <c r="B491" s="51"/>
      <c r="C491" s="52"/>
    </row>
    <row r="492" spans="2:3" ht="13.2">
      <c r="B492" s="51"/>
      <c r="C492" s="52"/>
    </row>
    <row r="493" spans="2:3" ht="13.2">
      <c r="B493" s="51"/>
      <c r="C493" s="52"/>
    </row>
    <row r="494" spans="2:3" ht="13.2">
      <c r="B494" s="51"/>
      <c r="C494" s="52"/>
    </row>
    <row r="495" spans="2:3" ht="13.2">
      <c r="B495" s="51"/>
      <c r="C495" s="52"/>
    </row>
    <row r="496" spans="2:3" ht="13.2">
      <c r="B496" s="51"/>
      <c r="C496" s="52"/>
    </row>
    <row r="497" spans="2:3" ht="13.2">
      <c r="B497" s="51"/>
      <c r="C497" s="52"/>
    </row>
    <row r="498" spans="2:3" ht="13.2">
      <c r="B498" s="51"/>
      <c r="C498" s="52"/>
    </row>
    <row r="499" spans="2:3" ht="13.2">
      <c r="B499" s="51"/>
      <c r="C499" s="52"/>
    </row>
    <row r="500" spans="2:3" ht="13.2">
      <c r="B500" s="51"/>
      <c r="C500" s="52"/>
    </row>
    <row r="501" spans="2:3" ht="13.2">
      <c r="B501" s="51"/>
      <c r="C501" s="52"/>
    </row>
    <row r="502" spans="2:3" ht="13.2">
      <c r="B502" s="51"/>
      <c r="C502" s="52"/>
    </row>
    <row r="503" spans="2:3" ht="13.2">
      <c r="B503" s="51"/>
      <c r="C503" s="52"/>
    </row>
    <row r="504" spans="2:3" ht="13.2">
      <c r="B504" s="51"/>
      <c r="C504" s="52"/>
    </row>
    <row r="505" spans="2:3" ht="13.2">
      <c r="B505" s="51"/>
      <c r="C505" s="52"/>
    </row>
    <row r="506" spans="2:3" ht="13.2">
      <c r="B506" s="51"/>
      <c r="C506" s="52"/>
    </row>
    <row r="507" spans="2:3" ht="13.2">
      <c r="B507" s="51"/>
      <c r="C507" s="52"/>
    </row>
    <row r="508" spans="2:3" ht="13.2">
      <c r="B508" s="51"/>
      <c r="C508" s="52"/>
    </row>
    <row r="509" spans="2:3" ht="13.2">
      <c r="B509" s="51"/>
      <c r="C509" s="52"/>
    </row>
    <row r="510" spans="2:3" ht="13.2">
      <c r="B510" s="51"/>
      <c r="C510" s="52"/>
    </row>
    <row r="511" spans="2:3" ht="13.2">
      <c r="B511" s="51"/>
      <c r="C511" s="52"/>
    </row>
    <row r="512" spans="2:3" ht="13.2">
      <c r="B512" s="51"/>
      <c r="C512" s="52"/>
    </row>
    <row r="513" spans="2:3" ht="13.2">
      <c r="B513" s="51"/>
      <c r="C513" s="52"/>
    </row>
    <row r="514" spans="2:3" ht="13.2">
      <c r="B514" s="51"/>
      <c r="C514" s="52"/>
    </row>
    <row r="515" spans="2:3" ht="13.2">
      <c r="B515" s="51"/>
      <c r="C515" s="52"/>
    </row>
    <row r="516" spans="2:3" ht="13.2">
      <c r="B516" s="51"/>
      <c r="C516" s="52"/>
    </row>
    <row r="517" spans="2:3" ht="13.2">
      <c r="B517" s="51"/>
      <c r="C517" s="52"/>
    </row>
    <row r="518" spans="2:3" ht="13.2">
      <c r="B518" s="51"/>
      <c r="C518" s="52"/>
    </row>
    <row r="519" spans="2:3" ht="13.2">
      <c r="B519" s="51"/>
      <c r="C519" s="52"/>
    </row>
    <row r="520" spans="2:3" ht="13.2">
      <c r="B520" s="51"/>
      <c r="C520" s="52"/>
    </row>
    <row r="521" spans="2:3" ht="13.2">
      <c r="B521" s="51"/>
      <c r="C521" s="52"/>
    </row>
    <row r="522" spans="2:3" ht="13.2">
      <c r="B522" s="51"/>
      <c r="C522" s="52"/>
    </row>
    <row r="523" spans="2:3" ht="13.2">
      <c r="B523" s="51"/>
      <c r="C523" s="52"/>
    </row>
    <row r="524" spans="2:3" ht="13.2">
      <c r="B524" s="51"/>
      <c r="C524" s="52"/>
    </row>
    <row r="525" spans="2:3" ht="13.2">
      <c r="B525" s="51"/>
      <c r="C525" s="52"/>
    </row>
    <row r="526" spans="2:3" ht="13.2">
      <c r="B526" s="51"/>
      <c r="C526" s="52"/>
    </row>
    <row r="527" spans="2:3" ht="13.2">
      <c r="B527" s="51"/>
      <c r="C527" s="52"/>
    </row>
    <row r="528" spans="2:3" ht="13.2">
      <c r="B528" s="51"/>
      <c r="C528" s="52"/>
    </row>
    <row r="529" spans="2:3" ht="13.2">
      <c r="B529" s="51"/>
      <c r="C529" s="52"/>
    </row>
    <row r="530" spans="2:3" ht="13.2">
      <c r="B530" s="51"/>
      <c r="C530" s="52"/>
    </row>
    <row r="531" spans="2:3" ht="13.2">
      <c r="B531" s="51"/>
      <c r="C531" s="52"/>
    </row>
    <row r="532" spans="2:3" ht="13.2">
      <c r="B532" s="51"/>
      <c r="C532" s="52"/>
    </row>
    <row r="533" spans="2:3" ht="13.2">
      <c r="B533" s="51"/>
      <c r="C533" s="52"/>
    </row>
    <row r="534" spans="2:3" ht="13.2">
      <c r="B534" s="51"/>
      <c r="C534" s="52"/>
    </row>
    <row r="535" spans="2:3" ht="13.2">
      <c r="B535" s="51"/>
      <c r="C535" s="52"/>
    </row>
    <row r="536" spans="2:3" ht="13.2">
      <c r="B536" s="51"/>
      <c r="C536" s="52"/>
    </row>
    <row r="537" spans="2:3" ht="13.2">
      <c r="B537" s="51"/>
      <c r="C537" s="52"/>
    </row>
    <row r="538" spans="2:3" ht="13.2">
      <c r="B538" s="51"/>
      <c r="C538" s="52"/>
    </row>
    <row r="539" spans="2:3" ht="13.2">
      <c r="B539" s="51"/>
      <c r="C539" s="52"/>
    </row>
    <row r="540" spans="2:3" ht="13.2">
      <c r="B540" s="51"/>
      <c r="C540" s="52"/>
    </row>
    <row r="541" spans="2:3" ht="13.2">
      <c r="B541" s="51"/>
      <c r="C541" s="52"/>
    </row>
    <row r="542" spans="2:3" ht="13.2">
      <c r="B542" s="51"/>
      <c r="C542" s="52"/>
    </row>
    <row r="543" spans="2:3" ht="13.2">
      <c r="B543" s="51"/>
      <c r="C543" s="52"/>
    </row>
    <row r="544" spans="2:3" ht="13.2">
      <c r="B544" s="51"/>
      <c r="C544" s="52"/>
    </row>
    <row r="545" spans="2:3" ht="13.2">
      <c r="B545" s="51"/>
      <c r="C545" s="52"/>
    </row>
    <row r="546" spans="2:3" ht="13.2">
      <c r="B546" s="51"/>
      <c r="C546" s="52"/>
    </row>
    <row r="547" spans="2:3" ht="13.2">
      <c r="B547" s="51"/>
      <c r="C547" s="52"/>
    </row>
    <row r="548" spans="2:3" ht="13.2">
      <c r="B548" s="51"/>
      <c r="C548" s="52"/>
    </row>
    <row r="549" spans="2:3" ht="13.2">
      <c r="B549" s="51"/>
      <c r="C549" s="52"/>
    </row>
    <row r="550" spans="2:3" ht="13.2">
      <c r="B550" s="51"/>
      <c r="C550" s="52"/>
    </row>
    <row r="551" spans="2:3" ht="13.2">
      <c r="B551" s="51"/>
      <c r="C551" s="52"/>
    </row>
    <row r="552" spans="2:3" ht="13.2">
      <c r="B552" s="51"/>
      <c r="C552" s="52"/>
    </row>
    <row r="553" spans="2:3" ht="13.2">
      <c r="B553" s="51"/>
      <c r="C553" s="52"/>
    </row>
    <row r="554" spans="2:3" ht="13.2">
      <c r="B554" s="51"/>
      <c r="C554" s="52"/>
    </row>
    <row r="555" spans="2:3" ht="13.2">
      <c r="B555" s="51"/>
      <c r="C555" s="52"/>
    </row>
    <row r="556" spans="2:3" ht="13.2">
      <c r="B556" s="51"/>
      <c r="C556" s="52"/>
    </row>
    <row r="557" spans="2:3" ht="13.2">
      <c r="B557" s="51"/>
      <c r="C557" s="52"/>
    </row>
    <row r="558" spans="2:3" ht="13.2">
      <c r="B558" s="51"/>
      <c r="C558" s="52"/>
    </row>
    <row r="559" spans="2:3" ht="13.2">
      <c r="B559" s="51"/>
      <c r="C559" s="52"/>
    </row>
    <row r="560" spans="2:3" ht="13.2">
      <c r="B560" s="51"/>
      <c r="C560" s="52"/>
    </row>
    <row r="561" spans="2:3" ht="13.2">
      <c r="B561" s="51"/>
      <c r="C561" s="52"/>
    </row>
    <row r="562" spans="2:3" ht="13.2">
      <c r="B562" s="51"/>
      <c r="C562" s="52"/>
    </row>
    <row r="563" spans="2:3" ht="13.2">
      <c r="B563" s="51"/>
      <c r="C563" s="52"/>
    </row>
    <row r="564" spans="2:3" ht="13.2">
      <c r="B564" s="51"/>
      <c r="C564" s="52"/>
    </row>
    <row r="565" spans="2:3" ht="13.2">
      <c r="B565" s="51"/>
      <c r="C565" s="52"/>
    </row>
    <row r="566" spans="2:3" ht="13.2">
      <c r="B566" s="51"/>
      <c r="C566" s="52"/>
    </row>
    <row r="567" spans="2:3" ht="13.2">
      <c r="B567" s="51"/>
      <c r="C567" s="52"/>
    </row>
    <row r="568" spans="2:3" ht="13.2">
      <c r="B568" s="51"/>
      <c r="C568" s="52"/>
    </row>
    <row r="569" spans="2:3" ht="13.2">
      <c r="B569" s="51"/>
      <c r="C569" s="52"/>
    </row>
    <row r="570" spans="2:3" ht="13.2">
      <c r="B570" s="51"/>
      <c r="C570" s="52"/>
    </row>
    <row r="571" spans="2:3" ht="13.2">
      <c r="B571" s="51"/>
      <c r="C571" s="52"/>
    </row>
    <row r="572" spans="2:3" ht="13.2">
      <c r="B572" s="51"/>
      <c r="C572" s="52"/>
    </row>
    <row r="573" spans="2:3" ht="13.2">
      <c r="B573" s="51"/>
      <c r="C573" s="52"/>
    </row>
    <row r="574" spans="2:3" ht="13.2">
      <c r="B574" s="51"/>
      <c r="C574" s="52"/>
    </row>
    <row r="575" spans="2:3" ht="13.2">
      <c r="B575" s="51"/>
      <c r="C575" s="52"/>
    </row>
    <row r="576" spans="2:3" ht="13.2">
      <c r="B576" s="51"/>
      <c r="C576" s="52"/>
    </row>
    <row r="577" spans="2:3" ht="13.2">
      <c r="B577" s="51"/>
      <c r="C577" s="52"/>
    </row>
    <row r="578" spans="2:3" ht="13.2">
      <c r="B578" s="51"/>
      <c r="C578" s="52"/>
    </row>
    <row r="579" spans="2:3" ht="13.2">
      <c r="B579" s="51"/>
      <c r="C579" s="52"/>
    </row>
    <row r="580" spans="2:3" ht="13.2">
      <c r="B580" s="51"/>
      <c r="C580" s="52"/>
    </row>
    <row r="581" spans="2:3" ht="13.2">
      <c r="B581" s="51"/>
      <c r="C581" s="52"/>
    </row>
    <row r="582" spans="2:3" ht="13.2">
      <c r="B582" s="51"/>
      <c r="C582" s="52"/>
    </row>
    <row r="583" spans="2:3" ht="13.2">
      <c r="B583" s="51"/>
      <c r="C583" s="52"/>
    </row>
    <row r="584" spans="2:3" ht="13.2">
      <c r="B584" s="51"/>
      <c r="C584" s="52"/>
    </row>
    <row r="585" spans="2:3" ht="13.2">
      <c r="B585" s="51"/>
      <c r="C585" s="52"/>
    </row>
    <row r="586" spans="2:3" ht="13.2">
      <c r="B586" s="51"/>
      <c r="C586" s="52"/>
    </row>
    <row r="587" spans="2:3" ht="13.2">
      <c r="B587" s="51"/>
      <c r="C587" s="52"/>
    </row>
    <row r="588" spans="2:3" ht="13.2">
      <c r="B588" s="51"/>
      <c r="C588" s="52"/>
    </row>
    <row r="589" spans="2:3" ht="13.2">
      <c r="B589" s="51"/>
      <c r="C589" s="52"/>
    </row>
    <row r="590" spans="2:3" ht="13.2">
      <c r="B590" s="51"/>
      <c r="C590" s="52"/>
    </row>
    <row r="591" spans="2:3" ht="13.2">
      <c r="B591" s="51"/>
      <c r="C591" s="52"/>
    </row>
    <row r="592" spans="2:3" ht="13.2">
      <c r="B592" s="51"/>
      <c r="C592" s="52"/>
    </row>
    <row r="593" spans="2:3" ht="13.2">
      <c r="B593" s="51"/>
      <c r="C593" s="52"/>
    </row>
    <row r="594" spans="2:3" ht="13.2">
      <c r="B594" s="51"/>
      <c r="C594" s="52"/>
    </row>
    <row r="595" spans="2:3" ht="13.2">
      <c r="B595" s="51"/>
      <c r="C595" s="52"/>
    </row>
    <row r="596" spans="2:3" ht="13.2">
      <c r="B596" s="51"/>
      <c r="C596" s="52"/>
    </row>
    <row r="597" spans="2:3" ht="13.2">
      <c r="B597" s="51"/>
      <c r="C597" s="52"/>
    </row>
    <row r="598" spans="2:3" ht="13.2">
      <c r="B598" s="51"/>
      <c r="C598" s="52"/>
    </row>
    <row r="599" spans="2:3" ht="13.2">
      <c r="B599" s="51"/>
      <c r="C599" s="52"/>
    </row>
    <row r="600" spans="2:3" ht="13.2">
      <c r="B600" s="51"/>
      <c r="C600" s="52"/>
    </row>
    <row r="601" spans="2:3" ht="13.2">
      <c r="B601" s="51"/>
      <c r="C601" s="52"/>
    </row>
    <row r="602" spans="2:3" ht="13.2">
      <c r="B602" s="51"/>
      <c r="C602" s="52"/>
    </row>
    <row r="603" spans="2:3" ht="13.2">
      <c r="B603" s="51"/>
      <c r="C603" s="52"/>
    </row>
    <row r="604" spans="2:3" ht="13.2">
      <c r="B604" s="51"/>
      <c r="C604" s="52"/>
    </row>
    <row r="605" spans="2:3" ht="13.2">
      <c r="B605" s="51"/>
      <c r="C605" s="52"/>
    </row>
    <row r="606" spans="2:3" ht="13.2">
      <c r="B606" s="51"/>
      <c r="C606" s="52"/>
    </row>
    <row r="607" spans="2:3" ht="13.2">
      <c r="B607" s="51"/>
      <c r="C607" s="52"/>
    </row>
    <row r="608" spans="2:3" ht="13.2">
      <c r="B608" s="51"/>
      <c r="C608" s="52"/>
    </row>
    <row r="609" spans="2:3" ht="13.2">
      <c r="B609" s="51"/>
      <c r="C609" s="52"/>
    </row>
    <row r="610" spans="2:3" ht="13.2">
      <c r="B610" s="51"/>
      <c r="C610" s="52"/>
    </row>
    <row r="611" spans="2:3" ht="13.2">
      <c r="B611" s="51"/>
      <c r="C611" s="52"/>
    </row>
    <row r="612" spans="2:3" ht="13.2">
      <c r="B612" s="51"/>
      <c r="C612" s="52"/>
    </row>
    <row r="613" spans="2:3" ht="13.2">
      <c r="B613" s="51"/>
      <c r="C613" s="52"/>
    </row>
    <row r="614" spans="2:3" ht="13.2">
      <c r="B614" s="51"/>
      <c r="C614" s="52"/>
    </row>
    <row r="615" spans="2:3" ht="13.2">
      <c r="B615" s="51"/>
      <c r="C615" s="52"/>
    </row>
    <row r="616" spans="2:3" ht="13.2">
      <c r="B616" s="51"/>
      <c r="C616" s="52"/>
    </row>
    <row r="617" spans="2:3" ht="13.2">
      <c r="B617" s="51"/>
      <c r="C617" s="52"/>
    </row>
    <row r="618" spans="2:3" ht="13.2">
      <c r="B618" s="51"/>
      <c r="C618" s="52"/>
    </row>
    <row r="619" spans="2:3" ht="13.2">
      <c r="B619" s="51"/>
      <c r="C619" s="52"/>
    </row>
    <row r="620" spans="2:3" ht="13.2">
      <c r="B620" s="51"/>
      <c r="C620" s="52"/>
    </row>
    <row r="621" spans="2:3" ht="13.2">
      <c r="B621" s="51"/>
      <c r="C621" s="52"/>
    </row>
    <row r="622" spans="2:3" ht="13.2">
      <c r="B622" s="51"/>
      <c r="C622" s="52"/>
    </row>
    <row r="623" spans="2:3" ht="13.2">
      <c r="B623" s="51"/>
      <c r="C623" s="52"/>
    </row>
    <row r="624" spans="2:3" ht="13.2">
      <c r="B624" s="51"/>
      <c r="C624" s="52"/>
    </row>
    <row r="625" spans="2:3" ht="13.2">
      <c r="B625" s="51"/>
      <c r="C625" s="52"/>
    </row>
    <row r="626" spans="2:3" ht="13.2">
      <c r="B626" s="51"/>
      <c r="C626" s="52"/>
    </row>
    <row r="627" spans="2:3" ht="13.2">
      <c r="B627" s="51"/>
      <c r="C627" s="52"/>
    </row>
    <row r="628" spans="2:3" ht="13.2">
      <c r="B628" s="51"/>
      <c r="C628" s="52"/>
    </row>
    <row r="629" spans="2:3" ht="13.2">
      <c r="B629" s="51"/>
      <c r="C629" s="52"/>
    </row>
    <row r="630" spans="2:3" ht="13.2">
      <c r="B630" s="51"/>
      <c r="C630" s="52"/>
    </row>
    <row r="631" spans="2:3" ht="13.2">
      <c r="B631" s="51"/>
      <c r="C631" s="52"/>
    </row>
    <row r="632" spans="2:3" ht="13.2">
      <c r="B632" s="51"/>
      <c r="C632" s="52"/>
    </row>
    <row r="633" spans="2:3" ht="13.2">
      <c r="B633" s="51"/>
      <c r="C633" s="52"/>
    </row>
    <row r="634" spans="2:3" ht="13.2">
      <c r="B634" s="51"/>
      <c r="C634" s="52"/>
    </row>
    <row r="635" spans="2:3" ht="13.2">
      <c r="B635" s="51"/>
      <c r="C635" s="52"/>
    </row>
    <row r="636" spans="2:3" ht="13.2">
      <c r="B636" s="51"/>
      <c r="C636" s="52"/>
    </row>
    <row r="637" spans="2:3" ht="13.2">
      <c r="B637" s="51"/>
      <c r="C637" s="52"/>
    </row>
    <row r="638" spans="2:3" ht="13.2">
      <c r="B638" s="51"/>
      <c r="C638" s="52"/>
    </row>
    <row r="639" spans="2:3" ht="13.2">
      <c r="B639" s="51"/>
      <c r="C639" s="52"/>
    </row>
    <row r="640" spans="2:3" ht="13.2">
      <c r="B640" s="51"/>
      <c r="C640" s="52"/>
    </row>
    <row r="641" spans="2:3" ht="13.2">
      <c r="B641" s="51"/>
      <c r="C641" s="52"/>
    </row>
    <row r="642" spans="2:3" ht="13.2">
      <c r="B642" s="51"/>
      <c r="C642" s="52"/>
    </row>
    <row r="643" spans="2:3" ht="13.2">
      <c r="B643" s="51"/>
      <c r="C643" s="52"/>
    </row>
    <row r="644" spans="2:3" ht="13.2">
      <c r="B644" s="51"/>
      <c r="C644" s="52"/>
    </row>
    <row r="645" spans="2:3" ht="13.2">
      <c r="B645" s="51"/>
      <c r="C645" s="52"/>
    </row>
    <row r="646" spans="2:3" ht="13.2">
      <c r="B646" s="51"/>
      <c r="C646" s="52"/>
    </row>
    <row r="647" spans="2:3" ht="13.2">
      <c r="B647" s="51"/>
      <c r="C647" s="52"/>
    </row>
    <row r="648" spans="2:3" ht="13.2">
      <c r="B648" s="51"/>
      <c r="C648" s="52"/>
    </row>
    <row r="649" spans="2:3" ht="13.2">
      <c r="B649" s="51"/>
      <c r="C649" s="52"/>
    </row>
    <row r="650" spans="2:3" ht="13.2">
      <c r="B650" s="51"/>
      <c r="C650" s="52"/>
    </row>
    <row r="651" spans="2:3" ht="13.2">
      <c r="B651" s="51"/>
      <c r="C651" s="52"/>
    </row>
    <row r="652" spans="2:3" ht="13.2">
      <c r="B652" s="51"/>
      <c r="C652" s="52"/>
    </row>
    <row r="653" spans="2:3" ht="13.2">
      <c r="B653" s="51"/>
      <c r="C653" s="52"/>
    </row>
    <row r="654" spans="2:3" ht="13.2">
      <c r="B654" s="51"/>
      <c r="C654" s="52"/>
    </row>
    <row r="655" spans="2:3" ht="13.2">
      <c r="B655" s="51"/>
      <c r="C655" s="52"/>
    </row>
    <row r="656" spans="2:3" ht="13.2">
      <c r="B656" s="51"/>
      <c r="C656" s="52"/>
    </row>
    <row r="657" spans="2:3" ht="13.2">
      <c r="B657" s="51"/>
      <c r="C657" s="52"/>
    </row>
    <row r="658" spans="2:3" ht="13.2">
      <c r="B658" s="51"/>
      <c r="C658" s="52"/>
    </row>
    <row r="659" spans="2:3" ht="13.2">
      <c r="B659" s="51"/>
      <c r="C659" s="52"/>
    </row>
    <row r="660" spans="2:3" ht="13.2">
      <c r="B660" s="51"/>
      <c r="C660" s="52"/>
    </row>
    <row r="661" spans="2:3" ht="13.2">
      <c r="B661" s="51"/>
      <c r="C661" s="52"/>
    </row>
    <row r="662" spans="2:3" ht="13.2">
      <c r="B662" s="51"/>
      <c r="C662" s="52"/>
    </row>
    <row r="663" spans="2:3" ht="13.2">
      <c r="B663" s="51"/>
      <c r="C663" s="52"/>
    </row>
    <row r="664" spans="2:3" ht="13.2">
      <c r="B664" s="51"/>
      <c r="C664" s="52"/>
    </row>
    <row r="665" spans="2:3" ht="13.2">
      <c r="B665" s="51"/>
      <c r="C665" s="52"/>
    </row>
    <row r="666" spans="2:3" ht="13.2">
      <c r="B666" s="51"/>
      <c r="C666" s="52"/>
    </row>
    <row r="667" spans="2:3" ht="13.2">
      <c r="B667" s="51"/>
      <c r="C667" s="52"/>
    </row>
    <row r="668" spans="2:3" ht="13.2">
      <c r="B668" s="51"/>
      <c r="C668" s="52"/>
    </row>
    <row r="669" spans="2:3" ht="13.2">
      <c r="B669" s="51"/>
      <c r="C669" s="52"/>
    </row>
    <row r="670" spans="2:3" ht="13.2">
      <c r="B670" s="51"/>
      <c r="C670" s="52"/>
    </row>
    <row r="671" spans="2:3" ht="13.2">
      <c r="B671" s="51"/>
      <c r="C671" s="52"/>
    </row>
    <row r="672" spans="2:3" ht="13.2">
      <c r="B672" s="51"/>
      <c r="C672" s="52"/>
    </row>
    <row r="673" spans="2:3" ht="13.2">
      <c r="B673" s="51"/>
      <c r="C673" s="52"/>
    </row>
    <row r="674" spans="2:3" ht="13.2">
      <c r="B674" s="51"/>
      <c r="C674" s="52"/>
    </row>
    <row r="675" spans="2:3" ht="13.2">
      <c r="B675" s="51"/>
      <c r="C675" s="52"/>
    </row>
    <row r="676" spans="2:3" ht="13.2">
      <c r="B676" s="51"/>
      <c r="C676" s="52"/>
    </row>
    <row r="677" spans="2:3" ht="13.2">
      <c r="B677" s="51"/>
      <c r="C677" s="52"/>
    </row>
    <row r="678" spans="2:3" ht="13.2">
      <c r="B678" s="51"/>
      <c r="C678" s="52"/>
    </row>
    <row r="679" spans="2:3" ht="13.2">
      <c r="B679" s="51"/>
      <c r="C679" s="52"/>
    </row>
    <row r="680" spans="2:3" ht="13.2">
      <c r="B680" s="51"/>
      <c r="C680" s="52"/>
    </row>
    <row r="681" spans="2:3" ht="13.2">
      <c r="B681" s="51"/>
      <c r="C681" s="52"/>
    </row>
    <row r="682" spans="2:3" ht="13.2">
      <c r="B682" s="51"/>
      <c r="C682" s="52"/>
    </row>
    <row r="683" spans="2:3" ht="13.2">
      <c r="B683" s="51"/>
      <c r="C683" s="52"/>
    </row>
    <row r="684" spans="2:3" ht="13.2">
      <c r="B684" s="51"/>
      <c r="C684" s="52"/>
    </row>
    <row r="685" spans="2:3" ht="13.2">
      <c r="B685" s="51"/>
      <c r="C685" s="52"/>
    </row>
    <row r="686" spans="2:3" ht="13.2">
      <c r="B686" s="51"/>
      <c r="C686" s="52"/>
    </row>
    <row r="687" spans="2:3" ht="13.2">
      <c r="B687" s="51"/>
      <c r="C687" s="52"/>
    </row>
    <row r="688" spans="2:3" ht="13.2">
      <c r="B688" s="51"/>
      <c r="C688" s="52"/>
    </row>
    <row r="689" spans="2:3" ht="13.2">
      <c r="B689" s="51"/>
      <c r="C689" s="52"/>
    </row>
    <row r="690" spans="2:3" ht="13.2">
      <c r="B690" s="51"/>
      <c r="C690" s="52"/>
    </row>
    <row r="691" spans="2:3" ht="13.2">
      <c r="B691" s="51"/>
      <c r="C691" s="52"/>
    </row>
    <row r="692" spans="2:3" ht="13.2">
      <c r="B692" s="51"/>
      <c r="C692" s="52"/>
    </row>
    <row r="693" spans="2:3" ht="13.2">
      <c r="B693" s="51"/>
      <c r="C693" s="52"/>
    </row>
    <row r="694" spans="2:3" ht="13.2">
      <c r="B694" s="51"/>
      <c r="C694" s="52"/>
    </row>
    <row r="695" spans="2:3" ht="13.2">
      <c r="B695" s="51"/>
      <c r="C695" s="52"/>
    </row>
    <row r="696" spans="2:3" ht="13.2">
      <c r="B696" s="51"/>
      <c r="C696" s="52"/>
    </row>
    <row r="697" spans="2:3" ht="13.2">
      <c r="B697" s="51"/>
      <c r="C697" s="52"/>
    </row>
    <row r="698" spans="2:3" ht="13.2">
      <c r="B698" s="51"/>
      <c r="C698" s="52"/>
    </row>
    <row r="699" spans="2:3" ht="13.2">
      <c r="B699" s="51"/>
      <c r="C699" s="52"/>
    </row>
    <row r="700" spans="2:3" ht="13.2">
      <c r="B700" s="51"/>
      <c r="C700" s="52"/>
    </row>
    <row r="701" spans="2:3" ht="13.2">
      <c r="B701" s="51"/>
      <c r="C701" s="52"/>
    </row>
    <row r="702" spans="2:3" ht="13.2">
      <c r="B702" s="51"/>
      <c r="C702" s="52"/>
    </row>
    <row r="703" spans="2:3" ht="13.2">
      <c r="B703" s="51"/>
      <c r="C703" s="52"/>
    </row>
    <row r="704" spans="2:3" ht="13.2">
      <c r="B704" s="51"/>
      <c r="C704" s="52"/>
    </row>
    <row r="705" spans="2:3" ht="13.2">
      <c r="B705" s="51"/>
      <c r="C705" s="52"/>
    </row>
    <row r="706" spans="2:3" ht="13.2">
      <c r="B706" s="51"/>
      <c r="C706" s="52"/>
    </row>
    <row r="707" spans="2:3" ht="13.2">
      <c r="B707" s="51"/>
      <c r="C707" s="52"/>
    </row>
    <row r="708" spans="2:3" ht="13.2">
      <c r="B708" s="51"/>
      <c r="C708" s="52"/>
    </row>
    <row r="709" spans="2:3" ht="13.2">
      <c r="B709" s="51"/>
      <c r="C709" s="52"/>
    </row>
    <row r="710" spans="2:3" ht="13.2">
      <c r="B710" s="51"/>
      <c r="C710" s="52"/>
    </row>
    <row r="711" spans="2:3" ht="13.2">
      <c r="B711" s="51"/>
      <c r="C711" s="52"/>
    </row>
    <row r="712" spans="2:3" ht="13.2">
      <c r="B712" s="51"/>
      <c r="C712" s="52"/>
    </row>
    <row r="713" spans="2:3" ht="13.2">
      <c r="B713" s="51"/>
      <c r="C713" s="52"/>
    </row>
    <row r="714" spans="2:3" ht="13.2">
      <c r="B714" s="51"/>
      <c r="C714" s="52"/>
    </row>
    <row r="715" spans="2:3" ht="13.2">
      <c r="B715" s="51"/>
      <c r="C715" s="52"/>
    </row>
    <row r="716" spans="2:3" ht="13.2">
      <c r="B716" s="51"/>
      <c r="C716" s="52"/>
    </row>
    <row r="717" spans="2:3" ht="13.2">
      <c r="B717" s="51"/>
      <c r="C717" s="52"/>
    </row>
    <row r="718" spans="2:3" ht="13.2">
      <c r="B718" s="51"/>
      <c r="C718" s="52"/>
    </row>
    <row r="719" spans="2:3" ht="13.2">
      <c r="B719" s="51"/>
      <c r="C719" s="52"/>
    </row>
    <row r="720" spans="2:3" ht="13.2">
      <c r="B720" s="51"/>
      <c r="C720" s="52"/>
    </row>
    <row r="721" spans="2:3" ht="13.2">
      <c r="B721" s="51"/>
      <c r="C721" s="52"/>
    </row>
    <row r="722" spans="2:3" ht="13.2">
      <c r="B722" s="51"/>
      <c r="C722" s="52"/>
    </row>
    <row r="723" spans="2:3" ht="13.2">
      <c r="B723" s="51"/>
      <c r="C723" s="52"/>
    </row>
    <row r="724" spans="2:3" ht="13.2">
      <c r="B724" s="51"/>
      <c r="C724" s="52"/>
    </row>
    <row r="725" spans="2:3" ht="13.2">
      <c r="B725" s="51"/>
      <c r="C725" s="52"/>
    </row>
    <row r="726" spans="2:3" ht="13.2">
      <c r="B726" s="51"/>
      <c r="C726" s="52"/>
    </row>
    <row r="727" spans="2:3" ht="13.2">
      <c r="B727" s="51"/>
      <c r="C727" s="52"/>
    </row>
    <row r="728" spans="2:3" ht="13.2">
      <c r="B728" s="51"/>
      <c r="C728" s="52"/>
    </row>
    <row r="729" spans="2:3" ht="13.2">
      <c r="B729" s="51"/>
      <c r="C729" s="52"/>
    </row>
    <row r="730" spans="2:3" ht="13.2">
      <c r="B730" s="51"/>
      <c r="C730" s="52"/>
    </row>
    <row r="731" spans="2:3" ht="13.2">
      <c r="B731" s="51"/>
      <c r="C731" s="52"/>
    </row>
    <row r="732" spans="2:3" ht="13.2">
      <c r="B732" s="51"/>
      <c r="C732" s="52"/>
    </row>
    <row r="733" spans="2:3" ht="13.2">
      <c r="B733" s="51"/>
      <c r="C733" s="52"/>
    </row>
    <row r="734" spans="2:3" ht="13.2">
      <c r="B734" s="51"/>
      <c r="C734" s="52"/>
    </row>
    <row r="735" spans="2:3" ht="13.2">
      <c r="B735" s="51"/>
      <c r="C735" s="52"/>
    </row>
    <row r="736" spans="2:3" ht="13.2">
      <c r="B736" s="51"/>
      <c r="C736" s="52"/>
    </row>
    <row r="737" spans="2:3" ht="13.2">
      <c r="B737" s="51"/>
      <c r="C737" s="52"/>
    </row>
    <row r="738" spans="2:3" ht="13.2">
      <c r="B738" s="51"/>
      <c r="C738" s="52"/>
    </row>
    <row r="739" spans="2:3" ht="13.2">
      <c r="B739" s="51"/>
      <c r="C739" s="52"/>
    </row>
    <row r="740" spans="2:3" ht="13.2">
      <c r="B740" s="51"/>
      <c r="C740" s="52"/>
    </row>
    <row r="741" spans="2:3" ht="13.2">
      <c r="B741" s="51"/>
      <c r="C741" s="52"/>
    </row>
    <row r="742" spans="2:3" ht="13.2">
      <c r="B742" s="51"/>
      <c r="C742" s="52"/>
    </row>
    <row r="743" spans="2:3" ht="13.2">
      <c r="B743" s="51"/>
      <c r="C743" s="52"/>
    </row>
    <row r="744" spans="2:3" ht="13.2">
      <c r="B744" s="51"/>
      <c r="C744" s="52"/>
    </row>
    <row r="745" spans="2:3" ht="13.2">
      <c r="B745" s="51"/>
      <c r="C745" s="52"/>
    </row>
    <row r="746" spans="2:3" ht="13.2">
      <c r="B746" s="51"/>
      <c r="C746" s="52"/>
    </row>
    <row r="747" spans="2:3" ht="13.2">
      <c r="B747" s="51"/>
      <c r="C747" s="52"/>
    </row>
    <row r="748" spans="2:3" ht="13.2">
      <c r="B748" s="51"/>
      <c r="C748" s="52"/>
    </row>
    <row r="749" spans="2:3" ht="13.2">
      <c r="B749" s="51"/>
      <c r="C749" s="52"/>
    </row>
    <row r="750" spans="2:3" ht="13.2">
      <c r="B750" s="51"/>
      <c r="C750" s="52"/>
    </row>
    <row r="751" spans="2:3" ht="13.2">
      <c r="B751" s="51"/>
      <c r="C751" s="52"/>
    </row>
    <row r="752" spans="2:3" ht="13.2">
      <c r="B752" s="51"/>
      <c r="C752" s="52"/>
    </row>
    <row r="753" spans="2:3" ht="13.2">
      <c r="B753" s="51"/>
      <c r="C753" s="52"/>
    </row>
    <row r="754" spans="2:3" ht="13.2">
      <c r="B754" s="51"/>
      <c r="C754" s="52"/>
    </row>
    <row r="755" spans="2:3" ht="13.2">
      <c r="B755" s="51"/>
      <c r="C755" s="52"/>
    </row>
    <row r="756" spans="2:3" ht="13.2">
      <c r="B756" s="51"/>
      <c r="C756" s="52"/>
    </row>
    <row r="757" spans="2:3" ht="13.2">
      <c r="B757" s="51"/>
      <c r="C757" s="52"/>
    </row>
    <row r="758" spans="2:3" ht="13.2">
      <c r="B758" s="51"/>
      <c r="C758" s="52"/>
    </row>
    <row r="759" spans="2:3" ht="13.2">
      <c r="B759" s="51"/>
      <c r="C759" s="52"/>
    </row>
    <row r="760" spans="2:3" ht="13.2">
      <c r="B760" s="51"/>
      <c r="C760" s="52"/>
    </row>
    <row r="761" spans="2:3" ht="13.2">
      <c r="B761" s="51"/>
      <c r="C761" s="52"/>
    </row>
    <row r="762" spans="2:3" ht="13.2">
      <c r="B762" s="51"/>
      <c r="C762" s="52"/>
    </row>
    <row r="763" spans="2:3" ht="13.2">
      <c r="B763" s="51"/>
      <c r="C763" s="52"/>
    </row>
    <row r="764" spans="2:3" ht="13.2">
      <c r="B764" s="51"/>
      <c r="C764" s="52"/>
    </row>
    <row r="765" spans="2:3" ht="13.2">
      <c r="B765" s="51"/>
      <c r="C765" s="52"/>
    </row>
    <row r="766" spans="2:3" ht="13.2">
      <c r="B766" s="51"/>
      <c r="C766" s="52"/>
    </row>
    <row r="767" spans="2:3" ht="13.2">
      <c r="B767" s="51"/>
      <c r="C767" s="52"/>
    </row>
    <row r="768" spans="2:3" ht="13.2">
      <c r="B768" s="51"/>
      <c r="C768" s="52"/>
    </row>
    <row r="769" spans="2:3" ht="13.2">
      <c r="B769" s="51"/>
      <c r="C769" s="52"/>
    </row>
    <row r="770" spans="2:3" ht="13.2">
      <c r="B770" s="51"/>
      <c r="C770" s="52"/>
    </row>
    <row r="771" spans="2:3" ht="13.2">
      <c r="B771" s="51"/>
      <c r="C771" s="52"/>
    </row>
    <row r="772" spans="2:3" ht="13.2">
      <c r="B772" s="51"/>
      <c r="C772" s="52"/>
    </row>
    <row r="773" spans="2:3" ht="13.2">
      <c r="B773" s="51"/>
      <c r="C773" s="52"/>
    </row>
    <row r="774" spans="2:3" ht="13.2">
      <c r="B774" s="51"/>
      <c r="C774" s="52"/>
    </row>
    <row r="775" spans="2:3" ht="13.2">
      <c r="B775" s="51"/>
      <c r="C775" s="52"/>
    </row>
    <row r="776" spans="2:3" ht="13.2">
      <c r="B776" s="51"/>
      <c r="C776" s="52"/>
    </row>
    <row r="777" spans="2:3" ht="13.2">
      <c r="B777" s="51"/>
      <c r="C777" s="52"/>
    </row>
    <row r="778" spans="2:3" ht="13.2">
      <c r="B778" s="51"/>
      <c r="C778" s="52"/>
    </row>
    <row r="779" spans="2:3" ht="13.2">
      <c r="B779" s="51"/>
      <c r="C779" s="52"/>
    </row>
    <row r="780" spans="2:3" ht="13.2">
      <c r="B780" s="51"/>
      <c r="C780" s="52"/>
    </row>
    <row r="781" spans="2:3" ht="13.2">
      <c r="B781" s="51"/>
      <c r="C781" s="52"/>
    </row>
    <row r="782" spans="2:3" ht="13.2">
      <c r="B782" s="51"/>
      <c r="C782" s="52"/>
    </row>
    <row r="783" spans="2:3" ht="13.2">
      <c r="B783" s="51"/>
      <c r="C783" s="52"/>
    </row>
    <row r="784" spans="2:3" ht="13.2">
      <c r="B784" s="51"/>
      <c r="C784" s="52"/>
    </row>
    <row r="785" spans="2:3" ht="13.2">
      <c r="B785" s="51"/>
      <c r="C785" s="52"/>
    </row>
    <row r="786" spans="2:3" ht="13.2">
      <c r="B786" s="51"/>
      <c r="C786" s="52"/>
    </row>
    <row r="787" spans="2:3" ht="13.2">
      <c r="B787" s="51"/>
      <c r="C787" s="52"/>
    </row>
    <row r="788" spans="2:3" ht="13.2">
      <c r="B788" s="51"/>
      <c r="C788" s="52"/>
    </row>
    <row r="789" spans="2:3" ht="13.2">
      <c r="B789" s="51"/>
      <c r="C789" s="52"/>
    </row>
    <row r="790" spans="2:3" ht="13.2">
      <c r="B790" s="51"/>
      <c r="C790" s="52"/>
    </row>
    <row r="791" spans="2:3" ht="13.2">
      <c r="B791" s="51"/>
      <c r="C791" s="52"/>
    </row>
    <row r="792" spans="2:3" ht="13.2">
      <c r="B792" s="51"/>
      <c r="C792" s="52"/>
    </row>
    <row r="793" spans="2:3" ht="13.2">
      <c r="B793" s="51"/>
      <c r="C793" s="52"/>
    </row>
    <row r="794" spans="2:3" ht="13.2">
      <c r="B794" s="51"/>
      <c r="C794" s="52"/>
    </row>
    <row r="795" spans="2:3" ht="13.2">
      <c r="B795" s="51"/>
      <c r="C795" s="52"/>
    </row>
    <row r="796" spans="2:3" ht="13.2">
      <c r="B796" s="51"/>
      <c r="C796" s="52"/>
    </row>
    <row r="797" spans="2:3" ht="13.2">
      <c r="B797" s="51"/>
      <c r="C797" s="52"/>
    </row>
    <row r="798" spans="2:3" ht="13.2">
      <c r="B798" s="51"/>
      <c r="C798" s="52"/>
    </row>
    <row r="799" spans="2:3" ht="13.2">
      <c r="B799" s="51"/>
      <c r="C799" s="52"/>
    </row>
    <row r="800" spans="2:3" ht="13.2">
      <c r="B800" s="51"/>
      <c r="C800" s="52"/>
    </row>
    <row r="801" spans="2:3" ht="13.2">
      <c r="B801" s="51"/>
      <c r="C801" s="52"/>
    </row>
    <row r="802" spans="2:3" ht="13.2">
      <c r="B802" s="51"/>
      <c r="C802" s="52"/>
    </row>
    <row r="803" spans="2:3" ht="13.2">
      <c r="B803" s="51"/>
      <c r="C803" s="52"/>
    </row>
    <row r="804" spans="2:3" ht="13.2">
      <c r="B804" s="51"/>
      <c r="C804" s="52"/>
    </row>
    <row r="805" spans="2:3" ht="13.2">
      <c r="B805" s="51"/>
      <c r="C805" s="52"/>
    </row>
    <row r="806" spans="2:3" ht="13.2">
      <c r="B806" s="51"/>
      <c r="C806" s="52"/>
    </row>
    <row r="807" spans="2:3" ht="13.2">
      <c r="B807" s="51"/>
      <c r="C807" s="52"/>
    </row>
    <row r="808" spans="2:3" ht="13.2">
      <c r="B808" s="51"/>
      <c r="C808" s="52"/>
    </row>
    <row r="809" spans="2:3" ht="13.2">
      <c r="B809" s="51"/>
      <c r="C809" s="52"/>
    </row>
    <row r="810" spans="2:3" ht="13.2">
      <c r="B810" s="51"/>
      <c r="C810" s="52"/>
    </row>
    <row r="811" spans="2:3" ht="13.2">
      <c r="B811" s="51"/>
      <c r="C811" s="52"/>
    </row>
    <row r="812" spans="2:3" ht="13.2">
      <c r="B812" s="51"/>
      <c r="C812" s="52"/>
    </row>
    <row r="813" spans="2:3" ht="13.2">
      <c r="B813" s="51"/>
      <c r="C813" s="52"/>
    </row>
    <row r="814" spans="2:3" ht="13.2">
      <c r="B814" s="51"/>
      <c r="C814" s="52"/>
    </row>
    <row r="815" spans="2:3" ht="13.2">
      <c r="B815" s="51"/>
      <c r="C815" s="52"/>
    </row>
    <row r="816" spans="2:3" ht="13.2">
      <c r="B816" s="51"/>
      <c r="C816" s="52"/>
    </row>
    <row r="817" spans="2:3" ht="13.2">
      <c r="B817" s="51"/>
      <c r="C817" s="52"/>
    </row>
    <row r="818" spans="2:3" ht="13.2">
      <c r="B818" s="51"/>
      <c r="C818" s="52"/>
    </row>
    <row r="819" spans="2:3" ht="13.2">
      <c r="B819" s="51"/>
      <c r="C819" s="52"/>
    </row>
    <row r="820" spans="2:3" ht="13.2">
      <c r="B820" s="51"/>
      <c r="C820" s="52"/>
    </row>
    <row r="821" spans="2:3" ht="13.2">
      <c r="B821" s="51"/>
      <c r="C821" s="52"/>
    </row>
    <row r="822" spans="2:3" ht="13.2">
      <c r="B822" s="51"/>
      <c r="C822" s="52"/>
    </row>
    <row r="823" spans="2:3" ht="13.2">
      <c r="B823" s="51"/>
      <c r="C823" s="52"/>
    </row>
    <row r="824" spans="2:3" ht="13.2">
      <c r="B824" s="51"/>
      <c r="C824" s="52"/>
    </row>
    <row r="825" spans="2:3" ht="13.2">
      <c r="B825" s="51"/>
      <c r="C825" s="52"/>
    </row>
    <row r="826" spans="2:3" ht="13.2">
      <c r="B826" s="51"/>
      <c r="C826" s="52"/>
    </row>
    <row r="827" spans="2:3" ht="13.2">
      <c r="B827" s="51"/>
      <c r="C827" s="52"/>
    </row>
    <row r="828" spans="2:3" ht="13.2">
      <c r="B828" s="51"/>
      <c r="C828" s="52"/>
    </row>
    <row r="829" spans="2:3" ht="13.2">
      <c r="B829" s="51"/>
      <c r="C829" s="52"/>
    </row>
    <row r="830" spans="2:3" ht="13.2">
      <c r="B830" s="51"/>
      <c r="C830" s="52"/>
    </row>
    <row r="831" spans="2:3" ht="13.2">
      <c r="B831" s="51"/>
      <c r="C831" s="52"/>
    </row>
    <row r="832" spans="2:3" ht="13.2">
      <c r="B832" s="51"/>
      <c r="C832" s="52"/>
    </row>
    <row r="833" spans="2:3" ht="13.2">
      <c r="B833" s="51"/>
      <c r="C833" s="52"/>
    </row>
    <row r="834" spans="2:3" ht="13.2">
      <c r="B834" s="51"/>
      <c r="C834" s="52"/>
    </row>
    <row r="835" spans="2:3" ht="13.2">
      <c r="B835" s="51"/>
      <c r="C835" s="52"/>
    </row>
    <row r="836" spans="2:3" ht="13.2">
      <c r="B836" s="51"/>
      <c r="C836" s="52"/>
    </row>
    <row r="837" spans="2:3" ht="13.2">
      <c r="B837" s="51"/>
      <c r="C837" s="52"/>
    </row>
    <row r="838" spans="2:3" ht="13.2">
      <c r="B838" s="51"/>
      <c r="C838" s="52"/>
    </row>
    <row r="839" spans="2:3" ht="13.2">
      <c r="B839" s="51"/>
      <c r="C839" s="52"/>
    </row>
    <row r="840" spans="2:3" ht="13.2">
      <c r="B840" s="51"/>
      <c r="C840" s="52"/>
    </row>
    <row r="841" spans="2:3" ht="13.2">
      <c r="B841" s="51"/>
      <c r="C841" s="52"/>
    </row>
    <row r="842" spans="2:3" ht="13.2">
      <c r="B842" s="51"/>
      <c r="C842" s="52"/>
    </row>
    <row r="843" spans="2:3" ht="13.2">
      <c r="B843" s="51"/>
      <c r="C843" s="52"/>
    </row>
    <row r="844" spans="2:3" ht="13.2">
      <c r="B844" s="51"/>
      <c r="C844" s="52"/>
    </row>
    <row r="845" spans="2:3" ht="13.2">
      <c r="B845" s="51"/>
      <c r="C845" s="52"/>
    </row>
    <row r="846" spans="2:3" ht="13.2">
      <c r="B846" s="51"/>
      <c r="C846" s="52"/>
    </row>
    <row r="847" spans="2:3" ht="13.2">
      <c r="B847" s="51"/>
      <c r="C847" s="52"/>
    </row>
    <row r="848" spans="2:3" ht="13.2">
      <c r="B848" s="51"/>
      <c r="C848" s="52"/>
    </row>
    <row r="849" spans="2:3" ht="13.2">
      <c r="B849" s="51"/>
      <c r="C849" s="52"/>
    </row>
    <row r="850" spans="2:3" ht="13.2">
      <c r="B850" s="51"/>
      <c r="C850" s="52"/>
    </row>
    <row r="851" spans="2:3" ht="13.2">
      <c r="B851" s="51"/>
      <c r="C851" s="52"/>
    </row>
    <row r="852" spans="2:3" ht="13.2">
      <c r="B852" s="51"/>
      <c r="C852" s="52"/>
    </row>
    <row r="853" spans="2:3" ht="13.2">
      <c r="B853" s="51"/>
      <c r="C853" s="52"/>
    </row>
    <row r="854" spans="2:3" ht="13.2">
      <c r="B854" s="51"/>
      <c r="C854" s="52"/>
    </row>
    <row r="855" spans="2:3" ht="13.2">
      <c r="B855" s="51"/>
      <c r="C855" s="52"/>
    </row>
    <row r="856" spans="2:3" ht="13.2">
      <c r="B856" s="51"/>
      <c r="C856" s="52"/>
    </row>
    <row r="857" spans="2:3" ht="13.2">
      <c r="B857" s="51"/>
      <c r="C857" s="52"/>
    </row>
    <row r="858" spans="2:3" ht="13.2">
      <c r="B858" s="51"/>
      <c r="C858" s="52"/>
    </row>
    <row r="859" spans="2:3" ht="13.2">
      <c r="B859" s="51"/>
      <c r="C859" s="52"/>
    </row>
    <row r="860" spans="2:3" ht="13.2">
      <c r="B860" s="51"/>
      <c r="C860" s="52"/>
    </row>
    <row r="861" spans="2:3" ht="13.2">
      <c r="B861" s="51"/>
      <c r="C861" s="52"/>
    </row>
    <row r="862" spans="2:3" ht="13.2">
      <c r="B862" s="51"/>
      <c r="C862" s="52"/>
    </row>
    <row r="863" spans="2:3" ht="13.2">
      <c r="B863" s="51"/>
      <c r="C863" s="52"/>
    </row>
    <row r="864" spans="2:3" ht="13.2">
      <c r="B864" s="51"/>
      <c r="C864" s="52"/>
    </row>
    <row r="865" spans="2:3" ht="13.2">
      <c r="B865" s="51"/>
      <c r="C865" s="52"/>
    </row>
    <row r="866" spans="2:3" ht="13.2">
      <c r="B866" s="51"/>
      <c r="C866" s="52"/>
    </row>
    <row r="867" spans="2:3" ht="13.2">
      <c r="B867" s="51"/>
      <c r="C867" s="52"/>
    </row>
    <row r="868" spans="2:3" ht="13.2">
      <c r="B868" s="51"/>
      <c r="C868" s="52"/>
    </row>
    <row r="869" spans="2:3" ht="13.2">
      <c r="B869" s="51"/>
      <c r="C869" s="52"/>
    </row>
    <row r="870" spans="2:3" ht="13.2">
      <c r="B870" s="51"/>
      <c r="C870" s="52"/>
    </row>
    <row r="871" spans="2:3" ht="13.2">
      <c r="B871" s="51"/>
      <c r="C871" s="52"/>
    </row>
    <row r="872" spans="2:3" ht="13.2">
      <c r="B872" s="51"/>
      <c r="C872" s="52"/>
    </row>
    <row r="873" spans="2:3" ht="13.2">
      <c r="B873" s="51"/>
      <c r="C873" s="52"/>
    </row>
    <row r="874" spans="2:3" ht="13.2">
      <c r="B874" s="51"/>
      <c r="C874" s="52"/>
    </row>
    <row r="875" spans="2:3" ht="13.2">
      <c r="B875" s="51"/>
      <c r="C875" s="52"/>
    </row>
    <row r="876" spans="2:3" ht="13.2">
      <c r="B876" s="51"/>
      <c r="C876" s="52"/>
    </row>
    <row r="877" spans="2:3" ht="13.2">
      <c r="B877" s="51"/>
      <c r="C877" s="52"/>
    </row>
    <row r="878" spans="2:3" ht="13.2">
      <c r="B878" s="51"/>
      <c r="C878" s="52"/>
    </row>
    <row r="879" spans="2:3" ht="13.2">
      <c r="B879" s="51"/>
      <c r="C879" s="52"/>
    </row>
    <row r="880" spans="2:3" ht="13.2">
      <c r="B880" s="51"/>
      <c r="C880" s="52"/>
    </row>
    <row r="881" spans="2:3" ht="13.2">
      <c r="B881" s="51"/>
      <c r="C881" s="52"/>
    </row>
    <row r="882" spans="2:3" ht="13.2">
      <c r="B882" s="51"/>
      <c r="C882" s="52"/>
    </row>
    <row r="883" spans="2:3" ht="13.2">
      <c r="B883" s="51"/>
      <c r="C883" s="52"/>
    </row>
    <row r="884" spans="2:3" ht="13.2">
      <c r="B884" s="51"/>
      <c r="C884" s="52"/>
    </row>
    <row r="885" spans="2:3" ht="13.2">
      <c r="B885" s="51"/>
      <c r="C885" s="52"/>
    </row>
    <row r="886" spans="2:3" ht="13.2">
      <c r="B886" s="51"/>
      <c r="C886" s="52"/>
    </row>
    <row r="887" spans="2:3" ht="13.2">
      <c r="B887" s="51"/>
      <c r="C887" s="52"/>
    </row>
    <row r="888" spans="2:3" ht="13.2">
      <c r="B888" s="51"/>
      <c r="C888" s="52"/>
    </row>
    <row r="889" spans="2:3" ht="13.2">
      <c r="B889" s="51"/>
      <c r="C889" s="52"/>
    </row>
    <row r="890" spans="2:3" ht="13.2">
      <c r="B890" s="51"/>
      <c r="C890" s="52"/>
    </row>
    <row r="891" spans="2:3" ht="13.2">
      <c r="B891" s="51"/>
      <c r="C891" s="52"/>
    </row>
    <row r="892" spans="2:3" ht="13.2">
      <c r="B892" s="51"/>
      <c r="C892" s="52"/>
    </row>
    <row r="893" spans="2:3" ht="13.2">
      <c r="B893" s="51"/>
      <c r="C893" s="52"/>
    </row>
    <row r="894" spans="2:3" ht="13.2">
      <c r="B894" s="51"/>
      <c r="C894" s="52"/>
    </row>
    <row r="895" spans="2:3" ht="13.2">
      <c r="B895" s="51"/>
      <c r="C895" s="52"/>
    </row>
    <row r="896" spans="2:3" ht="13.2">
      <c r="B896" s="51"/>
      <c r="C896" s="52"/>
    </row>
    <row r="897" spans="2:3" ht="13.2">
      <c r="B897" s="51"/>
      <c r="C897" s="52"/>
    </row>
    <row r="898" spans="2:3" ht="13.2">
      <c r="B898" s="51"/>
      <c r="C898" s="52"/>
    </row>
    <row r="899" spans="2:3" ht="13.2">
      <c r="B899" s="51"/>
      <c r="C899" s="52"/>
    </row>
    <row r="900" spans="2:3" ht="13.2">
      <c r="B900" s="51"/>
      <c r="C900" s="52"/>
    </row>
    <row r="901" spans="2:3" ht="13.2">
      <c r="B901" s="51"/>
      <c r="C901" s="52"/>
    </row>
    <row r="902" spans="2:3" ht="13.2">
      <c r="B902" s="51"/>
      <c r="C902" s="52"/>
    </row>
    <row r="903" spans="2:3" ht="13.2">
      <c r="B903" s="51"/>
      <c r="C903" s="52"/>
    </row>
    <row r="904" spans="2:3" ht="13.2">
      <c r="B904" s="51"/>
      <c r="C904" s="52"/>
    </row>
    <row r="905" spans="2:3" ht="13.2">
      <c r="B905" s="51"/>
      <c r="C905" s="52"/>
    </row>
    <row r="906" spans="2:3" ht="13.2">
      <c r="B906" s="51"/>
      <c r="C906" s="52"/>
    </row>
    <row r="907" spans="2:3" ht="13.2">
      <c r="B907" s="51"/>
      <c r="C907" s="52"/>
    </row>
    <row r="908" spans="2:3" ht="13.2">
      <c r="B908" s="51"/>
      <c r="C908" s="52"/>
    </row>
    <row r="909" spans="2:3" ht="13.2">
      <c r="B909" s="51"/>
      <c r="C909" s="52"/>
    </row>
    <row r="910" spans="2:3" ht="13.2">
      <c r="B910" s="51"/>
      <c r="C910" s="52"/>
    </row>
    <row r="911" spans="2:3" ht="13.2">
      <c r="B911" s="51"/>
      <c r="C911" s="52"/>
    </row>
    <row r="912" spans="2:3" ht="13.2">
      <c r="B912" s="51"/>
      <c r="C912" s="52"/>
    </row>
    <row r="913" spans="2:3" ht="13.2">
      <c r="B913" s="51"/>
      <c r="C913" s="52"/>
    </row>
    <row r="914" spans="2:3" ht="13.2">
      <c r="B914" s="51"/>
      <c r="C914" s="52"/>
    </row>
    <row r="915" spans="2:3" ht="13.2">
      <c r="B915" s="51"/>
      <c r="C915" s="52"/>
    </row>
    <row r="916" spans="2:3" ht="13.2">
      <c r="B916" s="51"/>
      <c r="C916" s="52"/>
    </row>
    <row r="917" spans="2:3" ht="13.2">
      <c r="B917" s="51"/>
      <c r="C917" s="52"/>
    </row>
    <row r="918" spans="2:3" ht="13.2">
      <c r="B918" s="51"/>
      <c r="C918" s="52"/>
    </row>
    <row r="919" spans="2:3" ht="13.2">
      <c r="B919" s="51"/>
      <c r="C919" s="52"/>
    </row>
    <row r="920" spans="2:3" ht="13.2">
      <c r="B920" s="51"/>
      <c r="C920" s="52"/>
    </row>
    <row r="921" spans="2:3" ht="13.2">
      <c r="B921" s="51"/>
      <c r="C921" s="52"/>
    </row>
    <row r="922" spans="2:3" ht="13.2">
      <c r="B922" s="51"/>
      <c r="C922" s="52"/>
    </row>
    <row r="923" spans="2:3" ht="13.2">
      <c r="B923" s="51"/>
      <c r="C923" s="52"/>
    </row>
    <row r="924" spans="2:3" ht="13.2">
      <c r="B924" s="51"/>
      <c r="C924" s="52"/>
    </row>
    <row r="925" spans="2:3" ht="13.2">
      <c r="B925" s="51"/>
      <c r="C925" s="52"/>
    </row>
    <row r="926" spans="2:3" ht="13.2">
      <c r="B926" s="51"/>
      <c r="C926" s="52"/>
    </row>
    <row r="927" spans="2:3" ht="13.2">
      <c r="B927" s="51"/>
      <c r="C927" s="52"/>
    </row>
    <row r="928" spans="2:3" ht="13.2">
      <c r="B928" s="51"/>
      <c r="C928" s="52"/>
    </row>
    <row r="929" spans="2:3" ht="13.2">
      <c r="B929" s="51"/>
      <c r="C929" s="52"/>
    </row>
    <row r="930" spans="2:3" ht="13.2">
      <c r="B930" s="51"/>
      <c r="C930" s="52"/>
    </row>
    <row r="931" spans="2:3" ht="13.2">
      <c r="B931" s="51"/>
      <c r="C931" s="52"/>
    </row>
    <row r="932" spans="2:3" ht="13.2">
      <c r="B932" s="51"/>
      <c r="C932" s="52"/>
    </row>
    <row r="933" spans="2:3" ht="13.2">
      <c r="B933" s="51"/>
      <c r="C933" s="52"/>
    </row>
    <row r="934" spans="2:3" ht="13.2">
      <c r="B934" s="51"/>
      <c r="C934" s="52"/>
    </row>
    <row r="935" spans="2:3" ht="13.2">
      <c r="B935" s="51"/>
      <c r="C935" s="52"/>
    </row>
    <row r="936" spans="2:3" ht="13.2">
      <c r="B936" s="51"/>
      <c r="C936" s="52"/>
    </row>
    <row r="937" spans="2:3" ht="13.2">
      <c r="B937" s="51"/>
      <c r="C937" s="52"/>
    </row>
    <row r="938" spans="2:3" ht="13.2">
      <c r="B938" s="51"/>
      <c r="C938" s="52"/>
    </row>
    <row r="939" spans="2:3" ht="13.2">
      <c r="B939" s="51"/>
      <c r="C939" s="52"/>
    </row>
    <row r="940" spans="2:3" ht="13.2">
      <c r="B940" s="51"/>
      <c r="C940" s="52"/>
    </row>
    <row r="941" spans="2:3" ht="13.2">
      <c r="B941" s="51"/>
      <c r="C941" s="52"/>
    </row>
    <row r="942" spans="2:3" ht="13.2">
      <c r="B942" s="51"/>
      <c r="C942" s="52"/>
    </row>
    <row r="943" spans="2:3" ht="13.2">
      <c r="B943" s="51"/>
      <c r="C943" s="52"/>
    </row>
    <row r="944" spans="2:3" ht="13.2">
      <c r="B944" s="51"/>
      <c r="C944" s="52"/>
    </row>
    <row r="945" spans="2:3" ht="13.2">
      <c r="B945" s="51"/>
      <c r="C945" s="52"/>
    </row>
    <row r="946" spans="2:3" ht="13.2">
      <c r="B946" s="51"/>
      <c r="C946" s="52"/>
    </row>
    <row r="947" spans="2:3" ht="13.2">
      <c r="B947" s="51"/>
      <c r="C947" s="52"/>
    </row>
    <row r="948" spans="2:3" ht="13.2">
      <c r="B948" s="51"/>
      <c r="C948" s="52"/>
    </row>
    <row r="949" spans="2:3" ht="13.2">
      <c r="B949" s="51"/>
      <c r="C949" s="52"/>
    </row>
    <row r="950" spans="2:3" ht="13.2">
      <c r="B950" s="51"/>
      <c r="C950" s="52"/>
    </row>
    <row r="951" spans="2:3" ht="13.2">
      <c r="B951" s="51"/>
      <c r="C951" s="52"/>
    </row>
    <row r="952" spans="2:3" ht="13.2">
      <c r="B952" s="51"/>
      <c r="C952" s="52"/>
    </row>
    <row r="953" spans="2:3" ht="13.2">
      <c r="B953" s="51"/>
      <c r="C953" s="52"/>
    </row>
    <row r="954" spans="2:3" ht="13.2">
      <c r="B954" s="51"/>
      <c r="C954" s="52"/>
    </row>
    <row r="955" spans="2:3" ht="13.2">
      <c r="B955" s="51"/>
      <c r="C955" s="52"/>
    </row>
    <row r="956" spans="2:3" ht="13.2">
      <c r="B956" s="51"/>
      <c r="C956" s="52"/>
    </row>
    <row r="957" spans="2:3" ht="13.2">
      <c r="B957" s="51"/>
      <c r="C957" s="52"/>
    </row>
    <row r="958" spans="2:3" ht="13.2">
      <c r="B958" s="51"/>
      <c r="C958" s="52"/>
    </row>
    <row r="959" spans="2:3" ht="13.2">
      <c r="B959" s="51"/>
      <c r="C959" s="52"/>
    </row>
    <row r="960" spans="2:3" ht="13.2">
      <c r="B960" s="51"/>
      <c r="C960" s="52"/>
    </row>
    <row r="961" spans="2:3" ht="13.2">
      <c r="B961" s="51"/>
      <c r="C961" s="52"/>
    </row>
    <row r="962" spans="2:3" ht="13.2">
      <c r="B962" s="51"/>
      <c r="C962" s="52"/>
    </row>
    <row r="963" spans="2:3" ht="13.2">
      <c r="B963" s="51"/>
      <c r="C963" s="52"/>
    </row>
    <row r="964" spans="2:3" ht="13.2">
      <c r="B964" s="51"/>
      <c r="C964" s="52"/>
    </row>
    <row r="965" spans="2:3" ht="13.2">
      <c r="B965" s="51"/>
      <c r="C965" s="52"/>
    </row>
    <row r="966" spans="2:3" ht="13.2">
      <c r="B966" s="51"/>
      <c r="C966" s="52"/>
    </row>
    <row r="967" spans="2:3" ht="13.2">
      <c r="B967" s="51"/>
      <c r="C967" s="52"/>
    </row>
    <row r="968" spans="2:3" ht="13.2">
      <c r="B968" s="51"/>
      <c r="C968" s="52"/>
    </row>
    <row r="969" spans="2:3" ht="13.2">
      <c r="B969" s="51"/>
      <c r="C969" s="52"/>
    </row>
    <row r="970" spans="2:3" ht="13.2">
      <c r="B970" s="51"/>
      <c r="C970" s="52"/>
    </row>
    <row r="971" spans="2:3" ht="13.2">
      <c r="B971" s="51"/>
      <c r="C971" s="52"/>
    </row>
    <row r="972" spans="2:3" ht="13.2">
      <c r="B972" s="51"/>
      <c r="C972" s="52"/>
    </row>
  </sheetData>
  <mergeCells count="13">
    <mergeCell ref="H2:AC2"/>
    <mergeCell ref="AD2:AX2"/>
    <mergeCell ref="H3:K3"/>
    <mergeCell ref="L3:P3"/>
    <mergeCell ref="Q3:T3"/>
    <mergeCell ref="U3:X3"/>
    <mergeCell ref="Y3:AC3"/>
    <mergeCell ref="AU3:AX3"/>
    <mergeCell ref="AD3:AG3"/>
    <mergeCell ref="AH3:AK3"/>
    <mergeCell ref="B5:C5"/>
    <mergeCell ref="AL3:AP3"/>
    <mergeCell ref="AQ3:AT3"/>
  </mergeCells>
  <conditionalFormatting sqref="H6:AX12">
    <cfRule type="expression" dxfId="1" priority="1">
      <formula>AND(H$4&gt;=$D6,H$4&lt;=$F6)</formula>
    </cfRule>
  </conditionalFormatting>
  <conditionalFormatting sqref="H6:AX12">
    <cfRule type="expression" dxfId="0" priority="2">
      <formula>AND(1=0,H$4&gt;=$D6,H$4&lt;$D6+ROUNDDOWN(#REF!*($F6-$D6+1),0))</formula>
    </cfRule>
  </conditionalFormatting>
  <hyperlinks>
    <hyperlink ref="H1" r:id="rId1"/>
  </hyperlinks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2001"/>
  <sheetViews>
    <sheetView workbookViewId="0"/>
  </sheetViews>
  <sheetFormatPr defaultColWidth="12.6640625" defaultRowHeight="15.75" customHeight="1"/>
  <cols>
    <col min="1" max="1" width="14" customWidth="1"/>
    <col min="2" max="2" width="25.109375" customWidth="1"/>
    <col min="3" max="3" width="24.44140625" customWidth="1"/>
    <col min="7" max="7" width="26.109375" customWidth="1"/>
    <col min="8" max="8" width="50.33203125" customWidth="1"/>
    <col min="11" max="15" width="2.109375" customWidth="1"/>
    <col min="21" max="21" width="22" customWidth="1"/>
  </cols>
  <sheetData>
    <row r="1" spans="1:39">
      <c r="A1" s="82" t="s">
        <v>55</v>
      </c>
      <c r="B1" s="83" t="s">
        <v>56</v>
      </c>
      <c r="C1" s="84" t="s">
        <v>57</v>
      </c>
      <c r="D1" s="84" t="s">
        <v>58</v>
      </c>
      <c r="E1" s="84" t="s">
        <v>59</v>
      </c>
      <c r="H1" s="83" t="s">
        <v>60</v>
      </c>
      <c r="I1" s="83" t="s">
        <v>61</v>
      </c>
      <c r="T1" s="85"/>
      <c r="U1" s="86" t="s">
        <v>62</v>
      </c>
      <c r="V1" s="87" t="s">
        <v>63</v>
      </c>
      <c r="W1" s="87" t="s">
        <v>64</v>
      </c>
      <c r="X1" s="87" t="s">
        <v>65</v>
      </c>
      <c r="Y1" s="87" t="s">
        <v>66</v>
      </c>
      <c r="Z1" s="87" t="s">
        <v>67</v>
      </c>
      <c r="AA1" s="87" t="s">
        <v>68</v>
      </c>
      <c r="AB1" s="87" t="s">
        <v>69</v>
      </c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>
      <c r="A2" s="82" t="s">
        <v>70</v>
      </c>
      <c r="B2" s="83" t="s">
        <v>71</v>
      </c>
      <c r="C2" s="83" t="s">
        <v>72</v>
      </c>
      <c r="D2" s="83" t="s">
        <v>73</v>
      </c>
      <c r="E2" s="83" t="s">
        <v>74</v>
      </c>
      <c r="H2" s="83" t="s">
        <v>75</v>
      </c>
      <c r="K2" s="83">
        <v>0</v>
      </c>
      <c r="L2" s="83">
        <v>1</v>
      </c>
      <c r="M2" s="83">
        <v>1</v>
      </c>
      <c r="N2" s="83">
        <v>0</v>
      </c>
      <c r="O2" s="83">
        <v>2</v>
      </c>
      <c r="T2" s="88">
        <v>6</v>
      </c>
      <c r="U2" s="89" t="s">
        <v>76</v>
      </c>
      <c r="V2" s="89" t="s">
        <v>77</v>
      </c>
      <c r="W2" s="89" t="s">
        <v>78</v>
      </c>
      <c r="X2" s="85"/>
      <c r="Y2" s="89" t="s">
        <v>79</v>
      </c>
      <c r="Z2" s="89" t="s">
        <v>80</v>
      </c>
      <c r="AA2" s="89" t="s">
        <v>81</v>
      </c>
      <c r="AB2" s="89" t="s">
        <v>82</v>
      </c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</row>
    <row r="3" spans="1:39">
      <c r="A3" s="82" t="s">
        <v>83</v>
      </c>
      <c r="B3" s="83" t="s">
        <v>84</v>
      </c>
      <c r="C3" s="83" t="s">
        <v>85</v>
      </c>
      <c r="D3" s="83" t="s">
        <v>86</v>
      </c>
      <c r="H3" s="83" t="s">
        <v>87</v>
      </c>
      <c r="K3" s="83">
        <v>2</v>
      </c>
      <c r="L3" s="83">
        <v>1</v>
      </c>
      <c r="M3" s="83">
        <v>1</v>
      </c>
      <c r="N3" s="83">
        <v>2</v>
      </c>
      <c r="O3" s="83">
        <v>2</v>
      </c>
      <c r="P3" s="83">
        <v>2</v>
      </c>
      <c r="T3" s="88">
        <v>4</v>
      </c>
      <c r="U3" s="89" t="s">
        <v>88</v>
      </c>
      <c r="V3" s="89" t="s">
        <v>89</v>
      </c>
      <c r="W3" s="89" t="s">
        <v>90</v>
      </c>
      <c r="X3" s="85"/>
      <c r="Y3" s="89" t="s">
        <v>79</v>
      </c>
      <c r="Z3" s="89" t="s">
        <v>80</v>
      </c>
      <c r="AA3" s="89" t="s">
        <v>91</v>
      </c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</row>
    <row r="4" spans="1:39">
      <c r="A4" s="82" t="s">
        <v>92</v>
      </c>
      <c r="H4" s="83" t="s">
        <v>93</v>
      </c>
      <c r="T4" s="88">
        <v>45</v>
      </c>
      <c r="U4" s="89" t="s">
        <v>94</v>
      </c>
      <c r="V4" s="89" t="s">
        <v>95</v>
      </c>
      <c r="W4" s="89" t="s">
        <v>96</v>
      </c>
      <c r="X4" s="89" t="s">
        <v>97</v>
      </c>
      <c r="Y4" s="89" t="s">
        <v>98</v>
      </c>
      <c r="Z4" s="89" t="s">
        <v>80</v>
      </c>
      <c r="AA4" s="89" t="s">
        <v>91</v>
      </c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</row>
    <row r="5" spans="1:39">
      <c r="A5" s="82" t="s">
        <v>99</v>
      </c>
      <c r="H5" s="83" t="s">
        <v>100</v>
      </c>
      <c r="T5" s="88">
        <v>54</v>
      </c>
      <c r="U5" s="89" t="s">
        <v>101</v>
      </c>
      <c r="V5" s="89" t="s">
        <v>95</v>
      </c>
      <c r="W5" s="89" t="s">
        <v>82</v>
      </c>
      <c r="X5" s="85"/>
      <c r="Y5" s="89" t="s">
        <v>98</v>
      </c>
      <c r="Z5" s="89" t="s">
        <v>80</v>
      </c>
      <c r="AA5" s="89" t="s">
        <v>81</v>
      </c>
      <c r="AB5" s="89" t="s">
        <v>82</v>
      </c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</row>
    <row r="6" spans="1:39">
      <c r="A6" s="82" t="s">
        <v>102</v>
      </c>
      <c r="G6" s="83" t="s">
        <v>103</v>
      </c>
      <c r="H6" s="83" t="s">
        <v>104</v>
      </c>
      <c r="T6" s="88">
        <v>20</v>
      </c>
      <c r="U6" s="89" t="s">
        <v>105</v>
      </c>
      <c r="V6" s="89" t="s">
        <v>106</v>
      </c>
      <c r="W6" s="89" t="s">
        <v>78</v>
      </c>
      <c r="X6" s="85"/>
      <c r="Y6" s="89" t="s">
        <v>79</v>
      </c>
      <c r="Z6" s="89" t="s">
        <v>80</v>
      </c>
      <c r="AA6" s="89" t="s">
        <v>107</v>
      </c>
      <c r="AB6" s="89" t="s">
        <v>82</v>
      </c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</row>
    <row r="7" spans="1:39">
      <c r="A7" s="82" t="s">
        <v>108</v>
      </c>
      <c r="G7" s="83" t="s">
        <v>109</v>
      </c>
      <c r="H7" s="83" t="s">
        <v>110</v>
      </c>
      <c r="T7" s="88">
        <v>24</v>
      </c>
      <c r="U7" s="89" t="s">
        <v>111</v>
      </c>
      <c r="V7" s="89" t="s">
        <v>112</v>
      </c>
      <c r="W7" s="89" t="s">
        <v>113</v>
      </c>
      <c r="X7" s="89" t="s">
        <v>114</v>
      </c>
      <c r="Y7" s="89" t="s">
        <v>96</v>
      </c>
      <c r="Z7" s="89" t="s">
        <v>80</v>
      </c>
      <c r="AA7" s="89" t="s">
        <v>107</v>
      </c>
      <c r="AB7" s="89" t="s">
        <v>82</v>
      </c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</row>
    <row r="8" spans="1:39">
      <c r="A8" s="82" t="s">
        <v>115</v>
      </c>
      <c r="G8" s="83" t="s">
        <v>116</v>
      </c>
      <c r="H8" s="83" t="s">
        <v>117</v>
      </c>
      <c r="T8" s="88">
        <v>40</v>
      </c>
      <c r="U8" s="89" t="s">
        <v>118</v>
      </c>
      <c r="V8" s="89" t="s">
        <v>119</v>
      </c>
      <c r="W8" s="89" t="s">
        <v>82</v>
      </c>
      <c r="X8" s="85"/>
      <c r="Y8" s="89" t="s">
        <v>120</v>
      </c>
      <c r="Z8" s="89" t="s">
        <v>80</v>
      </c>
      <c r="AA8" s="89" t="s">
        <v>91</v>
      </c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</row>
    <row r="9" spans="1:39">
      <c r="A9" s="82" t="s">
        <v>121</v>
      </c>
      <c r="H9" s="83" t="s">
        <v>122</v>
      </c>
      <c r="T9" s="88">
        <v>36</v>
      </c>
      <c r="U9" s="89" t="s">
        <v>123</v>
      </c>
      <c r="V9" s="89" t="s">
        <v>95</v>
      </c>
      <c r="W9" s="89" t="s">
        <v>78</v>
      </c>
      <c r="X9" s="85"/>
      <c r="Y9" s="89" t="s">
        <v>96</v>
      </c>
      <c r="Z9" s="89" t="s">
        <v>80</v>
      </c>
      <c r="AA9" s="89" t="s">
        <v>81</v>
      </c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</row>
    <row r="10" spans="1:39">
      <c r="A10" s="82" t="s">
        <v>124</v>
      </c>
      <c r="H10" s="83" t="s">
        <v>125</v>
      </c>
      <c r="T10" s="88">
        <v>15</v>
      </c>
      <c r="U10" s="89" t="s">
        <v>126</v>
      </c>
      <c r="V10" s="89" t="s">
        <v>127</v>
      </c>
      <c r="W10" s="90" t="s">
        <v>113</v>
      </c>
      <c r="X10" s="85"/>
      <c r="Y10" s="89" t="s">
        <v>120</v>
      </c>
      <c r="Z10" s="89" t="s">
        <v>80</v>
      </c>
      <c r="AA10" s="89" t="s">
        <v>81</v>
      </c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</row>
    <row r="11" spans="1:39">
      <c r="H11" s="83" t="s">
        <v>128</v>
      </c>
      <c r="T11" s="88">
        <v>37</v>
      </c>
      <c r="U11" s="89" t="s">
        <v>129</v>
      </c>
      <c r="V11" s="89" t="s">
        <v>130</v>
      </c>
      <c r="W11" s="89" t="s">
        <v>78</v>
      </c>
      <c r="X11" s="89" t="s">
        <v>97</v>
      </c>
      <c r="Y11" s="89" t="s">
        <v>98</v>
      </c>
      <c r="Z11" s="89" t="s">
        <v>80</v>
      </c>
      <c r="AA11" s="89" t="s">
        <v>81</v>
      </c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</row>
    <row r="12" spans="1:39">
      <c r="T12" s="88">
        <v>5</v>
      </c>
      <c r="U12" s="89" t="s">
        <v>131</v>
      </c>
      <c r="V12" s="89" t="s">
        <v>127</v>
      </c>
      <c r="W12" s="89" t="s">
        <v>90</v>
      </c>
      <c r="X12" s="85"/>
      <c r="Y12" s="89" t="s">
        <v>120</v>
      </c>
      <c r="Z12" s="89" t="s">
        <v>80</v>
      </c>
      <c r="AA12" s="89" t="s">
        <v>107</v>
      </c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</row>
    <row r="13" spans="1:39">
      <c r="T13" s="88">
        <v>9</v>
      </c>
      <c r="U13" s="89" t="s">
        <v>132</v>
      </c>
      <c r="V13" s="89" t="s">
        <v>133</v>
      </c>
      <c r="W13" s="90" t="s">
        <v>96</v>
      </c>
      <c r="X13" s="89" t="s">
        <v>97</v>
      </c>
      <c r="Y13" s="89" t="s">
        <v>98</v>
      </c>
      <c r="Z13" s="89" t="s">
        <v>80</v>
      </c>
      <c r="AA13" s="89" t="s">
        <v>81</v>
      </c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</row>
    <row r="14" spans="1:39">
      <c r="T14" s="88">
        <v>47</v>
      </c>
      <c r="U14" s="89" t="s">
        <v>134</v>
      </c>
      <c r="V14" s="89" t="s">
        <v>135</v>
      </c>
      <c r="W14" s="89" t="s">
        <v>78</v>
      </c>
      <c r="X14" s="85"/>
      <c r="Y14" s="89" t="s">
        <v>78</v>
      </c>
      <c r="Z14" s="89" t="s">
        <v>80</v>
      </c>
      <c r="AA14" s="89" t="s">
        <v>78</v>
      </c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</row>
    <row r="15" spans="1:39">
      <c r="T15" s="88">
        <v>52</v>
      </c>
      <c r="U15" s="89" t="s">
        <v>136</v>
      </c>
      <c r="V15" s="89" t="s">
        <v>137</v>
      </c>
      <c r="W15" s="89" t="s">
        <v>78</v>
      </c>
      <c r="X15" s="85"/>
      <c r="Y15" s="89" t="s">
        <v>120</v>
      </c>
      <c r="Z15" s="89" t="s">
        <v>80</v>
      </c>
      <c r="AA15" s="89" t="s">
        <v>107</v>
      </c>
      <c r="AB15" s="89" t="s">
        <v>82</v>
      </c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</row>
    <row r="16" spans="1:39">
      <c r="B16" s="82" t="s">
        <v>138</v>
      </c>
      <c r="T16" s="88"/>
      <c r="U16" s="91" t="s">
        <v>139</v>
      </c>
      <c r="V16" s="89"/>
      <c r="W16" s="89"/>
      <c r="X16" s="89"/>
      <c r="Y16" s="89"/>
      <c r="Z16" s="89"/>
      <c r="AA16" s="89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</row>
    <row r="17" spans="1:39">
      <c r="A17" s="83" t="s">
        <v>140</v>
      </c>
      <c r="B17" s="83">
        <v>3</v>
      </c>
      <c r="T17" s="88">
        <v>16</v>
      </c>
      <c r="U17" s="89" t="s">
        <v>141</v>
      </c>
      <c r="V17" s="89" t="s">
        <v>142</v>
      </c>
      <c r="W17" s="90" t="s">
        <v>113</v>
      </c>
      <c r="X17" s="85"/>
      <c r="Y17" s="89" t="s">
        <v>98</v>
      </c>
      <c r="Z17" s="89" t="s">
        <v>80</v>
      </c>
      <c r="AA17" s="89" t="s">
        <v>81</v>
      </c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</row>
    <row r="18" spans="1:39">
      <c r="A18" s="83" t="s">
        <v>143</v>
      </c>
      <c r="B18" s="83">
        <v>2</v>
      </c>
      <c r="T18" s="88">
        <v>26</v>
      </c>
      <c r="U18" s="89" t="s">
        <v>144</v>
      </c>
      <c r="V18" s="89" t="s">
        <v>145</v>
      </c>
      <c r="W18" s="89" t="s">
        <v>82</v>
      </c>
      <c r="X18" s="89" t="s">
        <v>97</v>
      </c>
      <c r="Y18" s="89" t="s">
        <v>120</v>
      </c>
      <c r="Z18" s="89" t="s">
        <v>80</v>
      </c>
      <c r="AA18" s="89" t="s">
        <v>107</v>
      </c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</row>
    <row r="19" spans="1:39">
      <c r="A19" s="82" t="s">
        <v>146</v>
      </c>
      <c r="B19" s="82" t="s">
        <v>147</v>
      </c>
      <c r="C19" s="82" t="s">
        <v>148</v>
      </c>
      <c r="D19" s="82" t="s">
        <v>149</v>
      </c>
      <c r="E19" s="82" t="s">
        <v>150</v>
      </c>
      <c r="T19" s="88">
        <v>46</v>
      </c>
      <c r="U19" s="89" t="s">
        <v>151</v>
      </c>
      <c r="V19" s="89" t="s">
        <v>145</v>
      </c>
      <c r="W19" s="89" t="s">
        <v>96</v>
      </c>
      <c r="X19" s="89" t="s">
        <v>97</v>
      </c>
      <c r="Y19" s="89" t="s">
        <v>98</v>
      </c>
      <c r="Z19" s="89" t="s">
        <v>80</v>
      </c>
      <c r="AA19" s="89" t="s">
        <v>81</v>
      </c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</row>
    <row r="20" spans="1:39">
      <c r="A20" s="83" t="s">
        <v>152</v>
      </c>
      <c r="B20" s="83">
        <v>500</v>
      </c>
      <c r="C20" s="83">
        <v>100</v>
      </c>
      <c r="D20" s="83">
        <v>20</v>
      </c>
      <c r="E20" s="83">
        <v>50</v>
      </c>
      <c r="T20" s="88">
        <v>1</v>
      </c>
      <c r="U20" s="89" t="s">
        <v>153</v>
      </c>
      <c r="V20" s="89" t="s">
        <v>154</v>
      </c>
      <c r="W20" s="89" t="s">
        <v>78</v>
      </c>
      <c r="X20" s="85"/>
      <c r="Y20" s="89" t="s">
        <v>98</v>
      </c>
      <c r="Z20" s="89" t="s">
        <v>80</v>
      </c>
      <c r="AA20" s="89" t="s">
        <v>81</v>
      </c>
      <c r="AB20" s="89" t="s">
        <v>155</v>
      </c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</row>
    <row r="21" spans="1:39">
      <c r="A21" s="83" t="s">
        <v>156</v>
      </c>
      <c r="B21" s="83">
        <v>400</v>
      </c>
      <c r="C21" s="83">
        <v>100</v>
      </c>
      <c r="D21" s="83">
        <v>20</v>
      </c>
      <c r="E21" s="83">
        <v>50</v>
      </c>
      <c r="T21" s="88">
        <v>62</v>
      </c>
      <c r="U21" s="89" t="s">
        <v>157</v>
      </c>
      <c r="V21" s="89" t="s">
        <v>158</v>
      </c>
      <c r="W21" s="89" t="s">
        <v>113</v>
      </c>
      <c r="X21" s="89" t="s">
        <v>114</v>
      </c>
      <c r="Y21" s="89" t="s">
        <v>98</v>
      </c>
      <c r="Z21" s="89" t="s">
        <v>80</v>
      </c>
      <c r="AA21" s="89" t="s">
        <v>81</v>
      </c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</row>
    <row r="22" spans="1:39">
      <c r="A22" s="83" t="s">
        <v>159</v>
      </c>
      <c r="B22" s="83">
        <v>300</v>
      </c>
      <c r="C22" s="83">
        <v>100</v>
      </c>
      <c r="D22" s="83">
        <v>20</v>
      </c>
      <c r="E22" s="83">
        <v>50</v>
      </c>
      <c r="T22" s="88"/>
      <c r="U22" s="91" t="s">
        <v>160</v>
      </c>
      <c r="V22" s="89"/>
      <c r="W22" s="89"/>
      <c r="X22" s="85"/>
      <c r="Y22" s="89"/>
      <c r="Z22" s="89"/>
      <c r="AA22" s="89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</row>
    <row r="23" spans="1:39">
      <c r="A23" s="82" t="s">
        <v>161</v>
      </c>
      <c r="B23" s="82" t="s">
        <v>162</v>
      </c>
      <c r="C23" s="82" t="s">
        <v>163</v>
      </c>
      <c r="D23" s="82" t="s">
        <v>164</v>
      </c>
      <c r="E23" s="82" t="s">
        <v>165</v>
      </c>
      <c r="T23" s="88">
        <v>58</v>
      </c>
      <c r="U23" s="89" t="s">
        <v>166</v>
      </c>
      <c r="V23" s="89" t="s">
        <v>95</v>
      </c>
      <c r="W23" s="89" t="s">
        <v>90</v>
      </c>
      <c r="X23" s="89" t="s">
        <v>114</v>
      </c>
      <c r="Y23" s="89" t="s">
        <v>96</v>
      </c>
      <c r="Z23" s="89" t="s">
        <v>80</v>
      </c>
      <c r="AA23" s="89" t="s">
        <v>107</v>
      </c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</row>
    <row r="24" spans="1:39">
      <c r="A24" s="83" t="s">
        <v>167</v>
      </c>
      <c r="B24" s="83">
        <v>10000</v>
      </c>
      <c r="C24" s="83">
        <v>5000</v>
      </c>
      <c r="D24" s="83">
        <v>1000</v>
      </c>
      <c r="E24" s="92">
        <f t="shared" ref="E24:E27" si="0">C24/D24</f>
        <v>5</v>
      </c>
      <c r="T24" s="88">
        <v>49</v>
      </c>
      <c r="U24" s="89" t="s">
        <v>168</v>
      </c>
      <c r="V24" s="89" t="s">
        <v>106</v>
      </c>
      <c r="W24" s="89" t="s">
        <v>78</v>
      </c>
      <c r="X24" s="89" t="s">
        <v>114</v>
      </c>
      <c r="Y24" s="89" t="s">
        <v>96</v>
      </c>
      <c r="Z24" s="89" t="s">
        <v>80</v>
      </c>
      <c r="AA24" s="89" t="s">
        <v>78</v>
      </c>
      <c r="AB24" s="89" t="s">
        <v>82</v>
      </c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</row>
    <row r="25" spans="1:39">
      <c r="A25" s="83" t="s">
        <v>169</v>
      </c>
      <c r="B25" s="83">
        <v>10000</v>
      </c>
      <c r="C25" s="83">
        <v>5500</v>
      </c>
      <c r="D25" s="83">
        <v>1000</v>
      </c>
      <c r="E25" s="92">
        <f t="shared" si="0"/>
        <v>5.5</v>
      </c>
      <c r="T25" s="88">
        <v>43</v>
      </c>
      <c r="U25" s="89" t="s">
        <v>170</v>
      </c>
      <c r="V25" s="89" t="s">
        <v>89</v>
      </c>
      <c r="W25" s="89" t="s">
        <v>113</v>
      </c>
      <c r="X25" s="85"/>
      <c r="Y25" s="89" t="s">
        <v>98</v>
      </c>
      <c r="Z25" s="89" t="s">
        <v>80</v>
      </c>
      <c r="AA25" s="89" t="s">
        <v>91</v>
      </c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</row>
    <row r="26" spans="1:39">
      <c r="A26" s="83" t="s">
        <v>171</v>
      </c>
      <c r="B26" s="83">
        <v>20000</v>
      </c>
      <c r="C26" s="83">
        <v>6000</v>
      </c>
      <c r="D26" s="83">
        <v>1000</v>
      </c>
      <c r="E26" s="92">
        <f t="shared" si="0"/>
        <v>6</v>
      </c>
      <c r="T26" s="88">
        <v>11</v>
      </c>
      <c r="U26" s="89" t="s">
        <v>172</v>
      </c>
      <c r="V26" s="89" t="s">
        <v>127</v>
      </c>
      <c r="W26" s="90" t="s">
        <v>113</v>
      </c>
      <c r="X26" s="89" t="s">
        <v>114</v>
      </c>
      <c r="Y26" s="89" t="s">
        <v>98</v>
      </c>
      <c r="Z26" s="89" t="s">
        <v>80</v>
      </c>
      <c r="AA26" s="89" t="s">
        <v>91</v>
      </c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</row>
    <row r="27" spans="1:39">
      <c r="A27" s="83" t="s">
        <v>173</v>
      </c>
      <c r="B27" s="83">
        <v>20000</v>
      </c>
      <c r="C27" s="83">
        <v>6500</v>
      </c>
      <c r="D27" s="83">
        <v>1000</v>
      </c>
      <c r="E27" s="92">
        <f t="shared" si="0"/>
        <v>6.5</v>
      </c>
      <c r="T27" s="88">
        <v>35</v>
      </c>
      <c r="U27" s="89" t="s">
        <v>174</v>
      </c>
      <c r="V27" s="89" t="s">
        <v>135</v>
      </c>
      <c r="W27" s="89" t="s">
        <v>90</v>
      </c>
      <c r="X27" s="89" t="s">
        <v>97</v>
      </c>
      <c r="Y27" s="89" t="s">
        <v>79</v>
      </c>
      <c r="Z27" s="89" t="s">
        <v>80</v>
      </c>
      <c r="AA27" s="89" t="s">
        <v>81</v>
      </c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</row>
    <row r="28" spans="1:39">
      <c r="B28" s="82" t="s">
        <v>175</v>
      </c>
      <c r="T28" s="88">
        <v>21</v>
      </c>
      <c r="U28" s="89" t="s">
        <v>176</v>
      </c>
      <c r="V28" s="89" t="s">
        <v>135</v>
      </c>
      <c r="W28" s="90" t="s">
        <v>96</v>
      </c>
      <c r="X28" s="85"/>
      <c r="Y28" s="89" t="s">
        <v>98</v>
      </c>
      <c r="Z28" s="93" t="s">
        <v>80</v>
      </c>
      <c r="AA28" s="89" t="s">
        <v>81</v>
      </c>
      <c r="AB28" s="89" t="s">
        <v>82</v>
      </c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</row>
    <row r="29" spans="1:39">
      <c r="A29" s="83" t="s">
        <v>177</v>
      </c>
      <c r="B29" s="83">
        <v>10</v>
      </c>
      <c r="T29" s="88">
        <v>28</v>
      </c>
      <c r="U29" s="89" t="s">
        <v>178</v>
      </c>
      <c r="V29" s="89" t="s">
        <v>145</v>
      </c>
      <c r="W29" s="89" t="s">
        <v>96</v>
      </c>
      <c r="X29" s="85"/>
      <c r="Y29" s="89" t="s">
        <v>98</v>
      </c>
      <c r="Z29" s="89" t="s">
        <v>80</v>
      </c>
      <c r="AA29" s="89" t="s">
        <v>107</v>
      </c>
      <c r="AB29" s="89" t="s">
        <v>82</v>
      </c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</row>
    <row r="30" spans="1:39">
      <c r="A30" s="83" t="s">
        <v>179</v>
      </c>
      <c r="B30" s="83">
        <v>20</v>
      </c>
      <c r="T30" s="88"/>
      <c r="U30" s="89"/>
      <c r="V30" s="89"/>
      <c r="W30" s="90"/>
      <c r="X30" s="89"/>
      <c r="Y30" s="89"/>
      <c r="Z30" s="89"/>
      <c r="AA30" s="89"/>
      <c r="AB30" s="89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</row>
    <row r="31" spans="1:39">
      <c r="A31" s="83" t="s">
        <v>180</v>
      </c>
      <c r="B31" s="83">
        <v>30</v>
      </c>
      <c r="T31" s="88"/>
      <c r="U31" s="89"/>
      <c r="V31" s="89"/>
      <c r="W31" s="90"/>
      <c r="X31" s="85"/>
      <c r="Y31" s="89"/>
      <c r="Z31" s="89"/>
      <c r="AA31" s="89"/>
      <c r="AB31" s="89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</row>
    <row r="32" spans="1:39">
      <c r="A32" s="83" t="s">
        <v>181</v>
      </c>
      <c r="B32" s="83">
        <v>20</v>
      </c>
      <c r="T32" s="88"/>
      <c r="U32" s="89"/>
      <c r="V32" s="89"/>
      <c r="W32" s="90"/>
      <c r="X32" s="85"/>
      <c r="Y32" s="89"/>
      <c r="Z32" s="89"/>
      <c r="AA32" s="89"/>
      <c r="AB32" s="89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</row>
    <row r="33" spans="1:39">
      <c r="A33" s="83" t="s">
        <v>182</v>
      </c>
      <c r="B33" s="83">
        <v>10</v>
      </c>
      <c r="D33" s="83" t="s">
        <v>183</v>
      </c>
      <c r="T33" s="88"/>
      <c r="U33" s="89"/>
      <c r="V33" s="89"/>
      <c r="W33" s="90"/>
      <c r="X33" s="85"/>
      <c r="Y33" s="89"/>
      <c r="Z33" s="89"/>
      <c r="AA33" s="89"/>
      <c r="AB33" s="89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</row>
    <row r="34" spans="1:39">
      <c r="A34" s="83" t="s">
        <v>184</v>
      </c>
      <c r="B34" s="83">
        <v>20</v>
      </c>
      <c r="T34" s="88"/>
      <c r="U34" s="89"/>
      <c r="V34" s="89"/>
      <c r="W34" s="90"/>
      <c r="X34" s="89"/>
      <c r="Y34" s="89"/>
      <c r="Z34" s="89"/>
      <c r="AA34" s="89"/>
      <c r="AB34" s="89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</row>
    <row r="35" spans="1:39">
      <c r="T35" s="88"/>
      <c r="U35" s="89"/>
      <c r="V35" s="89"/>
      <c r="W35" s="89"/>
      <c r="X35" s="85"/>
      <c r="Y35" s="89"/>
      <c r="Z35" s="89"/>
      <c r="AA35" s="89"/>
      <c r="AB35" s="89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</row>
    <row r="36" spans="1:39">
      <c r="A36" s="83" t="s">
        <v>185</v>
      </c>
      <c r="B36" s="83">
        <v>0</v>
      </c>
      <c r="T36" s="88"/>
      <c r="U36" s="89"/>
      <c r="V36" s="89"/>
      <c r="W36" s="90"/>
      <c r="X36" s="85"/>
      <c r="Y36" s="89"/>
      <c r="Z36" s="89"/>
      <c r="AA36" s="89"/>
      <c r="AB36" s="89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</row>
    <row r="37" spans="1:39">
      <c r="A37" s="83" t="s">
        <v>186</v>
      </c>
      <c r="B37" s="83">
        <v>10</v>
      </c>
      <c r="T37" s="88"/>
      <c r="U37" s="89"/>
      <c r="V37" s="89"/>
      <c r="W37" s="90"/>
      <c r="X37" s="85"/>
      <c r="Y37" s="89"/>
      <c r="Z37" s="89"/>
      <c r="AA37" s="89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</row>
    <row r="38" spans="1:39">
      <c r="A38" s="83" t="s">
        <v>187</v>
      </c>
      <c r="B38" s="83">
        <v>10</v>
      </c>
      <c r="T38" s="88"/>
      <c r="U38" s="89"/>
      <c r="V38" s="89"/>
      <c r="W38" s="90"/>
      <c r="X38" s="85"/>
      <c r="Y38" s="89"/>
      <c r="Z38" s="89"/>
      <c r="AA38" s="89"/>
      <c r="AB38" s="89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</row>
    <row r="39" spans="1:39">
      <c r="A39" s="83" t="s">
        <v>188</v>
      </c>
      <c r="B39" s="83">
        <v>0</v>
      </c>
      <c r="G39" s="83">
        <v>120</v>
      </c>
      <c r="T39" s="88"/>
      <c r="U39" s="89"/>
      <c r="V39" s="89"/>
      <c r="W39" s="90"/>
      <c r="X39" s="89"/>
      <c r="Y39" s="89"/>
      <c r="Z39" s="89"/>
      <c r="AA39" s="89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</row>
    <row r="40" spans="1:39">
      <c r="A40" s="82" t="s">
        <v>189</v>
      </c>
      <c r="G40" s="83">
        <v>100</v>
      </c>
      <c r="T40" s="88"/>
      <c r="U40" s="89"/>
      <c r="V40" s="89"/>
      <c r="W40" s="90"/>
      <c r="X40" s="85"/>
      <c r="Y40" s="89"/>
      <c r="Z40" s="89"/>
      <c r="AA40" s="89"/>
      <c r="AB40" s="89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</row>
    <row r="41" spans="1:39">
      <c r="A41" s="83">
        <v>1</v>
      </c>
      <c r="G41" s="83">
        <v>40</v>
      </c>
      <c r="T41" s="88"/>
      <c r="U41" s="89"/>
      <c r="V41" s="89"/>
      <c r="W41" s="89"/>
      <c r="X41" s="85"/>
      <c r="Y41" s="89"/>
      <c r="Z41" s="89"/>
      <c r="AA41" s="89"/>
      <c r="AB41" s="89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</row>
    <row r="42" spans="1:39">
      <c r="A42" s="83">
        <v>2</v>
      </c>
      <c r="T42" s="88"/>
      <c r="U42" s="89"/>
      <c r="V42" s="89"/>
      <c r="W42" s="89"/>
      <c r="X42" s="85"/>
      <c r="Y42" s="89"/>
      <c r="Z42" s="89"/>
      <c r="AA42" s="89"/>
      <c r="AB42" s="89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</row>
    <row r="43" spans="1:39">
      <c r="D43" s="83" t="s">
        <v>190</v>
      </c>
      <c r="G43" s="83">
        <v>260</v>
      </c>
      <c r="T43" s="88"/>
      <c r="U43" s="89"/>
      <c r="V43" s="89"/>
      <c r="W43" s="89"/>
      <c r="X43" s="89"/>
      <c r="Y43" s="89"/>
      <c r="Z43" s="89"/>
      <c r="AA43" s="89"/>
      <c r="AB43" s="89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</row>
    <row r="44" spans="1:39">
      <c r="T44" s="88"/>
      <c r="U44" s="89"/>
      <c r="V44" s="89"/>
      <c r="W44" s="89"/>
      <c r="X44" s="89"/>
      <c r="Y44" s="89"/>
      <c r="Z44" s="89"/>
      <c r="AA44" s="89"/>
      <c r="AB44" s="89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</row>
    <row r="45" spans="1:39">
      <c r="B45" s="83">
        <v>0</v>
      </c>
      <c r="C45" s="83" t="s">
        <v>40</v>
      </c>
      <c r="T45" s="88"/>
      <c r="U45" s="89"/>
      <c r="V45" s="89"/>
      <c r="W45" s="89"/>
      <c r="X45" s="89"/>
      <c r="Y45" s="89"/>
      <c r="Z45" s="89"/>
      <c r="AA45" s="89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</row>
    <row r="46" spans="1:39">
      <c r="B46" s="83">
        <v>1</v>
      </c>
      <c r="C46" s="83" t="s">
        <v>41</v>
      </c>
      <c r="D46" s="83">
        <v>0</v>
      </c>
      <c r="F46" s="84" t="s">
        <v>191</v>
      </c>
      <c r="G46" s="83" t="s">
        <v>192</v>
      </c>
      <c r="T46" s="88"/>
      <c r="U46" s="89"/>
      <c r="V46" s="89"/>
      <c r="W46" s="89"/>
      <c r="X46" s="85"/>
      <c r="Y46" s="89"/>
      <c r="Z46" s="89"/>
      <c r="AA46" s="89"/>
      <c r="AB46" s="89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</row>
    <row r="47" spans="1:39">
      <c r="B47" s="83">
        <v>2</v>
      </c>
      <c r="C47" s="83" t="s">
        <v>43</v>
      </c>
      <c r="D47" s="83">
        <v>1</v>
      </c>
      <c r="F47" s="83">
        <v>200</v>
      </c>
      <c r="G47" s="83">
        <v>300</v>
      </c>
      <c r="T47" s="88"/>
      <c r="U47" s="89"/>
      <c r="V47" s="89"/>
      <c r="W47" s="89"/>
      <c r="X47" s="85"/>
      <c r="Y47" s="89"/>
      <c r="Z47" s="89"/>
      <c r="AA47" s="89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</row>
    <row r="48" spans="1:39">
      <c r="B48" s="83">
        <v>3</v>
      </c>
      <c r="C48" s="83" t="s">
        <v>42</v>
      </c>
      <c r="D48" s="83">
        <v>1</v>
      </c>
      <c r="F48" s="83">
        <v>200</v>
      </c>
      <c r="G48" s="83">
        <v>200</v>
      </c>
      <c r="T48" s="88"/>
      <c r="U48" s="89"/>
      <c r="V48" s="89"/>
      <c r="W48" s="89"/>
      <c r="X48" s="89"/>
      <c r="Y48" s="89"/>
      <c r="Z48" s="89"/>
      <c r="AA48" s="89"/>
      <c r="AB48" s="89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</row>
    <row r="49" spans="1:39">
      <c r="B49" s="83">
        <v>4</v>
      </c>
      <c r="C49" s="83" t="s">
        <v>44</v>
      </c>
      <c r="D49" s="83">
        <v>3</v>
      </c>
      <c r="F49" s="83">
        <v>150</v>
      </c>
      <c r="G49" s="83">
        <v>50</v>
      </c>
      <c r="T49" s="88"/>
      <c r="U49" s="89"/>
      <c r="V49" s="89"/>
      <c r="W49" s="89"/>
      <c r="X49" s="89"/>
      <c r="Y49" s="89"/>
      <c r="Z49" s="89"/>
      <c r="AA49" s="89"/>
      <c r="AB49" s="89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</row>
    <row r="50" spans="1:39">
      <c r="B50" s="83">
        <v>5</v>
      </c>
      <c r="C50" s="83" t="s">
        <v>45</v>
      </c>
      <c r="D50" s="83">
        <v>4</v>
      </c>
      <c r="F50" s="83">
        <v>10</v>
      </c>
      <c r="G50" s="83">
        <v>20</v>
      </c>
      <c r="T50" s="88"/>
      <c r="U50" s="89"/>
      <c r="V50" s="89"/>
      <c r="W50" s="89"/>
      <c r="X50" s="85"/>
      <c r="Y50" s="89"/>
      <c r="Z50" s="89"/>
      <c r="AA50" s="89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</row>
    <row r="51" spans="1:39">
      <c r="B51" s="83">
        <v>6</v>
      </c>
      <c r="C51" s="83" t="s">
        <v>46</v>
      </c>
      <c r="D51" s="83">
        <v>4</v>
      </c>
      <c r="F51" s="83">
        <v>5</v>
      </c>
      <c r="G51" s="83">
        <v>5</v>
      </c>
      <c r="T51" s="88"/>
      <c r="U51" s="89"/>
      <c r="V51" s="89"/>
      <c r="W51" s="89"/>
      <c r="X51" s="89"/>
      <c r="Y51" s="89"/>
      <c r="Z51" s="89"/>
      <c r="AA51" s="89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</row>
    <row r="52" spans="1:39">
      <c r="B52" s="83">
        <v>7</v>
      </c>
      <c r="C52" s="83" t="s">
        <v>193</v>
      </c>
      <c r="D52" s="83">
        <v>0</v>
      </c>
      <c r="T52" s="88"/>
      <c r="U52" s="89"/>
      <c r="V52" s="89"/>
      <c r="W52" s="89"/>
      <c r="X52" s="85"/>
      <c r="Y52" s="89"/>
      <c r="Z52" s="89"/>
      <c r="AA52" s="89"/>
      <c r="AB52" s="89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</row>
    <row r="53" spans="1:39">
      <c r="B53" s="83">
        <v>8</v>
      </c>
      <c r="C53" s="83" t="s">
        <v>194</v>
      </c>
      <c r="D53" s="83">
        <v>7</v>
      </c>
      <c r="T53" s="88"/>
      <c r="U53" s="89"/>
      <c r="V53" s="89"/>
      <c r="W53" s="89"/>
      <c r="X53" s="85"/>
      <c r="Y53" s="89"/>
      <c r="Z53" s="89"/>
      <c r="AA53" s="89"/>
      <c r="AB53" s="89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</row>
    <row r="54" spans="1:39">
      <c r="T54" s="88"/>
      <c r="U54" s="89"/>
      <c r="V54" s="89"/>
      <c r="W54" s="89"/>
      <c r="X54" s="85"/>
      <c r="Y54" s="89"/>
      <c r="Z54" s="89"/>
      <c r="AA54" s="89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</row>
    <row r="55" spans="1:39">
      <c r="T55" s="88"/>
      <c r="U55" s="89"/>
      <c r="V55" s="89"/>
      <c r="W55" s="89"/>
      <c r="X55" s="85"/>
      <c r="Y55" s="89"/>
      <c r="Z55" s="89"/>
      <c r="AA55" s="89"/>
      <c r="AB55" s="89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</row>
    <row r="56" spans="1:39">
      <c r="T56" s="88"/>
      <c r="U56" s="89"/>
      <c r="V56" s="89"/>
      <c r="W56" s="89"/>
      <c r="X56" s="89"/>
      <c r="Y56" s="89"/>
      <c r="Z56" s="89"/>
      <c r="AA56" s="89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</row>
    <row r="57" spans="1:39">
      <c r="B57" s="82" t="s">
        <v>138</v>
      </c>
      <c r="C57" s="82" t="s">
        <v>195</v>
      </c>
      <c r="D57" s="82" t="s">
        <v>196</v>
      </c>
      <c r="E57" s="82" t="s">
        <v>197</v>
      </c>
      <c r="T57" s="88"/>
      <c r="U57" s="89"/>
      <c r="V57" s="89"/>
      <c r="W57" s="89"/>
      <c r="X57" s="85"/>
      <c r="Y57" s="89"/>
      <c r="Z57" s="89"/>
      <c r="AA57" s="89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</row>
    <row r="58" spans="1:39">
      <c r="A58" s="83" t="s">
        <v>140</v>
      </c>
      <c r="B58" s="83">
        <v>3</v>
      </c>
      <c r="C58" s="83">
        <v>1</v>
      </c>
      <c r="D58" s="83">
        <v>2</v>
      </c>
      <c r="E58" s="83">
        <v>2</v>
      </c>
      <c r="G58" s="83" t="s">
        <v>183</v>
      </c>
      <c r="T58" s="88"/>
      <c r="U58" s="89"/>
      <c r="V58" s="89"/>
      <c r="W58" s="89"/>
      <c r="X58" s="85"/>
      <c r="Y58" s="89"/>
      <c r="Z58" s="89"/>
      <c r="AA58" s="89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</row>
    <row r="59" spans="1:39">
      <c r="A59" s="83" t="s">
        <v>143</v>
      </c>
      <c r="B59" s="83">
        <v>2</v>
      </c>
      <c r="T59" s="88"/>
      <c r="U59" s="89"/>
      <c r="V59" s="89"/>
      <c r="W59" s="89"/>
      <c r="X59" s="85"/>
      <c r="Y59" s="89"/>
      <c r="Z59" s="89"/>
      <c r="AA59" s="89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</row>
    <row r="60" spans="1:39">
      <c r="A60" s="82" t="s">
        <v>146</v>
      </c>
      <c r="B60" s="82" t="s">
        <v>147</v>
      </c>
      <c r="C60" s="82" t="s">
        <v>148</v>
      </c>
      <c r="D60" s="83" t="s">
        <v>198</v>
      </c>
      <c r="T60" s="88"/>
      <c r="U60" s="89"/>
      <c r="V60" s="89"/>
      <c r="W60" s="89"/>
      <c r="X60" s="85"/>
      <c r="Y60" s="89"/>
      <c r="Z60" s="89"/>
      <c r="AA60" s="89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</row>
    <row r="61" spans="1:39">
      <c r="A61" s="83" t="s">
        <v>152</v>
      </c>
      <c r="B61" s="83">
        <v>500</v>
      </c>
      <c r="C61" s="83">
        <v>100</v>
      </c>
      <c r="D61" s="83">
        <v>0.5</v>
      </c>
      <c r="T61" s="88"/>
      <c r="U61" s="89"/>
      <c r="V61" s="89"/>
      <c r="W61" s="89"/>
      <c r="X61" s="85"/>
      <c r="Y61" s="89"/>
      <c r="Z61" s="89"/>
      <c r="AA61" s="89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</row>
    <row r="62" spans="1:39">
      <c r="A62" s="83" t="s">
        <v>156</v>
      </c>
      <c r="B62" s="83">
        <v>400</v>
      </c>
      <c r="C62" s="83">
        <v>100</v>
      </c>
      <c r="D62" s="83">
        <v>0.5</v>
      </c>
      <c r="T62" s="88"/>
      <c r="U62" s="89"/>
      <c r="V62" s="89"/>
      <c r="W62" s="89"/>
      <c r="X62" s="85"/>
      <c r="Y62" s="89"/>
      <c r="Z62" s="89"/>
      <c r="AA62" s="89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</row>
    <row r="63" spans="1:39">
      <c r="A63" s="83" t="s">
        <v>159</v>
      </c>
      <c r="B63" s="83">
        <v>300</v>
      </c>
      <c r="C63" s="83">
        <v>100</v>
      </c>
      <c r="D63" s="83">
        <v>0.5</v>
      </c>
      <c r="T63" s="88"/>
      <c r="U63" s="89"/>
      <c r="V63" s="89"/>
      <c r="W63" s="89"/>
      <c r="X63" s="85"/>
      <c r="Y63" s="89"/>
      <c r="Z63" s="89"/>
      <c r="AA63" s="89"/>
      <c r="AB63" s="89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</row>
    <row r="64" spans="1:39">
      <c r="A64" s="82" t="s">
        <v>161</v>
      </c>
      <c r="B64" s="83" t="s">
        <v>199</v>
      </c>
      <c r="C64" s="82" t="s">
        <v>163</v>
      </c>
      <c r="F64" s="94">
        <v>250</v>
      </c>
      <c r="T64" s="88"/>
      <c r="U64" s="89"/>
      <c r="V64" s="89"/>
      <c r="W64" s="89"/>
      <c r="X64" s="85"/>
      <c r="Y64" s="89"/>
      <c r="Z64" s="89"/>
      <c r="AA64" s="89"/>
      <c r="AB64" s="89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</row>
    <row r="65" spans="1:39">
      <c r="A65" s="83" t="s">
        <v>167</v>
      </c>
      <c r="B65" s="83">
        <v>500</v>
      </c>
      <c r="C65" s="83">
        <v>5000</v>
      </c>
      <c r="F65" s="94">
        <v>0</v>
      </c>
      <c r="T65" s="88"/>
      <c r="U65" s="89"/>
      <c r="V65" s="89"/>
      <c r="W65" s="89"/>
      <c r="X65" s="85"/>
      <c r="Y65" s="89"/>
      <c r="Z65" s="89"/>
      <c r="AA65" s="89"/>
      <c r="AB65" s="89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</row>
    <row r="66" spans="1:39">
      <c r="A66" s="83" t="s">
        <v>169</v>
      </c>
      <c r="B66" s="83">
        <v>300</v>
      </c>
      <c r="C66" s="83">
        <v>4500</v>
      </c>
      <c r="F66" s="94">
        <v>0</v>
      </c>
      <c r="T66" s="88"/>
      <c r="U66" s="89"/>
      <c r="V66" s="89"/>
      <c r="W66" s="89"/>
      <c r="X66" s="85"/>
      <c r="Y66" s="89"/>
      <c r="Z66" s="89"/>
      <c r="AA66" s="89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</row>
    <row r="67" spans="1:39">
      <c r="A67" s="83" t="s">
        <v>171</v>
      </c>
      <c r="B67" s="83">
        <v>1000</v>
      </c>
      <c r="C67" s="83">
        <v>6000</v>
      </c>
      <c r="F67" s="95">
        <f>50 * 0 * 0</f>
        <v>0</v>
      </c>
      <c r="T67" s="88"/>
      <c r="U67" s="89"/>
      <c r="V67" s="89"/>
      <c r="W67" s="89"/>
      <c r="X67" s="85"/>
      <c r="Y67" s="89"/>
      <c r="Z67" s="89"/>
      <c r="AA67" s="89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</row>
    <row r="68" spans="1:39">
      <c r="A68" s="83" t="s">
        <v>173</v>
      </c>
      <c r="B68" s="83">
        <v>1800</v>
      </c>
      <c r="C68" s="83">
        <v>5500</v>
      </c>
      <c r="F68" s="95">
        <f>250 * 10 * 1</f>
        <v>2500</v>
      </c>
      <c r="T68" s="88"/>
      <c r="U68" s="89"/>
      <c r="V68" s="89"/>
      <c r="W68" s="89"/>
      <c r="X68" s="85"/>
      <c r="Y68" s="89"/>
      <c r="Z68" s="89"/>
      <c r="AA68" s="89"/>
      <c r="AB68" s="89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</row>
    <row r="69" spans="1:39">
      <c r="B69" s="82" t="s">
        <v>175</v>
      </c>
      <c r="F69" s="96">
        <f>500 * 10 * 1</f>
        <v>5000</v>
      </c>
      <c r="T69" s="88"/>
      <c r="U69" s="89"/>
      <c r="V69" s="89"/>
      <c r="W69" s="89"/>
      <c r="X69" s="85"/>
      <c r="Y69" s="89"/>
      <c r="Z69" s="89"/>
      <c r="AA69" s="89"/>
      <c r="AB69" s="89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</row>
    <row r="70" spans="1:39">
      <c r="A70" s="83" t="s">
        <v>177</v>
      </c>
      <c r="B70" s="83">
        <v>10</v>
      </c>
      <c r="F70" s="96">
        <f>400 * 30 * 0</f>
        <v>0</v>
      </c>
      <c r="T70" s="88"/>
      <c r="U70" s="89"/>
      <c r="V70" s="89"/>
      <c r="W70" s="89"/>
      <c r="X70" s="89"/>
      <c r="Y70" s="89"/>
      <c r="Z70" s="89"/>
      <c r="AA70" s="89"/>
      <c r="AB70" s="89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</row>
    <row r="71" spans="1:39">
      <c r="A71" s="83" t="s">
        <v>179</v>
      </c>
      <c r="B71" s="83">
        <v>20</v>
      </c>
      <c r="F71" s="96">
        <f>300 * 30 * 0</f>
        <v>0</v>
      </c>
      <c r="T71" s="88"/>
      <c r="U71" s="89"/>
      <c r="V71" s="89"/>
      <c r="W71" s="89"/>
      <c r="X71" s="85"/>
      <c r="Y71" s="89"/>
      <c r="Z71" s="89"/>
      <c r="AA71" s="89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</row>
    <row r="72" spans="1:39">
      <c r="A72" s="83" t="s">
        <v>180</v>
      </c>
      <c r="B72" s="83">
        <v>30</v>
      </c>
      <c r="F72" s="97">
        <f>50*0</f>
        <v>0</v>
      </c>
      <c r="T72" s="88"/>
      <c r="U72" s="89"/>
      <c r="V72" s="89"/>
      <c r="W72" s="89"/>
      <c r="X72" s="89"/>
      <c r="Y72" s="89"/>
      <c r="Z72" s="89"/>
      <c r="AA72" s="89"/>
      <c r="AB72" s="89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</row>
    <row r="73" spans="1:39">
      <c r="A73" s="83" t="s">
        <v>181</v>
      </c>
      <c r="B73" s="83">
        <v>20</v>
      </c>
      <c r="F73" s="97">
        <f>200*1</f>
        <v>200</v>
      </c>
      <c r="T73" s="88"/>
      <c r="U73" s="89"/>
      <c r="V73" s="89"/>
      <c r="W73" s="89"/>
      <c r="X73" s="89"/>
      <c r="Y73" s="89"/>
      <c r="Z73" s="89"/>
      <c r="AA73" s="89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</row>
    <row r="74" spans="1:39">
      <c r="A74" s="83" t="s">
        <v>182</v>
      </c>
      <c r="B74" s="83">
        <v>10</v>
      </c>
      <c r="F74" s="97">
        <f>150*1</f>
        <v>150</v>
      </c>
      <c r="T74" s="88"/>
      <c r="U74" s="89"/>
      <c r="V74" s="89"/>
      <c r="W74" s="89"/>
      <c r="X74" s="85"/>
      <c r="Y74" s="89"/>
      <c r="Z74" s="89"/>
      <c r="AA74" s="89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</row>
    <row r="75" spans="1:39">
      <c r="A75" s="83" t="s">
        <v>184</v>
      </c>
      <c r="B75" s="83">
        <v>20</v>
      </c>
      <c r="F75" s="98">
        <f>10*100*0</f>
        <v>0</v>
      </c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</row>
    <row r="76" spans="1:39">
      <c r="F76" s="98">
        <f>0*100*1</f>
        <v>0</v>
      </c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</row>
    <row r="77" spans="1:39">
      <c r="A77" s="83" t="s">
        <v>185</v>
      </c>
      <c r="B77" s="83">
        <v>0</v>
      </c>
      <c r="F77" s="99">
        <f>20*500*0</f>
        <v>0</v>
      </c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</row>
    <row r="78" spans="1:39">
      <c r="A78" s="83" t="s">
        <v>186</v>
      </c>
      <c r="B78" s="83">
        <v>10</v>
      </c>
      <c r="F78" s="99">
        <f>20*400*1</f>
        <v>8000</v>
      </c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</row>
    <row r="79" spans="1:39">
      <c r="A79" s="83" t="s">
        <v>187</v>
      </c>
      <c r="B79" s="83">
        <v>10</v>
      </c>
      <c r="F79" s="99">
        <f>20*300*1</f>
        <v>6000</v>
      </c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</row>
    <row r="80" spans="1:39">
      <c r="A80" s="83" t="s">
        <v>188</v>
      </c>
      <c r="B80" s="83">
        <v>0</v>
      </c>
      <c r="F80" s="83">
        <v>5000</v>
      </c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</row>
    <row r="81" spans="6:39">
      <c r="F81" s="83">
        <v>5500</v>
      </c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</row>
    <row r="82" spans="6:39"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</row>
    <row r="83" spans="6:39"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</row>
    <row r="84" spans="6:39"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</row>
    <row r="85" spans="6:39"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</row>
    <row r="86" spans="6:39"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</row>
    <row r="87" spans="6:39"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</row>
    <row r="88" spans="6:39"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</row>
    <row r="89" spans="6:39"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</row>
    <row r="90" spans="6:39"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</row>
    <row r="91" spans="6:39"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</row>
    <row r="92" spans="6:39"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</row>
    <row r="93" spans="6:39"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</row>
    <row r="94" spans="6:39"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</row>
    <row r="95" spans="6:39"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</row>
    <row r="96" spans="6:39"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</row>
    <row r="97" spans="2:39">
      <c r="B97" s="83" t="s">
        <v>200</v>
      </c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</row>
    <row r="98" spans="2:39">
      <c r="B98" s="83" t="s">
        <v>201</v>
      </c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</row>
    <row r="99" spans="2:39">
      <c r="B99" s="83" t="s">
        <v>202</v>
      </c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</row>
    <row r="100" spans="2:39">
      <c r="B100" s="83" t="s">
        <v>203</v>
      </c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</row>
    <row r="101" spans="2:39">
      <c r="B101" s="83" t="s">
        <v>204</v>
      </c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</row>
    <row r="102" spans="2:39">
      <c r="B102" s="83" t="s">
        <v>205</v>
      </c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</row>
    <row r="103" spans="2:39">
      <c r="B103" s="83" t="s">
        <v>206</v>
      </c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</row>
    <row r="104" spans="2:39">
      <c r="B104" s="83" t="s">
        <v>207</v>
      </c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</row>
    <row r="105" spans="2:39">
      <c r="B105" s="83" t="s">
        <v>208</v>
      </c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</row>
    <row r="106" spans="2:39">
      <c r="B106" s="83" t="s">
        <v>209</v>
      </c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</row>
    <row r="107" spans="2:39">
      <c r="B107" s="83" t="s">
        <v>210</v>
      </c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</row>
    <row r="108" spans="2:39">
      <c r="B108" s="83" t="s">
        <v>211</v>
      </c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</row>
    <row r="109" spans="2:39">
      <c r="B109" s="83" t="s">
        <v>212</v>
      </c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</row>
    <row r="110" spans="2:39">
      <c r="B110" s="83" t="s">
        <v>213</v>
      </c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</row>
    <row r="111" spans="2:39">
      <c r="B111" s="83" t="s">
        <v>214</v>
      </c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</row>
    <row r="112" spans="2:39">
      <c r="B112" s="83" t="s">
        <v>215</v>
      </c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</row>
    <row r="113" spans="2:39">
      <c r="B113" s="83" t="s">
        <v>216</v>
      </c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</row>
    <row r="114" spans="2:39">
      <c r="B114" s="83" t="s">
        <v>217</v>
      </c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</row>
    <row r="115" spans="2:39">
      <c r="B115" s="83" t="s">
        <v>218</v>
      </c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</row>
    <row r="116" spans="2:39">
      <c r="B116" s="83" t="s">
        <v>219</v>
      </c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</row>
    <row r="117" spans="2:39">
      <c r="B117" s="83" t="s">
        <v>220</v>
      </c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</row>
    <row r="118" spans="2:39">
      <c r="B118" s="83" t="s">
        <v>221</v>
      </c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</row>
    <row r="119" spans="2:39">
      <c r="B119" s="83" t="s">
        <v>222</v>
      </c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</row>
    <row r="120" spans="2:39"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</row>
    <row r="121" spans="2:39"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</row>
    <row r="122" spans="2:39"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</row>
    <row r="123" spans="2:39"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</row>
    <row r="124" spans="2:39"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</row>
    <row r="125" spans="2:39"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</row>
    <row r="126" spans="2:39">
      <c r="B126" s="83" t="s">
        <v>223</v>
      </c>
      <c r="C126" s="83" t="s">
        <v>224</v>
      </c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</row>
    <row r="127" spans="2:39">
      <c r="B127" s="83" t="s">
        <v>225</v>
      </c>
      <c r="C127" s="83" t="s">
        <v>226</v>
      </c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</row>
    <row r="128" spans="2:39">
      <c r="B128" s="83" t="s">
        <v>227</v>
      </c>
      <c r="C128" s="83" t="s">
        <v>228</v>
      </c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</row>
    <row r="129" spans="2:39">
      <c r="B129" s="83" t="s">
        <v>229</v>
      </c>
      <c r="C129" s="83" t="s">
        <v>230</v>
      </c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</row>
    <row r="130" spans="2:39">
      <c r="B130" s="83" t="s">
        <v>231</v>
      </c>
      <c r="C130" s="83" t="s">
        <v>232</v>
      </c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</row>
    <row r="131" spans="2:39">
      <c r="B131" s="83" t="s">
        <v>233</v>
      </c>
      <c r="C131" s="83" t="s">
        <v>232</v>
      </c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</row>
    <row r="132" spans="2:39">
      <c r="B132" s="83" t="s">
        <v>234</v>
      </c>
      <c r="C132" s="83" t="s">
        <v>235</v>
      </c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</row>
    <row r="133" spans="2:39">
      <c r="B133" s="83" t="s">
        <v>236</v>
      </c>
      <c r="C133" s="83" t="s">
        <v>237</v>
      </c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</row>
    <row r="134" spans="2:39">
      <c r="B134" s="83" t="s">
        <v>238</v>
      </c>
      <c r="C134" s="83" t="s">
        <v>239</v>
      </c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</row>
    <row r="135" spans="2:39">
      <c r="B135" s="83" t="s">
        <v>240</v>
      </c>
      <c r="C135" s="83" t="s">
        <v>228</v>
      </c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</row>
    <row r="136" spans="2:39">
      <c r="B136" s="83" t="s">
        <v>241</v>
      </c>
      <c r="C136" s="83" t="s">
        <v>242</v>
      </c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</row>
    <row r="137" spans="2:39">
      <c r="B137" s="83" t="s">
        <v>243</v>
      </c>
      <c r="C137" s="83" t="s">
        <v>244</v>
      </c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</row>
    <row r="138" spans="2:39">
      <c r="B138" s="83" t="s">
        <v>245</v>
      </c>
      <c r="C138" s="83" t="s">
        <v>246</v>
      </c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</row>
    <row r="139" spans="2:39">
      <c r="B139" s="83" t="s">
        <v>247</v>
      </c>
      <c r="C139" s="83" t="s">
        <v>248</v>
      </c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</row>
    <row r="140" spans="2:39">
      <c r="F140" s="83">
        <v>1.59</v>
      </c>
      <c r="G140" s="83">
        <v>11</v>
      </c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</row>
    <row r="141" spans="2:39">
      <c r="F141" s="83">
        <v>1.3680000000000001</v>
      </c>
      <c r="G141" s="83">
        <v>17</v>
      </c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</row>
    <row r="142" spans="2:39">
      <c r="F142" s="83">
        <v>1.1319999999999999</v>
      </c>
      <c r="G142" s="83">
        <v>17</v>
      </c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</row>
    <row r="143" spans="2:39">
      <c r="F143" s="83">
        <v>1.107</v>
      </c>
      <c r="G143" s="83">
        <v>21</v>
      </c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</row>
    <row r="144" spans="2:39">
      <c r="F144" s="83">
        <v>1.107</v>
      </c>
      <c r="G144" s="83">
        <v>21</v>
      </c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</row>
    <row r="145" spans="2:39">
      <c r="F145" s="83">
        <v>1.125</v>
      </c>
      <c r="G145" s="83">
        <v>18</v>
      </c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</row>
    <row r="146" spans="2:39">
      <c r="F146" s="83">
        <v>1</v>
      </c>
      <c r="G146" s="83">
        <v>10</v>
      </c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</row>
    <row r="147" spans="2:39">
      <c r="B147" s="83">
        <v>3</v>
      </c>
      <c r="C147" s="83">
        <v>1.25</v>
      </c>
      <c r="F147" s="83">
        <v>1</v>
      </c>
      <c r="G147" s="83">
        <v>12</v>
      </c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</row>
    <row r="148" spans="2:39">
      <c r="B148" s="83">
        <v>3</v>
      </c>
      <c r="C148" s="83">
        <v>1.25</v>
      </c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</row>
    <row r="149" spans="2:39">
      <c r="B149" s="83">
        <v>3</v>
      </c>
      <c r="C149" s="83">
        <v>1.25</v>
      </c>
      <c r="G149" s="92">
        <f>SUMPRODUCT(F140:F147,G140:G147)/SUM(G140:G147)</f>
        <v>1.1711338582677164</v>
      </c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</row>
    <row r="150" spans="2:39">
      <c r="B150" s="83">
        <v>3</v>
      </c>
      <c r="C150" s="83">
        <v>1</v>
      </c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</row>
    <row r="151" spans="2:39">
      <c r="B151" s="83">
        <v>3</v>
      </c>
      <c r="C151" s="83">
        <v>1</v>
      </c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</row>
    <row r="152" spans="2:39">
      <c r="B152" s="83">
        <v>3</v>
      </c>
      <c r="C152" s="83">
        <v>1</v>
      </c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</row>
    <row r="153" spans="2:39">
      <c r="C153" s="92">
        <f>SUMPRODUCT(B147:B152,C147:C152)/SUM(B147:B152)</f>
        <v>1.125</v>
      </c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</row>
    <row r="154" spans="2:39">
      <c r="C154" s="92">
        <f>SUM(B147:B152)</f>
        <v>18</v>
      </c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</row>
    <row r="155" spans="2:39"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</row>
    <row r="156" spans="2:39"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</row>
    <row r="157" spans="2:39"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</row>
    <row r="158" spans="2:39"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</row>
    <row r="159" spans="2:39"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</row>
    <row r="160" spans="2:39"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</row>
    <row r="161" spans="20:39"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</row>
    <row r="162" spans="20:39"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</row>
    <row r="163" spans="20:39"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</row>
    <row r="164" spans="20:39"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</row>
    <row r="165" spans="20:39"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</row>
    <row r="166" spans="20:39"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</row>
    <row r="167" spans="20:39"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</row>
    <row r="168" spans="20:39"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</row>
    <row r="169" spans="20:39"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</row>
    <row r="170" spans="20:39"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  <c r="AI170" s="85"/>
      <c r="AJ170" s="85"/>
      <c r="AK170" s="85"/>
      <c r="AL170" s="85"/>
      <c r="AM170" s="85"/>
    </row>
    <row r="171" spans="20:39"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</row>
    <row r="172" spans="20:39"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</row>
    <row r="173" spans="20:39"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</row>
    <row r="174" spans="20:39"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</row>
    <row r="175" spans="20:39"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</row>
    <row r="176" spans="20:39"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</row>
    <row r="177" spans="20:39"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</row>
    <row r="178" spans="20:39"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</row>
    <row r="179" spans="20:39"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</row>
    <row r="180" spans="20:39"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85"/>
      <c r="AH180" s="85"/>
      <c r="AI180" s="85"/>
      <c r="AJ180" s="85"/>
      <c r="AK180" s="85"/>
      <c r="AL180" s="85"/>
      <c r="AM180" s="85"/>
    </row>
    <row r="181" spans="20:39"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</row>
    <row r="182" spans="20:39"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</row>
    <row r="183" spans="20:39"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</row>
    <row r="184" spans="20:39"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</row>
    <row r="185" spans="20:39"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</row>
    <row r="186" spans="20:39"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</row>
    <row r="187" spans="20:39"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</row>
    <row r="188" spans="20:39"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  <c r="AF188" s="85"/>
      <c r="AG188" s="85"/>
      <c r="AH188" s="85"/>
      <c r="AI188" s="85"/>
      <c r="AJ188" s="85"/>
      <c r="AK188" s="85"/>
      <c r="AL188" s="85"/>
      <c r="AM188" s="85"/>
    </row>
    <row r="189" spans="20:39"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</row>
    <row r="190" spans="20:39"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  <c r="AF190" s="85"/>
      <c r="AG190" s="85"/>
      <c r="AH190" s="85"/>
      <c r="AI190" s="85"/>
      <c r="AJ190" s="85"/>
      <c r="AK190" s="85"/>
      <c r="AL190" s="85"/>
      <c r="AM190" s="85"/>
    </row>
    <row r="191" spans="20:39"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</row>
    <row r="192" spans="20:39"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  <c r="AF192" s="85"/>
      <c r="AG192" s="85"/>
      <c r="AH192" s="85"/>
      <c r="AI192" s="85"/>
      <c r="AJ192" s="85"/>
      <c r="AK192" s="85"/>
      <c r="AL192" s="85"/>
      <c r="AM192" s="85"/>
    </row>
    <row r="193" spans="20:39"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</row>
    <row r="194" spans="20:39"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  <c r="AF194" s="85"/>
      <c r="AG194" s="85"/>
      <c r="AH194" s="85"/>
      <c r="AI194" s="85"/>
      <c r="AJ194" s="85"/>
      <c r="AK194" s="85"/>
      <c r="AL194" s="85"/>
      <c r="AM194" s="85"/>
    </row>
    <row r="195" spans="20:39"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</row>
    <row r="196" spans="20:39"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  <c r="AF196" s="85"/>
      <c r="AG196" s="85"/>
      <c r="AH196" s="85"/>
      <c r="AI196" s="85"/>
      <c r="AJ196" s="85"/>
      <c r="AK196" s="85"/>
      <c r="AL196" s="85"/>
      <c r="AM196" s="85"/>
    </row>
    <row r="197" spans="20:39"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</row>
    <row r="198" spans="20:39"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  <c r="AF198" s="85"/>
      <c r="AG198" s="85"/>
      <c r="AH198" s="85"/>
      <c r="AI198" s="85"/>
      <c r="AJ198" s="85"/>
      <c r="AK198" s="85"/>
      <c r="AL198" s="85"/>
      <c r="AM198" s="85"/>
    </row>
    <row r="199" spans="20:39"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</row>
    <row r="200" spans="20:39"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  <c r="AF200" s="85"/>
      <c r="AG200" s="85"/>
      <c r="AH200" s="85"/>
      <c r="AI200" s="85"/>
      <c r="AJ200" s="85"/>
      <c r="AK200" s="85"/>
      <c r="AL200" s="85"/>
      <c r="AM200" s="85"/>
    </row>
    <row r="201" spans="20:39"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</row>
    <row r="202" spans="20:39"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  <c r="AF202" s="85"/>
      <c r="AG202" s="85"/>
      <c r="AH202" s="85"/>
      <c r="AI202" s="85"/>
      <c r="AJ202" s="85"/>
      <c r="AK202" s="85"/>
      <c r="AL202" s="85"/>
      <c r="AM202" s="85"/>
    </row>
    <row r="203" spans="20:39"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</row>
    <row r="204" spans="20:39"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  <c r="AF204" s="85"/>
      <c r="AG204" s="85"/>
      <c r="AH204" s="85"/>
      <c r="AI204" s="85"/>
      <c r="AJ204" s="85"/>
      <c r="AK204" s="85"/>
      <c r="AL204" s="85"/>
      <c r="AM204" s="85"/>
    </row>
    <row r="205" spans="20:39"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</row>
    <row r="206" spans="20:39"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  <c r="AF206" s="85"/>
      <c r="AG206" s="85"/>
      <c r="AH206" s="85"/>
      <c r="AI206" s="85"/>
      <c r="AJ206" s="85"/>
      <c r="AK206" s="85"/>
      <c r="AL206" s="85"/>
      <c r="AM206" s="85"/>
    </row>
    <row r="207" spans="20:39"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</row>
    <row r="208" spans="20:39"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  <c r="AF208" s="85"/>
      <c r="AG208" s="85"/>
      <c r="AH208" s="85"/>
      <c r="AI208" s="85"/>
      <c r="AJ208" s="85"/>
      <c r="AK208" s="85"/>
      <c r="AL208" s="85"/>
      <c r="AM208" s="85"/>
    </row>
    <row r="209" spans="20:39"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</row>
    <row r="210" spans="20:39"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  <c r="AF210" s="85"/>
      <c r="AG210" s="85"/>
      <c r="AH210" s="85"/>
      <c r="AI210" s="85"/>
      <c r="AJ210" s="85"/>
      <c r="AK210" s="85"/>
      <c r="AL210" s="85"/>
      <c r="AM210" s="85"/>
    </row>
    <row r="211" spans="20:39"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</row>
    <row r="212" spans="20:39"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  <c r="AF212" s="85"/>
      <c r="AG212" s="85"/>
      <c r="AH212" s="85"/>
      <c r="AI212" s="85"/>
      <c r="AJ212" s="85"/>
      <c r="AK212" s="85"/>
      <c r="AL212" s="85"/>
      <c r="AM212" s="85"/>
    </row>
    <row r="213" spans="20:39"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</row>
    <row r="214" spans="20:39"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  <c r="AF214" s="85"/>
      <c r="AG214" s="85"/>
      <c r="AH214" s="85"/>
      <c r="AI214" s="85"/>
      <c r="AJ214" s="85"/>
      <c r="AK214" s="85"/>
      <c r="AL214" s="85"/>
      <c r="AM214" s="85"/>
    </row>
    <row r="215" spans="20:39"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</row>
    <row r="216" spans="20:39"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  <c r="AF216" s="85"/>
      <c r="AG216" s="85"/>
      <c r="AH216" s="85"/>
      <c r="AI216" s="85"/>
      <c r="AJ216" s="85"/>
      <c r="AK216" s="85"/>
      <c r="AL216" s="85"/>
      <c r="AM216" s="85"/>
    </row>
    <row r="217" spans="20:39"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</row>
    <row r="218" spans="20:39"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  <c r="AF218" s="85"/>
      <c r="AG218" s="85"/>
      <c r="AH218" s="85"/>
      <c r="AI218" s="85"/>
      <c r="AJ218" s="85"/>
      <c r="AK218" s="85"/>
      <c r="AL218" s="85"/>
      <c r="AM218" s="85"/>
    </row>
    <row r="219" spans="20:39"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</row>
    <row r="220" spans="20:39"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  <c r="AF220" s="85"/>
      <c r="AG220" s="85"/>
      <c r="AH220" s="85"/>
      <c r="AI220" s="85"/>
      <c r="AJ220" s="85"/>
      <c r="AK220" s="85"/>
      <c r="AL220" s="85"/>
      <c r="AM220" s="85"/>
    </row>
    <row r="221" spans="20:39"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</row>
    <row r="222" spans="20:39"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  <c r="AF222" s="85"/>
      <c r="AG222" s="85"/>
      <c r="AH222" s="85"/>
      <c r="AI222" s="85"/>
      <c r="AJ222" s="85"/>
      <c r="AK222" s="85"/>
      <c r="AL222" s="85"/>
      <c r="AM222" s="85"/>
    </row>
    <row r="223" spans="20:39"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</row>
    <row r="224" spans="20:39"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  <c r="AF224" s="85"/>
      <c r="AG224" s="85"/>
      <c r="AH224" s="85"/>
      <c r="AI224" s="85"/>
      <c r="AJ224" s="85"/>
      <c r="AK224" s="85"/>
      <c r="AL224" s="85"/>
      <c r="AM224" s="85"/>
    </row>
    <row r="225" spans="20:39"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</row>
    <row r="226" spans="20:39"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  <c r="AF226" s="85"/>
      <c r="AG226" s="85"/>
      <c r="AH226" s="85"/>
      <c r="AI226" s="85"/>
      <c r="AJ226" s="85"/>
      <c r="AK226" s="85"/>
      <c r="AL226" s="85"/>
      <c r="AM226" s="85"/>
    </row>
    <row r="227" spans="20:39"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</row>
    <row r="228" spans="20:39"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  <c r="AF228" s="85"/>
      <c r="AG228" s="85"/>
      <c r="AH228" s="85"/>
      <c r="AI228" s="85"/>
      <c r="AJ228" s="85"/>
      <c r="AK228" s="85"/>
      <c r="AL228" s="85"/>
      <c r="AM228" s="85"/>
    </row>
    <row r="229" spans="20:39"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</row>
    <row r="230" spans="20:39"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  <c r="AF230" s="85"/>
      <c r="AG230" s="85"/>
      <c r="AH230" s="85"/>
      <c r="AI230" s="85"/>
      <c r="AJ230" s="85"/>
      <c r="AK230" s="85"/>
      <c r="AL230" s="85"/>
      <c r="AM230" s="85"/>
    </row>
    <row r="231" spans="20:39"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</row>
    <row r="232" spans="20:39"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  <c r="AF232" s="85"/>
      <c r="AG232" s="85"/>
      <c r="AH232" s="85"/>
      <c r="AI232" s="85"/>
      <c r="AJ232" s="85"/>
      <c r="AK232" s="85"/>
      <c r="AL232" s="85"/>
      <c r="AM232" s="85"/>
    </row>
    <row r="233" spans="20:39"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85"/>
      <c r="AI233" s="85"/>
      <c r="AJ233" s="85"/>
      <c r="AK233" s="85"/>
      <c r="AL233" s="85"/>
      <c r="AM233" s="85"/>
    </row>
    <row r="234" spans="20:39"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  <c r="AF234" s="85"/>
      <c r="AG234" s="85"/>
      <c r="AH234" s="85"/>
      <c r="AI234" s="85"/>
      <c r="AJ234" s="85"/>
      <c r="AK234" s="85"/>
      <c r="AL234" s="85"/>
      <c r="AM234" s="85"/>
    </row>
    <row r="235" spans="20:39"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  <c r="AJ235" s="85"/>
      <c r="AK235" s="85"/>
      <c r="AL235" s="85"/>
      <c r="AM235" s="85"/>
    </row>
    <row r="236" spans="20:39"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  <c r="AF236" s="85"/>
      <c r="AG236" s="85"/>
      <c r="AH236" s="85"/>
      <c r="AI236" s="85"/>
      <c r="AJ236" s="85"/>
      <c r="AK236" s="85"/>
      <c r="AL236" s="85"/>
      <c r="AM236" s="85"/>
    </row>
    <row r="237" spans="20:39"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  <c r="AF237" s="85"/>
      <c r="AG237" s="85"/>
      <c r="AH237" s="85"/>
      <c r="AI237" s="85"/>
      <c r="AJ237" s="85"/>
      <c r="AK237" s="85"/>
      <c r="AL237" s="85"/>
      <c r="AM237" s="85"/>
    </row>
    <row r="238" spans="20:39"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  <c r="AF238" s="85"/>
      <c r="AG238" s="85"/>
      <c r="AH238" s="85"/>
      <c r="AI238" s="85"/>
      <c r="AJ238" s="85"/>
      <c r="AK238" s="85"/>
      <c r="AL238" s="85"/>
      <c r="AM238" s="85"/>
    </row>
    <row r="239" spans="20:39"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  <c r="AF239" s="85"/>
      <c r="AG239" s="85"/>
      <c r="AH239" s="85"/>
      <c r="AI239" s="85"/>
      <c r="AJ239" s="85"/>
      <c r="AK239" s="85"/>
      <c r="AL239" s="85"/>
      <c r="AM239" s="85"/>
    </row>
    <row r="240" spans="20:39"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  <c r="AF240" s="85"/>
      <c r="AG240" s="85"/>
      <c r="AH240" s="85"/>
      <c r="AI240" s="85"/>
      <c r="AJ240" s="85"/>
      <c r="AK240" s="85"/>
      <c r="AL240" s="85"/>
      <c r="AM240" s="85"/>
    </row>
    <row r="241" spans="20:39"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  <c r="AF241" s="85"/>
      <c r="AG241" s="85"/>
      <c r="AH241" s="85"/>
      <c r="AI241" s="85"/>
      <c r="AJ241" s="85"/>
      <c r="AK241" s="85"/>
      <c r="AL241" s="85"/>
      <c r="AM241" s="85"/>
    </row>
    <row r="242" spans="20:39"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5"/>
      <c r="AJ242" s="85"/>
      <c r="AK242" s="85"/>
      <c r="AL242" s="85"/>
      <c r="AM242" s="85"/>
    </row>
    <row r="243" spans="20:39"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  <c r="AF243" s="85"/>
      <c r="AG243" s="85"/>
      <c r="AH243" s="85"/>
      <c r="AI243" s="85"/>
      <c r="AJ243" s="85"/>
      <c r="AK243" s="85"/>
      <c r="AL243" s="85"/>
      <c r="AM243" s="85"/>
    </row>
    <row r="244" spans="20:39"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  <c r="AF244" s="85"/>
      <c r="AG244" s="85"/>
      <c r="AH244" s="85"/>
      <c r="AI244" s="85"/>
      <c r="AJ244" s="85"/>
      <c r="AK244" s="85"/>
      <c r="AL244" s="85"/>
      <c r="AM244" s="85"/>
    </row>
    <row r="245" spans="20:39"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  <c r="AF245" s="85"/>
      <c r="AG245" s="85"/>
      <c r="AH245" s="85"/>
      <c r="AI245" s="85"/>
      <c r="AJ245" s="85"/>
      <c r="AK245" s="85"/>
      <c r="AL245" s="85"/>
      <c r="AM245" s="85"/>
    </row>
    <row r="246" spans="20:39"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  <c r="AF246" s="85"/>
      <c r="AG246" s="85"/>
      <c r="AH246" s="85"/>
      <c r="AI246" s="85"/>
      <c r="AJ246" s="85"/>
      <c r="AK246" s="85"/>
      <c r="AL246" s="85"/>
      <c r="AM246" s="85"/>
    </row>
    <row r="247" spans="20:39"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  <c r="AF247" s="85"/>
      <c r="AG247" s="85"/>
      <c r="AH247" s="85"/>
      <c r="AI247" s="85"/>
      <c r="AJ247" s="85"/>
      <c r="AK247" s="85"/>
      <c r="AL247" s="85"/>
      <c r="AM247" s="85"/>
    </row>
    <row r="248" spans="20:39"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  <c r="AF248" s="85"/>
      <c r="AG248" s="85"/>
      <c r="AH248" s="85"/>
      <c r="AI248" s="85"/>
      <c r="AJ248" s="85"/>
      <c r="AK248" s="85"/>
      <c r="AL248" s="85"/>
      <c r="AM248" s="85"/>
    </row>
    <row r="249" spans="20:39"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  <c r="AF249" s="85"/>
      <c r="AG249" s="85"/>
      <c r="AH249" s="85"/>
      <c r="AI249" s="85"/>
      <c r="AJ249" s="85"/>
      <c r="AK249" s="85"/>
      <c r="AL249" s="85"/>
      <c r="AM249" s="85"/>
    </row>
    <row r="250" spans="20:39"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  <c r="AF250" s="85"/>
      <c r="AG250" s="85"/>
      <c r="AH250" s="85"/>
      <c r="AI250" s="85"/>
      <c r="AJ250" s="85"/>
      <c r="AK250" s="85"/>
      <c r="AL250" s="85"/>
      <c r="AM250" s="85"/>
    </row>
    <row r="251" spans="20:39"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  <c r="AF251" s="85"/>
      <c r="AG251" s="85"/>
      <c r="AH251" s="85"/>
      <c r="AI251" s="85"/>
      <c r="AJ251" s="85"/>
      <c r="AK251" s="85"/>
      <c r="AL251" s="85"/>
      <c r="AM251" s="85"/>
    </row>
    <row r="252" spans="20:39"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  <c r="AF252" s="85"/>
      <c r="AG252" s="85"/>
      <c r="AH252" s="85"/>
      <c r="AI252" s="85"/>
      <c r="AJ252" s="85"/>
      <c r="AK252" s="85"/>
      <c r="AL252" s="85"/>
      <c r="AM252" s="85"/>
    </row>
    <row r="253" spans="20:39"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  <c r="AF253" s="85"/>
      <c r="AG253" s="85"/>
      <c r="AH253" s="85"/>
      <c r="AI253" s="85"/>
      <c r="AJ253" s="85"/>
      <c r="AK253" s="85"/>
      <c r="AL253" s="85"/>
      <c r="AM253" s="85"/>
    </row>
    <row r="254" spans="20:39"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  <c r="AF254" s="85"/>
      <c r="AG254" s="85"/>
      <c r="AH254" s="85"/>
      <c r="AI254" s="85"/>
      <c r="AJ254" s="85"/>
      <c r="AK254" s="85"/>
      <c r="AL254" s="85"/>
      <c r="AM254" s="85"/>
    </row>
    <row r="255" spans="20:39"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  <c r="AF255" s="85"/>
      <c r="AG255" s="85"/>
      <c r="AH255" s="85"/>
      <c r="AI255" s="85"/>
      <c r="AJ255" s="85"/>
      <c r="AK255" s="85"/>
      <c r="AL255" s="85"/>
      <c r="AM255" s="85"/>
    </row>
    <row r="256" spans="20:39"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  <c r="AF256" s="85"/>
      <c r="AG256" s="85"/>
      <c r="AH256" s="85"/>
      <c r="AI256" s="85"/>
      <c r="AJ256" s="85"/>
      <c r="AK256" s="85"/>
      <c r="AL256" s="85"/>
      <c r="AM256" s="85"/>
    </row>
    <row r="257" spans="20:39"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  <c r="AF257" s="85"/>
      <c r="AG257" s="85"/>
      <c r="AH257" s="85"/>
      <c r="AI257" s="85"/>
      <c r="AJ257" s="85"/>
      <c r="AK257" s="85"/>
      <c r="AL257" s="85"/>
      <c r="AM257" s="85"/>
    </row>
    <row r="258" spans="20:39"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  <c r="AF258" s="85"/>
      <c r="AG258" s="85"/>
      <c r="AH258" s="85"/>
      <c r="AI258" s="85"/>
      <c r="AJ258" s="85"/>
      <c r="AK258" s="85"/>
      <c r="AL258" s="85"/>
      <c r="AM258" s="85"/>
    </row>
    <row r="259" spans="20:39"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  <c r="AF259" s="85"/>
      <c r="AG259" s="85"/>
      <c r="AH259" s="85"/>
      <c r="AI259" s="85"/>
      <c r="AJ259" s="85"/>
      <c r="AK259" s="85"/>
      <c r="AL259" s="85"/>
      <c r="AM259" s="85"/>
    </row>
    <row r="260" spans="20:39"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  <c r="AF260" s="85"/>
      <c r="AG260" s="85"/>
      <c r="AH260" s="85"/>
      <c r="AI260" s="85"/>
      <c r="AJ260" s="85"/>
      <c r="AK260" s="85"/>
      <c r="AL260" s="85"/>
      <c r="AM260" s="85"/>
    </row>
    <row r="261" spans="20:39"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  <c r="AF261" s="85"/>
      <c r="AG261" s="85"/>
      <c r="AH261" s="85"/>
      <c r="AI261" s="85"/>
      <c r="AJ261" s="85"/>
      <c r="AK261" s="85"/>
      <c r="AL261" s="85"/>
      <c r="AM261" s="85"/>
    </row>
    <row r="262" spans="20:39"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  <c r="AF262" s="85"/>
      <c r="AG262" s="85"/>
      <c r="AH262" s="85"/>
      <c r="AI262" s="85"/>
      <c r="AJ262" s="85"/>
      <c r="AK262" s="85"/>
      <c r="AL262" s="85"/>
      <c r="AM262" s="85"/>
    </row>
    <row r="263" spans="20:39"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  <c r="AF263" s="85"/>
      <c r="AG263" s="85"/>
      <c r="AH263" s="85"/>
      <c r="AI263" s="85"/>
      <c r="AJ263" s="85"/>
      <c r="AK263" s="85"/>
      <c r="AL263" s="85"/>
      <c r="AM263" s="85"/>
    </row>
    <row r="264" spans="20:39"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  <c r="AF264" s="85"/>
      <c r="AG264" s="85"/>
      <c r="AH264" s="85"/>
      <c r="AI264" s="85"/>
      <c r="AJ264" s="85"/>
      <c r="AK264" s="85"/>
      <c r="AL264" s="85"/>
      <c r="AM264" s="85"/>
    </row>
    <row r="265" spans="20:39"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  <c r="AF265" s="85"/>
      <c r="AG265" s="85"/>
      <c r="AH265" s="85"/>
      <c r="AI265" s="85"/>
      <c r="AJ265" s="85"/>
      <c r="AK265" s="85"/>
      <c r="AL265" s="85"/>
      <c r="AM265" s="85"/>
    </row>
    <row r="266" spans="20:39"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  <c r="AF266" s="85"/>
      <c r="AG266" s="85"/>
      <c r="AH266" s="85"/>
      <c r="AI266" s="85"/>
      <c r="AJ266" s="85"/>
      <c r="AK266" s="85"/>
      <c r="AL266" s="85"/>
      <c r="AM266" s="85"/>
    </row>
    <row r="267" spans="20:39"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  <c r="AF267" s="85"/>
      <c r="AG267" s="85"/>
      <c r="AH267" s="85"/>
      <c r="AI267" s="85"/>
      <c r="AJ267" s="85"/>
      <c r="AK267" s="85"/>
      <c r="AL267" s="85"/>
      <c r="AM267" s="85"/>
    </row>
    <row r="268" spans="20:39"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  <c r="AF268" s="85"/>
      <c r="AG268" s="85"/>
      <c r="AH268" s="85"/>
      <c r="AI268" s="85"/>
      <c r="AJ268" s="85"/>
      <c r="AK268" s="85"/>
      <c r="AL268" s="85"/>
      <c r="AM268" s="85"/>
    </row>
    <row r="269" spans="20:39"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  <c r="AF269" s="85"/>
      <c r="AG269" s="85"/>
      <c r="AH269" s="85"/>
      <c r="AI269" s="85"/>
      <c r="AJ269" s="85"/>
      <c r="AK269" s="85"/>
      <c r="AL269" s="85"/>
      <c r="AM269" s="85"/>
    </row>
    <row r="270" spans="20:39"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  <c r="AF270" s="85"/>
      <c r="AG270" s="85"/>
      <c r="AH270" s="85"/>
      <c r="AI270" s="85"/>
      <c r="AJ270" s="85"/>
      <c r="AK270" s="85"/>
      <c r="AL270" s="85"/>
      <c r="AM270" s="85"/>
    </row>
    <row r="271" spans="20:39"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</row>
    <row r="272" spans="20:39"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  <c r="AF272" s="85"/>
      <c r="AG272" s="85"/>
      <c r="AH272" s="85"/>
      <c r="AI272" s="85"/>
      <c r="AJ272" s="85"/>
      <c r="AK272" s="85"/>
      <c r="AL272" s="85"/>
      <c r="AM272" s="85"/>
    </row>
    <row r="273" spans="20:39"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  <c r="AF273" s="85"/>
      <c r="AG273" s="85"/>
      <c r="AH273" s="85"/>
      <c r="AI273" s="85"/>
      <c r="AJ273" s="85"/>
      <c r="AK273" s="85"/>
      <c r="AL273" s="85"/>
      <c r="AM273" s="85"/>
    </row>
    <row r="274" spans="20:39"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  <c r="AF274" s="85"/>
      <c r="AG274" s="85"/>
      <c r="AH274" s="85"/>
      <c r="AI274" s="85"/>
      <c r="AJ274" s="85"/>
      <c r="AK274" s="85"/>
      <c r="AL274" s="85"/>
      <c r="AM274" s="85"/>
    </row>
    <row r="275" spans="20:39"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  <c r="AF275" s="85"/>
      <c r="AG275" s="85"/>
      <c r="AH275" s="85"/>
      <c r="AI275" s="85"/>
      <c r="AJ275" s="85"/>
      <c r="AK275" s="85"/>
      <c r="AL275" s="85"/>
      <c r="AM275" s="85"/>
    </row>
    <row r="276" spans="20:39"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  <c r="AF276" s="85"/>
      <c r="AG276" s="85"/>
      <c r="AH276" s="85"/>
      <c r="AI276" s="85"/>
      <c r="AJ276" s="85"/>
      <c r="AK276" s="85"/>
      <c r="AL276" s="85"/>
      <c r="AM276" s="85"/>
    </row>
    <row r="277" spans="20:39"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  <c r="AF277" s="85"/>
      <c r="AG277" s="85"/>
      <c r="AH277" s="85"/>
      <c r="AI277" s="85"/>
      <c r="AJ277" s="85"/>
      <c r="AK277" s="85"/>
      <c r="AL277" s="85"/>
      <c r="AM277" s="85"/>
    </row>
    <row r="278" spans="20:39"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  <c r="AF278" s="85"/>
      <c r="AG278" s="85"/>
      <c r="AH278" s="85"/>
      <c r="AI278" s="85"/>
      <c r="AJ278" s="85"/>
      <c r="AK278" s="85"/>
      <c r="AL278" s="85"/>
      <c r="AM278" s="85"/>
    </row>
    <row r="279" spans="20:39"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  <c r="AF279" s="85"/>
      <c r="AG279" s="85"/>
      <c r="AH279" s="85"/>
      <c r="AI279" s="85"/>
      <c r="AJ279" s="85"/>
      <c r="AK279" s="85"/>
      <c r="AL279" s="85"/>
      <c r="AM279" s="85"/>
    </row>
    <row r="280" spans="20:39"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  <c r="AF280" s="85"/>
      <c r="AG280" s="85"/>
      <c r="AH280" s="85"/>
      <c r="AI280" s="85"/>
      <c r="AJ280" s="85"/>
      <c r="AK280" s="85"/>
      <c r="AL280" s="85"/>
      <c r="AM280" s="85"/>
    </row>
    <row r="281" spans="20:39"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  <c r="AF281" s="85"/>
      <c r="AG281" s="85"/>
      <c r="AH281" s="85"/>
      <c r="AI281" s="85"/>
      <c r="AJ281" s="85"/>
      <c r="AK281" s="85"/>
      <c r="AL281" s="85"/>
      <c r="AM281" s="85"/>
    </row>
    <row r="282" spans="20:39"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  <c r="AF282" s="85"/>
      <c r="AG282" s="85"/>
      <c r="AH282" s="85"/>
      <c r="AI282" s="85"/>
      <c r="AJ282" s="85"/>
      <c r="AK282" s="85"/>
      <c r="AL282" s="85"/>
      <c r="AM282" s="85"/>
    </row>
    <row r="283" spans="20:39"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  <c r="AF283" s="85"/>
      <c r="AG283" s="85"/>
      <c r="AH283" s="85"/>
      <c r="AI283" s="85"/>
      <c r="AJ283" s="85"/>
      <c r="AK283" s="85"/>
      <c r="AL283" s="85"/>
      <c r="AM283" s="85"/>
    </row>
    <row r="284" spans="20:39"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  <c r="AF284" s="85"/>
      <c r="AG284" s="85"/>
      <c r="AH284" s="85"/>
      <c r="AI284" s="85"/>
      <c r="AJ284" s="85"/>
      <c r="AK284" s="85"/>
      <c r="AL284" s="85"/>
      <c r="AM284" s="85"/>
    </row>
    <row r="285" spans="20:39"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</row>
    <row r="286" spans="20:39"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  <c r="AF286" s="85"/>
      <c r="AG286" s="85"/>
      <c r="AH286" s="85"/>
      <c r="AI286" s="85"/>
      <c r="AJ286" s="85"/>
      <c r="AK286" s="85"/>
      <c r="AL286" s="85"/>
      <c r="AM286" s="85"/>
    </row>
    <row r="287" spans="20:39"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</row>
    <row r="288" spans="20:39"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  <c r="AF288" s="85"/>
      <c r="AG288" s="85"/>
      <c r="AH288" s="85"/>
      <c r="AI288" s="85"/>
      <c r="AJ288" s="85"/>
      <c r="AK288" s="85"/>
      <c r="AL288" s="85"/>
      <c r="AM288" s="85"/>
    </row>
    <row r="289" spans="20:39"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  <c r="AF289" s="85"/>
      <c r="AG289" s="85"/>
      <c r="AH289" s="85"/>
      <c r="AI289" s="85"/>
      <c r="AJ289" s="85"/>
      <c r="AK289" s="85"/>
      <c r="AL289" s="85"/>
      <c r="AM289" s="85"/>
    </row>
    <row r="290" spans="20:39"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  <c r="AF290" s="85"/>
      <c r="AG290" s="85"/>
      <c r="AH290" s="85"/>
      <c r="AI290" s="85"/>
      <c r="AJ290" s="85"/>
      <c r="AK290" s="85"/>
      <c r="AL290" s="85"/>
      <c r="AM290" s="85"/>
    </row>
    <row r="291" spans="20:39"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  <c r="AM291" s="85"/>
    </row>
    <row r="292" spans="20:39"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  <c r="AF292" s="85"/>
      <c r="AG292" s="85"/>
      <c r="AH292" s="85"/>
      <c r="AI292" s="85"/>
      <c r="AJ292" s="85"/>
      <c r="AK292" s="85"/>
      <c r="AL292" s="85"/>
      <c r="AM292" s="85"/>
    </row>
    <row r="293" spans="20:39"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</row>
    <row r="294" spans="20:39"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  <c r="AF294" s="85"/>
      <c r="AG294" s="85"/>
      <c r="AH294" s="85"/>
      <c r="AI294" s="85"/>
      <c r="AJ294" s="85"/>
      <c r="AK294" s="85"/>
      <c r="AL294" s="85"/>
      <c r="AM294" s="85"/>
    </row>
    <row r="295" spans="20:39"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  <c r="AF295" s="85"/>
      <c r="AG295" s="85"/>
      <c r="AH295" s="85"/>
      <c r="AI295" s="85"/>
      <c r="AJ295" s="85"/>
      <c r="AK295" s="85"/>
      <c r="AL295" s="85"/>
      <c r="AM295" s="85"/>
    </row>
    <row r="296" spans="20:39"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  <c r="AF296" s="85"/>
      <c r="AG296" s="85"/>
      <c r="AH296" s="85"/>
      <c r="AI296" s="85"/>
      <c r="AJ296" s="85"/>
      <c r="AK296" s="85"/>
      <c r="AL296" s="85"/>
      <c r="AM296" s="85"/>
    </row>
    <row r="297" spans="20:39"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  <c r="AF297" s="85"/>
      <c r="AG297" s="85"/>
      <c r="AH297" s="85"/>
      <c r="AI297" s="85"/>
      <c r="AJ297" s="85"/>
      <c r="AK297" s="85"/>
      <c r="AL297" s="85"/>
      <c r="AM297" s="85"/>
    </row>
    <row r="298" spans="20:39"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  <c r="AF298" s="85"/>
      <c r="AG298" s="85"/>
      <c r="AH298" s="85"/>
      <c r="AI298" s="85"/>
      <c r="AJ298" s="85"/>
      <c r="AK298" s="85"/>
      <c r="AL298" s="85"/>
      <c r="AM298" s="85"/>
    </row>
    <row r="299" spans="20:39"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  <c r="AF299" s="85"/>
      <c r="AG299" s="85"/>
      <c r="AH299" s="85"/>
      <c r="AI299" s="85"/>
      <c r="AJ299" s="85"/>
      <c r="AK299" s="85"/>
      <c r="AL299" s="85"/>
      <c r="AM299" s="85"/>
    </row>
    <row r="300" spans="20:39"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  <c r="AF300" s="85"/>
      <c r="AG300" s="85"/>
      <c r="AH300" s="85"/>
      <c r="AI300" s="85"/>
      <c r="AJ300" s="85"/>
      <c r="AK300" s="85"/>
      <c r="AL300" s="85"/>
      <c r="AM300" s="85"/>
    </row>
    <row r="301" spans="20:39"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  <c r="AF301" s="85"/>
      <c r="AG301" s="85"/>
      <c r="AH301" s="85"/>
      <c r="AI301" s="85"/>
      <c r="AJ301" s="85"/>
      <c r="AK301" s="85"/>
      <c r="AL301" s="85"/>
      <c r="AM301" s="85"/>
    </row>
    <row r="302" spans="20:39"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  <c r="AF302" s="85"/>
      <c r="AG302" s="85"/>
      <c r="AH302" s="85"/>
      <c r="AI302" s="85"/>
      <c r="AJ302" s="85"/>
      <c r="AK302" s="85"/>
      <c r="AL302" s="85"/>
      <c r="AM302" s="85"/>
    </row>
    <row r="303" spans="20:39"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  <c r="AF303" s="85"/>
      <c r="AG303" s="85"/>
      <c r="AH303" s="85"/>
      <c r="AI303" s="85"/>
      <c r="AJ303" s="85"/>
      <c r="AK303" s="85"/>
      <c r="AL303" s="85"/>
      <c r="AM303" s="85"/>
    </row>
    <row r="304" spans="20:39"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  <c r="AF304" s="85"/>
      <c r="AG304" s="85"/>
      <c r="AH304" s="85"/>
      <c r="AI304" s="85"/>
      <c r="AJ304" s="85"/>
      <c r="AK304" s="85"/>
      <c r="AL304" s="85"/>
      <c r="AM304" s="85"/>
    </row>
    <row r="305" spans="20:39"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/>
    </row>
    <row r="306" spans="20:39"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  <c r="AF306" s="85"/>
      <c r="AG306" s="85"/>
      <c r="AH306" s="85"/>
      <c r="AI306" s="85"/>
      <c r="AJ306" s="85"/>
      <c r="AK306" s="85"/>
      <c r="AL306" s="85"/>
      <c r="AM306" s="85"/>
    </row>
    <row r="307" spans="20:39"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</row>
    <row r="308" spans="20:39"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  <c r="AI308" s="85"/>
      <c r="AJ308" s="85"/>
      <c r="AK308" s="85"/>
      <c r="AL308" s="85"/>
      <c r="AM308" s="85"/>
    </row>
    <row r="309" spans="20:39"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  <c r="AF309" s="85"/>
      <c r="AG309" s="85"/>
      <c r="AH309" s="85"/>
      <c r="AI309" s="85"/>
      <c r="AJ309" s="85"/>
      <c r="AK309" s="85"/>
      <c r="AL309" s="85"/>
      <c r="AM309" s="85"/>
    </row>
    <row r="310" spans="20:39"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  <c r="AF310" s="85"/>
      <c r="AG310" s="85"/>
      <c r="AH310" s="85"/>
      <c r="AI310" s="85"/>
      <c r="AJ310" s="85"/>
      <c r="AK310" s="85"/>
      <c r="AL310" s="85"/>
      <c r="AM310" s="85"/>
    </row>
    <row r="311" spans="20:39"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  <c r="AM311" s="85"/>
    </row>
    <row r="312" spans="20:39"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</row>
    <row r="313" spans="20:39"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</row>
    <row r="314" spans="20:39"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  <c r="AF314" s="85"/>
      <c r="AG314" s="85"/>
      <c r="AH314" s="85"/>
      <c r="AI314" s="85"/>
      <c r="AJ314" s="85"/>
      <c r="AK314" s="85"/>
      <c r="AL314" s="85"/>
      <c r="AM314" s="85"/>
    </row>
    <row r="315" spans="20:39"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  <c r="AF315" s="85"/>
      <c r="AG315" s="85"/>
      <c r="AH315" s="85"/>
      <c r="AI315" s="85"/>
      <c r="AJ315" s="85"/>
      <c r="AK315" s="85"/>
      <c r="AL315" s="85"/>
      <c r="AM315" s="85"/>
    </row>
    <row r="316" spans="20:39"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  <c r="AF316" s="85"/>
      <c r="AG316" s="85"/>
      <c r="AH316" s="85"/>
      <c r="AI316" s="85"/>
      <c r="AJ316" s="85"/>
      <c r="AK316" s="85"/>
      <c r="AL316" s="85"/>
      <c r="AM316" s="85"/>
    </row>
    <row r="317" spans="20:39"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  <c r="AF317" s="85"/>
      <c r="AG317" s="85"/>
      <c r="AH317" s="85"/>
      <c r="AI317" s="85"/>
      <c r="AJ317" s="85"/>
      <c r="AK317" s="85"/>
      <c r="AL317" s="85"/>
      <c r="AM317" s="85"/>
    </row>
    <row r="318" spans="20:39"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  <c r="AF318" s="85"/>
      <c r="AG318" s="85"/>
      <c r="AH318" s="85"/>
      <c r="AI318" s="85"/>
      <c r="AJ318" s="85"/>
      <c r="AK318" s="85"/>
      <c r="AL318" s="85"/>
      <c r="AM318" s="85"/>
    </row>
    <row r="319" spans="20:39"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  <c r="AF319" s="85"/>
      <c r="AG319" s="85"/>
      <c r="AH319" s="85"/>
      <c r="AI319" s="85"/>
      <c r="AJ319" s="85"/>
      <c r="AK319" s="85"/>
      <c r="AL319" s="85"/>
      <c r="AM319" s="85"/>
    </row>
    <row r="320" spans="20:39"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  <c r="AF320" s="85"/>
      <c r="AG320" s="85"/>
      <c r="AH320" s="85"/>
      <c r="AI320" s="85"/>
      <c r="AJ320" s="85"/>
      <c r="AK320" s="85"/>
      <c r="AL320" s="85"/>
      <c r="AM320" s="85"/>
    </row>
    <row r="321" spans="20:39"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  <c r="AF321" s="85"/>
      <c r="AG321" s="85"/>
      <c r="AH321" s="85"/>
      <c r="AI321" s="85"/>
      <c r="AJ321" s="85"/>
      <c r="AK321" s="85"/>
      <c r="AL321" s="85"/>
      <c r="AM321" s="85"/>
    </row>
    <row r="322" spans="20:39"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  <c r="AF322" s="85"/>
      <c r="AG322" s="85"/>
      <c r="AH322" s="85"/>
      <c r="AI322" s="85"/>
      <c r="AJ322" s="85"/>
      <c r="AK322" s="85"/>
      <c r="AL322" s="85"/>
      <c r="AM322" s="85"/>
    </row>
    <row r="323" spans="20:39"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  <c r="AF323" s="85"/>
      <c r="AG323" s="85"/>
      <c r="AH323" s="85"/>
      <c r="AI323" s="85"/>
      <c r="AJ323" s="85"/>
      <c r="AK323" s="85"/>
      <c r="AL323" s="85"/>
      <c r="AM323" s="85"/>
    </row>
    <row r="324" spans="20:39"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  <c r="AF324" s="85"/>
      <c r="AG324" s="85"/>
      <c r="AH324" s="85"/>
      <c r="AI324" s="85"/>
      <c r="AJ324" s="85"/>
      <c r="AK324" s="85"/>
      <c r="AL324" s="85"/>
      <c r="AM324" s="85"/>
    </row>
    <row r="325" spans="20:39"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  <c r="AJ325" s="85"/>
      <c r="AK325" s="85"/>
      <c r="AL325" s="85"/>
      <c r="AM325" s="85"/>
    </row>
    <row r="326" spans="20:39"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  <c r="AF326" s="85"/>
      <c r="AG326" s="85"/>
      <c r="AH326" s="85"/>
      <c r="AI326" s="85"/>
      <c r="AJ326" s="85"/>
      <c r="AK326" s="85"/>
      <c r="AL326" s="85"/>
      <c r="AM326" s="85"/>
    </row>
    <row r="327" spans="20:39"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</row>
    <row r="328" spans="20:39"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  <c r="AF328" s="85"/>
      <c r="AG328" s="85"/>
      <c r="AH328" s="85"/>
      <c r="AI328" s="85"/>
      <c r="AJ328" s="85"/>
      <c r="AK328" s="85"/>
      <c r="AL328" s="85"/>
      <c r="AM328" s="85"/>
    </row>
    <row r="329" spans="20:39"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  <c r="AF329" s="85"/>
      <c r="AG329" s="85"/>
      <c r="AH329" s="85"/>
      <c r="AI329" s="85"/>
      <c r="AJ329" s="85"/>
      <c r="AK329" s="85"/>
      <c r="AL329" s="85"/>
      <c r="AM329" s="85"/>
    </row>
    <row r="330" spans="20:39"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  <c r="AF330" s="85"/>
      <c r="AG330" s="85"/>
      <c r="AH330" s="85"/>
      <c r="AI330" s="85"/>
      <c r="AJ330" s="85"/>
      <c r="AK330" s="85"/>
      <c r="AL330" s="85"/>
      <c r="AM330" s="85"/>
    </row>
    <row r="331" spans="20:39"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  <c r="AM331" s="85"/>
    </row>
    <row r="332" spans="20:39"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  <c r="AF332" s="85"/>
      <c r="AG332" s="85"/>
      <c r="AH332" s="85"/>
      <c r="AI332" s="85"/>
      <c r="AJ332" s="85"/>
      <c r="AK332" s="85"/>
      <c r="AL332" s="85"/>
      <c r="AM332" s="85"/>
    </row>
    <row r="333" spans="20:39"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</row>
    <row r="334" spans="20:39"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  <c r="AF334" s="85"/>
      <c r="AG334" s="85"/>
      <c r="AH334" s="85"/>
      <c r="AI334" s="85"/>
      <c r="AJ334" s="85"/>
      <c r="AK334" s="85"/>
      <c r="AL334" s="85"/>
      <c r="AM334" s="85"/>
    </row>
    <row r="335" spans="20:39"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  <c r="AF335" s="85"/>
      <c r="AG335" s="85"/>
      <c r="AH335" s="85"/>
      <c r="AI335" s="85"/>
      <c r="AJ335" s="85"/>
      <c r="AK335" s="85"/>
      <c r="AL335" s="85"/>
      <c r="AM335" s="85"/>
    </row>
    <row r="336" spans="20:39"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  <c r="AF336" s="85"/>
      <c r="AG336" s="85"/>
      <c r="AH336" s="85"/>
      <c r="AI336" s="85"/>
      <c r="AJ336" s="85"/>
      <c r="AK336" s="85"/>
      <c r="AL336" s="85"/>
      <c r="AM336" s="85"/>
    </row>
    <row r="337" spans="20:39"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  <c r="AF337" s="85"/>
      <c r="AG337" s="85"/>
      <c r="AH337" s="85"/>
      <c r="AI337" s="85"/>
      <c r="AJ337" s="85"/>
      <c r="AK337" s="85"/>
      <c r="AL337" s="85"/>
      <c r="AM337" s="85"/>
    </row>
    <row r="338" spans="20:39"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  <c r="AF338" s="85"/>
      <c r="AG338" s="85"/>
      <c r="AH338" s="85"/>
      <c r="AI338" s="85"/>
      <c r="AJ338" s="85"/>
      <c r="AK338" s="85"/>
      <c r="AL338" s="85"/>
      <c r="AM338" s="85"/>
    </row>
    <row r="339" spans="20:39"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  <c r="AF339" s="85"/>
      <c r="AG339" s="85"/>
      <c r="AH339" s="85"/>
      <c r="AI339" s="85"/>
      <c r="AJ339" s="85"/>
      <c r="AK339" s="85"/>
      <c r="AL339" s="85"/>
      <c r="AM339" s="85"/>
    </row>
    <row r="340" spans="20:39"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  <c r="AF340" s="85"/>
      <c r="AG340" s="85"/>
      <c r="AH340" s="85"/>
      <c r="AI340" s="85"/>
      <c r="AJ340" s="85"/>
      <c r="AK340" s="85"/>
      <c r="AL340" s="85"/>
      <c r="AM340" s="85"/>
    </row>
    <row r="341" spans="20:39"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  <c r="AF341" s="85"/>
      <c r="AG341" s="85"/>
      <c r="AH341" s="85"/>
      <c r="AI341" s="85"/>
      <c r="AJ341" s="85"/>
      <c r="AK341" s="85"/>
      <c r="AL341" s="85"/>
      <c r="AM341" s="85"/>
    </row>
    <row r="342" spans="20:39"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  <c r="AF342" s="85"/>
      <c r="AG342" s="85"/>
      <c r="AH342" s="85"/>
      <c r="AI342" s="85"/>
      <c r="AJ342" s="85"/>
      <c r="AK342" s="85"/>
      <c r="AL342" s="85"/>
      <c r="AM342" s="85"/>
    </row>
    <row r="343" spans="20:39"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  <c r="AF343" s="85"/>
      <c r="AG343" s="85"/>
      <c r="AH343" s="85"/>
      <c r="AI343" s="85"/>
      <c r="AJ343" s="85"/>
      <c r="AK343" s="85"/>
      <c r="AL343" s="85"/>
      <c r="AM343" s="85"/>
    </row>
    <row r="344" spans="20:39"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  <c r="AF344" s="85"/>
      <c r="AG344" s="85"/>
      <c r="AH344" s="85"/>
      <c r="AI344" s="85"/>
      <c r="AJ344" s="85"/>
      <c r="AK344" s="85"/>
      <c r="AL344" s="85"/>
      <c r="AM344" s="85"/>
    </row>
    <row r="345" spans="20:39"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  <c r="AJ345" s="85"/>
      <c r="AK345" s="85"/>
      <c r="AL345" s="85"/>
      <c r="AM345" s="85"/>
    </row>
    <row r="346" spans="20:39"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  <c r="AF346" s="85"/>
      <c r="AG346" s="85"/>
      <c r="AH346" s="85"/>
      <c r="AI346" s="85"/>
      <c r="AJ346" s="85"/>
      <c r="AK346" s="85"/>
      <c r="AL346" s="85"/>
      <c r="AM346" s="85"/>
    </row>
    <row r="347" spans="20:39"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</row>
    <row r="348" spans="20:39"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  <c r="AF348" s="85"/>
      <c r="AG348" s="85"/>
      <c r="AH348" s="85"/>
      <c r="AI348" s="85"/>
      <c r="AJ348" s="85"/>
      <c r="AK348" s="85"/>
      <c r="AL348" s="85"/>
      <c r="AM348" s="85"/>
    </row>
    <row r="349" spans="20:39"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  <c r="AF349" s="85"/>
      <c r="AG349" s="85"/>
      <c r="AH349" s="85"/>
      <c r="AI349" s="85"/>
      <c r="AJ349" s="85"/>
      <c r="AK349" s="85"/>
      <c r="AL349" s="85"/>
      <c r="AM349" s="85"/>
    </row>
    <row r="350" spans="20:39"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  <c r="AF350" s="85"/>
      <c r="AG350" s="85"/>
      <c r="AH350" s="85"/>
      <c r="AI350" s="85"/>
      <c r="AJ350" s="85"/>
      <c r="AK350" s="85"/>
      <c r="AL350" s="85"/>
      <c r="AM350" s="85"/>
    </row>
    <row r="351" spans="20:39"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  <c r="AJ351" s="85"/>
      <c r="AK351" s="85"/>
      <c r="AL351" s="85"/>
      <c r="AM351" s="85"/>
    </row>
    <row r="352" spans="20:39"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  <c r="AF352" s="85"/>
      <c r="AG352" s="85"/>
      <c r="AH352" s="85"/>
      <c r="AI352" s="85"/>
      <c r="AJ352" s="85"/>
      <c r="AK352" s="85"/>
      <c r="AL352" s="85"/>
      <c r="AM352" s="85"/>
    </row>
    <row r="353" spans="20:39"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</row>
    <row r="354" spans="20:39"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  <c r="AF354" s="85"/>
      <c r="AG354" s="85"/>
      <c r="AH354" s="85"/>
      <c r="AI354" s="85"/>
      <c r="AJ354" s="85"/>
      <c r="AK354" s="85"/>
      <c r="AL354" s="85"/>
      <c r="AM354" s="85"/>
    </row>
    <row r="355" spans="20:39"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  <c r="AF355" s="85"/>
      <c r="AG355" s="85"/>
      <c r="AH355" s="85"/>
      <c r="AI355" s="85"/>
      <c r="AJ355" s="85"/>
      <c r="AK355" s="85"/>
      <c r="AL355" s="85"/>
      <c r="AM355" s="85"/>
    </row>
    <row r="356" spans="20:39"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  <c r="AF356" s="85"/>
      <c r="AG356" s="85"/>
      <c r="AH356" s="85"/>
      <c r="AI356" s="85"/>
      <c r="AJ356" s="85"/>
      <c r="AK356" s="85"/>
      <c r="AL356" s="85"/>
      <c r="AM356" s="85"/>
    </row>
    <row r="357" spans="20:39"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  <c r="AF357" s="85"/>
      <c r="AG357" s="85"/>
      <c r="AH357" s="85"/>
      <c r="AI357" s="85"/>
      <c r="AJ357" s="85"/>
      <c r="AK357" s="85"/>
      <c r="AL357" s="85"/>
      <c r="AM357" s="85"/>
    </row>
    <row r="358" spans="20:39"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  <c r="AF358" s="85"/>
      <c r="AG358" s="85"/>
      <c r="AH358" s="85"/>
      <c r="AI358" s="85"/>
      <c r="AJ358" s="85"/>
      <c r="AK358" s="85"/>
      <c r="AL358" s="85"/>
      <c r="AM358" s="85"/>
    </row>
    <row r="359" spans="20:39"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  <c r="AF359" s="85"/>
      <c r="AG359" s="85"/>
      <c r="AH359" s="85"/>
      <c r="AI359" s="85"/>
      <c r="AJ359" s="85"/>
      <c r="AK359" s="85"/>
      <c r="AL359" s="85"/>
      <c r="AM359" s="85"/>
    </row>
    <row r="360" spans="20:39"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  <c r="AF360" s="85"/>
      <c r="AG360" s="85"/>
      <c r="AH360" s="85"/>
      <c r="AI360" s="85"/>
      <c r="AJ360" s="85"/>
      <c r="AK360" s="85"/>
      <c r="AL360" s="85"/>
      <c r="AM360" s="85"/>
    </row>
    <row r="361" spans="20:39"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  <c r="AF361" s="85"/>
      <c r="AG361" s="85"/>
      <c r="AH361" s="85"/>
      <c r="AI361" s="85"/>
      <c r="AJ361" s="85"/>
      <c r="AK361" s="85"/>
      <c r="AL361" s="85"/>
      <c r="AM361" s="85"/>
    </row>
    <row r="362" spans="20:39"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  <c r="AF362" s="85"/>
      <c r="AG362" s="85"/>
      <c r="AH362" s="85"/>
      <c r="AI362" s="85"/>
      <c r="AJ362" s="85"/>
      <c r="AK362" s="85"/>
      <c r="AL362" s="85"/>
      <c r="AM362" s="85"/>
    </row>
    <row r="363" spans="20:39"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  <c r="AF363" s="85"/>
      <c r="AG363" s="85"/>
      <c r="AH363" s="85"/>
      <c r="AI363" s="85"/>
      <c r="AJ363" s="85"/>
      <c r="AK363" s="85"/>
      <c r="AL363" s="85"/>
      <c r="AM363" s="85"/>
    </row>
    <row r="364" spans="20:39"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</row>
    <row r="365" spans="20:39"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</row>
    <row r="366" spans="20:39"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  <c r="AF366" s="85"/>
      <c r="AG366" s="85"/>
      <c r="AH366" s="85"/>
      <c r="AI366" s="85"/>
      <c r="AJ366" s="85"/>
      <c r="AK366" s="85"/>
      <c r="AL366" s="85"/>
      <c r="AM366" s="85"/>
    </row>
    <row r="367" spans="20:39"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</row>
    <row r="368" spans="20:39"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  <c r="AF368" s="85"/>
      <c r="AG368" s="85"/>
      <c r="AH368" s="85"/>
      <c r="AI368" s="85"/>
      <c r="AJ368" s="85"/>
      <c r="AK368" s="85"/>
      <c r="AL368" s="85"/>
      <c r="AM368" s="85"/>
    </row>
    <row r="369" spans="20:39"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  <c r="AF369" s="85"/>
      <c r="AG369" s="85"/>
      <c r="AH369" s="85"/>
      <c r="AI369" s="85"/>
      <c r="AJ369" s="85"/>
      <c r="AK369" s="85"/>
      <c r="AL369" s="85"/>
      <c r="AM369" s="85"/>
    </row>
    <row r="370" spans="20:39"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  <c r="AF370" s="85"/>
      <c r="AG370" s="85"/>
      <c r="AH370" s="85"/>
      <c r="AI370" s="85"/>
      <c r="AJ370" s="85"/>
      <c r="AK370" s="85"/>
      <c r="AL370" s="85"/>
      <c r="AM370" s="85"/>
    </row>
    <row r="371" spans="20:39"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  <c r="AJ371" s="85"/>
      <c r="AK371" s="85"/>
      <c r="AL371" s="85"/>
      <c r="AM371" s="85"/>
    </row>
    <row r="372" spans="20:39"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  <c r="AF372" s="85"/>
      <c r="AG372" s="85"/>
      <c r="AH372" s="85"/>
      <c r="AI372" s="85"/>
      <c r="AJ372" s="85"/>
      <c r="AK372" s="85"/>
      <c r="AL372" s="85"/>
      <c r="AM372" s="85"/>
    </row>
    <row r="373" spans="20:39"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</row>
    <row r="374" spans="20:39"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  <c r="AF374" s="85"/>
      <c r="AG374" s="85"/>
      <c r="AH374" s="85"/>
      <c r="AI374" s="85"/>
      <c r="AJ374" s="85"/>
      <c r="AK374" s="85"/>
      <c r="AL374" s="85"/>
      <c r="AM374" s="85"/>
    </row>
    <row r="375" spans="20:39"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  <c r="AF375" s="85"/>
      <c r="AG375" s="85"/>
      <c r="AH375" s="85"/>
      <c r="AI375" s="85"/>
      <c r="AJ375" s="85"/>
      <c r="AK375" s="85"/>
      <c r="AL375" s="85"/>
      <c r="AM375" s="85"/>
    </row>
    <row r="376" spans="20:39"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  <c r="AF376" s="85"/>
      <c r="AG376" s="85"/>
      <c r="AH376" s="85"/>
      <c r="AI376" s="85"/>
      <c r="AJ376" s="85"/>
      <c r="AK376" s="85"/>
      <c r="AL376" s="85"/>
      <c r="AM376" s="85"/>
    </row>
    <row r="377" spans="20:39"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  <c r="AF377" s="85"/>
      <c r="AG377" s="85"/>
      <c r="AH377" s="85"/>
      <c r="AI377" s="85"/>
      <c r="AJ377" s="85"/>
      <c r="AK377" s="85"/>
      <c r="AL377" s="85"/>
      <c r="AM377" s="85"/>
    </row>
    <row r="378" spans="20:39"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  <c r="AF378" s="85"/>
      <c r="AG378" s="85"/>
      <c r="AH378" s="85"/>
      <c r="AI378" s="85"/>
      <c r="AJ378" s="85"/>
      <c r="AK378" s="85"/>
      <c r="AL378" s="85"/>
      <c r="AM378" s="85"/>
    </row>
    <row r="379" spans="20:39"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  <c r="AF379" s="85"/>
      <c r="AG379" s="85"/>
      <c r="AH379" s="85"/>
      <c r="AI379" s="85"/>
      <c r="AJ379" s="85"/>
      <c r="AK379" s="85"/>
      <c r="AL379" s="85"/>
      <c r="AM379" s="85"/>
    </row>
    <row r="380" spans="20:39"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  <c r="AF380" s="85"/>
      <c r="AG380" s="85"/>
      <c r="AH380" s="85"/>
      <c r="AI380" s="85"/>
      <c r="AJ380" s="85"/>
      <c r="AK380" s="85"/>
      <c r="AL380" s="85"/>
      <c r="AM380" s="85"/>
    </row>
    <row r="381" spans="20:39"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  <c r="AF381" s="85"/>
      <c r="AG381" s="85"/>
      <c r="AH381" s="85"/>
      <c r="AI381" s="85"/>
      <c r="AJ381" s="85"/>
      <c r="AK381" s="85"/>
      <c r="AL381" s="85"/>
      <c r="AM381" s="85"/>
    </row>
    <row r="382" spans="20:39"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  <c r="AF382" s="85"/>
      <c r="AG382" s="85"/>
      <c r="AH382" s="85"/>
      <c r="AI382" s="85"/>
      <c r="AJ382" s="85"/>
      <c r="AK382" s="85"/>
      <c r="AL382" s="85"/>
      <c r="AM382" s="85"/>
    </row>
    <row r="383" spans="20:39"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  <c r="AF383" s="85"/>
      <c r="AG383" s="85"/>
      <c r="AH383" s="85"/>
      <c r="AI383" s="85"/>
      <c r="AJ383" s="85"/>
      <c r="AK383" s="85"/>
      <c r="AL383" s="85"/>
      <c r="AM383" s="85"/>
    </row>
    <row r="384" spans="20:39"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  <c r="AF384" s="85"/>
      <c r="AG384" s="85"/>
      <c r="AH384" s="85"/>
      <c r="AI384" s="85"/>
      <c r="AJ384" s="85"/>
      <c r="AK384" s="85"/>
      <c r="AL384" s="85"/>
      <c r="AM384" s="85"/>
    </row>
    <row r="385" spans="20:39"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  <c r="AM385" s="85"/>
    </row>
    <row r="386" spans="20:39"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  <c r="AF386" s="85"/>
      <c r="AG386" s="85"/>
      <c r="AH386" s="85"/>
      <c r="AI386" s="85"/>
      <c r="AJ386" s="85"/>
      <c r="AK386" s="85"/>
      <c r="AL386" s="85"/>
      <c r="AM386" s="85"/>
    </row>
    <row r="387" spans="20:39"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</row>
    <row r="388" spans="20:39"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  <c r="AF388" s="85"/>
      <c r="AG388" s="85"/>
      <c r="AH388" s="85"/>
      <c r="AI388" s="85"/>
      <c r="AJ388" s="85"/>
      <c r="AK388" s="85"/>
      <c r="AL388" s="85"/>
      <c r="AM388" s="85"/>
    </row>
    <row r="389" spans="20:39"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  <c r="AF389" s="85"/>
      <c r="AG389" s="85"/>
      <c r="AH389" s="85"/>
      <c r="AI389" s="85"/>
      <c r="AJ389" s="85"/>
      <c r="AK389" s="85"/>
      <c r="AL389" s="85"/>
      <c r="AM389" s="85"/>
    </row>
    <row r="390" spans="20:39"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  <c r="AF390" s="85"/>
      <c r="AG390" s="85"/>
      <c r="AH390" s="85"/>
      <c r="AI390" s="85"/>
      <c r="AJ390" s="85"/>
      <c r="AK390" s="85"/>
      <c r="AL390" s="85"/>
      <c r="AM390" s="85"/>
    </row>
    <row r="391" spans="20:39"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</row>
    <row r="392" spans="20:39"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  <c r="AF392" s="85"/>
      <c r="AG392" s="85"/>
      <c r="AH392" s="85"/>
      <c r="AI392" s="85"/>
      <c r="AJ392" s="85"/>
      <c r="AK392" s="85"/>
      <c r="AL392" s="85"/>
      <c r="AM392" s="85"/>
    </row>
    <row r="393" spans="20:39"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</row>
    <row r="394" spans="20:39"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  <c r="AF394" s="85"/>
      <c r="AG394" s="85"/>
      <c r="AH394" s="85"/>
      <c r="AI394" s="85"/>
      <c r="AJ394" s="85"/>
      <c r="AK394" s="85"/>
      <c r="AL394" s="85"/>
      <c r="AM394" s="85"/>
    </row>
    <row r="395" spans="20:39"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  <c r="AF395" s="85"/>
      <c r="AG395" s="85"/>
      <c r="AH395" s="85"/>
      <c r="AI395" s="85"/>
      <c r="AJ395" s="85"/>
      <c r="AK395" s="85"/>
      <c r="AL395" s="85"/>
      <c r="AM395" s="85"/>
    </row>
    <row r="396" spans="20:39"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  <c r="AF396" s="85"/>
      <c r="AG396" s="85"/>
      <c r="AH396" s="85"/>
      <c r="AI396" s="85"/>
      <c r="AJ396" s="85"/>
      <c r="AK396" s="85"/>
      <c r="AL396" s="85"/>
      <c r="AM396" s="85"/>
    </row>
    <row r="397" spans="20:39"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  <c r="AF397" s="85"/>
      <c r="AG397" s="85"/>
      <c r="AH397" s="85"/>
      <c r="AI397" s="85"/>
      <c r="AJ397" s="85"/>
      <c r="AK397" s="85"/>
      <c r="AL397" s="85"/>
      <c r="AM397" s="85"/>
    </row>
    <row r="398" spans="20:39"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  <c r="AF398" s="85"/>
      <c r="AG398" s="85"/>
      <c r="AH398" s="85"/>
      <c r="AI398" s="85"/>
      <c r="AJ398" s="85"/>
      <c r="AK398" s="85"/>
      <c r="AL398" s="85"/>
      <c r="AM398" s="85"/>
    </row>
    <row r="399" spans="20:39"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  <c r="AF399" s="85"/>
      <c r="AG399" s="85"/>
      <c r="AH399" s="85"/>
      <c r="AI399" s="85"/>
      <c r="AJ399" s="85"/>
      <c r="AK399" s="85"/>
      <c r="AL399" s="85"/>
      <c r="AM399" s="85"/>
    </row>
    <row r="400" spans="20:39"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  <c r="AF400" s="85"/>
      <c r="AG400" s="85"/>
      <c r="AH400" s="85"/>
      <c r="AI400" s="85"/>
      <c r="AJ400" s="85"/>
      <c r="AK400" s="85"/>
      <c r="AL400" s="85"/>
      <c r="AM400" s="85"/>
    </row>
    <row r="401" spans="20:39"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  <c r="AF401" s="85"/>
      <c r="AG401" s="85"/>
      <c r="AH401" s="85"/>
      <c r="AI401" s="85"/>
      <c r="AJ401" s="85"/>
      <c r="AK401" s="85"/>
      <c r="AL401" s="85"/>
      <c r="AM401" s="85"/>
    </row>
    <row r="402" spans="20:39"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  <c r="AF402" s="85"/>
      <c r="AG402" s="85"/>
      <c r="AH402" s="85"/>
      <c r="AI402" s="85"/>
      <c r="AJ402" s="85"/>
      <c r="AK402" s="85"/>
      <c r="AL402" s="85"/>
      <c r="AM402" s="85"/>
    </row>
    <row r="403" spans="20:39"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  <c r="AF403" s="85"/>
      <c r="AG403" s="85"/>
      <c r="AH403" s="85"/>
      <c r="AI403" s="85"/>
      <c r="AJ403" s="85"/>
      <c r="AK403" s="85"/>
      <c r="AL403" s="85"/>
      <c r="AM403" s="85"/>
    </row>
    <row r="404" spans="20:39"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  <c r="AF404" s="85"/>
      <c r="AG404" s="85"/>
      <c r="AH404" s="85"/>
      <c r="AI404" s="85"/>
      <c r="AJ404" s="85"/>
      <c r="AK404" s="85"/>
      <c r="AL404" s="85"/>
      <c r="AM404" s="85"/>
    </row>
    <row r="405" spans="20:39"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  <c r="AJ405" s="85"/>
      <c r="AK405" s="85"/>
      <c r="AL405" s="85"/>
      <c r="AM405" s="85"/>
    </row>
    <row r="406" spans="20:39"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  <c r="AF406" s="85"/>
      <c r="AG406" s="85"/>
      <c r="AH406" s="85"/>
      <c r="AI406" s="85"/>
      <c r="AJ406" s="85"/>
      <c r="AK406" s="85"/>
      <c r="AL406" s="85"/>
      <c r="AM406" s="85"/>
    </row>
    <row r="407" spans="20:39"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5"/>
      <c r="AK407" s="85"/>
      <c r="AL407" s="85"/>
      <c r="AM407" s="85"/>
    </row>
    <row r="408" spans="20:39"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  <c r="AF408" s="85"/>
      <c r="AG408" s="85"/>
      <c r="AH408" s="85"/>
      <c r="AI408" s="85"/>
      <c r="AJ408" s="85"/>
      <c r="AK408" s="85"/>
      <c r="AL408" s="85"/>
      <c r="AM408" s="85"/>
    </row>
    <row r="409" spans="20:39"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  <c r="AF409" s="85"/>
      <c r="AG409" s="85"/>
      <c r="AH409" s="85"/>
      <c r="AI409" s="85"/>
      <c r="AJ409" s="85"/>
      <c r="AK409" s="85"/>
      <c r="AL409" s="85"/>
      <c r="AM409" s="85"/>
    </row>
    <row r="410" spans="20:39"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  <c r="AF410" s="85"/>
      <c r="AG410" s="85"/>
      <c r="AH410" s="85"/>
      <c r="AI410" s="85"/>
      <c r="AJ410" s="85"/>
      <c r="AK410" s="85"/>
      <c r="AL410" s="85"/>
      <c r="AM410" s="85"/>
    </row>
    <row r="411" spans="20:39"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  <c r="AJ411" s="85"/>
      <c r="AK411" s="85"/>
      <c r="AL411" s="85"/>
      <c r="AM411" s="85"/>
    </row>
    <row r="412" spans="20:39"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  <c r="AF412" s="85"/>
      <c r="AG412" s="85"/>
      <c r="AH412" s="85"/>
      <c r="AI412" s="85"/>
      <c r="AJ412" s="85"/>
      <c r="AK412" s="85"/>
      <c r="AL412" s="85"/>
      <c r="AM412" s="85"/>
    </row>
    <row r="413" spans="20:39"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  <c r="AJ413" s="85"/>
      <c r="AK413" s="85"/>
      <c r="AL413" s="85"/>
      <c r="AM413" s="85"/>
    </row>
    <row r="414" spans="20:39"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  <c r="AF414" s="85"/>
      <c r="AG414" s="85"/>
      <c r="AH414" s="85"/>
      <c r="AI414" s="85"/>
      <c r="AJ414" s="85"/>
      <c r="AK414" s="85"/>
      <c r="AL414" s="85"/>
      <c r="AM414" s="85"/>
    </row>
    <row r="415" spans="20:39"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  <c r="AF415" s="85"/>
      <c r="AG415" s="85"/>
      <c r="AH415" s="85"/>
      <c r="AI415" s="85"/>
      <c r="AJ415" s="85"/>
      <c r="AK415" s="85"/>
      <c r="AL415" s="85"/>
      <c r="AM415" s="85"/>
    </row>
    <row r="416" spans="20:39"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  <c r="AF416" s="85"/>
      <c r="AG416" s="85"/>
      <c r="AH416" s="85"/>
      <c r="AI416" s="85"/>
      <c r="AJ416" s="85"/>
      <c r="AK416" s="85"/>
      <c r="AL416" s="85"/>
      <c r="AM416" s="85"/>
    </row>
    <row r="417" spans="20:39"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  <c r="AF417" s="85"/>
      <c r="AG417" s="85"/>
      <c r="AH417" s="85"/>
      <c r="AI417" s="85"/>
      <c r="AJ417" s="85"/>
      <c r="AK417" s="85"/>
      <c r="AL417" s="85"/>
      <c r="AM417" s="85"/>
    </row>
    <row r="418" spans="20:39"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  <c r="AF418" s="85"/>
      <c r="AG418" s="85"/>
      <c r="AH418" s="85"/>
      <c r="AI418" s="85"/>
      <c r="AJ418" s="85"/>
      <c r="AK418" s="85"/>
      <c r="AL418" s="85"/>
      <c r="AM418" s="85"/>
    </row>
    <row r="419" spans="20:39"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  <c r="AF419" s="85"/>
      <c r="AG419" s="85"/>
      <c r="AH419" s="85"/>
      <c r="AI419" s="85"/>
      <c r="AJ419" s="85"/>
      <c r="AK419" s="85"/>
      <c r="AL419" s="85"/>
      <c r="AM419" s="85"/>
    </row>
    <row r="420" spans="20:39"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  <c r="AF420" s="85"/>
      <c r="AG420" s="85"/>
      <c r="AH420" s="85"/>
      <c r="AI420" s="85"/>
      <c r="AJ420" s="85"/>
      <c r="AK420" s="85"/>
      <c r="AL420" s="85"/>
      <c r="AM420" s="85"/>
    </row>
    <row r="421" spans="20:39"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  <c r="AF421" s="85"/>
      <c r="AG421" s="85"/>
      <c r="AH421" s="85"/>
      <c r="AI421" s="85"/>
      <c r="AJ421" s="85"/>
      <c r="AK421" s="85"/>
      <c r="AL421" s="85"/>
      <c r="AM421" s="85"/>
    </row>
    <row r="422" spans="20:39"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  <c r="AF422" s="85"/>
      <c r="AG422" s="85"/>
      <c r="AH422" s="85"/>
      <c r="AI422" s="85"/>
      <c r="AJ422" s="85"/>
      <c r="AK422" s="85"/>
      <c r="AL422" s="85"/>
      <c r="AM422" s="85"/>
    </row>
    <row r="423" spans="20:39"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  <c r="AF423" s="85"/>
      <c r="AG423" s="85"/>
      <c r="AH423" s="85"/>
      <c r="AI423" s="85"/>
      <c r="AJ423" s="85"/>
      <c r="AK423" s="85"/>
      <c r="AL423" s="85"/>
      <c r="AM423" s="85"/>
    </row>
    <row r="424" spans="20:39"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  <c r="AF424" s="85"/>
      <c r="AG424" s="85"/>
      <c r="AH424" s="85"/>
      <c r="AI424" s="85"/>
      <c r="AJ424" s="85"/>
      <c r="AK424" s="85"/>
      <c r="AL424" s="85"/>
      <c r="AM424" s="85"/>
    </row>
    <row r="425" spans="20:39"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  <c r="AF425" s="85"/>
      <c r="AG425" s="85"/>
      <c r="AH425" s="85"/>
      <c r="AI425" s="85"/>
      <c r="AJ425" s="85"/>
      <c r="AK425" s="85"/>
      <c r="AL425" s="85"/>
      <c r="AM425" s="85"/>
    </row>
    <row r="426" spans="20:39"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  <c r="AF426" s="85"/>
      <c r="AG426" s="85"/>
      <c r="AH426" s="85"/>
      <c r="AI426" s="85"/>
      <c r="AJ426" s="85"/>
      <c r="AK426" s="85"/>
      <c r="AL426" s="85"/>
      <c r="AM426" s="85"/>
    </row>
    <row r="427" spans="20:39"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  <c r="AF427" s="85"/>
      <c r="AG427" s="85"/>
      <c r="AH427" s="85"/>
      <c r="AI427" s="85"/>
      <c r="AJ427" s="85"/>
      <c r="AK427" s="85"/>
      <c r="AL427" s="85"/>
      <c r="AM427" s="85"/>
    </row>
    <row r="428" spans="20:39"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  <c r="AF428" s="85"/>
      <c r="AG428" s="85"/>
      <c r="AH428" s="85"/>
      <c r="AI428" s="85"/>
      <c r="AJ428" s="85"/>
      <c r="AK428" s="85"/>
      <c r="AL428" s="85"/>
      <c r="AM428" s="85"/>
    </row>
    <row r="429" spans="20:39"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  <c r="AF429" s="85"/>
      <c r="AG429" s="85"/>
      <c r="AH429" s="85"/>
      <c r="AI429" s="85"/>
      <c r="AJ429" s="85"/>
      <c r="AK429" s="85"/>
      <c r="AL429" s="85"/>
      <c r="AM429" s="85"/>
    </row>
    <row r="430" spans="20:39"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  <c r="AF430" s="85"/>
      <c r="AG430" s="85"/>
      <c r="AH430" s="85"/>
      <c r="AI430" s="85"/>
      <c r="AJ430" s="85"/>
      <c r="AK430" s="85"/>
      <c r="AL430" s="85"/>
      <c r="AM430" s="85"/>
    </row>
    <row r="431" spans="20:39"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  <c r="AF431" s="85"/>
      <c r="AG431" s="85"/>
      <c r="AH431" s="85"/>
      <c r="AI431" s="85"/>
      <c r="AJ431" s="85"/>
      <c r="AK431" s="85"/>
      <c r="AL431" s="85"/>
      <c r="AM431" s="85"/>
    </row>
    <row r="432" spans="20:39"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  <c r="AF432" s="85"/>
      <c r="AG432" s="85"/>
      <c r="AH432" s="85"/>
      <c r="AI432" s="85"/>
      <c r="AJ432" s="85"/>
      <c r="AK432" s="85"/>
      <c r="AL432" s="85"/>
      <c r="AM432" s="85"/>
    </row>
    <row r="433" spans="20:39"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  <c r="AF433" s="85"/>
      <c r="AG433" s="85"/>
      <c r="AH433" s="85"/>
      <c r="AI433" s="85"/>
      <c r="AJ433" s="85"/>
      <c r="AK433" s="85"/>
      <c r="AL433" s="85"/>
      <c r="AM433" s="85"/>
    </row>
    <row r="434" spans="20:39"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  <c r="AF434" s="85"/>
      <c r="AG434" s="85"/>
      <c r="AH434" s="85"/>
      <c r="AI434" s="85"/>
      <c r="AJ434" s="85"/>
      <c r="AK434" s="85"/>
      <c r="AL434" s="85"/>
      <c r="AM434" s="85"/>
    </row>
    <row r="435" spans="20:39"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  <c r="AF435" s="85"/>
      <c r="AG435" s="85"/>
      <c r="AH435" s="85"/>
      <c r="AI435" s="85"/>
      <c r="AJ435" s="85"/>
      <c r="AK435" s="85"/>
      <c r="AL435" s="85"/>
      <c r="AM435" s="85"/>
    </row>
    <row r="436" spans="20:39"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  <c r="AF436" s="85"/>
      <c r="AG436" s="85"/>
      <c r="AH436" s="85"/>
      <c r="AI436" s="85"/>
      <c r="AJ436" s="85"/>
      <c r="AK436" s="85"/>
      <c r="AL436" s="85"/>
      <c r="AM436" s="85"/>
    </row>
    <row r="437" spans="20:39"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  <c r="AF437" s="85"/>
      <c r="AG437" s="85"/>
      <c r="AH437" s="85"/>
      <c r="AI437" s="85"/>
      <c r="AJ437" s="85"/>
      <c r="AK437" s="85"/>
      <c r="AL437" s="85"/>
      <c r="AM437" s="85"/>
    </row>
    <row r="438" spans="20:39"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  <c r="AF438" s="85"/>
      <c r="AG438" s="85"/>
      <c r="AH438" s="85"/>
      <c r="AI438" s="85"/>
      <c r="AJ438" s="85"/>
      <c r="AK438" s="85"/>
      <c r="AL438" s="85"/>
      <c r="AM438" s="85"/>
    </row>
    <row r="439" spans="20:39"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  <c r="AF439" s="85"/>
      <c r="AG439" s="85"/>
      <c r="AH439" s="85"/>
      <c r="AI439" s="85"/>
      <c r="AJ439" s="85"/>
      <c r="AK439" s="85"/>
      <c r="AL439" s="85"/>
      <c r="AM439" s="85"/>
    </row>
    <row r="440" spans="20:39"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  <c r="AF440" s="85"/>
      <c r="AG440" s="85"/>
      <c r="AH440" s="85"/>
      <c r="AI440" s="85"/>
      <c r="AJ440" s="85"/>
      <c r="AK440" s="85"/>
      <c r="AL440" s="85"/>
      <c r="AM440" s="85"/>
    </row>
    <row r="441" spans="20:39"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  <c r="AF441" s="85"/>
      <c r="AG441" s="85"/>
      <c r="AH441" s="85"/>
      <c r="AI441" s="85"/>
      <c r="AJ441" s="85"/>
      <c r="AK441" s="85"/>
      <c r="AL441" s="85"/>
      <c r="AM441" s="85"/>
    </row>
    <row r="442" spans="20:39"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  <c r="AF442" s="85"/>
      <c r="AG442" s="85"/>
      <c r="AH442" s="85"/>
      <c r="AI442" s="85"/>
      <c r="AJ442" s="85"/>
      <c r="AK442" s="85"/>
      <c r="AL442" s="85"/>
      <c r="AM442" s="85"/>
    </row>
    <row r="443" spans="20:39"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  <c r="AF443" s="85"/>
      <c r="AG443" s="85"/>
      <c r="AH443" s="85"/>
      <c r="AI443" s="85"/>
      <c r="AJ443" s="85"/>
      <c r="AK443" s="85"/>
      <c r="AL443" s="85"/>
      <c r="AM443" s="85"/>
    </row>
    <row r="444" spans="20:39"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  <c r="AF444" s="85"/>
      <c r="AG444" s="85"/>
      <c r="AH444" s="85"/>
      <c r="AI444" s="85"/>
      <c r="AJ444" s="85"/>
      <c r="AK444" s="85"/>
      <c r="AL444" s="85"/>
      <c r="AM444" s="85"/>
    </row>
    <row r="445" spans="20:39"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  <c r="AF445" s="85"/>
      <c r="AG445" s="85"/>
      <c r="AH445" s="85"/>
      <c r="AI445" s="85"/>
      <c r="AJ445" s="85"/>
      <c r="AK445" s="85"/>
      <c r="AL445" s="85"/>
      <c r="AM445" s="85"/>
    </row>
    <row r="446" spans="20:39"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  <c r="AF446" s="85"/>
      <c r="AG446" s="85"/>
      <c r="AH446" s="85"/>
      <c r="AI446" s="85"/>
      <c r="AJ446" s="85"/>
      <c r="AK446" s="85"/>
      <c r="AL446" s="85"/>
      <c r="AM446" s="85"/>
    </row>
    <row r="447" spans="20:39"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  <c r="AF447" s="85"/>
      <c r="AG447" s="85"/>
      <c r="AH447" s="85"/>
      <c r="AI447" s="85"/>
      <c r="AJ447" s="85"/>
      <c r="AK447" s="85"/>
      <c r="AL447" s="85"/>
      <c r="AM447" s="85"/>
    </row>
    <row r="448" spans="20:39"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  <c r="AF448" s="85"/>
      <c r="AG448" s="85"/>
      <c r="AH448" s="85"/>
      <c r="AI448" s="85"/>
      <c r="AJ448" s="85"/>
      <c r="AK448" s="85"/>
      <c r="AL448" s="85"/>
      <c r="AM448" s="85"/>
    </row>
    <row r="449" spans="20:39"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  <c r="AF449" s="85"/>
      <c r="AG449" s="85"/>
      <c r="AH449" s="85"/>
      <c r="AI449" s="85"/>
      <c r="AJ449" s="85"/>
      <c r="AK449" s="85"/>
      <c r="AL449" s="85"/>
      <c r="AM449" s="85"/>
    </row>
    <row r="450" spans="20:39"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  <c r="AF450" s="85"/>
      <c r="AG450" s="85"/>
      <c r="AH450" s="85"/>
      <c r="AI450" s="85"/>
      <c r="AJ450" s="85"/>
      <c r="AK450" s="85"/>
      <c r="AL450" s="85"/>
      <c r="AM450" s="85"/>
    </row>
    <row r="451" spans="20:39"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  <c r="AF451" s="85"/>
      <c r="AG451" s="85"/>
      <c r="AH451" s="85"/>
      <c r="AI451" s="85"/>
      <c r="AJ451" s="85"/>
      <c r="AK451" s="85"/>
      <c r="AL451" s="85"/>
      <c r="AM451" s="85"/>
    </row>
    <row r="452" spans="20:39"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  <c r="AF452" s="85"/>
      <c r="AG452" s="85"/>
      <c r="AH452" s="85"/>
      <c r="AI452" s="85"/>
      <c r="AJ452" s="85"/>
      <c r="AK452" s="85"/>
      <c r="AL452" s="85"/>
      <c r="AM452" s="85"/>
    </row>
    <row r="453" spans="20:39"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  <c r="AF453" s="85"/>
      <c r="AG453" s="85"/>
      <c r="AH453" s="85"/>
      <c r="AI453" s="85"/>
      <c r="AJ453" s="85"/>
      <c r="AK453" s="85"/>
      <c r="AL453" s="85"/>
      <c r="AM453" s="85"/>
    </row>
    <row r="454" spans="20:39"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  <c r="AF454" s="85"/>
      <c r="AG454" s="85"/>
      <c r="AH454" s="85"/>
      <c r="AI454" s="85"/>
      <c r="AJ454" s="85"/>
      <c r="AK454" s="85"/>
      <c r="AL454" s="85"/>
      <c r="AM454" s="85"/>
    </row>
    <row r="455" spans="20:39"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  <c r="AF455" s="85"/>
      <c r="AG455" s="85"/>
      <c r="AH455" s="85"/>
      <c r="AI455" s="85"/>
      <c r="AJ455" s="85"/>
      <c r="AK455" s="85"/>
      <c r="AL455" s="85"/>
      <c r="AM455" s="85"/>
    </row>
    <row r="456" spans="20:39"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  <c r="AF456" s="85"/>
      <c r="AG456" s="85"/>
      <c r="AH456" s="85"/>
      <c r="AI456" s="85"/>
      <c r="AJ456" s="85"/>
      <c r="AK456" s="85"/>
      <c r="AL456" s="85"/>
      <c r="AM456" s="85"/>
    </row>
    <row r="457" spans="20:39"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  <c r="AF457" s="85"/>
      <c r="AG457" s="85"/>
      <c r="AH457" s="85"/>
      <c r="AI457" s="85"/>
      <c r="AJ457" s="85"/>
      <c r="AK457" s="85"/>
      <c r="AL457" s="85"/>
      <c r="AM457" s="85"/>
    </row>
    <row r="458" spans="20:39"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  <c r="AF458" s="85"/>
      <c r="AG458" s="85"/>
      <c r="AH458" s="85"/>
      <c r="AI458" s="85"/>
      <c r="AJ458" s="85"/>
      <c r="AK458" s="85"/>
      <c r="AL458" s="85"/>
      <c r="AM458" s="85"/>
    </row>
    <row r="459" spans="20:39"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  <c r="AF459" s="85"/>
      <c r="AG459" s="85"/>
      <c r="AH459" s="85"/>
      <c r="AI459" s="85"/>
      <c r="AJ459" s="85"/>
      <c r="AK459" s="85"/>
      <c r="AL459" s="85"/>
      <c r="AM459" s="85"/>
    </row>
    <row r="460" spans="20:39"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  <c r="AF460" s="85"/>
      <c r="AG460" s="85"/>
      <c r="AH460" s="85"/>
      <c r="AI460" s="85"/>
      <c r="AJ460" s="85"/>
      <c r="AK460" s="85"/>
      <c r="AL460" s="85"/>
      <c r="AM460" s="85"/>
    </row>
    <row r="461" spans="20:39"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  <c r="AF461" s="85"/>
      <c r="AG461" s="85"/>
      <c r="AH461" s="85"/>
      <c r="AI461" s="85"/>
      <c r="AJ461" s="85"/>
      <c r="AK461" s="85"/>
      <c r="AL461" s="85"/>
      <c r="AM461" s="85"/>
    </row>
    <row r="462" spans="20:39"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  <c r="AF462" s="85"/>
      <c r="AG462" s="85"/>
      <c r="AH462" s="85"/>
      <c r="AI462" s="85"/>
      <c r="AJ462" s="85"/>
      <c r="AK462" s="85"/>
      <c r="AL462" s="85"/>
      <c r="AM462" s="85"/>
    </row>
    <row r="463" spans="20:39"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  <c r="AF463" s="85"/>
      <c r="AG463" s="85"/>
      <c r="AH463" s="85"/>
      <c r="AI463" s="85"/>
      <c r="AJ463" s="85"/>
      <c r="AK463" s="85"/>
      <c r="AL463" s="85"/>
      <c r="AM463" s="85"/>
    </row>
    <row r="464" spans="20:39"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  <c r="AF464" s="85"/>
      <c r="AG464" s="85"/>
      <c r="AH464" s="85"/>
      <c r="AI464" s="85"/>
      <c r="AJ464" s="85"/>
      <c r="AK464" s="85"/>
      <c r="AL464" s="85"/>
      <c r="AM464" s="85"/>
    </row>
    <row r="465" spans="20:39"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  <c r="AF465" s="85"/>
      <c r="AG465" s="85"/>
      <c r="AH465" s="85"/>
      <c r="AI465" s="85"/>
      <c r="AJ465" s="85"/>
      <c r="AK465" s="85"/>
      <c r="AL465" s="85"/>
      <c r="AM465" s="85"/>
    </row>
    <row r="466" spans="20:39"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  <c r="AF466" s="85"/>
      <c r="AG466" s="85"/>
      <c r="AH466" s="85"/>
      <c r="AI466" s="85"/>
      <c r="AJ466" s="85"/>
      <c r="AK466" s="85"/>
      <c r="AL466" s="85"/>
      <c r="AM466" s="85"/>
    </row>
    <row r="467" spans="20:39"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  <c r="AF467" s="85"/>
      <c r="AG467" s="85"/>
      <c r="AH467" s="85"/>
      <c r="AI467" s="85"/>
      <c r="AJ467" s="85"/>
      <c r="AK467" s="85"/>
      <c r="AL467" s="85"/>
      <c r="AM467" s="85"/>
    </row>
    <row r="468" spans="20:39"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  <c r="AF468" s="85"/>
      <c r="AG468" s="85"/>
      <c r="AH468" s="85"/>
      <c r="AI468" s="85"/>
      <c r="AJ468" s="85"/>
      <c r="AK468" s="85"/>
      <c r="AL468" s="85"/>
      <c r="AM468" s="85"/>
    </row>
    <row r="469" spans="20:39"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  <c r="AF469" s="85"/>
      <c r="AG469" s="85"/>
      <c r="AH469" s="85"/>
      <c r="AI469" s="85"/>
      <c r="AJ469" s="85"/>
      <c r="AK469" s="85"/>
      <c r="AL469" s="85"/>
      <c r="AM469" s="85"/>
    </row>
    <row r="470" spans="20:39"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  <c r="AF470" s="85"/>
      <c r="AG470" s="85"/>
      <c r="AH470" s="85"/>
      <c r="AI470" s="85"/>
      <c r="AJ470" s="85"/>
      <c r="AK470" s="85"/>
      <c r="AL470" s="85"/>
      <c r="AM470" s="85"/>
    </row>
    <row r="471" spans="20:39"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  <c r="AF471" s="85"/>
      <c r="AG471" s="85"/>
      <c r="AH471" s="85"/>
      <c r="AI471" s="85"/>
      <c r="AJ471" s="85"/>
      <c r="AK471" s="85"/>
      <c r="AL471" s="85"/>
      <c r="AM471" s="85"/>
    </row>
    <row r="472" spans="20:39"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  <c r="AF472" s="85"/>
      <c r="AG472" s="85"/>
      <c r="AH472" s="85"/>
      <c r="AI472" s="85"/>
      <c r="AJ472" s="85"/>
      <c r="AK472" s="85"/>
      <c r="AL472" s="85"/>
      <c r="AM472" s="85"/>
    </row>
    <row r="473" spans="20:39"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  <c r="AF473" s="85"/>
      <c r="AG473" s="85"/>
      <c r="AH473" s="85"/>
      <c r="AI473" s="85"/>
      <c r="AJ473" s="85"/>
      <c r="AK473" s="85"/>
      <c r="AL473" s="85"/>
      <c r="AM473" s="85"/>
    </row>
    <row r="474" spans="20:39"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  <c r="AF474" s="85"/>
      <c r="AG474" s="85"/>
      <c r="AH474" s="85"/>
      <c r="AI474" s="85"/>
      <c r="AJ474" s="85"/>
      <c r="AK474" s="85"/>
      <c r="AL474" s="85"/>
      <c r="AM474" s="85"/>
    </row>
    <row r="475" spans="20:39"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  <c r="AF475" s="85"/>
      <c r="AG475" s="85"/>
      <c r="AH475" s="85"/>
      <c r="AI475" s="85"/>
      <c r="AJ475" s="85"/>
      <c r="AK475" s="85"/>
      <c r="AL475" s="85"/>
      <c r="AM475" s="85"/>
    </row>
    <row r="476" spans="20:39"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  <c r="AF476" s="85"/>
      <c r="AG476" s="85"/>
      <c r="AH476" s="85"/>
      <c r="AI476" s="85"/>
      <c r="AJ476" s="85"/>
      <c r="AK476" s="85"/>
      <c r="AL476" s="85"/>
      <c r="AM476" s="85"/>
    </row>
    <row r="477" spans="20:39"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  <c r="AF477" s="85"/>
      <c r="AG477" s="85"/>
      <c r="AH477" s="85"/>
      <c r="AI477" s="85"/>
      <c r="AJ477" s="85"/>
      <c r="AK477" s="85"/>
      <c r="AL477" s="85"/>
      <c r="AM477" s="85"/>
    </row>
    <row r="478" spans="20:39"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  <c r="AF478" s="85"/>
      <c r="AG478" s="85"/>
      <c r="AH478" s="85"/>
      <c r="AI478" s="85"/>
      <c r="AJ478" s="85"/>
      <c r="AK478" s="85"/>
      <c r="AL478" s="85"/>
      <c r="AM478" s="85"/>
    </row>
    <row r="479" spans="20:39"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  <c r="AF479" s="85"/>
      <c r="AG479" s="85"/>
      <c r="AH479" s="85"/>
      <c r="AI479" s="85"/>
      <c r="AJ479" s="85"/>
      <c r="AK479" s="85"/>
      <c r="AL479" s="85"/>
      <c r="AM479" s="85"/>
    </row>
    <row r="480" spans="20:39"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  <c r="AF480" s="85"/>
      <c r="AG480" s="85"/>
      <c r="AH480" s="85"/>
      <c r="AI480" s="85"/>
      <c r="AJ480" s="85"/>
      <c r="AK480" s="85"/>
      <c r="AL480" s="85"/>
      <c r="AM480" s="85"/>
    </row>
    <row r="481" spans="20:39"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  <c r="AF481" s="85"/>
      <c r="AG481" s="85"/>
      <c r="AH481" s="85"/>
      <c r="AI481" s="85"/>
      <c r="AJ481" s="85"/>
      <c r="AK481" s="85"/>
      <c r="AL481" s="85"/>
      <c r="AM481" s="85"/>
    </row>
    <row r="482" spans="20:39"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  <c r="AF482" s="85"/>
      <c r="AG482" s="85"/>
      <c r="AH482" s="85"/>
      <c r="AI482" s="85"/>
      <c r="AJ482" s="85"/>
      <c r="AK482" s="85"/>
      <c r="AL482" s="85"/>
      <c r="AM482" s="85"/>
    </row>
    <row r="483" spans="20:39"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  <c r="AF483" s="85"/>
      <c r="AG483" s="85"/>
      <c r="AH483" s="85"/>
      <c r="AI483" s="85"/>
      <c r="AJ483" s="85"/>
      <c r="AK483" s="85"/>
      <c r="AL483" s="85"/>
      <c r="AM483" s="85"/>
    </row>
    <row r="484" spans="20:39"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  <c r="AF484" s="85"/>
      <c r="AG484" s="85"/>
      <c r="AH484" s="85"/>
      <c r="AI484" s="85"/>
      <c r="AJ484" s="85"/>
      <c r="AK484" s="85"/>
      <c r="AL484" s="85"/>
      <c r="AM484" s="85"/>
    </row>
    <row r="485" spans="20:39"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  <c r="AF485" s="85"/>
      <c r="AG485" s="85"/>
      <c r="AH485" s="85"/>
      <c r="AI485" s="85"/>
      <c r="AJ485" s="85"/>
      <c r="AK485" s="85"/>
      <c r="AL485" s="85"/>
      <c r="AM485" s="85"/>
    </row>
    <row r="486" spans="20:39"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  <c r="AF486" s="85"/>
      <c r="AG486" s="85"/>
      <c r="AH486" s="85"/>
      <c r="AI486" s="85"/>
      <c r="AJ486" s="85"/>
      <c r="AK486" s="85"/>
      <c r="AL486" s="85"/>
      <c r="AM486" s="85"/>
    </row>
    <row r="487" spans="20:39"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  <c r="AF487" s="85"/>
      <c r="AG487" s="85"/>
      <c r="AH487" s="85"/>
      <c r="AI487" s="85"/>
      <c r="AJ487" s="85"/>
      <c r="AK487" s="85"/>
      <c r="AL487" s="85"/>
      <c r="AM487" s="85"/>
    </row>
    <row r="488" spans="20:39"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  <c r="AF488" s="85"/>
      <c r="AG488" s="85"/>
      <c r="AH488" s="85"/>
      <c r="AI488" s="85"/>
      <c r="AJ488" s="85"/>
      <c r="AK488" s="85"/>
      <c r="AL488" s="85"/>
      <c r="AM488" s="85"/>
    </row>
    <row r="489" spans="20:39"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  <c r="AF489" s="85"/>
      <c r="AG489" s="85"/>
      <c r="AH489" s="85"/>
      <c r="AI489" s="85"/>
      <c r="AJ489" s="85"/>
      <c r="AK489" s="85"/>
      <c r="AL489" s="85"/>
      <c r="AM489" s="85"/>
    </row>
    <row r="490" spans="20:39"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  <c r="AF490" s="85"/>
      <c r="AG490" s="85"/>
      <c r="AH490" s="85"/>
      <c r="AI490" s="85"/>
      <c r="AJ490" s="85"/>
      <c r="AK490" s="85"/>
      <c r="AL490" s="85"/>
      <c r="AM490" s="85"/>
    </row>
    <row r="491" spans="20:39"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  <c r="AF491" s="85"/>
      <c r="AG491" s="85"/>
      <c r="AH491" s="85"/>
      <c r="AI491" s="85"/>
      <c r="AJ491" s="85"/>
      <c r="AK491" s="85"/>
      <c r="AL491" s="85"/>
      <c r="AM491" s="85"/>
    </row>
    <row r="492" spans="20:39"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  <c r="AF492" s="85"/>
      <c r="AG492" s="85"/>
      <c r="AH492" s="85"/>
      <c r="AI492" s="85"/>
      <c r="AJ492" s="85"/>
      <c r="AK492" s="85"/>
      <c r="AL492" s="85"/>
      <c r="AM492" s="85"/>
    </row>
    <row r="493" spans="20:39"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  <c r="AF493" s="85"/>
      <c r="AG493" s="85"/>
      <c r="AH493" s="85"/>
      <c r="AI493" s="85"/>
      <c r="AJ493" s="85"/>
      <c r="AK493" s="85"/>
      <c r="AL493" s="85"/>
      <c r="AM493" s="85"/>
    </row>
    <row r="494" spans="20:39"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  <c r="AF494" s="85"/>
      <c r="AG494" s="85"/>
      <c r="AH494" s="85"/>
      <c r="AI494" s="85"/>
      <c r="AJ494" s="85"/>
      <c r="AK494" s="85"/>
      <c r="AL494" s="85"/>
      <c r="AM494" s="85"/>
    </row>
    <row r="495" spans="20:39"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  <c r="AF495" s="85"/>
      <c r="AG495" s="85"/>
      <c r="AH495" s="85"/>
      <c r="AI495" s="85"/>
      <c r="AJ495" s="85"/>
      <c r="AK495" s="85"/>
      <c r="AL495" s="85"/>
      <c r="AM495" s="85"/>
    </row>
    <row r="496" spans="20:39"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  <c r="AF496" s="85"/>
      <c r="AG496" s="85"/>
      <c r="AH496" s="85"/>
      <c r="AI496" s="85"/>
      <c r="AJ496" s="85"/>
      <c r="AK496" s="85"/>
      <c r="AL496" s="85"/>
      <c r="AM496" s="85"/>
    </row>
    <row r="497" spans="20:39"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  <c r="AF497" s="85"/>
      <c r="AG497" s="85"/>
      <c r="AH497" s="85"/>
      <c r="AI497" s="85"/>
      <c r="AJ497" s="85"/>
      <c r="AK497" s="85"/>
      <c r="AL497" s="85"/>
      <c r="AM497" s="85"/>
    </row>
    <row r="498" spans="20:39"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  <c r="AF498" s="85"/>
      <c r="AG498" s="85"/>
      <c r="AH498" s="85"/>
      <c r="AI498" s="85"/>
      <c r="AJ498" s="85"/>
      <c r="AK498" s="85"/>
      <c r="AL498" s="85"/>
      <c r="AM498" s="85"/>
    </row>
    <row r="499" spans="20:39"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  <c r="AF499" s="85"/>
      <c r="AG499" s="85"/>
      <c r="AH499" s="85"/>
      <c r="AI499" s="85"/>
      <c r="AJ499" s="85"/>
      <c r="AK499" s="85"/>
      <c r="AL499" s="85"/>
      <c r="AM499" s="85"/>
    </row>
    <row r="500" spans="20:39"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  <c r="AF500" s="85"/>
      <c r="AG500" s="85"/>
      <c r="AH500" s="85"/>
      <c r="AI500" s="85"/>
      <c r="AJ500" s="85"/>
      <c r="AK500" s="85"/>
      <c r="AL500" s="85"/>
      <c r="AM500" s="85"/>
    </row>
    <row r="501" spans="20:39"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  <c r="AF501" s="85"/>
      <c r="AG501" s="85"/>
      <c r="AH501" s="85"/>
      <c r="AI501" s="85"/>
      <c r="AJ501" s="85"/>
      <c r="AK501" s="85"/>
      <c r="AL501" s="85"/>
      <c r="AM501" s="85"/>
    </row>
    <row r="502" spans="20:39"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  <c r="AF502" s="85"/>
      <c r="AG502" s="85"/>
      <c r="AH502" s="85"/>
      <c r="AI502" s="85"/>
      <c r="AJ502" s="85"/>
      <c r="AK502" s="85"/>
      <c r="AL502" s="85"/>
      <c r="AM502" s="85"/>
    </row>
    <row r="503" spans="20:39"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  <c r="AF503" s="85"/>
      <c r="AG503" s="85"/>
      <c r="AH503" s="85"/>
      <c r="AI503" s="85"/>
      <c r="AJ503" s="85"/>
      <c r="AK503" s="85"/>
      <c r="AL503" s="85"/>
      <c r="AM503" s="85"/>
    </row>
    <row r="504" spans="20:39"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  <c r="AF504" s="85"/>
      <c r="AG504" s="85"/>
      <c r="AH504" s="85"/>
      <c r="AI504" s="85"/>
      <c r="AJ504" s="85"/>
      <c r="AK504" s="85"/>
      <c r="AL504" s="85"/>
      <c r="AM504" s="85"/>
    </row>
    <row r="505" spans="20:39"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  <c r="AF505" s="85"/>
      <c r="AG505" s="85"/>
      <c r="AH505" s="85"/>
      <c r="AI505" s="85"/>
      <c r="AJ505" s="85"/>
      <c r="AK505" s="85"/>
      <c r="AL505" s="85"/>
      <c r="AM505" s="85"/>
    </row>
    <row r="506" spans="20:39"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  <c r="AF506" s="85"/>
      <c r="AG506" s="85"/>
      <c r="AH506" s="85"/>
      <c r="AI506" s="85"/>
      <c r="AJ506" s="85"/>
      <c r="AK506" s="85"/>
      <c r="AL506" s="85"/>
      <c r="AM506" s="85"/>
    </row>
    <row r="507" spans="20:39"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  <c r="AF507" s="85"/>
      <c r="AG507" s="85"/>
      <c r="AH507" s="85"/>
      <c r="AI507" s="85"/>
      <c r="AJ507" s="85"/>
      <c r="AK507" s="85"/>
      <c r="AL507" s="85"/>
      <c r="AM507" s="85"/>
    </row>
    <row r="508" spans="20:39"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  <c r="AF508" s="85"/>
      <c r="AG508" s="85"/>
      <c r="AH508" s="85"/>
      <c r="AI508" s="85"/>
      <c r="AJ508" s="85"/>
      <c r="AK508" s="85"/>
      <c r="AL508" s="85"/>
      <c r="AM508" s="85"/>
    </row>
    <row r="509" spans="20:39"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  <c r="AF509" s="85"/>
      <c r="AG509" s="85"/>
      <c r="AH509" s="85"/>
      <c r="AI509" s="85"/>
      <c r="AJ509" s="85"/>
      <c r="AK509" s="85"/>
      <c r="AL509" s="85"/>
      <c r="AM509" s="85"/>
    </row>
    <row r="510" spans="20:39"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  <c r="AF510" s="85"/>
      <c r="AG510" s="85"/>
      <c r="AH510" s="85"/>
      <c r="AI510" s="85"/>
      <c r="AJ510" s="85"/>
      <c r="AK510" s="85"/>
      <c r="AL510" s="85"/>
      <c r="AM510" s="85"/>
    </row>
    <row r="511" spans="20:39"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  <c r="AF511" s="85"/>
      <c r="AG511" s="85"/>
      <c r="AH511" s="85"/>
      <c r="AI511" s="85"/>
      <c r="AJ511" s="85"/>
      <c r="AK511" s="85"/>
      <c r="AL511" s="85"/>
      <c r="AM511" s="85"/>
    </row>
    <row r="512" spans="20:39"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  <c r="AF512" s="85"/>
      <c r="AG512" s="85"/>
      <c r="AH512" s="85"/>
      <c r="AI512" s="85"/>
      <c r="AJ512" s="85"/>
      <c r="AK512" s="85"/>
      <c r="AL512" s="85"/>
      <c r="AM512" s="85"/>
    </row>
    <row r="513" spans="20:39"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  <c r="AF513" s="85"/>
      <c r="AG513" s="85"/>
      <c r="AH513" s="85"/>
      <c r="AI513" s="85"/>
      <c r="AJ513" s="85"/>
      <c r="AK513" s="85"/>
      <c r="AL513" s="85"/>
      <c r="AM513" s="85"/>
    </row>
    <row r="514" spans="20:39"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  <c r="AF514" s="85"/>
      <c r="AG514" s="85"/>
      <c r="AH514" s="85"/>
      <c r="AI514" s="85"/>
      <c r="AJ514" s="85"/>
      <c r="AK514" s="85"/>
      <c r="AL514" s="85"/>
      <c r="AM514" s="85"/>
    </row>
    <row r="515" spans="20:39"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  <c r="AF515" s="85"/>
      <c r="AG515" s="85"/>
      <c r="AH515" s="85"/>
      <c r="AI515" s="85"/>
      <c r="AJ515" s="85"/>
      <c r="AK515" s="85"/>
      <c r="AL515" s="85"/>
      <c r="AM515" s="85"/>
    </row>
    <row r="516" spans="20:39"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  <c r="AF516" s="85"/>
      <c r="AG516" s="85"/>
      <c r="AH516" s="85"/>
      <c r="AI516" s="85"/>
      <c r="AJ516" s="85"/>
      <c r="AK516" s="85"/>
      <c r="AL516" s="85"/>
      <c r="AM516" s="85"/>
    </row>
    <row r="517" spans="20:39"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  <c r="AF517" s="85"/>
      <c r="AG517" s="85"/>
      <c r="AH517" s="85"/>
      <c r="AI517" s="85"/>
      <c r="AJ517" s="85"/>
      <c r="AK517" s="85"/>
      <c r="AL517" s="85"/>
      <c r="AM517" s="85"/>
    </row>
    <row r="518" spans="20:39"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  <c r="AF518" s="85"/>
      <c r="AG518" s="85"/>
      <c r="AH518" s="85"/>
      <c r="AI518" s="85"/>
      <c r="AJ518" s="85"/>
      <c r="AK518" s="85"/>
      <c r="AL518" s="85"/>
      <c r="AM518" s="85"/>
    </row>
    <row r="519" spans="20:39"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  <c r="AF519" s="85"/>
      <c r="AG519" s="85"/>
      <c r="AH519" s="85"/>
      <c r="AI519" s="85"/>
      <c r="AJ519" s="85"/>
      <c r="AK519" s="85"/>
      <c r="AL519" s="85"/>
      <c r="AM519" s="85"/>
    </row>
    <row r="520" spans="20:39"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  <c r="AF520" s="85"/>
      <c r="AG520" s="85"/>
      <c r="AH520" s="85"/>
      <c r="AI520" s="85"/>
      <c r="AJ520" s="85"/>
      <c r="AK520" s="85"/>
      <c r="AL520" s="85"/>
      <c r="AM520" s="85"/>
    </row>
    <row r="521" spans="20:39"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  <c r="AF521" s="85"/>
      <c r="AG521" s="85"/>
      <c r="AH521" s="85"/>
      <c r="AI521" s="85"/>
      <c r="AJ521" s="85"/>
      <c r="AK521" s="85"/>
      <c r="AL521" s="85"/>
      <c r="AM521" s="85"/>
    </row>
    <row r="522" spans="20:39"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  <c r="AF522" s="85"/>
      <c r="AG522" s="85"/>
      <c r="AH522" s="85"/>
      <c r="AI522" s="85"/>
      <c r="AJ522" s="85"/>
      <c r="AK522" s="85"/>
      <c r="AL522" s="85"/>
      <c r="AM522" s="85"/>
    </row>
    <row r="523" spans="20:39"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  <c r="AF523" s="85"/>
      <c r="AG523" s="85"/>
      <c r="AH523" s="85"/>
      <c r="AI523" s="85"/>
      <c r="AJ523" s="85"/>
      <c r="AK523" s="85"/>
      <c r="AL523" s="85"/>
      <c r="AM523" s="85"/>
    </row>
    <row r="524" spans="20:39"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  <c r="AF524" s="85"/>
      <c r="AG524" s="85"/>
      <c r="AH524" s="85"/>
      <c r="AI524" s="85"/>
      <c r="AJ524" s="85"/>
      <c r="AK524" s="85"/>
      <c r="AL524" s="85"/>
      <c r="AM524" s="85"/>
    </row>
    <row r="525" spans="20:39"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  <c r="AF525" s="85"/>
      <c r="AG525" s="85"/>
      <c r="AH525" s="85"/>
      <c r="AI525" s="85"/>
      <c r="AJ525" s="85"/>
      <c r="AK525" s="85"/>
      <c r="AL525" s="85"/>
      <c r="AM525" s="85"/>
    </row>
    <row r="526" spans="20:39"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  <c r="AF526" s="85"/>
      <c r="AG526" s="85"/>
      <c r="AH526" s="85"/>
      <c r="AI526" s="85"/>
      <c r="AJ526" s="85"/>
      <c r="AK526" s="85"/>
      <c r="AL526" s="85"/>
      <c r="AM526" s="85"/>
    </row>
    <row r="527" spans="20:39"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  <c r="AF527" s="85"/>
      <c r="AG527" s="85"/>
      <c r="AH527" s="85"/>
      <c r="AI527" s="85"/>
      <c r="AJ527" s="85"/>
      <c r="AK527" s="85"/>
      <c r="AL527" s="85"/>
      <c r="AM527" s="85"/>
    </row>
    <row r="528" spans="20:39"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  <c r="AF528" s="85"/>
      <c r="AG528" s="85"/>
      <c r="AH528" s="85"/>
      <c r="AI528" s="85"/>
      <c r="AJ528" s="85"/>
      <c r="AK528" s="85"/>
      <c r="AL528" s="85"/>
      <c r="AM528" s="85"/>
    </row>
    <row r="529" spans="20:39"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  <c r="AF529" s="85"/>
      <c r="AG529" s="85"/>
      <c r="AH529" s="85"/>
      <c r="AI529" s="85"/>
      <c r="AJ529" s="85"/>
      <c r="AK529" s="85"/>
      <c r="AL529" s="85"/>
      <c r="AM529" s="85"/>
    </row>
    <row r="530" spans="20:39"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  <c r="AF530" s="85"/>
      <c r="AG530" s="85"/>
      <c r="AH530" s="85"/>
      <c r="AI530" s="85"/>
      <c r="AJ530" s="85"/>
      <c r="AK530" s="85"/>
      <c r="AL530" s="85"/>
      <c r="AM530" s="85"/>
    </row>
    <row r="531" spans="20:39"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  <c r="AF531" s="85"/>
      <c r="AG531" s="85"/>
      <c r="AH531" s="85"/>
      <c r="AI531" s="85"/>
      <c r="AJ531" s="85"/>
      <c r="AK531" s="85"/>
      <c r="AL531" s="85"/>
      <c r="AM531" s="85"/>
    </row>
    <row r="532" spans="20:39"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  <c r="AF532" s="85"/>
      <c r="AG532" s="85"/>
      <c r="AH532" s="85"/>
      <c r="AI532" s="85"/>
      <c r="AJ532" s="85"/>
      <c r="AK532" s="85"/>
      <c r="AL532" s="85"/>
      <c r="AM532" s="85"/>
    </row>
    <row r="533" spans="20:39"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  <c r="AF533" s="85"/>
      <c r="AG533" s="85"/>
      <c r="AH533" s="85"/>
      <c r="AI533" s="85"/>
      <c r="AJ533" s="85"/>
      <c r="AK533" s="85"/>
      <c r="AL533" s="85"/>
      <c r="AM533" s="85"/>
    </row>
    <row r="534" spans="20:39"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  <c r="AF534" s="85"/>
      <c r="AG534" s="85"/>
      <c r="AH534" s="85"/>
      <c r="AI534" s="85"/>
      <c r="AJ534" s="85"/>
      <c r="AK534" s="85"/>
      <c r="AL534" s="85"/>
      <c r="AM534" s="85"/>
    </row>
    <row r="535" spans="20:39"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  <c r="AF535" s="85"/>
      <c r="AG535" s="85"/>
      <c r="AH535" s="85"/>
      <c r="AI535" s="85"/>
      <c r="AJ535" s="85"/>
      <c r="AK535" s="85"/>
      <c r="AL535" s="85"/>
      <c r="AM535" s="85"/>
    </row>
    <row r="536" spans="20:39"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  <c r="AF536" s="85"/>
      <c r="AG536" s="85"/>
      <c r="AH536" s="85"/>
      <c r="AI536" s="85"/>
      <c r="AJ536" s="85"/>
      <c r="AK536" s="85"/>
      <c r="AL536" s="85"/>
      <c r="AM536" s="85"/>
    </row>
    <row r="537" spans="20:39"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  <c r="AF537" s="85"/>
      <c r="AG537" s="85"/>
      <c r="AH537" s="85"/>
      <c r="AI537" s="85"/>
      <c r="AJ537" s="85"/>
      <c r="AK537" s="85"/>
      <c r="AL537" s="85"/>
      <c r="AM537" s="85"/>
    </row>
    <row r="538" spans="20:39"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  <c r="AF538" s="85"/>
      <c r="AG538" s="85"/>
      <c r="AH538" s="85"/>
      <c r="AI538" s="85"/>
      <c r="AJ538" s="85"/>
      <c r="AK538" s="85"/>
      <c r="AL538" s="85"/>
      <c r="AM538" s="85"/>
    </row>
    <row r="539" spans="20:39"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  <c r="AF539" s="85"/>
      <c r="AG539" s="85"/>
      <c r="AH539" s="85"/>
      <c r="AI539" s="85"/>
      <c r="AJ539" s="85"/>
      <c r="AK539" s="85"/>
      <c r="AL539" s="85"/>
      <c r="AM539" s="85"/>
    </row>
    <row r="540" spans="20:39"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  <c r="AF540" s="85"/>
      <c r="AG540" s="85"/>
      <c r="AH540" s="85"/>
      <c r="AI540" s="85"/>
      <c r="AJ540" s="85"/>
      <c r="AK540" s="85"/>
      <c r="AL540" s="85"/>
      <c r="AM540" s="85"/>
    </row>
    <row r="541" spans="20:39"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  <c r="AF541" s="85"/>
      <c r="AG541" s="85"/>
      <c r="AH541" s="85"/>
      <c r="AI541" s="85"/>
      <c r="AJ541" s="85"/>
      <c r="AK541" s="85"/>
      <c r="AL541" s="85"/>
      <c r="AM541" s="85"/>
    </row>
    <row r="542" spans="20:39"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  <c r="AF542" s="85"/>
      <c r="AG542" s="85"/>
      <c r="AH542" s="85"/>
      <c r="AI542" s="85"/>
      <c r="AJ542" s="85"/>
      <c r="AK542" s="85"/>
      <c r="AL542" s="85"/>
      <c r="AM542" s="85"/>
    </row>
    <row r="543" spans="20:39"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  <c r="AF543" s="85"/>
      <c r="AG543" s="85"/>
      <c r="AH543" s="85"/>
      <c r="AI543" s="85"/>
      <c r="AJ543" s="85"/>
      <c r="AK543" s="85"/>
      <c r="AL543" s="85"/>
      <c r="AM543" s="85"/>
    </row>
    <row r="544" spans="20:39"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  <c r="AF544" s="85"/>
      <c r="AG544" s="85"/>
      <c r="AH544" s="85"/>
      <c r="AI544" s="85"/>
      <c r="AJ544" s="85"/>
      <c r="AK544" s="85"/>
      <c r="AL544" s="85"/>
      <c r="AM544" s="85"/>
    </row>
    <row r="545" spans="20:39"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  <c r="AF545" s="85"/>
      <c r="AG545" s="85"/>
      <c r="AH545" s="85"/>
      <c r="AI545" s="85"/>
      <c r="AJ545" s="85"/>
      <c r="AK545" s="85"/>
      <c r="AL545" s="85"/>
      <c r="AM545" s="85"/>
    </row>
    <row r="546" spans="20:39"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  <c r="AF546" s="85"/>
      <c r="AG546" s="85"/>
      <c r="AH546" s="85"/>
      <c r="AI546" s="85"/>
      <c r="AJ546" s="85"/>
      <c r="AK546" s="85"/>
      <c r="AL546" s="85"/>
      <c r="AM546" s="85"/>
    </row>
    <row r="547" spans="20:39"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  <c r="AF547" s="85"/>
      <c r="AG547" s="85"/>
      <c r="AH547" s="85"/>
      <c r="AI547" s="85"/>
      <c r="AJ547" s="85"/>
      <c r="AK547" s="85"/>
      <c r="AL547" s="85"/>
      <c r="AM547" s="85"/>
    </row>
    <row r="548" spans="20:39"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  <c r="AF548" s="85"/>
      <c r="AG548" s="85"/>
      <c r="AH548" s="85"/>
      <c r="AI548" s="85"/>
      <c r="AJ548" s="85"/>
      <c r="AK548" s="85"/>
      <c r="AL548" s="85"/>
      <c r="AM548" s="85"/>
    </row>
    <row r="549" spans="20:39"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  <c r="AF549" s="85"/>
      <c r="AG549" s="85"/>
      <c r="AH549" s="85"/>
      <c r="AI549" s="85"/>
      <c r="AJ549" s="85"/>
      <c r="AK549" s="85"/>
      <c r="AL549" s="85"/>
      <c r="AM549" s="85"/>
    </row>
    <row r="550" spans="20:39"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  <c r="AF550" s="85"/>
      <c r="AG550" s="85"/>
      <c r="AH550" s="85"/>
      <c r="AI550" s="85"/>
      <c r="AJ550" s="85"/>
      <c r="AK550" s="85"/>
      <c r="AL550" s="85"/>
      <c r="AM550" s="85"/>
    </row>
    <row r="551" spans="20:39"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  <c r="AF551" s="85"/>
      <c r="AG551" s="85"/>
      <c r="AH551" s="85"/>
      <c r="AI551" s="85"/>
      <c r="AJ551" s="85"/>
      <c r="AK551" s="85"/>
      <c r="AL551" s="85"/>
      <c r="AM551" s="85"/>
    </row>
    <row r="552" spans="20:39"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  <c r="AF552" s="85"/>
      <c r="AG552" s="85"/>
      <c r="AH552" s="85"/>
      <c r="AI552" s="85"/>
      <c r="AJ552" s="85"/>
      <c r="AK552" s="85"/>
      <c r="AL552" s="85"/>
      <c r="AM552" s="85"/>
    </row>
    <row r="553" spans="20:39"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  <c r="AF553" s="85"/>
      <c r="AG553" s="85"/>
      <c r="AH553" s="85"/>
      <c r="AI553" s="85"/>
      <c r="AJ553" s="85"/>
      <c r="AK553" s="85"/>
      <c r="AL553" s="85"/>
      <c r="AM553" s="85"/>
    </row>
    <row r="554" spans="20:39"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  <c r="AF554" s="85"/>
      <c r="AG554" s="85"/>
      <c r="AH554" s="85"/>
      <c r="AI554" s="85"/>
      <c r="AJ554" s="85"/>
      <c r="AK554" s="85"/>
      <c r="AL554" s="85"/>
      <c r="AM554" s="85"/>
    </row>
    <row r="555" spans="20:39"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  <c r="AF555" s="85"/>
      <c r="AG555" s="85"/>
      <c r="AH555" s="85"/>
      <c r="AI555" s="85"/>
      <c r="AJ555" s="85"/>
      <c r="AK555" s="85"/>
      <c r="AL555" s="85"/>
      <c r="AM555" s="85"/>
    </row>
    <row r="556" spans="20:39"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  <c r="AF556" s="85"/>
      <c r="AG556" s="85"/>
      <c r="AH556" s="85"/>
      <c r="AI556" s="85"/>
      <c r="AJ556" s="85"/>
      <c r="AK556" s="85"/>
      <c r="AL556" s="85"/>
      <c r="AM556" s="85"/>
    </row>
    <row r="557" spans="20:39"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  <c r="AF557" s="85"/>
      <c r="AG557" s="85"/>
      <c r="AH557" s="85"/>
      <c r="AI557" s="85"/>
      <c r="AJ557" s="85"/>
      <c r="AK557" s="85"/>
      <c r="AL557" s="85"/>
      <c r="AM557" s="85"/>
    </row>
    <row r="558" spans="20:39"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  <c r="AF558" s="85"/>
      <c r="AG558" s="85"/>
      <c r="AH558" s="85"/>
      <c r="AI558" s="85"/>
      <c r="AJ558" s="85"/>
      <c r="AK558" s="85"/>
      <c r="AL558" s="85"/>
      <c r="AM558" s="85"/>
    </row>
    <row r="559" spans="20:39"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  <c r="AF559" s="85"/>
      <c r="AG559" s="85"/>
      <c r="AH559" s="85"/>
      <c r="AI559" s="85"/>
      <c r="AJ559" s="85"/>
      <c r="AK559" s="85"/>
      <c r="AL559" s="85"/>
      <c r="AM559" s="85"/>
    </row>
    <row r="560" spans="20:39"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  <c r="AF560" s="85"/>
      <c r="AG560" s="85"/>
      <c r="AH560" s="85"/>
      <c r="AI560" s="85"/>
      <c r="AJ560" s="85"/>
      <c r="AK560" s="85"/>
      <c r="AL560" s="85"/>
      <c r="AM560" s="85"/>
    </row>
    <row r="561" spans="20:39"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  <c r="AF561" s="85"/>
      <c r="AG561" s="85"/>
      <c r="AH561" s="85"/>
      <c r="AI561" s="85"/>
      <c r="AJ561" s="85"/>
      <c r="AK561" s="85"/>
      <c r="AL561" s="85"/>
      <c r="AM561" s="85"/>
    </row>
    <row r="562" spans="20:39"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  <c r="AF562" s="85"/>
      <c r="AG562" s="85"/>
      <c r="AH562" s="85"/>
      <c r="AI562" s="85"/>
      <c r="AJ562" s="85"/>
      <c r="AK562" s="85"/>
      <c r="AL562" s="85"/>
      <c r="AM562" s="85"/>
    </row>
    <row r="563" spans="20:39"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  <c r="AF563" s="85"/>
      <c r="AG563" s="85"/>
      <c r="AH563" s="85"/>
      <c r="AI563" s="85"/>
      <c r="AJ563" s="85"/>
      <c r="AK563" s="85"/>
      <c r="AL563" s="85"/>
      <c r="AM563" s="85"/>
    </row>
    <row r="564" spans="20:39"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  <c r="AF564" s="85"/>
      <c r="AG564" s="85"/>
      <c r="AH564" s="85"/>
      <c r="AI564" s="85"/>
      <c r="AJ564" s="85"/>
      <c r="AK564" s="85"/>
      <c r="AL564" s="85"/>
      <c r="AM564" s="85"/>
    </row>
    <row r="565" spans="20:39"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  <c r="AF565" s="85"/>
      <c r="AG565" s="85"/>
      <c r="AH565" s="85"/>
      <c r="AI565" s="85"/>
      <c r="AJ565" s="85"/>
      <c r="AK565" s="85"/>
      <c r="AL565" s="85"/>
      <c r="AM565" s="85"/>
    </row>
    <row r="566" spans="20:39"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  <c r="AF566" s="85"/>
      <c r="AG566" s="85"/>
      <c r="AH566" s="85"/>
      <c r="AI566" s="85"/>
      <c r="AJ566" s="85"/>
      <c r="AK566" s="85"/>
      <c r="AL566" s="85"/>
      <c r="AM566" s="85"/>
    </row>
    <row r="567" spans="20:39"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  <c r="AF567" s="85"/>
      <c r="AG567" s="85"/>
      <c r="AH567" s="85"/>
      <c r="AI567" s="85"/>
      <c r="AJ567" s="85"/>
      <c r="AK567" s="85"/>
      <c r="AL567" s="85"/>
      <c r="AM567" s="85"/>
    </row>
    <row r="568" spans="20:39"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  <c r="AF568" s="85"/>
      <c r="AG568" s="85"/>
      <c r="AH568" s="85"/>
      <c r="AI568" s="85"/>
      <c r="AJ568" s="85"/>
      <c r="AK568" s="85"/>
      <c r="AL568" s="85"/>
      <c r="AM568" s="85"/>
    </row>
    <row r="569" spans="20:39"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  <c r="AF569" s="85"/>
      <c r="AG569" s="85"/>
      <c r="AH569" s="85"/>
      <c r="AI569" s="85"/>
      <c r="AJ569" s="85"/>
      <c r="AK569" s="85"/>
      <c r="AL569" s="85"/>
      <c r="AM569" s="85"/>
    </row>
    <row r="570" spans="20:39"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  <c r="AF570" s="85"/>
      <c r="AG570" s="85"/>
      <c r="AH570" s="85"/>
      <c r="AI570" s="85"/>
      <c r="AJ570" s="85"/>
      <c r="AK570" s="85"/>
      <c r="AL570" s="85"/>
      <c r="AM570" s="85"/>
    </row>
    <row r="571" spans="20:39"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  <c r="AF571" s="85"/>
      <c r="AG571" s="85"/>
      <c r="AH571" s="85"/>
      <c r="AI571" s="85"/>
      <c r="AJ571" s="85"/>
      <c r="AK571" s="85"/>
      <c r="AL571" s="85"/>
      <c r="AM571" s="85"/>
    </row>
    <row r="572" spans="20:39"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  <c r="AF572" s="85"/>
      <c r="AG572" s="85"/>
      <c r="AH572" s="85"/>
      <c r="AI572" s="85"/>
      <c r="AJ572" s="85"/>
      <c r="AK572" s="85"/>
      <c r="AL572" s="85"/>
      <c r="AM572" s="85"/>
    </row>
    <row r="573" spans="20:39"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  <c r="AF573" s="85"/>
      <c r="AG573" s="85"/>
      <c r="AH573" s="85"/>
      <c r="AI573" s="85"/>
      <c r="AJ573" s="85"/>
      <c r="AK573" s="85"/>
      <c r="AL573" s="85"/>
      <c r="AM573" s="85"/>
    </row>
    <row r="574" spans="20:39"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  <c r="AF574" s="85"/>
      <c r="AG574" s="85"/>
      <c r="AH574" s="85"/>
      <c r="AI574" s="85"/>
      <c r="AJ574" s="85"/>
      <c r="AK574" s="85"/>
      <c r="AL574" s="85"/>
      <c r="AM574" s="85"/>
    </row>
    <row r="575" spans="20:39"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  <c r="AF575" s="85"/>
      <c r="AG575" s="85"/>
      <c r="AH575" s="85"/>
      <c r="AI575" s="85"/>
      <c r="AJ575" s="85"/>
      <c r="AK575" s="85"/>
      <c r="AL575" s="85"/>
      <c r="AM575" s="85"/>
    </row>
    <row r="576" spans="20:39"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  <c r="AF576" s="85"/>
      <c r="AG576" s="85"/>
      <c r="AH576" s="85"/>
      <c r="AI576" s="85"/>
      <c r="AJ576" s="85"/>
      <c r="AK576" s="85"/>
      <c r="AL576" s="85"/>
      <c r="AM576" s="85"/>
    </row>
    <row r="577" spans="20:39"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  <c r="AF577" s="85"/>
      <c r="AG577" s="85"/>
      <c r="AH577" s="85"/>
      <c r="AI577" s="85"/>
      <c r="AJ577" s="85"/>
      <c r="AK577" s="85"/>
      <c r="AL577" s="85"/>
      <c r="AM577" s="85"/>
    </row>
    <row r="578" spans="20:39"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  <c r="AF578" s="85"/>
      <c r="AG578" s="85"/>
      <c r="AH578" s="85"/>
      <c r="AI578" s="85"/>
      <c r="AJ578" s="85"/>
      <c r="AK578" s="85"/>
      <c r="AL578" s="85"/>
      <c r="AM578" s="85"/>
    </row>
    <row r="579" spans="20:39"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  <c r="AF579" s="85"/>
      <c r="AG579" s="85"/>
      <c r="AH579" s="85"/>
      <c r="AI579" s="85"/>
      <c r="AJ579" s="85"/>
      <c r="AK579" s="85"/>
      <c r="AL579" s="85"/>
      <c r="AM579" s="85"/>
    </row>
    <row r="580" spans="20:39"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  <c r="AF580" s="85"/>
      <c r="AG580" s="85"/>
      <c r="AH580" s="85"/>
      <c r="AI580" s="85"/>
      <c r="AJ580" s="85"/>
      <c r="AK580" s="85"/>
      <c r="AL580" s="85"/>
      <c r="AM580" s="85"/>
    </row>
    <row r="581" spans="20:39"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  <c r="AF581" s="85"/>
      <c r="AG581" s="85"/>
      <c r="AH581" s="85"/>
      <c r="AI581" s="85"/>
      <c r="AJ581" s="85"/>
      <c r="AK581" s="85"/>
      <c r="AL581" s="85"/>
      <c r="AM581" s="85"/>
    </row>
    <row r="582" spans="20:39"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  <c r="AF582" s="85"/>
      <c r="AG582" s="85"/>
      <c r="AH582" s="85"/>
      <c r="AI582" s="85"/>
      <c r="AJ582" s="85"/>
      <c r="AK582" s="85"/>
      <c r="AL582" s="85"/>
      <c r="AM582" s="85"/>
    </row>
    <row r="583" spans="20:39"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  <c r="AF583" s="85"/>
      <c r="AG583" s="85"/>
      <c r="AH583" s="85"/>
      <c r="AI583" s="85"/>
      <c r="AJ583" s="85"/>
      <c r="AK583" s="85"/>
      <c r="AL583" s="85"/>
      <c r="AM583" s="85"/>
    </row>
    <row r="584" spans="20:39"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  <c r="AF584" s="85"/>
      <c r="AG584" s="85"/>
      <c r="AH584" s="85"/>
      <c r="AI584" s="85"/>
      <c r="AJ584" s="85"/>
      <c r="AK584" s="85"/>
      <c r="AL584" s="85"/>
      <c r="AM584" s="85"/>
    </row>
    <row r="585" spans="20:39"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  <c r="AF585" s="85"/>
      <c r="AG585" s="85"/>
      <c r="AH585" s="85"/>
      <c r="AI585" s="85"/>
      <c r="AJ585" s="85"/>
      <c r="AK585" s="85"/>
      <c r="AL585" s="85"/>
      <c r="AM585" s="85"/>
    </row>
    <row r="586" spans="20:39"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  <c r="AF586" s="85"/>
      <c r="AG586" s="85"/>
      <c r="AH586" s="85"/>
      <c r="AI586" s="85"/>
      <c r="AJ586" s="85"/>
      <c r="AK586" s="85"/>
      <c r="AL586" s="85"/>
      <c r="AM586" s="85"/>
    </row>
    <row r="587" spans="20:39"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  <c r="AF587" s="85"/>
      <c r="AG587" s="85"/>
      <c r="AH587" s="85"/>
      <c r="AI587" s="85"/>
      <c r="AJ587" s="85"/>
      <c r="AK587" s="85"/>
      <c r="AL587" s="85"/>
      <c r="AM587" s="85"/>
    </row>
    <row r="588" spans="20:39"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  <c r="AF588" s="85"/>
      <c r="AG588" s="85"/>
      <c r="AH588" s="85"/>
      <c r="AI588" s="85"/>
      <c r="AJ588" s="85"/>
      <c r="AK588" s="85"/>
      <c r="AL588" s="85"/>
      <c r="AM588" s="85"/>
    </row>
    <row r="589" spans="20:39"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  <c r="AF589" s="85"/>
      <c r="AG589" s="85"/>
      <c r="AH589" s="85"/>
      <c r="AI589" s="85"/>
      <c r="AJ589" s="85"/>
      <c r="AK589" s="85"/>
      <c r="AL589" s="85"/>
      <c r="AM589" s="85"/>
    </row>
    <row r="590" spans="20:39"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  <c r="AF590" s="85"/>
      <c r="AG590" s="85"/>
      <c r="AH590" s="85"/>
      <c r="AI590" s="85"/>
      <c r="AJ590" s="85"/>
      <c r="AK590" s="85"/>
      <c r="AL590" s="85"/>
      <c r="AM590" s="85"/>
    </row>
    <row r="591" spans="20:39"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  <c r="AF591" s="85"/>
      <c r="AG591" s="85"/>
      <c r="AH591" s="85"/>
      <c r="AI591" s="85"/>
      <c r="AJ591" s="85"/>
      <c r="AK591" s="85"/>
      <c r="AL591" s="85"/>
      <c r="AM591" s="85"/>
    </row>
    <row r="592" spans="20:39"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  <c r="AF592" s="85"/>
      <c r="AG592" s="85"/>
      <c r="AH592" s="85"/>
      <c r="AI592" s="85"/>
      <c r="AJ592" s="85"/>
      <c r="AK592" s="85"/>
      <c r="AL592" s="85"/>
      <c r="AM592" s="85"/>
    </row>
    <row r="593" spans="20:39"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  <c r="AF593" s="85"/>
      <c r="AG593" s="85"/>
      <c r="AH593" s="85"/>
      <c r="AI593" s="85"/>
      <c r="AJ593" s="85"/>
      <c r="AK593" s="85"/>
      <c r="AL593" s="85"/>
      <c r="AM593" s="85"/>
    </row>
    <row r="594" spans="20:39"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  <c r="AF594" s="85"/>
      <c r="AG594" s="85"/>
      <c r="AH594" s="85"/>
      <c r="AI594" s="85"/>
      <c r="AJ594" s="85"/>
      <c r="AK594" s="85"/>
      <c r="AL594" s="85"/>
      <c r="AM594" s="85"/>
    </row>
    <row r="595" spans="20:39"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  <c r="AF595" s="85"/>
      <c r="AG595" s="85"/>
      <c r="AH595" s="85"/>
      <c r="AI595" s="85"/>
      <c r="AJ595" s="85"/>
      <c r="AK595" s="85"/>
      <c r="AL595" s="85"/>
      <c r="AM595" s="85"/>
    </row>
    <row r="596" spans="20:39"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  <c r="AF596" s="85"/>
      <c r="AG596" s="85"/>
      <c r="AH596" s="85"/>
      <c r="AI596" s="85"/>
      <c r="AJ596" s="85"/>
      <c r="AK596" s="85"/>
      <c r="AL596" s="85"/>
      <c r="AM596" s="85"/>
    </row>
    <row r="597" spans="20:39"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  <c r="AF597" s="85"/>
      <c r="AG597" s="85"/>
      <c r="AH597" s="85"/>
      <c r="AI597" s="85"/>
      <c r="AJ597" s="85"/>
      <c r="AK597" s="85"/>
      <c r="AL597" s="85"/>
      <c r="AM597" s="85"/>
    </row>
    <row r="598" spans="20:39"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  <c r="AF598" s="85"/>
      <c r="AG598" s="85"/>
      <c r="AH598" s="85"/>
      <c r="AI598" s="85"/>
      <c r="AJ598" s="85"/>
      <c r="AK598" s="85"/>
      <c r="AL598" s="85"/>
      <c r="AM598" s="85"/>
    </row>
    <row r="599" spans="20:39"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  <c r="AF599" s="85"/>
      <c r="AG599" s="85"/>
      <c r="AH599" s="85"/>
      <c r="AI599" s="85"/>
      <c r="AJ599" s="85"/>
      <c r="AK599" s="85"/>
      <c r="AL599" s="85"/>
      <c r="AM599" s="85"/>
    </row>
    <row r="600" spans="20:39"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  <c r="AF600" s="85"/>
      <c r="AG600" s="85"/>
      <c r="AH600" s="85"/>
      <c r="AI600" s="85"/>
      <c r="AJ600" s="85"/>
      <c r="AK600" s="85"/>
      <c r="AL600" s="85"/>
      <c r="AM600" s="85"/>
    </row>
    <row r="601" spans="20:39"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  <c r="AF601" s="85"/>
      <c r="AG601" s="85"/>
      <c r="AH601" s="85"/>
      <c r="AI601" s="85"/>
      <c r="AJ601" s="85"/>
      <c r="AK601" s="85"/>
      <c r="AL601" s="85"/>
      <c r="AM601" s="85"/>
    </row>
    <row r="602" spans="20:39"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  <c r="AF602" s="85"/>
      <c r="AG602" s="85"/>
      <c r="AH602" s="85"/>
      <c r="AI602" s="85"/>
      <c r="AJ602" s="85"/>
      <c r="AK602" s="85"/>
      <c r="AL602" s="85"/>
      <c r="AM602" s="85"/>
    </row>
    <row r="603" spans="20:39"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  <c r="AF603" s="85"/>
      <c r="AG603" s="85"/>
      <c r="AH603" s="85"/>
      <c r="AI603" s="85"/>
      <c r="AJ603" s="85"/>
      <c r="AK603" s="85"/>
      <c r="AL603" s="85"/>
      <c r="AM603" s="85"/>
    </row>
    <row r="604" spans="20:39"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  <c r="AF604" s="85"/>
      <c r="AG604" s="85"/>
      <c r="AH604" s="85"/>
      <c r="AI604" s="85"/>
      <c r="AJ604" s="85"/>
      <c r="AK604" s="85"/>
      <c r="AL604" s="85"/>
      <c r="AM604" s="85"/>
    </row>
    <row r="605" spans="20:39"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  <c r="AF605" s="85"/>
      <c r="AG605" s="85"/>
      <c r="AH605" s="85"/>
      <c r="AI605" s="85"/>
      <c r="AJ605" s="85"/>
      <c r="AK605" s="85"/>
      <c r="AL605" s="85"/>
      <c r="AM605" s="85"/>
    </row>
    <row r="606" spans="20:39"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  <c r="AF606" s="85"/>
      <c r="AG606" s="85"/>
      <c r="AH606" s="85"/>
      <c r="AI606" s="85"/>
      <c r="AJ606" s="85"/>
      <c r="AK606" s="85"/>
      <c r="AL606" s="85"/>
      <c r="AM606" s="85"/>
    </row>
    <row r="607" spans="20:39"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  <c r="AF607" s="85"/>
      <c r="AG607" s="85"/>
      <c r="AH607" s="85"/>
      <c r="AI607" s="85"/>
      <c r="AJ607" s="85"/>
      <c r="AK607" s="85"/>
      <c r="AL607" s="85"/>
      <c r="AM607" s="85"/>
    </row>
    <row r="608" spans="20:39"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  <c r="AF608" s="85"/>
      <c r="AG608" s="85"/>
      <c r="AH608" s="85"/>
      <c r="AI608" s="85"/>
      <c r="AJ608" s="85"/>
      <c r="AK608" s="85"/>
      <c r="AL608" s="85"/>
      <c r="AM608" s="85"/>
    </row>
    <row r="609" spans="20:39"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  <c r="AF609" s="85"/>
      <c r="AG609" s="85"/>
      <c r="AH609" s="85"/>
      <c r="AI609" s="85"/>
      <c r="AJ609" s="85"/>
      <c r="AK609" s="85"/>
      <c r="AL609" s="85"/>
      <c r="AM609" s="85"/>
    </row>
    <row r="610" spans="20:39"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  <c r="AF610" s="85"/>
      <c r="AG610" s="85"/>
      <c r="AH610" s="85"/>
      <c r="AI610" s="85"/>
      <c r="AJ610" s="85"/>
      <c r="AK610" s="85"/>
      <c r="AL610" s="85"/>
      <c r="AM610" s="85"/>
    </row>
    <row r="611" spans="20:39"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  <c r="AF611" s="85"/>
      <c r="AG611" s="85"/>
      <c r="AH611" s="85"/>
      <c r="AI611" s="85"/>
      <c r="AJ611" s="85"/>
      <c r="AK611" s="85"/>
      <c r="AL611" s="85"/>
      <c r="AM611" s="85"/>
    </row>
    <row r="612" spans="20:39"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  <c r="AF612" s="85"/>
      <c r="AG612" s="85"/>
      <c r="AH612" s="85"/>
      <c r="AI612" s="85"/>
      <c r="AJ612" s="85"/>
      <c r="AK612" s="85"/>
      <c r="AL612" s="85"/>
      <c r="AM612" s="85"/>
    </row>
    <row r="613" spans="20:39"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  <c r="AF613" s="85"/>
      <c r="AG613" s="85"/>
      <c r="AH613" s="85"/>
      <c r="AI613" s="85"/>
      <c r="AJ613" s="85"/>
      <c r="AK613" s="85"/>
      <c r="AL613" s="85"/>
      <c r="AM613" s="85"/>
    </row>
    <row r="614" spans="20:39"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  <c r="AF614" s="85"/>
      <c r="AG614" s="85"/>
      <c r="AH614" s="85"/>
      <c r="AI614" s="85"/>
      <c r="AJ614" s="85"/>
      <c r="AK614" s="85"/>
      <c r="AL614" s="85"/>
      <c r="AM614" s="85"/>
    </row>
    <row r="615" spans="20:39"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  <c r="AF615" s="85"/>
      <c r="AG615" s="85"/>
      <c r="AH615" s="85"/>
      <c r="AI615" s="85"/>
      <c r="AJ615" s="85"/>
      <c r="AK615" s="85"/>
      <c r="AL615" s="85"/>
      <c r="AM615" s="85"/>
    </row>
    <row r="616" spans="20:39"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  <c r="AF616" s="85"/>
      <c r="AG616" s="85"/>
      <c r="AH616" s="85"/>
      <c r="AI616" s="85"/>
      <c r="AJ616" s="85"/>
      <c r="AK616" s="85"/>
      <c r="AL616" s="85"/>
      <c r="AM616" s="85"/>
    </row>
    <row r="617" spans="20:39"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  <c r="AF617" s="85"/>
      <c r="AG617" s="85"/>
      <c r="AH617" s="85"/>
      <c r="AI617" s="85"/>
      <c r="AJ617" s="85"/>
      <c r="AK617" s="85"/>
      <c r="AL617" s="85"/>
      <c r="AM617" s="85"/>
    </row>
    <row r="618" spans="20:39"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  <c r="AF618" s="85"/>
      <c r="AG618" s="85"/>
      <c r="AH618" s="85"/>
      <c r="AI618" s="85"/>
      <c r="AJ618" s="85"/>
      <c r="AK618" s="85"/>
      <c r="AL618" s="85"/>
      <c r="AM618" s="85"/>
    </row>
    <row r="619" spans="20:39"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  <c r="AF619" s="85"/>
      <c r="AG619" s="85"/>
      <c r="AH619" s="85"/>
      <c r="AI619" s="85"/>
      <c r="AJ619" s="85"/>
      <c r="AK619" s="85"/>
      <c r="AL619" s="85"/>
      <c r="AM619" s="85"/>
    </row>
    <row r="620" spans="20:39"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  <c r="AF620" s="85"/>
      <c r="AG620" s="85"/>
      <c r="AH620" s="85"/>
      <c r="AI620" s="85"/>
      <c r="AJ620" s="85"/>
      <c r="AK620" s="85"/>
      <c r="AL620" s="85"/>
      <c r="AM620" s="85"/>
    </row>
    <row r="621" spans="20:39"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  <c r="AF621" s="85"/>
      <c r="AG621" s="85"/>
      <c r="AH621" s="85"/>
      <c r="AI621" s="85"/>
      <c r="AJ621" s="85"/>
      <c r="AK621" s="85"/>
      <c r="AL621" s="85"/>
      <c r="AM621" s="85"/>
    </row>
    <row r="622" spans="20:39"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  <c r="AF622" s="85"/>
      <c r="AG622" s="85"/>
      <c r="AH622" s="85"/>
      <c r="AI622" s="85"/>
      <c r="AJ622" s="85"/>
      <c r="AK622" s="85"/>
      <c r="AL622" s="85"/>
      <c r="AM622" s="85"/>
    </row>
    <row r="623" spans="20:39"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  <c r="AF623" s="85"/>
      <c r="AG623" s="85"/>
      <c r="AH623" s="85"/>
      <c r="AI623" s="85"/>
      <c r="AJ623" s="85"/>
      <c r="AK623" s="85"/>
      <c r="AL623" s="85"/>
      <c r="AM623" s="85"/>
    </row>
    <row r="624" spans="20:39"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  <c r="AF624" s="85"/>
      <c r="AG624" s="85"/>
      <c r="AH624" s="85"/>
      <c r="AI624" s="85"/>
      <c r="AJ624" s="85"/>
      <c r="AK624" s="85"/>
      <c r="AL624" s="85"/>
      <c r="AM624" s="85"/>
    </row>
    <row r="625" spans="20:39"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  <c r="AF625" s="85"/>
      <c r="AG625" s="85"/>
      <c r="AH625" s="85"/>
      <c r="AI625" s="85"/>
      <c r="AJ625" s="85"/>
      <c r="AK625" s="85"/>
      <c r="AL625" s="85"/>
      <c r="AM625" s="85"/>
    </row>
    <row r="626" spans="20:39"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  <c r="AF626" s="85"/>
      <c r="AG626" s="85"/>
      <c r="AH626" s="85"/>
      <c r="AI626" s="85"/>
      <c r="AJ626" s="85"/>
      <c r="AK626" s="85"/>
      <c r="AL626" s="85"/>
      <c r="AM626" s="85"/>
    </row>
    <row r="627" spans="20:39"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  <c r="AF627" s="85"/>
      <c r="AG627" s="85"/>
      <c r="AH627" s="85"/>
      <c r="AI627" s="85"/>
      <c r="AJ627" s="85"/>
      <c r="AK627" s="85"/>
      <c r="AL627" s="85"/>
      <c r="AM627" s="85"/>
    </row>
    <row r="628" spans="20:39"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  <c r="AF628" s="85"/>
      <c r="AG628" s="85"/>
      <c r="AH628" s="85"/>
      <c r="AI628" s="85"/>
      <c r="AJ628" s="85"/>
      <c r="AK628" s="85"/>
      <c r="AL628" s="85"/>
      <c r="AM628" s="85"/>
    </row>
    <row r="629" spans="20:39"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  <c r="AF629" s="85"/>
      <c r="AG629" s="85"/>
      <c r="AH629" s="85"/>
      <c r="AI629" s="85"/>
      <c r="AJ629" s="85"/>
      <c r="AK629" s="85"/>
      <c r="AL629" s="85"/>
      <c r="AM629" s="85"/>
    </row>
    <row r="630" spans="20:39"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  <c r="AF630" s="85"/>
      <c r="AG630" s="85"/>
      <c r="AH630" s="85"/>
      <c r="AI630" s="85"/>
      <c r="AJ630" s="85"/>
      <c r="AK630" s="85"/>
      <c r="AL630" s="85"/>
      <c r="AM630" s="85"/>
    </row>
    <row r="631" spans="20:39"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  <c r="AF631" s="85"/>
      <c r="AG631" s="85"/>
      <c r="AH631" s="85"/>
      <c r="AI631" s="85"/>
      <c r="AJ631" s="85"/>
      <c r="AK631" s="85"/>
      <c r="AL631" s="85"/>
      <c r="AM631" s="85"/>
    </row>
    <row r="632" spans="20:39"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  <c r="AF632" s="85"/>
      <c r="AG632" s="85"/>
      <c r="AH632" s="85"/>
      <c r="AI632" s="85"/>
      <c r="AJ632" s="85"/>
      <c r="AK632" s="85"/>
      <c r="AL632" s="85"/>
      <c r="AM632" s="85"/>
    </row>
    <row r="633" spans="20:39"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  <c r="AF633" s="85"/>
      <c r="AG633" s="85"/>
      <c r="AH633" s="85"/>
      <c r="AI633" s="85"/>
      <c r="AJ633" s="85"/>
      <c r="AK633" s="85"/>
      <c r="AL633" s="85"/>
      <c r="AM633" s="85"/>
    </row>
    <row r="634" spans="20:39"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  <c r="AF634" s="85"/>
      <c r="AG634" s="85"/>
      <c r="AH634" s="85"/>
      <c r="AI634" s="85"/>
      <c r="AJ634" s="85"/>
      <c r="AK634" s="85"/>
      <c r="AL634" s="85"/>
      <c r="AM634" s="85"/>
    </row>
    <row r="635" spans="20:39"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  <c r="AF635" s="85"/>
      <c r="AG635" s="85"/>
      <c r="AH635" s="85"/>
      <c r="AI635" s="85"/>
      <c r="AJ635" s="85"/>
      <c r="AK635" s="85"/>
      <c r="AL635" s="85"/>
      <c r="AM635" s="85"/>
    </row>
    <row r="636" spans="20:39"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  <c r="AF636" s="85"/>
      <c r="AG636" s="85"/>
      <c r="AH636" s="85"/>
      <c r="AI636" s="85"/>
      <c r="AJ636" s="85"/>
      <c r="AK636" s="85"/>
      <c r="AL636" s="85"/>
      <c r="AM636" s="85"/>
    </row>
    <row r="637" spans="20:39"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  <c r="AF637" s="85"/>
      <c r="AG637" s="85"/>
      <c r="AH637" s="85"/>
      <c r="AI637" s="85"/>
      <c r="AJ637" s="85"/>
      <c r="AK637" s="85"/>
      <c r="AL637" s="85"/>
      <c r="AM637" s="85"/>
    </row>
    <row r="638" spans="20:39"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  <c r="AF638" s="85"/>
      <c r="AG638" s="85"/>
      <c r="AH638" s="85"/>
      <c r="AI638" s="85"/>
      <c r="AJ638" s="85"/>
      <c r="AK638" s="85"/>
      <c r="AL638" s="85"/>
      <c r="AM638" s="85"/>
    </row>
    <row r="639" spans="20:39"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  <c r="AF639" s="85"/>
      <c r="AG639" s="85"/>
      <c r="AH639" s="85"/>
      <c r="AI639" s="85"/>
      <c r="AJ639" s="85"/>
      <c r="AK639" s="85"/>
      <c r="AL639" s="85"/>
      <c r="AM639" s="85"/>
    </row>
    <row r="640" spans="20:39"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  <c r="AF640" s="85"/>
      <c r="AG640" s="85"/>
      <c r="AH640" s="85"/>
      <c r="AI640" s="85"/>
      <c r="AJ640" s="85"/>
      <c r="AK640" s="85"/>
      <c r="AL640" s="85"/>
      <c r="AM640" s="85"/>
    </row>
    <row r="641" spans="20:39"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  <c r="AF641" s="85"/>
      <c r="AG641" s="85"/>
      <c r="AH641" s="85"/>
      <c r="AI641" s="85"/>
      <c r="AJ641" s="85"/>
      <c r="AK641" s="85"/>
      <c r="AL641" s="85"/>
      <c r="AM641" s="85"/>
    </row>
    <row r="642" spans="20:39"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  <c r="AF642" s="85"/>
      <c r="AG642" s="85"/>
      <c r="AH642" s="85"/>
      <c r="AI642" s="85"/>
      <c r="AJ642" s="85"/>
      <c r="AK642" s="85"/>
      <c r="AL642" s="85"/>
      <c r="AM642" s="85"/>
    </row>
    <row r="643" spans="20:39"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  <c r="AF643" s="85"/>
      <c r="AG643" s="85"/>
      <c r="AH643" s="85"/>
      <c r="AI643" s="85"/>
      <c r="AJ643" s="85"/>
      <c r="AK643" s="85"/>
      <c r="AL643" s="85"/>
      <c r="AM643" s="85"/>
    </row>
    <row r="644" spans="20:39"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  <c r="AF644" s="85"/>
      <c r="AG644" s="85"/>
      <c r="AH644" s="85"/>
      <c r="AI644" s="85"/>
      <c r="AJ644" s="85"/>
      <c r="AK644" s="85"/>
      <c r="AL644" s="85"/>
      <c r="AM644" s="85"/>
    </row>
    <row r="645" spans="20:39"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  <c r="AF645" s="85"/>
      <c r="AG645" s="85"/>
      <c r="AH645" s="85"/>
      <c r="AI645" s="85"/>
      <c r="AJ645" s="85"/>
      <c r="AK645" s="85"/>
      <c r="AL645" s="85"/>
      <c r="AM645" s="85"/>
    </row>
    <row r="646" spans="20:39"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  <c r="AF646" s="85"/>
      <c r="AG646" s="85"/>
      <c r="AH646" s="85"/>
      <c r="AI646" s="85"/>
      <c r="AJ646" s="85"/>
      <c r="AK646" s="85"/>
      <c r="AL646" s="85"/>
      <c r="AM646" s="85"/>
    </row>
    <row r="647" spans="20:39"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  <c r="AF647" s="85"/>
      <c r="AG647" s="85"/>
      <c r="AH647" s="85"/>
      <c r="AI647" s="85"/>
      <c r="AJ647" s="85"/>
      <c r="AK647" s="85"/>
      <c r="AL647" s="85"/>
      <c r="AM647" s="85"/>
    </row>
    <row r="648" spans="20:39"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  <c r="AF648" s="85"/>
      <c r="AG648" s="85"/>
      <c r="AH648" s="85"/>
      <c r="AI648" s="85"/>
      <c r="AJ648" s="85"/>
      <c r="AK648" s="85"/>
      <c r="AL648" s="85"/>
      <c r="AM648" s="85"/>
    </row>
    <row r="649" spans="20:39"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  <c r="AF649" s="85"/>
      <c r="AG649" s="85"/>
      <c r="AH649" s="85"/>
      <c r="AI649" s="85"/>
      <c r="AJ649" s="85"/>
      <c r="AK649" s="85"/>
      <c r="AL649" s="85"/>
      <c r="AM649" s="85"/>
    </row>
    <row r="650" spans="20:39"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  <c r="AF650" s="85"/>
      <c r="AG650" s="85"/>
      <c r="AH650" s="85"/>
      <c r="AI650" s="85"/>
      <c r="AJ650" s="85"/>
      <c r="AK650" s="85"/>
      <c r="AL650" s="85"/>
      <c r="AM650" s="85"/>
    </row>
    <row r="651" spans="20:39"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  <c r="AF651" s="85"/>
      <c r="AG651" s="85"/>
      <c r="AH651" s="85"/>
      <c r="AI651" s="85"/>
      <c r="AJ651" s="85"/>
      <c r="AK651" s="85"/>
      <c r="AL651" s="85"/>
      <c r="AM651" s="85"/>
    </row>
    <row r="652" spans="20:39"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  <c r="AF652" s="85"/>
      <c r="AG652" s="85"/>
      <c r="AH652" s="85"/>
      <c r="AI652" s="85"/>
      <c r="AJ652" s="85"/>
      <c r="AK652" s="85"/>
      <c r="AL652" s="85"/>
      <c r="AM652" s="85"/>
    </row>
    <row r="653" spans="20:39"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  <c r="AF653" s="85"/>
      <c r="AG653" s="85"/>
      <c r="AH653" s="85"/>
      <c r="AI653" s="85"/>
      <c r="AJ653" s="85"/>
      <c r="AK653" s="85"/>
      <c r="AL653" s="85"/>
      <c r="AM653" s="85"/>
    </row>
    <row r="654" spans="20:39"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  <c r="AF654" s="85"/>
      <c r="AG654" s="85"/>
      <c r="AH654" s="85"/>
      <c r="AI654" s="85"/>
      <c r="AJ654" s="85"/>
      <c r="AK654" s="85"/>
      <c r="AL654" s="85"/>
      <c r="AM654" s="85"/>
    </row>
    <row r="655" spans="20:39"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  <c r="AF655" s="85"/>
      <c r="AG655" s="85"/>
      <c r="AH655" s="85"/>
      <c r="AI655" s="85"/>
      <c r="AJ655" s="85"/>
      <c r="AK655" s="85"/>
      <c r="AL655" s="85"/>
      <c r="AM655" s="85"/>
    </row>
    <row r="656" spans="20:39"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  <c r="AF656" s="85"/>
      <c r="AG656" s="85"/>
      <c r="AH656" s="85"/>
      <c r="AI656" s="85"/>
      <c r="AJ656" s="85"/>
      <c r="AK656" s="85"/>
      <c r="AL656" s="85"/>
      <c r="AM656" s="85"/>
    </row>
    <row r="657" spans="20:39"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  <c r="AF657" s="85"/>
      <c r="AG657" s="85"/>
      <c r="AH657" s="85"/>
      <c r="AI657" s="85"/>
      <c r="AJ657" s="85"/>
      <c r="AK657" s="85"/>
      <c r="AL657" s="85"/>
      <c r="AM657" s="85"/>
    </row>
    <row r="658" spans="20:39"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  <c r="AF658" s="85"/>
      <c r="AG658" s="85"/>
      <c r="AH658" s="85"/>
      <c r="AI658" s="85"/>
      <c r="AJ658" s="85"/>
      <c r="AK658" s="85"/>
      <c r="AL658" s="85"/>
      <c r="AM658" s="85"/>
    </row>
    <row r="659" spans="20:39"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  <c r="AF659" s="85"/>
      <c r="AG659" s="85"/>
      <c r="AH659" s="85"/>
      <c r="AI659" s="85"/>
      <c r="AJ659" s="85"/>
      <c r="AK659" s="85"/>
      <c r="AL659" s="85"/>
      <c r="AM659" s="85"/>
    </row>
    <row r="660" spans="20:39"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  <c r="AF660" s="85"/>
      <c r="AG660" s="85"/>
      <c r="AH660" s="85"/>
      <c r="AI660" s="85"/>
      <c r="AJ660" s="85"/>
      <c r="AK660" s="85"/>
      <c r="AL660" s="85"/>
      <c r="AM660" s="85"/>
    </row>
    <row r="661" spans="20:39"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  <c r="AF661" s="85"/>
      <c r="AG661" s="85"/>
      <c r="AH661" s="85"/>
      <c r="AI661" s="85"/>
      <c r="AJ661" s="85"/>
      <c r="AK661" s="85"/>
      <c r="AL661" s="85"/>
      <c r="AM661" s="85"/>
    </row>
    <row r="662" spans="20:39"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  <c r="AF662" s="85"/>
      <c r="AG662" s="85"/>
      <c r="AH662" s="85"/>
      <c r="AI662" s="85"/>
      <c r="AJ662" s="85"/>
      <c r="AK662" s="85"/>
      <c r="AL662" s="85"/>
      <c r="AM662" s="85"/>
    </row>
    <row r="663" spans="20:39"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  <c r="AF663" s="85"/>
      <c r="AG663" s="85"/>
      <c r="AH663" s="85"/>
      <c r="AI663" s="85"/>
      <c r="AJ663" s="85"/>
      <c r="AK663" s="85"/>
      <c r="AL663" s="85"/>
      <c r="AM663" s="85"/>
    </row>
    <row r="664" spans="20:39"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  <c r="AF664" s="85"/>
      <c r="AG664" s="85"/>
      <c r="AH664" s="85"/>
      <c r="AI664" s="85"/>
      <c r="AJ664" s="85"/>
      <c r="AK664" s="85"/>
      <c r="AL664" s="85"/>
      <c r="AM664" s="85"/>
    </row>
    <row r="665" spans="20:39"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  <c r="AF665" s="85"/>
      <c r="AG665" s="85"/>
      <c r="AH665" s="85"/>
      <c r="AI665" s="85"/>
      <c r="AJ665" s="85"/>
      <c r="AK665" s="85"/>
      <c r="AL665" s="85"/>
      <c r="AM665" s="85"/>
    </row>
    <row r="666" spans="20:39"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  <c r="AF666" s="85"/>
      <c r="AG666" s="85"/>
      <c r="AH666" s="85"/>
      <c r="AI666" s="85"/>
      <c r="AJ666" s="85"/>
      <c r="AK666" s="85"/>
      <c r="AL666" s="85"/>
      <c r="AM666" s="85"/>
    </row>
    <row r="667" spans="20:39"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  <c r="AF667" s="85"/>
      <c r="AG667" s="85"/>
      <c r="AH667" s="85"/>
      <c r="AI667" s="85"/>
      <c r="AJ667" s="85"/>
      <c r="AK667" s="85"/>
      <c r="AL667" s="85"/>
      <c r="AM667" s="85"/>
    </row>
    <row r="668" spans="20:39"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  <c r="AF668" s="85"/>
      <c r="AG668" s="85"/>
      <c r="AH668" s="85"/>
      <c r="AI668" s="85"/>
      <c r="AJ668" s="85"/>
      <c r="AK668" s="85"/>
      <c r="AL668" s="85"/>
      <c r="AM668" s="85"/>
    </row>
    <row r="669" spans="20:39"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  <c r="AF669" s="85"/>
      <c r="AG669" s="85"/>
      <c r="AH669" s="85"/>
      <c r="AI669" s="85"/>
      <c r="AJ669" s="85"/>
      <c r="AK669" s="85"/>
      <c r="AL669" s="85"/>
      <c r="AM669" s="85"/>
    </row>
    <row r="670" spans="20:39"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  <c r="AF670" s="85"/>
      <c r="AG670" s="85"/>
      <c r="AH670" s="85"/>
      <c r="AI670" s="85"/>
      <c r="AJ670" s="85"/>
      <c r="AK670" s="85"/>
      <c r="AL670" s="85"/>
      <c r="AM670" s="85"/>
    </row>
    <row r="671" spans="20:39"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  <c r="AF671" s="85"/>
      <c r="AG671" s="85"/>
      <c r="AH671" s="85"/>
      <c r="AI671" s="85"/>
      <c r="AJ671" s="85"/>
      <c r="AK671" s="85"/>
      <c r="AL671" s="85"/>
      <c r="AM671" s="85"/>
    </row>
    <row r="672" spans="20:39"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  <c r="AF672" s="85"/>
      <c r="AG672" s="85"/>
      <c r="AH672" s="85"/>
      <c r="AI672" s="85"/>
      <c r="AJ672" s="85"/>
      <c r="AK672" s="85"/>
      <c r="AL672" s="85"/>
      <c r="AM672" s="85"/>
    </row>
    <row r="673" spans="20:39"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  <c r="AF673" s="85"/>
      <c r="AG673" s="85"/>
      <c r="AH673" s="85"/>
      <c r="AI673" s="85"/>
      <c r="AJ673" s="85"/>
      <c r="AK673" s="85"/>
      <c r="AL673" s="85"/>
      <c r="AM673" s="85"/>
    </row>
    <row r="674" spans="20:39"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  <c r="AF674" s="85"/>
      <c r="AG674" s="85"/>
      <c r="AH674" s="85"/>
      <c r="AI674" s="85"/>
      <c r="AJ674" s="85"/>
      <c r="AK674" s="85"/>
      <c r="AL674" s="85"/>
      <c r="AM674" s="85"/>
    </row>
    <row r="675" spans="20:39"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  <c r="AF675" s="85"/>
      <c r="AG675" s="85"/>
      <c r="AH675" s="85"/>
      <c r="AI675" s="85"/>
      <c r="AJ675" s="85"/>
      <c r="AK675" s="85"/>
      <c r="AL675" s="85"/>
      <c r="AM675" s="85"/>
    </row>
    <row r="676" spans="20:39"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  <c r="AF676" s="85"/>
      <c r="AG676" s="85"/>
      <c r="AH676" s="85"/>
      <c r="AI676" s="85"/>
      <c r="AJ676" s="85"/>
      <c r="AK676" s="85"/>
      <c r="AL676" s="85"/>
      <c r="AM676" s="85"/>
    </row>
    <row r="677" spans="20:39"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  <c r="AF677" s="85"/>
      <c r="AG677" s="85"/>
      <c r="AH677" s="85"/>
      <c r="AI677" s="85"/>
      <c r="AJ677" s="85"/>
      <c r="AK677" s="85"/>
      <c r="AL677" s="85"/>
      <c r="AM677" s="85"/>
    </row>
    <row r="678" spans="20:39"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  <c r="AF678" s="85"/>
      <c r="AG678" s="85"/>
      <c r="AH678" s="85"/>
      <c r="AI678" s="85"/>
      <c r="AJ678" s="85"/>
      <c r="AK678" s="85"/>
      <c r="AL678" s="85"/>
      <c r="AM678" s="85"/>
    </row>
    <row r="679" spans="20:39"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  <c r="AF679" s="85"/>
      <c r="AG679" s="85"/>
      <c r="AH679" s="85"/>
      <c r="AI679" s="85"/>
      <c r="AJ679" s="85"/>
      <c r="AK679" s="85"/>
      <c r="AL679" s="85"/>
      <c r="AM679" s="85"/>
    </row>
    <row r="680" spans="20:39"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  <c r="AF680" s="85"/>
      <c r="AG680" s="85"/>
      <c r="AH680" s="85"/>
      <c r="AI680" s="85"/>
      <c r="AJ680" s="85"/>
      <c r="AK680" s="85"/>
      <c r="AL680" s="85"/>
      <c r="AM680" s="85"/>
    </row>
    <row r="681" spans="20:39"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  <c r="AF681" s="85"/>
      <c r="AG681" s="85"/>
      <c r="AH681" s="85"/>
      <c r="AI681" s="85"/>
      <c r="AJ681" s="85"/>
      <c r="AK681" s="85"/>
      <c r="AL681" s="85"/>
      <c r="AM681" s="85"/>
    </row>
    <row r="682" spans="20:39"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  <c r="AF682" s="85"/>
      <c r="AG682" s="85"/>
      <c r="AH682" s="85"/>
      <c r="AI682" s="85"/>
      <c r="AJ682" s="85"/>
      <c r="AK682" s="85"/>
      <c r="AL682" s="85"/>
      <c r="AM682" s="85"/>
    </row>
    <row r="683" spans="20:39"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  <c r="AF683" s="85"/>
      <c r="AG683" s="85"/>
      <c r="AH683" s="85"/>
      <c r="AI683" s="85"/>
      <c r="AJ683" s="85"/>
      <c r="AK683" s="85"/>
      <c r="AL683" s="85"/>
      <c r="AM683" s="85"/>
    </row>
    <row r="684" spans="20:39"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  <c r="AF684" s="85"/>
      <c r="AG684" s="85"/>
      <c r="AH684" s="85"/>
      <c r="AI684" s="85"/>
      <c r="AJ684" s="85"/>
      <c r="AK684" s="85"/>
      <c r="AL684" s="85"/>
      <c r="AM684" s="85"/>
    </row>
    <row r="685" spans="20:39"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  <c r="AF685" s="85"/>
      <c r="AG685" s="85"/>
      <c r="AH685" s="85"/>
      <c r="AI685" s="85"/>
      <c r="AJ685" s="85"/>
      <c r="AK685" s="85"/>
      <c r="AL685" s="85"/>
      <c r="AM685" s="85"/>
    </row>
    <row r="686" spans="20:39"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  <c r="AF686" s="85"/>
      <c r="AG686" s="85"/>
      <c r="AH686" s="85"/>
      <c r="AI686" s="85"/>
      <c r="AJ686" s="85"/>
      <c r="AK686" s="85"/>
      <c r="AL686" s="85"/>
      <c r="AM686" s="85"/>
    </row>
    <row r="687" spans="20:39"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  <c r="AF687" s="85"/>
      <c r="AG687" s="85"/>
      <c r="AH687" s="85"/>
      <c r="AI687" s="85"/>
      <c r="AJ687" s="85"/>
      <c r="AK687" s="85"/>
      <c r="AL687" s="85"/>
      <c r="AM687" s="85"/>
    </row>
    <row r="688" spans="20:39"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  <c r="AF688" s="85"/>
      <c r="AG688" s="85"/>
      <c r="AH688" s="85"/>
      <c r="AI688" s="85"/>
      <c r="AJ688" s="85"/>
      <c r="AK688" s="85"/>
      <c r="AL688" s="85"/>
      <c r="AM688" s="85"/>
    </row>
    <row r="689" spans="20:39"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  <c r="AF689" s="85"/>
      <c r="AG689" s="85"/>
      <c r="AH689" s="85"/>
      <c r="AI689" s="85"/>
      <c r="AJ689" s="85"/>
      <c r="AK689" s="85"/>
      <c r="AL689" s="85"/>
      <c r="AM689" s="85"/>
    </row>
    <row r="690" spans="20:39"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  <c r="AF690" s="85"/>
      <c r="AG690" s="85"/>
      <c r="AH690" s="85"/>
      <c r="AI690" s="85"/>
      <c r="AJ690" s="85"/>
      <c r="AK690" s="85"/>
      <c r="AL690" s="85"/>
      <c r="AM690" s="85"/>
    </row>
    <row r="691" spans="20:39"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  <c r="AF691" s="85"/>
      <c r="AG691" s="85"/>
      <c r="AH691" s="85"/>
      <c r="AI691" s="85"/>
      <c r="AJ691" s="85"/>
      <c r="AK691" s="85"/>
      <c r="AL691" s="85"/>
      <c r="AM691" s="85"/>
    </row>
    <row r="692" spans="20:39"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  <c r="AF692" s="85"/>
      <c r="AG692" s="85"/>
      <c r="AH692" s="85"/>
      <c r="AI692" s="85"/>
      <c r="AJ692" s="85"/>
      <c r="AK692" s="85"/>
      <c r="AL692" s="85"/>
      <c r="AM692" s="85"/>
    </row>
    <row r="693" spans="20:39"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  <c r="AF693" s="85"/>
      <c r="AG693" s="85"/>
      <c r="AH693" s="85"/>
      <c r="AI693" s="85"/>
      <c r="AJ693" s="85"/>
      <c r="AK693" s="85"/>
      <c r="AL693" s="85"/>
      <c r="AM693" s="85"/>
    </row>
    <row r="694" spans="20:39"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  <c r="AF694" s="85"/>
      <c r="AG694" s="85"/>
      <c r="AH694" s="85"/>
      <c r="AI694" s="85"/>
      <c r="AJ694" s="85"/>
      <c r="AK694" s="85"/>
      <c r="AL694" s="85"/>
      <c r="AM694" s="85"/>
    </row>
    <row r="695" spans="20:39"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  <c r="AF695" s="85"/>
      <c r="AG695" s="85"/>
      <c r="AH695" s="85"/>
      <c r="AI695" s="85"/>
      <c r="AJ695" s="85"/>
      <c r="AK695" s="85"/>
      <c r="AL695" s="85"/>
      <c r="AM695" s="85"/>
    </row>
    <row r="696" spans="20:39"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  <c r="AF696" s="85"/>
      <c r="AG696" s="85"/>
      <c r="AH696" s="85"/>
      <c r="AI696" s="85"/>
      <c r="AJ696" s="85"/>
      <c r="AK696" s="85"/>
      <c r="AL696" s="85"/>
      <c r="AM696" s="85"/>
    </row>
    <row r="697" spans="20:39"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  <c r="AF697" s="85"/>
      <c r="AG697" s="85"/>
      <c r="AH697" s="85"/>
      <c r="AI697" s="85"/>
      <c r="AJ697" s="85"/>
      <c r="AK697" s="85"/>
      <c r="AL697" s="85"/>
      <c r="AM697" s="85"/>
    </row>
    <row r="698" spans="20:39"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  <c r="AF698" s="85"/>
      <c r="AG698" s="85"/>
      <c r="AH698" s="85"/>
      <c r="AI698" s="85"/>
      <c r="AJ698" s="85"/>
      <c r="AK698" s="85"/>
      <c r="AL698" s="85"/>
      <c r="AM698" s="85"/>
    </row>
    <row r="699" spans="20:39"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  <c r="AF699" s="85"/>
      <c r="AG699" s="85"/>
      <c r="AH699" s="85"/>
      <c r="AI699" s="85"/>
      <c r="AJ699" s="85"/>
      <c r="AK699" s="85"/>
      <c r="AL699" s="85"/>
      <c r="AM699" s="85"/>
    </row>
    <row r="700" spans="20:39"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  <c r="AF700" s="85"/>
      <c r="AG700" s="85"/>
      <c r="AH700" s="85"/>
      <c r="AI700" s="85"/>
      <c r="AJ700" s="85"/>
      <c r="AK700" s="85"/>
      <c r="AL700" s="85"/>
      <c r="AM700" s="85"/>
    </row>
    <row r="701" spans="20:39"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  <c r="AF701" s="85"/>
      <c r="AG701" s="85"/>
      <c r="AH701" s="85"/>
      <c r="AI701" s="85"/>
      <c r="AJ701" s="85"/>
      <c r="AK701" s="85"/>
      <c r="AL701" s="85"/>
      <c r="AM701" s="85"/>
    </row>
    <row r="702" spans="20:39"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  <c r="AF702" s="85"/>
      <c r="AG702" s="85"/>
      <c r="AH702" s="85"/>
      <c r="AI702" s="85"/>
      <c r="AJ702" s="85"/>
      <c r="AK702" s="85"/>
      <c r="AL702" s="85"/>
      <c r="AM702" s="85"/>
    </row>
    <row r="703" spans="20:39"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  <c r="AF703" s="85"/>
      <c r="AG703" s="85"/>
      <c r="AH703" s="85"/>
      <c r="AI703" s="85"/>
      <c r="AJ703" s="85"/>
      <c r="AK703" s="85"/>
      <c r="AL703" s="85"/>
      <c r="AM703" s="85"/>
    </row>
    <row r="704" spans="20:39"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  <c r="AF704" s="85"/>
      <c r="AG704" s="85"/>
      <c r="AH704" s="85"/>
      <c r="AI704" s="85"/>
      <c r="AJ704" s="85"/>
      <c r="AK704" s="85"/>
      <c r="AL704" s="85"/>
      <c r="AM704" s="85"/>
    </row>
    <row r="705" spans="20:39"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  <c r="AF705" s="85"/>
      <c r="AG705" s="85"/>
      <c r="AH705" s="85"/>
      <c r="AI705" s="85"/>
      <c r="AJ705" s="85"/>
      <c r="AK705" s="85"/>
      <c r="AL705" s="85"/>
      <c r="AM705" s="85"/>
    </row>
    <row r="706" spans="20:39"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  <c r="AF706" s="85"/>
      <c r="AG706" s="85"/>
      <c r="AH706" s="85"/>
      <c r="AI706" s="85"/>
      <c r="AJ706" s="85"/>
      <c r="AK706" s="85"/>
      <c r="AL706" s="85"/>
      <c r="AM706" s="85"/>
    </row>
    <row r="707" spans="20:39"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  <c r="AF707" s="85"/>
      <c r="AG707" s="85"/>
      <c r="AH707" s="85"/>
      <c r="AI707" s="85"/>
      <c r="AJ707" s="85"/>
      <c r="AK707" s="85"/>
      <c r="AL707" s="85"/>
      <c r="AM707" s="85"/>
    </row>
    <row r="708" spans="20:39"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  <c r="AF708" s="85"/>
      <c r="AG708" s="85"/>
      <c r="AH708" s="85"/>
      <c r="AI708" s="85"/>
      <c r="AJ708" s="85"/>
      <c r="AK708" s="85"/>
      <c r="AL708" s="85"/>
      <c r="AM708" s="85"/>
    </row>
    <row r="709" spans="20:39"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  <c r="AF709" s="85"/>
      <c r="AG709" s="85"/>
      <c r="AH709" s="85"/>
      <c r="AI709" s="85"/>
      <c r="AJ709" s="85"/>
      <c r="AK709" s="85"/>
      <c r="AL709" s="85"/>
      <c r="AM709" s="85"/>
    </row>
    <row r="710" spans="20:39"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  <c r="AF710" s="85"/>
      <c r="AG710" s="85"/>
      <c r="AH710" s="85"/>
      <c r="AI710" s="85"/>
      <c r="AJ710" s="85"/>
      <c r="AK710" s="85"/>
      <c r="AL710" s="85"/>
      <c r="AM710" s="85"/>
    </row>
    <row r="711" spans="20:39"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  <c r="AF711" s="85"/>
      <c r="AG711" s="85"/>
      <c r="AH711" s="85"/>
      <c r="AI711" s="85"/>
      <c r="AJ711" s="85"/>
      <c r="AK711" s="85"/>
      <c r="AL711" s="85"/>
      <c r="AM711" s="85"/>
    </row>
    <row r="712" spans="20:39"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  <c r="AF712" s="85"/>
      <c r="AG712" s="85"/>
      <c r="AH712" s="85"/>
      <c r="AI712" s="85"/>
      <c r="AJ712" s="85"/>
      <c r="AK712" s="85"/>
      <c r="AL712" s="85"/>
      <c r="AM712" s="85"/>
    </row>
    <row r="713" spans="20:39"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  <c r="AF713" s="85"/>
      <c r="AG713" s="85"/>
      <c r="AH713" s="85"/>
      <c r="AI713" s="85"/>
      <c r="AJ713" s="85"/>
      <c r="AK713" s="85"/>
      <c r="AL713" s="85"/>
      <c r="AM713" s="85"/>
    </row>
    <row r="714" spans="20:39"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  <c r="AF714" s="85"/>
      <c r="AG714" s="85"/>
      <c r="AH714" s="85"/>
      <c r="AI714" s="85"/>
      <c r="AJ714" s="85"/>
      <c r="AK714" s="85"/>
      <c r="AL714" s="85"/>
      <c r="AM714" s="85"/>
    </row>
    <row r="715" spans="20:39"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  <c r="AF715" s="85"/>
      <c r="AG715" s="85"/>
      <c r="AH715" s="85"/>
      <c r="AI715" s="85"/>
      <c r="AJ715" s="85"/>
      <c r="AK715" s="85"/>
      <c r="AL715" s="85"/>
      <c r="AM715" s="85"/>
    </row>
    <row r="716" spans="20:39"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  <c r="AF716" s="85"/>
      <c r="AG716" s="85"/>
      <c r="AH716" s="85"/>
      <c r="AI716" s="85"/>
      <c r="AJ716" s="85"/>
      <c r="AK716" s="85"/>
      <c r="AL716" s="85"/>
      <c r="AM716" s="85"/>
    </row>
    <row r="717" spans="20:39"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  <c r="AF717" s="85"/>
      <c r="AG717" s="85"/>
      <c r="AH717" s="85"/>
      <c r="AI717" s="85"/>
      <c r="AJ717" s="85"/>
      <c r="AK717" s="85"/>
      <c r="AL717" s="85"/>
      <c r="AM717" s="85"/>
    </row>
    <row r="718" spans="20:39"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  <c r="AF718" s="85"/>
      <c r="AG718" s="85"/>
      <c r="AH718" s="85"/>
      <c r="AI718" s="85"/>
      <c r="AJ718" s="85"/>
      <c r="AK718" s="85"/>
      <c r="AL718" s="85"/>
      <c r="AM718" s="85"/>
    </row>
    <row r="719" spans="20:39"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  <c r="AF719" s="85"/>
      <c r="AG719" s="85"/>
      <c r="AH719" s="85"/>
      <c r="AI719" s="85"/>
      <c r="AJ719" s="85"/>
      <c r="AK719" s="85"/>
      <c r="AL719" s="85"/>
      <c r="AM719" s="85"/>
    </row>
    <row r="720" spans="20:39"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  <c r="AF720" s="85"/>
      <c r="AG720" s="85"/>
      <c r="AH720" s="85"/>
      <c r="AI720" s="85"/>
      <c r="AJ720" s="85"/>
      <c r="AK720" s="85"/>
      <c r="AL720" s="85"/>
      <c r="AM720" s="85"/>
    </row>
    <row r="721" spans="20:39"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  <c r="AF721" s="85"/>
      <c r="AG721" s="85"/>
      <c r="AH721" s="85"/>
      <c r="AI721" s="85"/>
      <c r="AJ721" s="85"/>
      <c r="AK721" s="85"/>
      <c r="AL721" s="85"/>
      <c r="AM721" s="85"/>
    </row>
    <row r="722" spans="20:39"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  <c r="AF722" s="85"/>
      <c r="AG722" s="85"/>
      <c r="AH722" s="85"/>
      <c r="AI722" s="85"/>
      <c r="AJ722" s="85"/>
      <c r="AK722" s="85"/>
      <c r="AL722" s="85"/>
      <c r="AM722" s="85"/>
    </row>
    <row r="723" spans="20:39"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  <c r="AF723" s="85"/>
      <c r="AG723" s="85"/>
      <c r="AH723" s="85"/>
      <c r="AI723" s="85"/>
      <c r="AJ723" s="85"/>
      <c r="AK723" s="85"/>
      <c r="AL723" s="85"/>
      <c r="AM723" s="85"/>
    </row>
    <row r="724" spans="20:39"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  <c r="AF724" s="85"/>
      <c r="AG724" s="85"/>
      <c r="AH724" s="85"/>
      <c r="AI724" s="85"/>
      <c r="AJ724" s="85"/>
      <c r="AK724" s="85"/>
      <c r="AL724" s="85"/>
      <c r="AM724" s="85"/>
    </row>
    <row r="725" spans="20:39"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  <c r="AF725" s="85"/>
      <c r="AG725" s="85"/>
      <c r="AH725" s="85"/>
      <c r="AI725" s="85"/>
      <c r="AJ725" s="85"/>
      <c r="AK725" s="85"/>
      <c r="AL725" s="85"/>
      <c r="AM725" s="85"/>
    </row>
    <row r="726" spans="20:39"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  <c r="AF726" s="85"/>
      <c r="AG726" s="85"/>
      <c r="AH726" s="85"/>
      <c r="AI726" s="85"/>
      <c r="AJ726" s="85"/>
      <c r="AK726" s="85"/>
      <c r="AL726" s="85"/>
      <c r="AM726" s="85"/>
    </row>
    <row r="727" spans="20:39"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  <c r="AF727" s="85"/>
      <c r="AG727" s="85"/>
      <c r="AH727" s="85"/>
      <c r="AI727" s="85"/>
      <c r="AJ727" s="85"/>
      <c r="AK727" s="85"/>
      <c r="AL727" s="85"/>
      <c r="AM727" s="85"/>
    </row>
    <row r="728" spans="20:39"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  <c r="AF728" s="85"/>
      <c r="AG728" s="85"/>
      <c r="AH728" s="85"/>
      <c r="AI728" s="85"/>
      <c r="AJ728" s="85"/>
      <c r="AK728" s="85"/>
      <c r="AL728" s="85"/>
      <c r="AM728" s="85"/>
    </row>
    <row r="729" spans="20:39"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  <c r="AF729" s="85"/>
      <c r="AG729" s="85"/>
      <c r="AH729" s="85"/>
      <c r="AI729" s="85"/>
      <c r="AJ729" s="85"/>
      <c r="AK729" s="85"/>
      <c r="AL729" s="85"/>
      <c r="AM729" s="85"/>
    </row>
    <row r="730" spans="20:39"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  <c r="AF730" s="85"/>
      <c r="AG730" s="85"/>
      <c r="AH730" s="85"/>
      <c r="AI730" s="85"/>
      <c r="AJ730" s="85"/>
      <c r="AK730" s="85"/>
      <c r="AL730" s="85"/>
      <c r="AM730" s="85"/>
    </row>
    <row r="731" spans="20:39"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  <c r="AF731" s="85"/>
      <c r="AG731" s="85"/>
      <c r="AH731" s="85"/>
      <c r="AI731" s="85"/>
      <c r="AJ731" s="85"/>
      <c r="AK731" s="85"/>
      <c r="AL731" s="85"/>
      <c r="AM731" s="85"/>
    </row>
    <row r="732" spans="20:39"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  <c r="AF732" s="85"/>
      <c r="AG732" s="85"/>
      <c r="AH732" s="85"/>
      <c r="AI732" s="85"/>
      <c r="AJ732" s="85"/>
      <c r="AK732" s="85"/>
      <c r="AL732" s="85"/>
      <c r="AM732" s="85"/>
    </row>
    <row r="733" spans="20:39"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  <c r="AF733" s="85"/>
      <c r="AG733" s="85"/>
      <c r="AH733" s="85"/>
      <c r="AI733" s="85"/>
      <c r="AJ733" s="85"/>
      <c r="AK733" s="85"/>
      <c r="AL733" s="85"/>
      <c r="AM733" s="85"/>
    </row>
    <row r="734" spans="20:39"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  <c r="AF734" s="85"/>
      <c r="AG734" s="85"/>
      <c r="AH734" s="85"/>
      <c r="AI734" s="85"/>
      <c r="AJ734" s="85"/>
      <c r="AK734" s="85"/>
      <c r="AL734" s="85"/>
      <c r="AM734" s="85"/>
    </row>
    <row r="735" spans="20:39"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  <c r="AF735" s="85"/>
      <c r="AG735" s="85"/>
      <c r="AH735" s="85"/>
      <c r="AI735" s="85"/>
      <c r="AJ735" s="85"/>
      <c r="AK735" s="85"/>
      <c r="AL735" s="85"/>
      <c r="AM735" s="85"/>
    </row>
    <row r="736" spans="20:39"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  <c r="AF736" s="85"/>
      <c r="AG736" s="85"/>
      <c r="AH736" s="85"/>
      <c r="AI736" s="85"/>
      <c r="AJ736" s="85"/>
      <c r="AK736" s="85"/>
      <c r="AL736" s="85"/>
      <c r="AM736" s="85"/>
    </row>
    <row r="737" spans="20:39"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  <c r="AF737" s="85"/>
      <c r="AG737" s="85"/>
      <c r="AH737" s="85"/>
      <c r="AI737" s="85"/>
      <c r="AJ737" s="85"/>
      <c r="AK737" s="85"/>
      <c r="AL737" s="85"/>
      <c r="AM737" s="85"/>
    </row>
    <row r="738" spans="20:39"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  <c r="AF738" s="85"/>
      <c r="AG738" s="85"/>
      <c r="AH738" s="85"/>
      <c r="AI738" s="85"/>
      <c r="AJ738" s="85"/>
      <c r="AK738" s="85"/>
      <c r="AL738" s="85"/>
      <c r="AM738" s="85"/>
    </row>
    <row r="739" spans="20:39"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  <c r="AF739" s="85"/>
      <c r="AG739" s="85"/>
      <c r="AH739" s="85"/>
      <c r="AI739" s="85"/>
      <c r="AJ739" s="85"/>
      <c r="AK739" s="85"/>
      <c r="AL739" s="85"/>
      <c r="AM739" s="85"/>
    </row>
    <row r="740" spans="20:39"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  <c r="AF740" s="85"/>
      <c r="AG740" s="85"/>
      <c r="AH740" s="85"/>
      <c r="AI740" s="85"/>
      <c r="AJ740" s="85"/>
      <c r="AK740" s="85"/>
      <c r="AL740" s="85"/>
      <c r="AM740" s="85"/>
    </row>
    <row r="741" spans="20:39"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  <c r="AF741" s="85"/>
      <c r="AG741" s="85"/>
      <c r="AH741" s="85"/>
      <c r="AI741" s="85"/>
      <c r="AJ741" s="85"/>
      <c r="AK741" s="85"/>
      <c r="AL741" s="85"/>
      <c r="AM741" s="85"/>
    </row>
    <row r="742" spans="20:39"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  <c r="AF742" s="85"/>
      <c r="AG742" s="85"/>
      <c r="AH742" s="85"/>
      <c r="AI742" s="85"/>
      <c r="AJ742" s="85"/>
      <c r="AK742" s="85"/>
      <c r="AL742" s="85"/>
      <c r="AM742" s="85"/>
    </row>
    <row r="743" spans="20:39"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  <c r="AF743" s="85"/>
      <c r="AG743" s="85"/>
      <c r="AH743" s="85"/>
      <c r="AI743" s="85"/>
      <c r="AJ743" s="85"/>
      <c r="AK743" s="85"/>
      <c r="AL743" s="85"/>
      <c r="AM743" s="85"/>
    </row>
    <row r="744" spans="20:39"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  <c r="AF744" s="85"/>
      <c r="AG744" s="85"/>
      <c r="AH744" s="85"/>
      <c r="AI744" s="85"/>
      <c r="AJ744" s="85"/>
      <c r="AK744" s="85"/>
      <c r="AL744" s="85"/>
      <c r="AM744" s="85"/>
    </row>
    <row r="745" spans="20:39"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  <c r="AF745" s="85"/>
      <c r="AG745" s="85"/>
      <c r="AH745" s="85"/>
      <c r="AI745" s="85"/>
      <c r="AJ745" s="85"/>
      <c r="AK745" s="85"/>
      <c r="AL745" s="85"/>
      <c r="AM745" s="85"/>
    </row>
    <row r="746" spans="20:39"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  <c r="AF746" s="85"/>
      <c r="AG746" s="85"/>
      <c r="AH746" s="85"/>
      <c r="AI746" s="85"/>
      <c r="AJ746" s="85"/>
      <c r="AK746" s="85"/>
      <c r="AL746" s="85"/>
      <c r="AM746" s="85"/>
    </row>
    <row r="747" spans="20:39"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  <c r="AF747" s="85"/>
      <c r="AG747" s="85"/>
      <c r="AH747" s="85"/>
      <c r="AI747" s="85"/>
      <c r="AJ747" s="85"/>
      <c r="AK747" s="85"/>
      <c r="AL747" s="85"/>
      <c r="AM747" s="85"/>
    </row>
    <row r="748" spans="20:39"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  <c r="AF748" s="85"/>
      <c r="AG748" s="85"/>
      <c r="AH748" s="85"/>
      <c r="AI748" s="85"/>
      <c r="AJ748" s="85"/>
      <c r="AK748" s="85"/>
      <c r="AL748" s="85"/>
      <c r="AM748" s="85"/>
    </row>
    <row r="749" spans="20:39"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  <c r="AF749" s="85"/>
      <c r="AG749" s="85"/>
      <c r="AH749" s="85"/>
      <c r="AI749" s="85"/>
      <c r="AJ749" s="85"/>
      <c r="AK749" s="85"/>
      <c r="AL749" s="85"/>
      <c r="AM749" s="85"/>
    </row>
    <row r="750" spans="20:39"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  <c r="AF750" s="85"/>
      <c r="AG750" s="85"/>
      <c r="AH750" s="85"/>
      <c r="AI750" s="85"/>
      <c r="AJ750" s="85"/>
      <c r="AK750" s="85"/>
      <c r="AL750" s="85"/>
      <c r="AM750" s="85"/>
    </row>
    <row r="751" spans="20:39"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  <c r="AF751" s="85"/>
      <c r="AG751" s="85"/>
      <c r="AH751" s="85"/>
      <c r="AI751" s="85"/>
      <c r="AJ751" s="85"/>
      <c r="AK751" s="85"/>
      <c r="AL751" s="85"/>
      <c r="AM751" s="85"/>
    </row>
    <row r="752" spans="20:39"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  <c r="AF752" s="85"/>
      <c r="AG752" s="85"/>
      <c r="AH752" s="85"/>
      <c r="AI752" s="85"/>
      <c r="AJ752" s="85"/>
      <c r="AK752" s="85"/>
      <c r="AL752" s="85"/>
      <c r="AM752" s="85"/>
    </row>
    <row r="753" spans="20:39"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  <c r="AF753" s="85"/>
      <c r="AG753" s="85"/>
      <c r="AH753" s="85"/>
      <c r="AI753" s="85"/>
      <c r="AJ753" s="85"/>
      <c r="AK753" s="85"/>
      <c r="AL753" s="85"/>
      <c r="AM753" s="85"/>
    </row>
    <row r="754" spans="20:39"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  <c r="AF754" s="85"/>
      <c r="AG754" s="85"/>
      <c r="AH754" s="85"/>
      <c r="AI754" s="85"/>
      <c r="AJ754" s="85"/>
      <c r="AK754" s="85"/>
      <c r="AL754" s="85"/>
      <c r="AM754" s="85"/>
    </row>
    <row r="755" spans="20:39"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  <c r="AF755" s="85"/>
      <c r="AG755" s="85"/>
      <c r="AH755" s="85"/>
      <c r="AI755" s="85"/>
      <c r="AJ755" s="85"/>
      <c r="AK755" s="85"/>
      <c r="AL755" s="85"/>
      <c r="AM755" s="85"/>
    </row>
    <row r="756" spans="20:39"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  <c r="AF756" s="85"/>
      <c r="AG756" s="85"/>
      <c r="AH756" s="85"/>
      <c r="AI756" s="85"/>
      <c r="AJ756" s="85"/>
      <c r="AK756" s="85"/>
      <c r="AL756" s="85"/>
      <c r="AM756" s="85"/>
    </row>
    <row r="757" spans="20:39"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  <c r="AF757" s="85"/>
      <c r="AG757" s="85"/>
      <c r="AH757" s="85"/>
      <c r="AI757" s="85"/>
      <c r="AJ757" s="85"/>
      <c r="AK757" s="85"/>
      <c r="AL757" s="85"/>
      <c r="AM757" s="85"/>
    </row>
    <row r="758" spans="20:39"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  <c r="AF758" s="85"/>
      <c r="AG758" s="85"/>
      <c r="AH758" s="85"/>
      <c r="AI758" s="85"/>
      <c r="AJ758" s="85"/>
      <c r="AK758" s="85"/>
      <c r="AL758" s="85"/>
      <c r="AM758" s="85"/>
    </row>
    <row r="759" spans="20:39"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  <c r="AF759" s="85"/>
      <c r="AG759" s="85"/>
      <c r="AH759" s="85"/>
      <c r="AI759" s="85"/>
      <c r="AJ759" s="85"/>
      <c r="AK759" s="85"/>
      <c r="AL759" s="85"/>
      <c r="AM759" s="85"/>
    </row>
    <row r="760" spans="20:39"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  <c r="AF760" s="85"/>
      <c r="AG760" s="85"/>
      <c r="AH760" s="85"/>
      <c r="AI760" s="85"/>
      <c r="AJ760" s="85"/>
      <c r="AK760" s="85"/>
      <c r="AL760" s="85"/>
      <c r="AM760" s="85"/>
    </row>
    <row r="761" spans="20:39"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  <c r="AF761" s="85"/>
      <c r="AG761" s="85"/>
      <c r="AH761" s="85"/>
      <c r="AI761" s="85"/>
      <c r="AJ761" s="85"/>
      <c r="AK761" s="85"/>
      <c r="AL761" s="85"/>
      <c r="AM761" s="85"/>
    </row>
    <row r="762" spans="20:39"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  <c r="AF762" s="85"/>
      <c r="AG762" s="85"/>
      <c r="AH762" s="85"/>
      <c r="AI762" s="85"/>
      <c r="AJ762" s="85"/>
      <c r="AK762" s="85"/>
      <c r="AL762" s="85"/>
      <c r="AM762" s="85"/>
    </row>
    <row r="763" spans="20:39"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  <c r="AF763" s="85"/>
      <c r="AG763" s="85"/>
      <c r="AH763" s="85"/>
      <c r="AI763" s="85"/>
      <c r="AJ763" s="85"/>
      <c r="AK763" s="85"/>
      <c r="AL763" s="85"/>
      <c r="AM763" s="85"/>
    </row>
    <row r="764" spans="20:39"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  <c r="AF764" s="85"/>
      <c r="AG764" s="85"/>
      <c r="AH764" s="85"/>
      <c r="AI764" s="85"/>
      <c r="AJ764" s="85"/>
      <c r="AK764" s="85"/>
      <c r="AL764" s="85"/>
      <c r="AM764" s="85"/>
    </row>
    <row r="765" spans="20:39"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  <c r="AF765" s="85"/>
      <c r="AG765" s="85"/>
      <c r="AH765" s="85"/>
      <c r="AI765" s="85"/>
      <c r="AJ765" s="85"/>
      <c r="AK765" s="85"/>
      <c r="AL765" s="85"/>
      <c r="AM765" s="85"/>
    </row>
    <row r="766" spans="20:39"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  <c r="AF766" s="85"/>
      <c r="AG766" s="85"/>
      <c r="AH766" s="85"/>
      <c r="AI766" s="85"/>
      <c r="AJ766" s="85"/>
      <c r="AK766" s="85"/>
      <c r="AL766" s="85"/>
      <c r="AM766" s="85"/>
    </row>
    <row r="767" spans="20:39"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  <c r="AF767" s="85"/>
      <c r="AG767" s="85"/>
      <c r="AH767" s="85"/>
      <c r="AI767" s="85"/>
      <c r="AJ767" s="85"/>
      <c r="AK767" s="85"/>
      <c r="AL767" s="85"/>
      <c r="AM767" s="85"/>
    </row>
    <row r="768" spans="20:39"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  <c r="AF768" s="85"/>
      <c r="AG768" s="85"/>
      <c r="AH768" s="85"/>
      <c r="AI768" s="85"/>
      <c r="AJ768" s="85"/>
      <c r="AK768" s="85"/>
      <c r="AL768" s="85"/>
      <c r="AM768" s="85"/>
    </row>
    <row r="769" spans="20:39"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  <c r="AF769" s="85"/>
      <c r="AG769" s="85"/>
      <c r="AH769" s="85"/>
      <c r="AI769" s="85"/>
      <c r="AJ769" s="85"/>
      <c r="AK769" s="85"/>
      <c r="AL769" s="85"/>
      <c r="AM769" s="85"/>
    </row>
    <row r="770" spans="20:39"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  <c r="AF770" s="85"/>
      <c r="AG770" s="85"/>
      <c r="AH770" s="85"/>
      <c r="AI770" s="85"/>
      <c r="AJ770" s="85"/>
      <c r="AK770" s="85"/>
      <c r="AL770" s="85"/>
      <c r="AM770" s="85"/>
    </row>
    <row r="771" spans="20:39"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  <c r="AF771" s="85"/>
      <c r="AG771" s="85"/>
      <c r="AH771" s="85"/>
      <c r="AI771" s="85"/>
      <c r="AJ771" s="85"/>
      <c r="AK771" s="85"/>
      <c r="AL771" s="85"/>
      <c r="AM771" s="85"/>
    </row>
    <row r="772" spans="20:39"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  <c r="AF772" s="85"/>
      <c r="AG772" s="85"/>
      <c r="AH772" s="85"/>
      <c r="AI772" s="85"/>
      <c r="AJ772" s="85"/>
      <c r="AK772" s="85"/>
      <c r="AL772" s="85"/>
      <c r="AM772" s="85"/>
    </row>
    <row r="773" spans="20:39"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  <c r="AF773" s="85"/>
      <c r="AG773" s="85"/>
      <c r="AH773" s="85"/>
      <c r="AI773" s="85"/>
      <c r="AJ773" s="85"/>
      <c r="AK773" s="85"/>
      <c r="AL773" s="85"/>
      <c r="AM773" s="85"/>
    </row>
    <row r="774" spans="20:39"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  <c r="AF774" s="85"/>
      <c r="AG774" s="85"/>
      <c r="AH774" s="85"/>
      <c r="AI774" s="85"/>
      <c r="AJ774" s="85"/>
      <c r="AK774" s="85"/>
      <c r="AL774" s="85"/>
      <c r="AM774" s="85"/>
    </row>
    <row r="775" spans="20:39"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  <c r="AF775" s="85"/>
      <c r="AG775" s="85"/>
      <c r="AH775" s="85"/>
      <c r="AI775" s="85"/>
      <c r="AJ775" s="85"/>
      <c r="AK775" s="85"/>
      <c r="AL775" s="85"/>
      <c r="AM775" s="85"/>
    </row>
    <row r="776" spans="20:39"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  <c r="AF776" s="85"/>
      <c r="AG776" s="85"/>
      <c r="AH776" s="85"/>
      <c r="AI776" s="85"/>
      <c r="AJ776" s="85"/>
      <c r="AK776" s="85"/>
      <c r="AL776" s="85"/>
      <c r="AM776" s="85"/>
    </row>
    <row r="777" spans="20:39"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  <c r="AF777" s="85"/>
      <c r="AG777" s="85"/>
      <c r="AH777" s="85"/>
      <c r="AI777" s="85"/>
      <c r="AJ777" s="85"/>
      <c r="AK777" s="85"/>
      <c r="AL777" s="85"/>
      <c r="AM777" s="85"/>
    </row>
    <row r="778" spans="20:39"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  <c r="AF778" s="85"/>
      <c r="AG778" s="85"/>
      <c r="AH778" s="85"/>
      <c r="AI778" s="85"/>
      <c r="AJ778" s="85"/>
      <c r="AK778" s="85"/>
      <c r="AL778" s="85"/>
      <c r="AM778" s="85"/>
    </row>
    <row r="779" spans="20:39"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  <c r="AF779" s="85"/>
      <c r="AG779" s="85"/>
      <c r="AH779" s="85"/>
      <c r="AI779" s="85"/>
      <c r="AJ779" s="85"/>
      <c r="AK779" s="85"/>
      <c r="AL779" s="85"/>
      <c r="AM779" s="85"/>
    </row>
    <row r="780" spans="20:39"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  <c r="AF780" s="85"/>
      <c r="AG780" s="85"/>
      <c r="AH780" s="85"/>
      <c r="AI780" s="85"/>
      <c r="AJ780" s="85"/>
      <c r="AK780" s="85"/>
      <c r="AL780" s="85"/>
      <c r="AM780" s="85"/>
    </row>
    <row r="781" spans="20:39"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  <c r="AF781" s="85"/>
      <c r="AG781" s="85"/>
      <c r="AH781" s="85"/>
      <c r="AI781" s="85"/>
      <c r="AJ781" s="85"/>
      <c r="AK781" s="85"/>
      <c r="AL781" s="85"/>
      <c r="AM781" s="85"/>
    </row>
    <row r="782" spans="20:39"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  <c r="AF782" s="85"/>
      <c r="AG782" s="85"/>
      <c r="AH782" s="85"/>
      <c r="AI782" s="85"/>
      <c r="AJ782" s="85"/>
      <c r="AK782" s="85"/>
      <c r="AL782" s="85"/>
      <c r="AM782" s="85"/>
    </row>
    <row r="783" spans="20:39"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  <c r="AF783" s="85"/>
      <c r="AG783" s="85"/>
      <c r="AH783" s="85"/>
      <c r="AI783" s="85"/>
      <c r="AJ783" s="85"/>
      <c r="AK783" s="85"/>
      <c r="AL783" s="85"/>
      <c r="AM783" s="85"/>
    </row>
    <row r="784" spans="20:39"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  <c r="AF784" s="85"/>
      <c r="AG784" s="85"/>
      <c r="AH784" s="85"/>
      <c r="AI784" s="85"/>
      <c r="AJ784" s="85"/>
      <c r="AK784" s="85"/>
      <c r="AL784" s="85"/>
      <c r="AM784" s="85"/>
    </row>
    <row r="785" spans="20:39"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  <c r="AF785" s="85"/>
      <c r="AG785" s="85"/>
      <c r="AH785" s="85"/>
      <c r="AI785" s="85"/>
      <c r="AJ785" s="85"/>
      <c r="AK785" s="85"/>
      <c r="AL785" s="85"/>
      <c r="AM785" s="85"/>
    </row>
    <row r="786" spans="20:39"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  <c r="AF786" s="85"/>
      <c r="AG786" s="85"/>
      <c r="AH786" s="85"/>
      <c r="AI786" s="85"/>
      <c r="AJ786" s="85"/>
      <c r="AK786" s="85"/>
      <c r="AL786" s="85"/>
      <c r="AM786" s="85"/>
    </row>
    <row r="787" spans="20:39"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  <c r="AF787" s="85"/>
      <c r="AG787" s="85"/>
      <c r="AH787" s="85"/>
      <c r="AI787" s="85"/>
      <c r="AJ787" s="85"/>
      <c r="AK787" s="85"/>
      <c r="AL787" s="85"/>
      <c r="AM787" s="85"/>
    </row>
    <row r="788" spans="20:39"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  <c r="AF788" s="85"/>
      <c r="AG788" s="85"/>
      <c r="AH788" s="85"/>
      <c r="AI788" s="85"/>
      <c r="AJ788" s="85"/>
      <c r="AK788" s="85"/>
      <c r="AL788" s="85"/>
      <c r="AM788" s="85"/>
    </row>
    <row r="789" spans="20:39"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  <c r="AF789" s="85"/>
      <c r="AG789" s="85"/>
      <c r="AH789" s="85"/>
      <c r="AI789" s="85"/>
      <c r="AJ789" s="85"/>
      <c r="AK789" s="85"/>
      <c r="AL789" s="85"/>
      <c r="AM789" s="85"/>
    </row>
    <row r="790" spans="20:39"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  <c r="AF790" s="85"/>
      <c r="AG790" s="85"/>
      <c r="AH790" s="85"/>
      <c r="AI790" s="85"/>
      <c r="AJ790" s="85"/>
      <c r="AK790" s="85"/>
      <c r="AL790" s="85"/>
      <c r="AM790" s="85"/>
    </row>
    <row r="791" spans="20:39"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  <c r="AF791" s="85"/>
      <c r="AG791" s="85"/>
      <c r="AH791" s="85"/>
      <c r="AI791" s="85"/>
      <c r="AJ791" s="85"/>
      <c r="AK791" s="85"/>
      <c r="AL791" s="85"/>
      <c r="AM791" s="85"/>
    </row>
    <row r="792" spans="20:39"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  <c r="AF792" s="85"/>
      <c r="AG792" s="85"/>
      <c r="AH792" s="85"/>
      <c r="AI792" s="85"/>
      <c r="AJ792" s="85"/>
      <c r="AK792" s="85"/>
      <c r="AL792" s="85"/>
      <c r="AM792" s="85"/>
    </row>
    <row r="793" spans="20:39"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  <c r="AF793" s="85"/>
      <c r="AG793" s="85"/>
      <c r="AH793" s="85"/>
      <c r="AI793" s="85"/>
      <c r="AJ793" s="85"/>
      <c r="AK793" s="85"/>
      <c r="AL793" s="85"/>
      <c r="AM793" s="85"/>
    </row>
    <row r="794" spans="20:39"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  <c r="AF794" s="85"/>
      <c r="AG794" s="85"/>
      <c r="AH794" s="85"/>
      <c r="AI794" s="85"/>
      <c r="AJ794" s="85"/>
      <c r="AK794" s="85"/>
      <c r="AL794" s="85"/>
      <c r="AM794" s="85"/>
    </row>
    <row r="795" spans="20:39"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  <c r="AF795" s="85"/>
      <c r="AG795" s="85"/>
      <c r="AH795" s="85"/>
      <c r="AI795" s="85"/>
      <c r="AJ795" s="85"/>
      <c r="AK795" s="85"/>
      <c r="AL795" s="85"/>
      <c r="AM795" s="85"/>
    </row>
    <row r="796" spans="20:39"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  <c r="AF796" s="85"/>
      <c r="AG796" s="85"/>
      <c r="AH796" s="85"/>
      <c r="AI796" s="85"/>
      <c r="AJ796" s="85"/>
      <c r="AK796" s="85"/>
      <c r="AL796" s="85"/>
      <c r="AM796" s="85"/>
    </row>
    <row r="797" spans="20:39"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  <c r="AF797" s="85"/>
      <c r="AG797" s="85"/>
      <c r="AH797" s="85"/>
      <c r="AI797" s="85"/>
      <c r="AJ797" s="85"/>
      <c r="AK797" s="85"/>
      <c r="AL797" s="85"/>
      <c r="AM797" s="85"/>
    </row>
    <row r="798" spans="20:39"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  <c r="AF798" s="85"/>
      <c r="AG798" s="85"/>
      <c r="AH798" s="85"/>
      <c r="AI798" s="85"/>
      <c r="AJ798" s="85"/>
      <c r="AK798" s="85"/>
      <c r="AL798" s="85"/>
      <c r="AM798" s="85"/>
    </row>
    <row r="799" spans="20:39"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  <c r="AF799" s="85"/>
      <c r="AG799" s="85"/>
      <c r="AH799" s="85"/>
      <c r="AI799" s="85"/>
      <c r="AJ799" s="85"/>
      <c r="AK799" s="85"/>
      <c r="AL799" s="85"/>
      <c r="AM799" s="85"/>
    </row>
    <row r="800" spans="20:39"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  <c r="AF800" s="85"/>
      <c r="AG800" s="85"/>
      <c r="AH800" s="85"/>
      <c r="AI800" s="85"/>
      <c r="AJ800" s="85"/>
      <c r="AK800" s="85"/>
      <c r="AL800" s="85"/>
      <c r="AM800" s="85"/>
    </row>
    <row r="801" spans="20:39"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  <c r="AF801" s="85"/>
      <c r="AG801" s="85"/>
      <c r="AH801" s="85"/>
      <c r="AI801" s="85"/>
      <c r="AJ801" s="85"/>
      <c r="AK801" s="85"/>
      <c r="AL801" s="85"/>
      <c r="AM801" s="85"/>
    </row>
    <row r="802" spans="20:39"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  <c r="AF802" s="85"/>
      <c r="AG802" s="85"/>
      <c r="AH802" s="85"/>
      <c r="AI802" s="85"/>
      <c r="AJ802" s="85"/>
      <c r="AK802" s="85"/>
      <c r="AL802" s="85"/>
      <c r="AM802" s="85"/>
    </row>
    <row r="803" spans="20:39"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  <c r="AF803" s="85"/>
      <c r="AG803" s="85"/>
      <c r="AH803" s="85"/>
      <c r="AI803" s="85"/>
      <c r="AJ803" s="85"/>
      <c r="AK803" s="85"/>
      <c r="AL803" s="85"/>
      <c r="AM803" s="85"/>
    </row>
    <row r="804" spans="20:39"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  <c r="AF804" s="85"/>
      <c r="AG804" s="85"/>
      <c r="AH804" s="85"/>
      <c r="AI804" s="85"/>
      <c r="AJ804" s="85"/>
      <c r="AK804" s="85"/>
      <c r="AL804" s="85"/>
      <c r="AM804" s="85"/>
    </row>
    <row r="805" spans="20:39"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  <c r="AF805" s="85"/>
      <c r="AG805" s="85"/>
      <c r="AH805" s="85"/>
      <c r="AI805" s="85"/>
      <c r="AJ805" s="85"/>
      <c r="AK805" s="85"/>
      <c r="AL805" s="85"/>
      <c r="AM805" s="85"/>
    </row>
    <row r="806" spans="20:39"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  <c r="AF806" s="85"/>
      <c r="AG806" s="85"/>
      <c r="AH806" s="85"/>
      <c r="AI806" s="85"/>
      <c r="AJ806" s="85"/>
      <c r="AK806" s="85"/>
      <c r="AL806" s="85"/>
      <c r="AM806" s="85"/>
    </row>
    <row r="807" spans="20:39"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  <c r="AF807" s="85"/>
      <c r="AG807" s="85"/>
      <c r="AH807" s="85"/>
      <c r="AI807" s="85"/>
      <c r="AJ807" s="85"/>
      <c r="AK807" s="85"/>
      <c r="AL807" s="85"/>
      <c r="AM807" s="85"/>
    </row>
    <row r="808" spans="20:39"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  <c r="AF808" s="85"/>
      <c r="AG808" s="85"/>
      <c r="AH808" s="85"/>
      <c r="AI808" s="85"/>
      <c r="AJ808" s="85"/>
      <c r="AK808" s="85"/>
      <c r="AL808" s="85"/>
      <c r="AM808" s="85"/>
    </row>
    <row r="809" spans="20:39"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  <c r="AF809" s="85"/>
      <c r="AG809" s="85"/>
      <c r="AH809" s="85"/>
      <c r="AI809" s="85"/>
      <c r="AJ809" s="85"/>
      <c r="AK809" s="85"/>
      <c r="AL809" s="85"/>
      <c r="AM809" s="85"/>
    </row>
    <row r="810" spans="20:39"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  <c r="AF810" s="85"/>
      <c r="AG810" s="85"/>
      <c r="AH810" s="85"/>
      <c r="AI810" s="85"/>
      <c r="AJ810" s="85"/>
      <c r="AK810" s="85"/>
      <c r="AL810" s="85"/>
      <c r="AM810" s="85"/>
    </row>
    <row r="811" spans="20:39"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  <c r="AF811" s="85"/>
      <c r="AG811" s="85"/>
      <c r="AH811" s="85"/>
      <c r="AI811" s="85"/>
      <c r="AJ811" s="85"/>
      <c r="AK811" s="85"/>
      <c r="AL811" s="85"/>
      <c r="AM811" s="85"/>
    </row>
    <row r="812" spans="20:39"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  <c r="AF812" s="85"/>
      <c r="AG812" s="85"/>
      <c r="AH812" s="85"/>
      <c r="AI812" s="85"/>
      <c r="AJ812" s="85"/>
      <c r="AK812" s="85"/>
      <c r="AL812" s="85"/>
      <c r="AM812" s="85"/>
    </row>
    <row r="813" spans="20:39"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  <c r="AF813" s="85"/>
      <c r="AG813" s="85"/>
      <c r="AH813" s="85"/>
      <c r="AI813" s="85"/>
      <c r="AJ813" s="85"/>
      <c r="AK813" s="85"/>
      <c r="AL813" s="85"/>
      <c r="AM813" s="85"/>
    </row>
    <row r="814" spans="20:39"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  <c r="AF814" s="85"/>
      <c r="AG814" s="85"/>
      <c r="AH814" s="85"/>
      <c r="AI814" s="85"/>
      <c r="AJ814" s="85"/>
      <c r="AK814" s="85"/>
      <c r="AL814" s="85"/>
      <c r="AM814" s="85"/>
    </row>
    <row r="815" spans="20:39"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  <c r="AF815" s="85"/>
      <c r="AG815" s="85"/>
      <c r="AH815" s="85"/>
      <c r="AI815" s="85"/>
      <c r="AJ815" s="85"/>
      <c r="AK815" s="85"/>
      <c r="AL815" s="85"/>
      <c r="AM815" s="85"/>
    </row>
    <row r="816" spans="20:39"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  <c r="AF816" s="85"/>
      <c r="AG816" s="85"/>
      <c r="AH816" s="85"/>
      <c r="AI816" s="85"/>
      <c r="AJ816" s="85"/>
      <c r="AK816" s="85"/>
      <c r="AL816" s="85"/>
      <c r="AM816" s="85"/>
    </row>
    <row r="817" spans="20:39"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  <c r="AF817" s="85"/>
      <c r="AG817" s="85"/>
      <c r="AH817" s="85"/>
      <c r="AI817" s="85"/>
      <c r="AJ817" s="85"/>
      <c r="AK817" s="85"/>
      <c r="AL817" s="85"/>
      <c r="AM817" s="85"/>
    </row>
    <row r="818" spans="20:39"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  <c r="AF818" s="85"/>
      <c r="AG818" s="85"/>
      <c r="AH818" s="85"/>
      <c r="AI818" s="85"/>
      <c r="AJ818" s="85"/>
      <c r="AK818" s="85"/>
      <c r="AL818" s="85"/>
      <c r="AM818" s="85"/>
    </row>
    <row r="819" spans="20:39"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  <c r="AF819" s="85"/>
      <c r="AG819" s="85"/>
      <c r="AH819" s="85"/>
      <c r="AI819" s="85"/>
      <c r="AJ819" s="85"/>
      <c r="AK819" s="85"/>
      <c r="AL819" s="85"/>
      <c r="AM819" s="85"/>
    </row>
    <row r="820" spans="20:39"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  <c r="AF820" s="85"/>
      <c r="AG820" s="85"/>
      <c r="AH820" s="85"/>
      <c r="AI820" s="85"/>
      <c r="AJ820" s="85"/>
      <c r="AK820" s="85"/>
      <c r="AL820" s="85"/>
      <c r="AM820" s="85"/>
    </row>
    <row r="821" spans="20:39"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  <c r="AF821" s="85"/>
      <c r="AG821" s="85"/>
      <c r="AH821" s="85"/>
      <c r="AI821" s="85"/>
      <c r="AJ821" s="85"/>
      <c r="AK821" s="85"/>
      <c r="AL821" s="85"/>
      <c r="AM821" s="85"/>
    </row>
    <row r="822" spans="20:39"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  <c r="AF822" s="85"/>
      <c r="AG822" s="85"/>
      <c r="AH822" s="85"/>
      <c r="AI822" s="85"/>
      <c r="AJ822" s="85"/>
      <c r="AK822" s="85"/>
      <c r="AL822" s="85"/>
      <c r="AM822" s="85"/>
    </row>
    <row r="823" spans="20:39"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  <c r="AF823" s="85"/>
      <c r="AG823" s="85"/>
      <c r="AH823" s="85"/>
      <c r="AI823" s="85"/>
      <c r="AJ823" s="85"/>
      <c r="AK823" s="85"/>
      <c r="AL823" s="85"/>
      <c r="AM823" s="85"/>
    </row>
    <row r="824" spans="20:39"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  <c r="AF824" s="85"/>
      <c r="AG824" s="85"/>
      <c r="AH824" s="85"/>
      <c r="AI824" s="85"/>
      <c r="AJ824" s="85"/>
      <c r="AK824" s="85"/>
      <c r="AL824" s="85"/>
      <c r="AM824" s="85"/>
    </row>
    <row r="825" spans="20:39"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  <c r="AF825" s="85"/>
      <c r="AG825" s="85"/>
      <c r="AH825" s="85"/>
      <c r="AI825" s="85"/>
      <c r="AJ825" s="85"/>
      <c r="AK825" s="85"/>
      <c r="AL825" s="85"/>
      <c r="AM825" s="85"/>
    </row>
    <row r="826" spans="20:39"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  <c r="AF826" s="85"/>
      <c r="AG826" s="85"/>
      <c r="AH826" s="85"/>
      <c r="AI826" s="85"/>
      <c r="AJ826" s="85"/>
      <c r="AK826" s="85"/>
      <c r="AL826" s="85"/>
      <c r="AM826" s="85"/>
    </row>
    <row r="827" spans="20:39"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  <c r="AF827" s="85"/>
      <c r="AG827" s="85"/>
      <c r="AH827" s="85"/>
      <c r="AI827" s="85"/>
      <c r="AJ827" s="85"/>
      <c r="AK827" s="85"/>
      <c r="AL827" s="85"/>
      <c r="AM827" s="85"/>
    </row>
    <row r="828" spans="20:39"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  <c r="AF828" s="85"/>
      <c r="AG828" s="85"/>
      <c r="AH828" s="85"/>
      <c r="AI828" s="85"/>
      <c r="AJ828" s="85"/>
      <c r="AK828" s="85"/>
      <c r="AL828" s="85"/>
      <c r="AM828" s="85"/>
    </row>
    <row r="829" spans="20:39"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  <c r="AF829" s="85"/>
      <c r="AG829" s="85"/>
      <c r="AH829" s="85"/>
      <c r="AI829" s="85"/>
      <c r="AJ829" s="85"/>
      <c r="AK829" s="85"/>
      <c r="AL829" s="85"/>
      <c r="AM829" s="85"/>
    </row>
    <row r="830" spans="20:39"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  <c r="AF830" s="85"/>
      <c r="AG830" s="85"/>
      <c r="AH830" s="85"/>
      <c r="AI830" s="85"/>
      <c r="AJ830" s="85"/>
      <c r="AK830" s="85"/>
      <c r="AL830" s="85"/>
      <c r="AM830" s="85"/>
    </row>
    <row r="831" spans="20:39"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  <c r="AF831" s="85"/>
      <c r="AG831" s="85"/>
      <c r="AH831" s="85"/>
      <c r="AI831" s="85"/>
      <c r="AJ831" s="85"/>
      <c r="AK831" s="85"/>
      <c r="AL831" s="85"/>
      <c r="AM831" s="85"/>
    </row>
    <row r="832" spans="20:39"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  <c r="AF832" s="85"/>
      <c r="AG832" s="85"/>
      <c r="AH832" s="85"/>
      <c r="AI832" s="85"/>
      <c r="AJ832" s="85"/>
      <c r="AK832" s="85"/>
      <c r="AL832" s="85"/>
      <c r="AM832" s="85"/>
    </row>
    <row r="833" spans="20:39"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  <c r="AF833" s="85"/>
      <c r="AG833" s="85"/>
      <c r="AH833" s="85"/>
      <c r="AI833" s="85"/>
      <c r="AJ833" s="85"/>
      <c r="AK833" s="85"/>
      <c r="AL833" s="85"/>
      <c r="AM833" s="85"/>
    </row>
    <row r="834" spans="20:39"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  <c r="AF834" s="85"/>
      <c r="AG834" s="85"/>
      <c r="AH834" s="85"/>
      <c r="AI834" s="85"/>
      <c r="AJ834" s="85"/>
      <c r="AK834" s="85"/>
      <c r="AL834" s="85"/>
      <c r="AM834" s="85"/>
    </row>
    <row r="835" spans="20:39"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  <c r="AF835" s="85"/>
      <c r="AG835" s="85"/>
      <c r="AH835" s="85"/>
      <c r="AI835" s="85"/>
      <c r="AJ835" s="85"/>
      <c r="AK835" s="85"/>
      <c r="AL835" s="85"/>
      <c r="AM835" s="85"/>
    </row>
    <row r="836" spans="20:39"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  <c r="AF836" s="85"/>
      <c r="AG836" s="85"/>
      <c r="AH836" s="85"/>
      <c r="AI836" s="85"/>
      <c r="AJ836" s="85"/>
      <c r="AK836" s="85"/>
      <c r="AL836" s="85"/>
      <c r="AM836" s="85"/>
    </row>
    <row r="837" spans="20:39"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  <c r="AF837" s="85"/>
      <c r="AG837" s="85"/>
      <c r="AH837" s="85"/>
      <c r="AI837" s="85"/>
      <c r="AJ837" s="85"/>
      <c r="AK837" s="85"/>
      <c r="AL837" s="85"/>
      <c r="AM837" s="85"/>
    </row>
    <row r="838" spans="20:39"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  <c r="AF838" s="85"/>
      <c r="AG838" s="85"/>
      <c r="AH838" s="85"/>
      <c r="AI838" s="85"/>
      <c r="AJ838" s="85"/>
      <c r="AK838" s="85"/>
      <c r="AL838" s="85"/>
      <c r="AM838" s="85"/>
    </row>
    <row r="839" spans="20:39"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  <c r="AF839" s="85"/>
      <c r="AG839" s="85"/>
      <c r="AH839" s="85"/>
      <c r="AI839" s="85"/>
      <c r="AJ839" s="85"/>
      <c r="AK839" s="85"/>
      <c r="AL839" s="85"/>
      <c r="AM839" s="85"/>
    </row>
    <row r="840" spans="20:39"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  <c r="AF840" s="85"/>
      <c r="AG840" s="85"/>
      <c r="AH840" s="85"/>
      <c r="AI840" s="85"/>
      <c r="AJ840" s="85"/>
      <c r="AK840" s="85"/>
      <c r="AL840" s="85"/>
      <c r="AM840" s="85"/>
    </row>
    <row r="841" spans="20:39"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  <c r="AF841" s="85"/>
      <c r="AG841" s="85"/>
      <c r="AH841" s="85"/>
      <c r="AI841" s="85"/>
      <c r="AJ841" s="85"/>
      <c r="AK841" s="85"/>
      <c r="AL841" s="85"/>
      <c r="AM841" s="85"/>
    </row>
    <row r="842" spans="20:39"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  <c r="AF842" s="85"/>
      <c r="AG842" s="85"/>
      <c r="AH842" s="85"/>
      <c r="AI842" s="85"/>
      <c r="AJ842" s="85"/>
      <c r="AK842" s="85"/>
      <c r="AL842" s="85"/>
      <c r="AM842" s="85"/>
    </row>
    <row r="843" spans="20:39"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  <c r="AF843" s="85"/>
      <c r="AG843" s="85"/>
      <c r="AH843" s="85"/>
      <c r="AI843" s="85"/>
      <c r="AJ843" s="85"/>
      <c r="AK843" s="85"/>
      <c r="AL843" s="85"/>
      <c r="AM843" s="85"/>
    </row>
    <row r="844" spans="20:39"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  <c r="AF844" s="85"/>
      <c r="AG844" s="85"/>
      <c r="AH844" s="85"/>
      <c r="AI844" s="85"/>
      <c r="AJ844" s="85"/>
      <c r="AK844" s="85"/>
      <c r="AL844" s="85"/>
      <c r="AM844" s="85"/>
    </row>
    <row r="845" spans="20:39"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  <c r="AF845" s="85"/>
      <c r="AG845" s="85"/>
      <c r="AH845" s="85"/>
      <c r="AI845" s="85"/>
      <c r="AJ845" s="85"/>
      <c r="AK845" s="85"/>
      <c r="AL845" s="85"/>
      <c r="AM845" s="85"/>
    </row>
    <row r="846" spans="20:39"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  <c r="AF846" s="85"/>
      <c r="AG846" s="85"/>
      <c r="AH846" s="85"/>
      <c r="AI846" s="85"/>
      <c r="AJ846" s="85"/>
      <c r="AK846" s="85"/>
      <c r="AL846" s="85"/>
      <c r="AM846" s="85"/>
    </row>
    <row r="847" spans="20:39"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  <c r="AF847" s="85"/>
      <c r="AG847" s="85"/>
      <c r="AH847" s="85"/>
      <c r="AI847" s="85"/>
      <c r="AJ847" s="85"/>
      <c r="AK847" s="85"/>
      <c r="AL847" s="85"/>
      <c r="AM847" s="85"/>
    </row>
    <row r="848" spans="20:39"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  <c r="AF848" s="85"/>
      <c r="AG848" s="85"/>
      <c r="AH848" s="85"/>
      <c r="AI848" s="85"/>
      <c r="AJ848" s="85"/>
      <c r="AK848" s="85"/>
      <c r="AL848" s="85"/>
      <c r="AM848" s="85"/>
    </row>
    <row r="849" spans="20:39"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  <c r="AF849" s="85"/>
      <c r="AG849" s="85"/>
      <c r="AH849" s="85"/>
      <c r="AI849" s="85"/>
      <c r="AJ849" s="85"/>
      <c r="AK849" s="85"/>
      <c r="AL849" s="85"/>
      <c r="AM849" s="85"/>
    </row>
    <row r="850" spans="20:39"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  <c r="AF850" s="85"/>
      <c r="AG850" s="85"/>
      <c r="AH850" s="85"/>
      <c r="AI850" s="85"/>
      <c r="AJ850" s="85"/>
      <c r="AK850" s="85"/>
      <c r="AL850" s="85"/>
      <c r="AM850" s="85"/>
    </row>
    <row r="851" spans="20:39"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  <c r="AF851" s="85"/>
      <c r="AG851" s="85"/>
      <c r="AH851" s="85"/>
      <c r="AI851" s="85"/>
      <c r="AJ851" s="85"/>
      <c r="AK851" s="85"/>
      <c r="AL851" s="85"/>
      <c r="AM851" s="85"/>
    </row>
    <row r="852" spans="20:39"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  <c r="AF852" s="85"/>
      <c r="AG852" s="85"/>
      <c r="AH852" s="85"/>
      <c r="AI852" s="85"/>
      <c r="AJ852" s="85"/>
      <c r="AK852" s="85"/>
      <c r="AL852" s="85"/>
      <c r="AM852" s="85"/>
    </row>
    <row r="853" spans="20:39"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  <c r="AF853" s="85"/>
      <c r="AG853" s="85"/>
      <c r="AH853" s="85"/>
      <c r="AI853" s="85"/>
      <c r="AJ853" s="85"/>
      <c r="AK853" s="85"/>
      <c r="AL853" s="85"/>
      <c r="AM853" s="85"/>
    </row>
    <row r="854" spans="20:39"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  <c r="AF854" s="85"/>
      <c r="AG854" s="85"/>
      <c r="AH854" s="85"/>
      <c r="AI854" s="85"/>
      <c r="AJ854" s="85"/>
      <c r="AK854" s="85"/>
      <c r="AL854" s="85"/>
      <c r="AM854" s="85"/>
    </row>
    <row r="855" spans="20:39"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  <c r="AF855" s="85"/>
      <c r="AG855" s="85"/>
      <c r="AH855" s="85"/>
      <c r="AI855" s="85"/>
      <c r="AJ855" s="85"/>
      <c r="AK855" s="85"/>
      <c r="AL855" s="85"/>
      <c r="AM855" s="85"/>
    </row>
    <row r="856" spans="20:39"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  <c r="AF856" s="85"/>
      <c r="AG856" s="85"/>
      <c r="AH856" s="85"/>
      <c r="AI856" s="85"/>
      <c r="AJ856" s="85"/>
      <c r="AK856" s="85"/>
      <c r="AL856" s="85"/>
      <c r="AM856" s="85"/>
    </row>
    <row r="857" spans="20:39"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  <c r="AF857" s="85"/>
      <c r="AG857" s="85"/>
      <c r="AH857" s="85"/>
      <c r="AI857" s="85"/>
      <c r="AJ857" s="85"/>
      <c r="AK857" s="85"/>
      <c r="AL857" s="85"/>
      <c r="AM857" s="85"/>
    </row>
    <row r="858" spans="20:39"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  <c r="AF858" s="85"/>
      <c r="AG858" s="85"/>
      <c r="AH858" s="85"/>
      <c r="AI858" s="85"/>
      <c r="AJ858" s="85"/>
      <c r="AK858" s="85"/>
      <c r="AL858" s="85"/>
      <c r="AM858" s="85"/>
    </row>
    <row r="859" spans="20:39"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  <c r="AF859" s="85"/>
      <c r="AG859" s="85"/>
      <c r="AH859" s="85"/>
      <c r="AI859" s="85"/>
      <c r="AJ859" s="85"/>
      <c r="AK859" s="85"/>
      <c r="AL859" s="85"/>
      <c r="AM859" s="85"/>
    </row>
    <row r="860" spans="20:39"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  <c r="AF860" s="85"/>
      <c r="AG860" s="85"/>
      <c r="AH860" s="85"/>
      <c r="AI860" s="85"/>
      <c r="AJ860" s="85"/>
      <c r="AK860" s="85"/>
      <c r="AL860" s="85"/>
      <c r="AM860" s="85"/>
    </row>
    <row r="861" spans="20:39"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  <c r="AF861" s="85"/>
      <c r="AG861" s="85"/>
      <c r="AH861" s="85"/>
      <c r="AI861" s="85"/>
      <c r="AJ861" s="85"/>
      <c r="AK861" s="85"/>
      <c r="AL861" s="85"/>
      <c r="AM861" s="85"/>
    </row>
    <row r="862" spans="20:39"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  <c r="AF862" s="85"/>
      <c r="AG862" s="85"/>
      <c r="AH862" s="85"/>
      <c r="AI862" s="85"/>
      <c r="AJ862" s="85"/>
      <c r="AK862" s="85"/>
      <c r="AL862" s="85"/>
      <c r="AM862" s="85"/>
    </row>
    <row r="863" spans="20:39"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  <c r="AF863" s="85"/>
      <c r="AG863" s="85"/>
      <c r="AH863" s="85"/>
      <c r="AI863" s="85"/>
      <c r="AJ863" s="85"/>
      <c r="AK863" s="85"/>
      <c r="AL863" s="85"/>
      <c r="AM863" s="85"/>
    </row>
    <row r="864" spans="20:39"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  <c r="AF864" s="85"/>
      <c r="AG864" s="85"/>
      <c r="AH864" s="85"/>
      <c r="AI864" s="85"/>
      <c r="AJ864" s="85"/>
      <c r="AK864" s="85"/>
      <c r="AL864" s="85"/>
      <c r="AM864" s="85"/>
    </row>
    <row r="865" spans="20:39"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  <c r="AF865" s="85"/>
      <c r="AG865" s="85"/>
      <c r="AH865" s="85"/>
      <c r="AI865" s="85"/>
      <c r="AJ865" s="85"/>
      <c r="AK865" s="85"/>
      <c r="AL865" s="85"/>
      <c r="AM865" s="85"/>
    </row>
    <row r="866" spans="20:39"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  <c r="AF866" s="85"/>
      <c r="AG866" s="85"/>
      <c r="AH866" s="85"/>
      <c r="AI866" s="85"/>
      <c r="AJ866" s="85"/>
      <c r="AK866" s="85"/>
      <c r="AL866" s="85"/>
      <c r="AM866" s="85"/>
    </row>
    <row r="867" spans="20:39"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  <c r="AF867" s="85"/>
      <c r="AG867" s="85"/>
      <c r="AH867" s="85"/>
      <c r="AI867" s="85"/>
      <c r="AJ867" s="85"/>
      <c r="AK867" s="85"/>
      <c r="AL867" s="85"/>
      <c r="AM867" s="85"/>
    </row>
    <row r="868" spans="20:39"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  <c r="AF868" s="85"/>
      <c r="AG868" s="85"/>
      <c r="AH868" s="85"/>
      <c r="AI868" s="85"/>
      <c r="AJ868" s="85"/>
      <c r="AK868" s="85"/>
      <c r="AL868" s="85"/>
      <c r="AM868" s="85"/>
    </row>
    <row r="869" spans="20:39"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  <c r="AF869" s="85"/>
      <c r="AG869" s="85"/>
      <c r="AH869" s="85"/>
      <c r="AI869" s="85"/>
      <c r="AJ869" s="85"/>
      <c r="AK869" s="85"/>
      <c r="AL869" s="85"/>
      <c r="AM869" s="85"/>
    </row>
    <row r="870" spans="20:39"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  <c r="AF870" s="85"/>
      <c r="AG870" s="85"/>
      <c r="AH870" s="85"/>
      <c r="AI870" s="85"/>
      <c r="AJ870" s="85"/>
      <c r="AK870" s="85"/>
      <c r="AL870" s="85"/>
      <c r="AM870" s="85"/>
    </row>
    <row r="871" spans="20:39"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  <c r="AF871" s="85"/>
      <c r="AG871" s="85"/>
      <c r="AH871" s="85"/>
      <c r="AI871" s="85"/>
      <c r="AJ871" s="85"/>
      <c r="AK871" s="85"/>
      <c r="AL871" s="85"/>
      <c r="AM871" s="85"/>
    </row>
    <row r="872" spans="20:39"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  <c r="AF872" s="85"/>
      <c r="AG872" s="85"/>
      <c r="AH872" s="85"/>
      <c r="AI872" s="85"/>
      <c r="AJ872" s="85"/>
      <c r="AK872" s="85"/>
      <c r="AL872" s="85"/>
      <c r="AM872" s="85"/>
    </row>
    <row r="873" spans="20:39"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  <c r="AF873" s="85"/>
      <c r="AG873" s="85"/>
      <c r="AH873" s="85"/>
      <c r="AI873" s="85"/>
      <c r="AJ873" s="85"/>
      <c r="AK873" s="85"/>
      <c r="AL873" s="85"/>
      <c r="AM873" s="85"/>
    </row>
    <row r="874" spans="20:39"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  <c r="AF874" s="85"/>
      <c r="AG874" s="85"/>
      <c r="AH874" s="85"/>
      <c r="AI874" s="85"/>
      <c r="AJ874" s="85"/>
      <c r="AK874" s="85"/>
      <c r="AL874" s="85"/>
      <c r="AM874" s="85"/>
    </row>
    <row r="875" spans="20:39"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  <c r="AF875" s="85"/>
      <c r="AG875" s="85"/>
      <c r="AH875" s="85"/>
      <c r="AI875" s="85"/>
      <c r="AJ875" s="85"/>
      <c r="AK875" s="85"/>
      <c r="AL875" s="85"/>
      <c r="AM875" s="85"/>
    </row>
    <row r="876" spans="20:39"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  <c r="AF876" s="85"/>
      <c r="AG876" s="85"/>
      <c r="AH876" s="85"/>
      <c r="AI876" s="85"/>
      <c r="AJ876" s="85"/>
      <c r="AK876" s="85"/>
      <c r="AL876" s="85"/>
      <c r="AM876" s="85"/>
    </row>
    <row r="877" spans="20:39"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  <c r="AF877" s="85"/>
      <c r="AG877" s="85"/>
      <c r="AH877" s="85"/>
      <c r="AI877" s="85"/>
      <c r="AJ877" s="85"/>
      <c r="AK877" s="85"/>
      <c r="AL877" s="85"/>
      <c r="AM877" s="85"/>
    </row>
    <row r="878" spans="20:39"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  <c r="AF878" s="85"/>
      <c r="AG878" s="85"/>
      <c r="AH878" s="85"/>
      <c r="AI878" s="85"/>
      <c r="AJ878" s="85"/>
      <c r="AK878" s="85"/>
      <c r="AL878" s="85"/>
      <c r="AM878" s="85"/>
    </row>
    <row r="879" spans="20:39"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  <c r="AF879" s="85"/>
      <c r="AG879" s="85"/>
      <c r="AH879" s="85"/>
      <c r="AI879" s="85"/>
      <c r="AJ879" s="85"/>
      <c r="AK879" s="85"/>
      <c r="AL879" s="85"/>
      <c r="AM879" s="85"/>
    </row>
    <row r="880" spans="20:39"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  <c r="AF880" s="85"/>
      <c r="AG880" s="85"/>
      <c r="AH880" s="85"/>
      <c r="AI880" s="85"/>
      <c r="AJ880" s="85"/>
      <c r="AK880" s="85"/>
      <c r="AL880" s="85"/>
      <c r="AM880" s="85"/>
    </row>
    <row r="881" spans="20:39"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  <c r="AF881" s="85"/>
      <c r="AG881" s="85"/>
      <c r="AH881" s="85"/>
      <c r="AI881" s="85"/>
      <c r="AJ881" s="85"/>
      <c r="AK881" s="85"/>
      <c r="AL881" s="85"/>
      <c r="AM881" s="85"/>
    </row>
    <row r="882" spans="20:39"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  <c r="AF882" s="85"/>
      <c r="AG882" s="85"/>
      <c r="AH882" s="85"/>
      <c r="AI882" s="85"/>
      <c r="AJ882" s="85"/>
      <c r="AK882" s="85"/>
      <c r="AL882" s="85"/>
      <c r="AM882" s="85"/>
    </row>
    <row r="883" spans="20:39"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  <c r="AF883" s="85"/>
      <c r="AG883" s="85"/>
      <c r="AH883" s="85"/>
      <c r="AI883" s="85"/>
      <c r="AJ883" s="85"/>
      <c r="AK883" s="85"/>
      <c r="AL883" s="85"/>
      <c r="AM883" s="85"/>
    </row>
    <row r="884" spans="20:39"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  <c r="AF884" s="85"/>
      <c r="AG884" s="85"/>
      <c r="AH884" s="85"/>
      <c r="AI884" s="85"/>
      <c r="AJ884" s="85"/>
      <c r="AK884" s="85"/>
      <c r="AL884" s="85"/>
      <c r="AM884" s="85"/>
    </row>
    <row r="885" spans="20:39"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  <c r="AF885" s="85"/>
      <c r="AG885" s="85"/>
      <c r="AH885" s="85"/>
      <c r="AI885" s="85"/>
      <c r="AJ885" s="85"/>
      <c r="AK885" s="85"/>
      <c r="AL885" s="85"/>
      <c r="AM885" s="85"/>
    </row>
    <row r="886" spans="20:39"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  <c r="AF886" s="85"/>
      <c r="AG886" s="85"/>
      <c r="AH886" s="85"/>
      <c r="AI886" s="85"/>
      <c r="AJ886" s="85"/>
      <c r="AK886" s="85"/>
      <c r="AL886" s="85"/>
      <c r="AM886" s="85"/>
    </row>
    <row r="887" spans="20:39"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  <c r="AF887" s="85"/>
      <c r="AG887" s="85"/>
      <c r="AH887" s="85"/>
      <c r="AI887" s="85"/>
      <c r="AJ887" s="85"/>
      <c r="AK887" s="85"/>
      <c r="AL887" s="85"/>
      <c r="AM887" s="85"/>
    </row>
    <row r="888" spans="20:39"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  <c r="AF888" s="85"/>
      <c r="AG888" s="85"/>
      <c r="AH888" s="85"/>
      <c r="AI888" s="85"/>
      <c r="AJ888" s="85"/>
      <c r="AK888" s="85"/>
      <c r="AL888" s="85"/>
      <c r="AM888" s="85"/>
    </row>
    <row r="889" spans="20:39"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  <c r="AF889" s="85"/>
      <c r="AG889" s="85"/>
      <c r="AH889" s="85"/>
      <c r="AI889" s="85"/>
      <c r="AJ889" s="85"/>
      <c r="AK889" s="85"/>
      <c r="AL889" s="85"/>
      <c r="AM889" s="85"/>
    </row>
    <row r="890" spans="20:39"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  <c r="AF890" s="85"/>
      <c r="AG890" s="85"/>
      <c r="AH890" s="85"/>
      <c r="AI890" s="85"/>
      <c r="AJ890" s="85"/>
      <c r="AK890" s="85"/>
      <c r="AL890" s="85"/>
      <c r="AM890" s="85"/>
    </row>
    <row r="891" spans="20:39"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  <c r="AF891" s="85"/>
      <c r="AG891" s="85"/>
      <c r="AH891" s="85"/>
      <c r="AI891" s="85"/>
      <c r="AJ891" s="85"/>
      <c r="AK891" s="85"/>
      <c r="AL891" s="85"/>
      <c r="AM891" s="85"/>
    </row>
    <row r="892" spans="20:39"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  <c r="AF892" s="85"/>
      <c r="AG892" s="85"/>
      <c r="AH892" s="85"/>
      <c r="AI892" s="85"/>
      <c r="AJ892" s="85"/>
      <c r="AK892" s="85"/>
      <c r="AL892" s="85"/>
      <c r="AM892" s="85"/>
    </row>
    <row r="893" spans="20:39"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  <c r="AF893" s="85"/>
      <c r="AG893" s="85"/>
      <c r="AH893" s="85"/>
      <c r="AI893" s="85"/>
      <c r="AJ893" s="85"/>
      <c r="AK893" s="85"/>
      <c r="AL893" s="85"/>
      <c r="AM893" s="85"/>
    </row>
    <row r="894" spans="20:39"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  <c r="AF894" s="85"/>
      <c r="AG894" s="85"/>
      <c r="AH894" s="85"/>
      <c r="AI894" s="85"/>
      <c r="AJ894" s="85"/>
      <c r="AK894" s="85"/>
      <c r="AL894" s="85"/>
      <c r="AM894" s="85"/>
    </row>
    <row r="895" spans="20:39"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  <c r="AF895" s="85"/>
      <c r="AG895" s="85"/>
      <c r="AH895" s="85"/>
      <c r="AI895" s="85"/>
      <c r="AJ895" s="85"/>
      <c r="AK895" s="85"/>
      <c r="AL895" s="85"/>
      <c r="AM895" s="85"/>
    </row>
    <row r="896" spans="20:39"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  <c r="AF896" s="85"/>
      <c r="AG896" s="85"/>
      <c r="AH896" s="85"/>
      <c r="AI896" s="85"/>
      <c r="AJ896" s="85"/>
      <c r="AK896" s="85"/>
      <c r="AL896" s="85"/>
      <c r="AM896" s="85"/>
    </row>
    <row r="897" spans="20:39"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  <c r="AF897" s="85"/>
      <c r="AG897" s="85"/>
      <c r="AH897" s="85"/>
      <c r="AI897" s="85"/>
      <c r="AJ897" s="85"/>
      <c r="AK897" s="85"/>
      <c r="AL897" s="85"/>
      <c r="AM897" s="85"/>
    </row>
    <row r="898" spans="20:39"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  <c r="AF898" s="85"/>
      <c r="AG898" s="85"/>
      <c r="AH898" s="85"/>
      <c r="AI898" s="85"/>
      <c r="AJ898" s="85"/>
      <c r="AK898" s="85"/>
      <c r="AL898" s="85"/>
      <c r="AM898" s="85"/>
    </row>
    <row r="899" spans="20:39"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  <c r="AF899" s="85"/>
      <c r="AG899" s="85"/>
      <c r="AH899" s="85"/>
      <c r="AI899" s="85"/>
      <c r="AJ899" s="85"/>
      <c r="AK899" s="85"/>
      <c r="AL899" s="85"/>
      <c r="AM899" s="85"/>
    </row>
    <row r="900" spans="20:39"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  <c r="AF900" s="85"/>
      <c r="AG900" s="85"/>
      <c r="AH900" s="85"/>
      <c r="AI900" s="85"/>
      <c r="AJ900" s="85"/>
      <c r="AK900" s="85"/>
      <c r="AL900" s="85"/>
      <c r="AM900" s="85"/>
    </row>
    <row r="901" spans="20:39"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  <c r="AF901" s="85"/>
      <c r="AG901" s="85"/>
      <c r="AH901" s="85"/>
      <c r="AI901" s="85"/>
      <c r="AJ901" s="85"/>
      <c r="AK901" s="85"/>
      <c r="AL901" s="85"/>
      <c r="AM901" s="85"/>
    </row>
    <row r="902" spans="20:39"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  <c r="AF902" s="85"/>
      <c r="AG902" s="85"/>
      <c r="AH902" s="85"/>
      <c r="AI902" s="85"/>
      <c r="AJ902" s="85"/>
      <c r="AK902" s="85"/>
      <c r="AL902" s="85"/>
      <c r="AM902" s="85"/>
    </row>
    <row r="903" spans="20:39"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  <c r="AF903" s="85"/>
      <c r="AG903" s="85"/>
      <c r="AH903" s="85"/>
      <c r="AI903" s="85"/>
      <c r="AJ903" s="85"/>
      <c r="AK903" s="85"/>
      <c r="AL903" s="85"/>
      <c r="AM903" s="85"/>
    </row>
    <row r="904" spans="20:39"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  <c r="AF904" s="85"/>
      <c r="AG904" s="85"/>
      <c r="AH904" s="85"/>
      <c r="AI904" s="85"/>
      <c r="AJ904" s="85"/>
      <c r="AK904" s="85"/>
      <c r="AL904" s="85"/>
      <c r="AM904" s="85"/>
    </row>
    <row r="905" spans="20:39"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  <c r="AF905" s="85"/>
      <c r="AG905" s="85"/>
      <c r="AH905" s="85"/>
      <c r="AI905" s="85"/>
      <c r="AJ905" s="85"/>
      <c r="AK905" s="85"/>
      <c r="AL905" s="85"/>
      <c r="AM905" s="85"/>
    </row>
    <row r="906" spans="20:39"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  <c r="AF906" s="85"/>
      <c r="AG906" s="85"/>
      <c r="AH906" s="85"/>
      <c r="AI906" s="85"/>
      <c r="AJ906" s="85"/>
      <c r="AK906" s="85"/>
      <c r="AL906" s="85"/>
      <c r="AM906" s="85"/>
    </row>
    <row r="907" spans="20:39"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  <c r="AF907" s="85"/>
      <c r="AG907" s="85"/>
      <c r="AH907" s="85"/>
      <c r="AI907" s="85"/>
      <c r="AJ907" s="85"/>
      <c r="AK907" s="85"/>
      <c r="AL907" s="85"/>
      <c r="AM907" s="85"/>
    </row>
    <row r="908" spans="20:39"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  <c r="AF908" s="85"/>
      <c r="AG908" s="85"/>
      <c r="AH908" s="85"/>
      <c r="AI908" s="85"/>
      <c r="AJ908" s="85"/>
      <c r="AK908" s="85"/>
      <c r="AL908" s="85"/>
      <c r="AM908" s="85"/>
    </row>
    <row r="909" spans="20:39"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  <c r="AF909" s="85"/>
      <c r="AG909" s="85"/>
      <c r="AH909" s="85"/>
      <c r="AI909" s="85"/>
      <c r="AJ909" s="85"/>
      <c r="AK909" s="85"/>
      <c r="AL909" s="85"/>
      <c r="AM909" s="85"/>
    </row>
    <row r="910" spans="20:39"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  <c r="AF910" s="85"/>
      <c r="AG910" s="85"/>
      <c r="AH910" s="85"/>
      <c r="AI910" s="85"/>
      <c r="AJ910" s="85"/>
      <c r="AK910" s="85"/>
      <c r="AL910" s="85"/>
      <c r="AM910" s="85"/>
    </row>
    <row r="911" spans="20:39"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  <c r="AF911" s="85"/>
      <c r="AG911" s="85"/>
      <c r="AH911" s="85"/>
      <c r="AI911" s="85"/>
      <c r="AJ911" s="85"/>
      <c r="AK911" s="85"/>
      <c r="AL911" s="85"/>
      <c r="AM911" s="85"/>
    </row>
    <row r="912" spans="20:39"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  <c r="AF912" s="85"/>
      <c r="AG912" s="85"/>
      <c r="AH912" s="85"/>
      <c r="AI912" s="85"/>
      <c r="AJ912" s="85"/>
      <c r="AK912" s="85"/>
      <c r="AL912" s="85"/>
      <c r="AM912" s="85"/>
    </row>
    <row r="913" spans="20:39"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  <c r="AF913" s="85"/>
      <c r="AG913" s="85"/>
      <c r="AH913" s="85"/>
      <c r="AI913" s="85"/>
      <c r="AJ913" s="85"/>
      <c r="AK913" s="85"/>
      <c r="AL913" s="85"/>
      <c r="AM913" s="85"/>
    </row>
    <row r="914" spans="20:39"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  <c r="AF914" s="85"/>
      <c r="AG914" s="85"/>
      <c r="AH914" s="85"/>
      <c r="AI914" s="85"/>
      <c r="AJ914" s="85"/>
      <c r="AK914" s="85"/>
      <c r="AL914" s="85"/>
      <c r="AM914" s="85"/>
    </row>
    <row r="915" spans="20:39"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  <c r="AF915" s="85"/>
      <c r="AG915" s="85"/>
      <c r="AH915" s="85"/>
      <c r="AI915" s="85"/>
      <c r="AJ915" s="85"/>
      <c r="AK915" s="85"/>
      <c r="AL915" s="85"/>
      <c r="AM915" s="85"/>
    </row>
    <row r="916" spans="20:39"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  <c r="AF916" s="85"/>
      <c r="AG916" s="85"/>
      <c r="AH916" s="85"/>
      <c r="AI916" s="85"/>
      <c r="AJ916" s="85"/>
      <c r="AK916" s="85"/>
      <c r="AL916" s="85"/>
      <c r="AM916" s="85"/>
    </row>
    <row r="917" spans="20:39"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  <c r="AF917" s="85"/>
      <c r="AG917" s="85"/>
      <c r="AH917" s="85"/>
      <c r="AI917" s="85"/>
      <c r="AJ917" s="85"/>
      <c r="AK917" s="85"/>
      <c r="AL917" s="85"/>
      <c r="AM917" s="85"/>
    </row>
    <row r="918" spans="20:39"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  <c r="AF918" s="85"/>
      <c r="AG918" s="85"/>
      <c r="AH918" s="85"/>
      <c r="AI918" s="85"/>
      <c r="AJ918" s="85"/>
      <c r="AK918" s="85"/>
      <c r="AL918" s="85"/>
      <c r="AM918" s="85"/>
    </row>
    <row r="919" spans="20:39"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  <c r="AF919" s="85"/>
      <c r="AG919" s="85"/>
      <c r="AH919" s="85"/>
      <c r="AI919" s="85"/>
      <c r="AJ919" s="85"/>
      <c r="AK919" s="85"/>
      <c r="AL919" s="85"/>
      <c r="AM919" s="85"/>
    </row>
    <row r="920" spans="20:39"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  <c r="AF920" s="85"/>
      <c r="AG920" s="85"/>
      <c r="AH920" s="85"/>
      <c r="AI920" s="85"/>
      <c r="AJ920" s="85"/>
      <c r="AK920" s="85"/>
      <c r="AL920" s="85"/>
      <c r="AM920" s="85"/>
    </row>
    <row r="921" spans="20:39"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  <c r="AF921" s="85"/>
      <c r="AG921" s="85"/>
      <c r="AH921" s="85"/>
      <c r="AI921" s="85"/>
      <c r="AJ921" s="85"/>
      <c r="AK921" s="85"/>
      <c r="AL921" s="85"/>
      <c r="AM921" s="85"/>
    </row>
    <row r="922" spans="20:39"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  <c r="AF922" s="85"/>
      <c r="AG922" s="85"/>
      <c r="AH922" s="85"/>
      <c r="AI922" s="85"/>
      <c r="AJ922" s="85"/>
      <c r="AK922" s="85"/>
      <c r="AL922" s="85"/>
      <c r="AM922" s="85"/>
    </row>
    <row r="923" spans="20:39"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  <c r="AF923" s="85"/>
      <c r="AG923" s="85"/>
      <c r="AH923" s="85"/>
      <c r="AI923" s="85"/>
      <c r="AJ923" s="85"/>
      <c r="AK923" s="85"/>
      <c r="AL923" s="85"/>
      <c r="AM923" s="85"/>
    </row>
    <row r="924" spans="20:39"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  <c r="AF924" s="85"/>
      <c r="AG924" s="85"/>
      <c r="AH924" s="85"/>
      <c r="AI924" s="85"/>
      <c r="AJ924" s="85"/>
      <c r="AK924" s="85"/>
      <c r="AL924" s="85"/>
      <c r="AM924" s="85"/>
    </row>
    <row r="925" spans="20:39"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  <c r="AF925" s="85"/>
      <c r="AG925" s="85"/>
      <c r="AH925" s="85"/>
      <c r="AI925" s="85"/>
      <c r="AJ925" s="85"/>
      <c r="AK925" s="85"/>
      <c r="AL925" s="85"/>
      <c r="AM925" s="85"/>
    </row>
    <row r="926" spans="20:39"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  <c r="AF926" s="85"/>
      <c r="AG926" s="85"/>
      <c r="AH926" s="85"/>
      <c r="AI926" s="85"/>
      <c r="AJ926" s="85"/>
      <c r="AK926" s="85"/>
      <c r="AL926" s="85"/>
      <c r="AM926" s="85"/>
    </row>
    <row r="927" spans="20:39"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  <c r="AF927" s="85"/>
      <c r="AG927" s="85"/>
      <c r="AH927" s="85"/>
      <c r="AI927" s="85"/>
      <c r="AJ927" s="85"/>
      <c r="AK927" s="85"/>
      <c r="AL927" s="85"/>
      <c r="AM927" s="85"/>
    </row>
    <row r="928" spans="20:39"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  <c r="AF928" s="85"/>
      <c r="AG928" s="85"/>
      <c r="AH928" s="85"/>
      <c r="AI928" s="85"/>
      <c r="AJ928" s="85"/>
      <c r="AK928" s="85"/>
      <c r="AL928" s="85"/>
      <c r="AM928" s="85"/>
    </row>
    <row r="929" spans="20:39"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  <c r="AF929" s="85"/>
      <c r="AG929" s="85"/>
      <c r="AH929" s="85"/>
      <c r="AI929" s="85"/>
      <c r="AJ929" s="85"/>
      <c r="AK929" s="85"/>
      <c r="AL929" s="85"/>
      <c r="AM929" s="85"/>
    </row>
    <row r="930" spans="20:39"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  <c r="AF930" s="85"/>
      <c r="AG930" s="85"/>
      <c r="AH930" s="85"/>
      <c r="AI930" s="85"/>
      <c r="AJ930" s="85"/>
      <c r="AK930" s="85"/>
      <c r="AL930" s="85"/>
      <c r="AM930" s="85"/>
    </row>
    <row r="931" spans="20:39"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  <c r="AF931" s="85"/>
      <c r="AG931" s="85"/>
      <c r="AH931" s="85"/>
      <c r="AI931" s="85"/>
      <c r="AJ931" s="85"/>
      <c r="AK931" s="85"/>
      <c r="AL931" s="85"/>
      <c r="AM931" s="85"/>
    </row>
    <row r="932" spans="20:39"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  <c r="AF932" s="85"/>
      <c r="AG932" s="85"/>
      <c r="AH932" s="85"/>
      <c r="AI932" s="85"/>
      <c r="AJ932" s="85"/>
      <c r="AK932" s="85"/>
      <c r="AL932" s="85"/>
      <c r="AM932" s="85"/>
    </row>
    <row r="933" spans="20:39"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  <c r="AF933" s="85"/>
      <c r="AG933" s="85"/>
      <c r="AH933" s="85"/>
      <c r="AI933" s="85"/>
      <c r="AJ933" s="85"/>
      <c r="AK933" s="85"/>
      <c r="AL933" s="85"/>
      <c r="AM933" s="85"/>
    </row>
    <row r="934" spans="20:39"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  <c r="AF934" s="85"/>
      <c r="AG934" s="85"/>
      <c r="AH934" s="85"/>
      <c r="AI934" s="85"/>
      <c r="AJ934" s="85"/>
      <c r="AK934" s="85"/>
      <c r="AL934" s="85"/>
      <c r="AM934" s="85"/>
    </row>
    <row r="935" spans="20:39"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  <c r="AF935" s="85"/>
      <c r="AG935" s="85"/>
      <c r="AH935" s="85"/>
      <c r="AI935" s="85"/>
      <c r="AJ935" s="85"/>
      <c r="AK935" s="85"/>
      <c r="AL935" s="85"/>
      <c r="AM935" s="85"/>
    </row>
    <row r="936" spans="20:39"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  <c r="AF936" s="85"/>
      <c r="AG936" s="85"/>
      <c r="AH936" s="85"/>
      <c r="AI936" s="85"/>
      <c r="AJ936" s="85"/>
      <c r="AK936" s="85"/>
      <c r="AL936" s="85"/>
      <c r="AM936" s="85"/>
    </row>
    <row r="937" spans="20:39"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  <c r="AF937" s="85"/>
      <c r="AG937" s="85"/>
      <c r="AH937" s="85"/>
      <c r="AI937" s="85"/>
      <c r="AJ937" s="85"/>
      <c r="AK937" s="85"/>
      <c r="AL937" s="85"/>
      <c r="AM937" s="85"/>
    </row>
    <row r="938" spans="20:39"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  <c r="AF938" s="85"/>
      <c r="AG938" s="85"/>
      <c r="AH938" s="85"/>
      <c r="AI938" s="85"/>
      <c r="AJ938" s="85"/>
      <c r="AK938" s="85"/>
      <c r="AL938" s="85"/>
      <c r="AM938" s="85"/>
    </row>
    <row r="939" spans="20:39"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  <c r="AF939" s="85"/>
      <c r="AG939" s="85"/>
      <c r="AH939" s="85"/>
      <c r="AI939" s="85"/>
      <c r="AJ939" s="85"/>
      <c r="AK939" s="85"/>
      <c r="AL939" s="85"/>
      <c r="AM939" s="85"/>
    </row>
    <row r="940" spans="20:39"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  <c r="AF940" s="85"/>
      <c r="AG940" s="85"/>
      <c r="AH940" s="85"/>
      <c r="AI940" s="85"/>
      <c r="AJ940" s="85"/>
      <c r="AK940" s="85"/>
      <c r="AL940" s="85"/>
      <c r="AM940" s="85"/>
    </row>
    <row r="941" spans="20:39"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  <c r="AF941" s="85"/>
      <c r="AG941" s="85"/>
      <c r="AH941" s="85"/>
      <c r="AI941" s="85"/>
      <c r="AJ941" s="85"/>
      <c r="AK941" s="85"/>
      <c r="AL941" s="85"/>
      <c r="AM941" s="85"/>
    </row>
    <row r="942" spans="20:39"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  <c r="AF942" s="85"/>
      <c r="AG942" s="85"/>
      <c r="AH942" s="85"/>
      <c r="AI942" s="85"/>
      <c r="AJ942" s="85"/>
      <c r="AK942" s="85"/>
      <c r="AL942" s="85"/>
      <c r="AM942" s="85"/>
    </row>
    <row r="943" spans="20:39"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  <c r="AF943" s="85"/>
      <c r="AG943" s="85"/>
      <c r="AH943" s="85"/>
      <c r="AI943" s="85"/>
      <c r="AJ943" s="85"/>
      <c r="AK943" s="85"/>
      <c r="AL943" s="85"/>
      <c r="AM943" s="85"/>
    </row>
    <row r="944" spans="20:39"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  <c r="AF944" s="85"/>
      <c r="AG944" s="85"/>
      <c r="AH944" s="85"/>
      <c r="AI944" s="85"/>
      <c r="AJ944" s="85"/>
      <c r="AK944" s="85"/>
      <c r="AL944" s="85"/>
      <c r="AM944" s="85"/>
    </row>
    <row r="945" spans="20:39"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  <c r="AF945" s="85"/>
      <c r="AG945" s="85"/>
      <c r="AH945" s="85"/>
      <c r="AI945" s="85"/>
      <c r="AJ945" s="85"/>
      <c r="AK945" s="85"/>
      <c r="AL945" s="85"/>
      <c r="AM945" s="85"/>
    </row>
    <row r="946" spans="20:39"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  <c r="AF946" s="85"/>
      <c r="AG946" s="85"/>
      <c r="AH946" s="85"/>
      <c r="AI946" s="85"/>
      <c r="AJ946" s="85"/>
      <c r="AK946" s="85"/>
      <c r="AL946" s="85"/>
      <c r="AM946" s="85"/>
    </row>
    <row r="947" spans="20:39"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  <c r="AF947" s="85"/>
      <c r="AG947" s="85"/>
      <c r="AH947" s="85"/>
      <c r="AI947" s="85"/>
      <c r="AJ947" s="85"/>
      <c r="AK947" s="85"/>
      <c r="AL947" s="85"/>
      <c r="AM947" s="85"/>
    </row>
    <row r="948" spans="20:39"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  <c r="AF948" s="85"/>
      <c r="AG948" s="85"/>
      <c r="AH948" s="85"/>
      <c r="AI948" s="85"/>
      <c r="AJ948" s="85"/>
      <c r="AK948" s="85"/>
      <c r="AL948" s="85"/>
      <c r="AM948" s="85"/>
    </row>
    <row r="949" spans="20:39"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  <c r="AF949" s="85"/>
      <c r="AG949" s="85"/>
      <c r="AH949" s="85"/>
      <c r="AI949" s="85"/>
      <c r="AJ949" s="85"/>
      <c r="AK949" s="85"/>
      <c r="AL949" s="85"/>
      <c r="AM949" s="85"/>
    </row>
    <row r="950" spans="20:39"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  <c r="AF950" s="85"/>
      <c r="AG950" s="85"/>
      <c r="AH950" s="85"/>
      <c r="AI950" s="85"/>
      <c r="AJ950" s="85"/>
      <c r="AK950" s="85"/>
      <c r="AL950" s="85"/>
      <c r="AM950" s="85"/>
    </row>
    <row r="951" spans="20:39"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  <c r="AF951" s="85"/>
      <c r="AG951" s="85"/>
      <c r="AH951" s="85"/>
      <c r="AI951" s="85"/>
      <c r="AJ951" s="85"/>
      <c r="AK951" s="85"/>
      <c r="AL951" s="85"/>
      <c r="AM951" s="85"/>
    </row>
    <row r="952" spans="20:39"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  <c r="AF952" s="85"/>
      <c r="AG952" s="85"/>
      <c r="AH952" s="85"/>
      <c r="AI952" s="85"/>
      <c r="AJ952" s="85"/>
      <c r="AK952" s="85"/>
      <c r="AL952" s="85"/>
      <c r="AM952" s="85"/>
    </row>
    <row r="953" spans="20:39"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  <c r="AF953" s="85"/>
      <c r="AG953" s="85"/>
      <c r="AH953" s="85"/>
      <c r="AI953" s="85"/>
      <c r="AJ953" s="85"/>
      <c r="AK953" s="85"/>
      <c r="AL953" s="85"/>
      <c r="AM953" s="85"/>
    </row>
    <row r="954" spans="20:39"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  <c r="AF954" s="85"/>
      <c r="AG954" s="85"/>
      <c r="AH954" s="85"/>
      <c r="AI954" s="85"/>
      <c r="AJ954" s="85"/>
      <c r="AK954" s="85"/>
      <c r="AL954" s="85"/>
      <c r="AM954" s="85"/>
    </row>
    <row r="955" spans="20:39"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  <c r="AF955" s="85"/>
      <c r="AG955" s="85"/>
      <c r="AH955" s="85"/>
      <c r="AI955" s="85"/>
      <c r="AJ955" s="85"/>
      <c r="AK955" s="85"/>
      <c r="AL955" s="85"/>
      <c r="AM955" s="85"/>
    </row>
    <row r="956" spans="20:39"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  <c r="AF956" s="85"/>
      <c r="AG956" s="85"/>
      <c r="AH956" s="85"/>
      <c r="AI956" s="85"/>
      <c r="AJ956" s="85"/>
      <c r="AK956" s="85"/>
      <c r="AL956" s="85"/>
      <c r="AM956" s="85"/>
    </row>
    <row r="957" spans="20:39"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  <c r="AF957" s="85"/>
      <c r="AG957" s="85"/>
      <c r="AH957" s="85"/>
      <c r="AI957" s="85"/>
      <c r="AJ957" s="85"/>
      <c r="AK957" s="85"/>
      <c r="AL957" s="85"/>
      <c r="AM957" s="85"/>
    </row>
    <row r="958" spans="20:39"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  <c r="AF958" s="85"/>
      <c r="AG958" s="85"/>
      <c r="AH958" s="85"/>
      <c r="AI958" s="85"/>
      <c r="AJ958" s="85"/>
      <c r="AK958" s="85"/>
      <c r="AL958" s="85"/>
      <c r="AM958" s="85"/>
    </row>
    <row r="959" spans="20:39"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  <c r="AF959" s="85"/>
      <c r="AG959" s="85"/>
      <c r="AH959" s="85"/>
      <c r="AI959" s="85"/>
      <c r="AJ959" s="85"/>
      <c r="AK959" s="85"/>
      <c r="AL959" s="85"/>
      <c r="AM959" s="85"/>
    </row>
    <row r="960" spans="20:39"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  <c r="AF960" s="85"/>
      <c r="AG960" s="85"/>
      <c r="AH960" s="85"/>
      <c r="AI960" s="85"/>
      <c r="AJ960" s="85"/>
      <c r="AK960" s="85"/>
      <c r="AL960" s="85"/>
      <c r="AM960" s="85"/>
    </row>
    <row r="961" spans="20:39"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  <c r="AF961" s="85"/>
      <c r="AG961" s="85"/>
      <c r="AH961" s="85"/>
      <c r="AI961" s="85"/>
      <c r="AJ961" s="85"/>
      <c r="AK961" s="85"/>
      <c r="AL961" s="85"/>
      <c r="AM961" s="85"/>
    </row>
    <row r="962" spans="20:39"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  <c r="AF962" s="85"/>
      <c r="AG962" s="85"/>
      <c r="AH962" s="85"/>
      <c r="AI962" s="85"/>
      <c r="AJ962" s="85"/>
      <c r="AK962" s="85"/>
      <c r="AL962" s="85"/>
      <c r="AM962" s="85"/>
    </row>
    <row r="963" spans="20:39"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  <c r="AF963" s="85"/>
      <c r="AG963" s="85"/>
      <c r="AH963" s="85"/>
      <c r="AI963" s="85"/>
      <c r="AJ963" s="85"/>
      <c r="AK963" s="85"/>
      <c r="AL963" s="85"/>
      <c r="AM963" s="85"/>
    </row>
    <row r="964" spans="20:39"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  <c r="AF964" s="85"/>
      <c r="AG964" s="85"/>
      <c r="AH964" s="85"/>
      <c r="AI964" s="85"/>
      <c r="AJ964" s="85"/>
      <c r="AK964" s="85"/>
      <c r="AL964" s="85"/>
      <c r="AM964" s="85"/>
    </row>
    <row r="965" spans="20:39"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  <c r="AF965" s="85"/>
      <c r="AG965" s="85"/>
      <c r="AH965" s="85"/>
      <c r="AI965" s="85"/>
      <c r="AJ965" s="85"/>
      <c r="AK965" s="85"/>
      <c r="AL965" s="85"/>
      <c r="AM965" s="85"/>
    </row>
    <row r="966" spans="20:39"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  <c r="AF966" s="85"/>
      <c r="AG966" s="85"/>
      <c r="AH966" s="85"/>
      <c r="AI966" s="85"/>
      <c r="AJ966" s="85"/>
      <c r="AK966" s="85"/>
      <c r="AL966" s="85"/>
      <c r="AM966" s="85"/>
    </row>
    <row r="967" spans="20:39"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  <c r="AF967" s="85"/>
      <c r="AG967" s="85"/>
      <c r="AH967" s="85"/>
      <c r="AI967" s="85"/>
      <c r="AJ967" s="85"/>
      <c r="AK967" s="85"/>
      <c r="AL967" s="85"/>
      <c r="AM967" s="85"/>
    </row>
    <row r="968" spans="20:39"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  <c r="AF968" s="85"/>
      <c r="AG968" s="85"/>
      <c r="AH968" s="85"/>
      <c r="AI968" s="85"/>
      <c r="AJ968" s="85"/>
      <c r="AK968" s="85"/>
      <c r="AL968" s="85"/>
      <c r="AM968" s="85"/>
    </row>
    <row r="969" spans="20:39"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  <c r="AF969" s="85"/>
      <c r="AG969" s="85"/>
      <c r="AH969" s="85"/>
      <c r="AI969" s="85"/>
      <c r="AJ969" s="85"/>
      <c r="AK969" s="85"/>
      <c r="AL969" s="85"/>
      <c r="AM969" s="85"/>
    </row>
    <row r="970" spans="20:39"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  <c r="AF970" s="85"/>
      <c r="AG970" s="85"/>
      <c r="AH970" s="85"/>
      <c r="AI970" s="85"/>
      <c r="AJ970" s="85"/>
      <c r="AK970" s="85"/>
      <c r="AL970" s="85"/>
      <c r="AM970" s="85"/>
    </row>
    <row r="971" spans="20:39"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  <c r="AF971" s="85"/>
      <c r="AG971" s="85"/>
      <c r="AH971" s="85"/>
      <c r="AI971" s="85"/>
      <c r="AJ971" s="85"/>
      <c r="AK971" s="85"/>
      <c r="AL971" s="85"/>
      <c r="AM971" s="85"/>
    </row>
    <row r="972" spans="20:39"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  <c r="AF972" s="85"/>
      <c r="AG972" s="85"/>
      <c r="AH972" s="85"/>
      <c r="AI972" s="85"/>
      <c r="AJ972" s="85"/>
      <c r="AK972" s="85"/>
      <c r="AL972" s="85"/>
      <c r="AM972" s="85"/>
    </row>
    <row r="973" spans="20:39"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  <c r="AF973" s="85"/>
      <c r="AG973" s="85"/>
      <c r="AH973" s="85"/>
      <c r="AI973" s="85"/>
      <c r="AJ973" s="85"/>
      <c r="AK973" s="85"/>
      <c r="AL973" s="85"/>
      <c r="AM973" s="85"/>
    </row>
    <row r="974" spans="20:39"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  <c r="AF974" s="85"/>
      <c r="AG974" s="85"/>
      <c r="AH974" s="85"/>
      <c r="AI974" s="85"/>
      <c r="AJ974" s="85"/>
      <c r="AK974" s="85"/>
      <c r="AL974" s="85"/>
      <c r="AM974" s="85"/>
    </row>
    <row r="975" spans="20:39"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  <c r="AF975" s="85"/>
      <c r="AG975" s="85"/>
      <c r="AH975" s="85"/>
      <c r="AI975" s="85"/>
      <c r="AJ975" s="85"/>
      <c r="AK975" s="85"/>
      <c r="AL975" s="85"/>
      <c r="AM975" s="85"/>
    </row>
    <row r="976" spans="20:39"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  <c r="AF976" s="85"/>
      <c r="AG976" s="85"/>
      <c r="AH976" s="85"/>
      <c r="AI976" s="85"/>
      <c r="AJ976" s="85"/>
      <c r="AK976" s="85"/>
      <c r="AL976" s="85"/>
      <c r="AM976" s="85"/>
    </row>
    <row r="977" spans="20:39"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  <c r="AF977" s="85"/>
      <c r="AG977" s="85"/>
      <c r="AH977" s="85"/>
      <c r="AI977" s="85"/>
      <c r="AJ977" s="85"/>
      <c r="AK977" s="85"/>
      <c r="AL977" s="85"/>
      <c r="AM977" s="85"/>
    </row>
    <row r="978" spans="20:39"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  <c r="AF978" s="85"/>
      <c r="AG978" s="85"/>
      <c r="AH978" s="85"/>
      <c r="AI978" s="85"/>
      <c r="AJ978" s="85"/>
      <c r="AK978" s="85"/>
      <c r="AL978" s="85"/>
      <c r="AM978" s="85"/>
    </row>
    <row r="979" spans="20:39"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  <c r="AF979" s="85"/>
      <c r="AG979" s="85"/>
      <c r="AH979" s="85"/>
      <c r="AI979" s="85"/>
      <c r="AJ979" s="85"/>
      <c r="AK979" s="85"/>
      <c r="AL979" s="85"/>
      <c r="AM979" s="85"/>
    </row>
    <row r="980" spans="20:39"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  <c r="AF980" s="85"/>
      <c r="AG980" s="85"/>
      <c r="AH980" s="85"/>
      <c r="AI980" s="85"/>
      <c r="AJ980" s="85"/>
      <c r="AK980" s="85"/>
      <c r="AL980" s="85"/>
      <c r="AM980" s="85"/>
    </row>
    <row r="981" spans="20:39"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  <c r="AF981" s="85"/>
      <c r="AG981" s="85"/>
      <c r="AH981" s="85"/>
      <c r="AI981" s="85"/>
      <c r="AJ981" s="85"/>
      <c r="AK981" s="85"/>
      <c r="AL981" s="85"/>
      <c r="AM981" s="85"/>
    </row>
    <row r="982" spans="20:39"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  <c r="AF982" s="85"/>
      <c r="AG982" s="85"/>
      <c r="AH982" s="85"/>
      <c r="AI982" s="85"/>
      <c r="AJ982" s="85"/>
      <c r="AK982" s="85"/>
      <c r="AL982" s="85"/>
      <c r="AM982" s="85"/>
    </row>
    <row r="983" spans="20:39"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  <c r="AF983" s="85"/>
      <c r="AG983" s="85"/>
      <c r="AH983" s="85"/>
      <c r="AI983" s="85"/>
      <c r="AJ983" s="85"/>
      <c r="AK983" s="85"/>
      <c r="AL983" s="85"/>
      <c r="AM983" s="85"/>
    </row>
    <row r="984" spans="20:39"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  <c r="AF984" s="85"/>
      <c r="AG984" s="85"/>
      <c r="AH984" s="85"/>
      <c r="AI984" s="85"/>
      <c r="AJ984" s="85"/>
      <c r="AK984" s="85"/>
      <c r="AL984" s="85"/>
      <c r="AM984" s="85"/>
    </row>
    <row r="985" spans="20:39"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  <c r="AF985" s="85"/>
      <c r="AG985" s="85"/>
      <c r="AH985" s="85"/>
      <c r="AI985" s="85"/>
      <c r="AJ985" s="85"/>
      <c r="AK985" s="85"/>
      <c r="AL985" s="85"/>
      <c r="AM985" s="85"/>
    </row>
    <row r="986" spans="20:39"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  <c r="AF986" s="85"/>
      <c r="AG986" s="85"/>
      <c r="AH986" s="85"/>
      <c r="AI986" s="85"/>
      <c r="AJ986" s="85"/>
      <c r="AK986" s="85"/>
      <c r="AL986" s="85"/>
      <c r="AM986" s="85"/>
    </row>
    <row r="987" spans="20:39"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  <c r="AF987" s="85"/>
      <c r="AG987" s="85"/>
      <c r="AH987" s="85"/>
      <c r="AI987" s="85"/>
      <c r="AJ987" s="85"/>
      <c r="AK987" s="85"/>
      <c r="AL987" s="85"/>
      <c r="AM987" s="85"/>
    </row>
    <row r="988" spans="20:39"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  <c r="AF988" s="85"/>
      <c r="AG988" s="85"/>
      <c r="AH988" s="85"/>
      <c r="AI988" s="85"/>
      <c r="AJ988" s="85"/>
      <c r="AK988" s="85"/>
      <c r="AL988" s="85"/>
      <c r="AM988" s="85"/>
    </row>
    <row r="989" spans="20:39"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  <c r="AF989" s="85"/>
      <c r="AG989" s="85"/>
      <c r="AH989" s="85"/>
      <c r="AI989" s="85"/>
      <c r="AJ989" s="85"/>
      <c r="AK989" s="85"/>
      <c r="AL989" s="85"/>
      <c r="AM989" s="85"/>
    </row>
    <row r="990" spans="20:39"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  <c r="AF990" s="85"/>
      <c r="AG990" s="85"/>
      <c r="AH990" s="85"/>
      <c r="AI990" s="85"/>
      <c r="AJ990" s="85"/>
      <c r="AK990" s="85"/>
      <c r="AL990" s="85"/>
      <c r="AM990" s="85"/>
    </row>
    <row r="991" spans="20:39"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  <c r="AF991" s="85"/>
      <c r="AG991" s="85"/>
      <c r="AH991" s="85"/>
      <c r="AI991" s="85"/>
      <c r="AJ991" s="85"/>
      <c r="AK991" s="85"/>
      <c r="AL991" s="85"/>
      <c r="AM991" s="85"/>
    </row>
    <row r="992" spans="20:39"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  <c r="AF992" s="85"/>
      <c r="AG992" s="85"/>
      <c r="AH992" s="85"/>
      <c r="AI992" s="85"/>
      <c r="AJ992" s="85"/>
      <c r="AK992" s="85"/>
      <c r="AL992" s="85"/>
      <c r="AM992" s="85"/>
    </row>
    <row r="993" spans="20:39"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  <c r="AF993" s="85"/>
      <c r="AG993" s="85"/>
      <c r="AH993" s="85"/>
      <c r="AI993" s="85"/>
      <c r="AJ993" s="85"/>
      <c r="AK993" s="85"/>
      <c r="AL993" s="85"/>
      <c r="AM993" s="85"/>
    </row>
    <row r="994" spans="20:39"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  <c r="AF994" s="85"/>
      <c r="AG994" s="85"/>
      <c r="AH994" s="85"/>
      <c r="AI994" s="85"/>
      <c r="AJ994" s="85"/>
      <c r="AK994" s="85"/>
      <c r="AL994" s="85"/>
      <c r="AM994" s="85"/>
    </row>
    <row r="995" spans="20:39"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  <c r="AF995" s="85"/>
      <c r="AG995" s="85"/>
      <c r="AH995" s="85"/>
      <c r="AI995" s="85"/>
      <c r="AJ995" s="85"/>
      <c r="AK995" s="85"/>
      <c r="AL995" s="85"/>
      <c r="AM995" s="85"/>
    </row>
    <row r="996" spans="20:39"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  <c r="AF996" s="85"/>
      <c r="AG996" s="85"/>
      <c r="AH996" s="85"/>
      <c r="AI996" s="85"/>
      <c r="AJ996" s="85"/>
      <c r="AK996" s="85"/>
      <c r="AL996" s="85"/>
      <c r="AM996" s="85"/>
    </row>
    <row r="997" spans="20:39"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  <c r="AF997" s="85"/>
      <c r="AG997" s="85"/>
      <c r="AH997" s="85"/>
      <c r="AI997" s="85"/>
      <c r="AJ997" s="85"/>
      <c r="AK997" s="85"/>
      <c r="AL997" s="85"/>
      <c r="AM997" s="85"/>
    </row>
    <row r="998" spans="20:39"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  <c r="AF998" s="85"/>
      <c r="AG998" s="85"/>
      <c r="AH998" s="85"/>
      <c r="AI998" s="85"/>
      <c r="AJ998" s="85"/>
      <c r="AK998" s="85"/>
      <c r="AL998" s="85"/>
      <c r="AM998" s="85"/>
    </row>
    <row r="999" spans="20:39"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  <c r="AF999" s="85"/>
      <c r="AG999" s="85"/>
      <c r="AH999" s="85"/>
      <c r="AI999" s="85"/>
      <c r="AJ999" s="85"/>
      <c r="AK999" s="85"/>
      <c r="AL999" s="85"/>
      <c r="AM999" s="85"/>
    </row>
    <row r="1000" spans="20:39"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  <c r="AF1000" s="85"/>
      <c r="AG1000" s="85"/>
      <c r="AH1000" s="85"/>
      <c r="AI1000" s="85"/>
      <c r="AJ1000" s="85"/>
      <c r="AK1000" s="85"/>
      <c r="AL1000" s="85"/>
      <c r="AM1000" s="85"/>
    </row>
    <row r="1001" spans="20:39">
      <c r="T1001" s="85"/>
      <c r="U1001" s="85"/>
      <c r="V1001" s="85"/>
      <c r="W1001" s="85"/>
      <c r="X1001" s="85"/>
      <c r="Y1001" s="85"/>
      <c r="Z1001" s="85"/>
      <c r="AA1001" s="85"/>
      <c r="AB1001" s="85"/>
      <c r="AC1001" s="85"/>
      <c r="AD1001" s="85"/>
      <c r="AE1001" s="85"/>
      <c r="AF1001" s="85"/>
      <c r="AG1001" s="85"/>
      <c r="AH1001" s="85"/>
      <c r="AI1001" s="85"/>
      <c r="AJ1001" s="85"/>
      <c r="AK1001" s="85"/>
      <c r="AL1001" s="85"/>
      <c r="AM1001" s="85"/>
    </row>
    <row r="1002" spans="20:39">
      <c r="T1002" s="85"/>
      <c r="U1002" s="85"/>
      <c r="V1002" s="85"/>
      <c r="W1002" s="85"/>
      <c r="X1002" s="85"/>
      <c r="Y1002" s="85"/>
      <c r="Z1002" s="85"/>
      <c r="AA1002" s="85"/>
      <c r="AB1002" s="85"/>
      <c r="AC1002" s="85"/>
      <c r="AD1002" s="85"/>
      <c r="AE1002" s="85"/>
      <c r="AF1002" s="85"/>
      <c r="AG1002" s="85"/>
      <c r="AH1002" s="85"/>
      <c r="AI1002" s="85"/>
      <c r="AJ1002" s="85"/>
      <c r="AK1002" s="85"/>
      <c r="AL1002" s="85"/>
      <c r="AM1002" s="85"/>
    </row>
    <row r="1003" spans="20:39">
      <c r="T1003" s="85"/>
      <c r="U1003" s="85"/>
      <c r="V1003" s="85"/>
      <c r="W1003" s="85"/>
      <c r="X1003" s="85"/>
      <c r="Y1003" s="85"/>
      <c r="Z1003" s="85"/>
      <c r="AA1003" s="85"/>
      <c r="AB1003" s="85"/>
      <c r="AC1003" s="85"/>
      <c r="AD1003" s="85"/>
      <c r="AE1003" s="85"/>
      <c r="AF1003" s="85"/>
      <c r="AG1003" s="85"/>
      <c r="AH1003" s="85"/>
      <c r="AI1003" s="85"/>
      <c r="AJ1003" s="85"/>
      <c r="AK1003" s="85"/>
      <c r="AL1003" s="85"/>
      <c r="AM1003" s="85"/>
    </row>
    <row r="1004" spans="20:39">
      <c r="T1004" s="85"/>
      <c r="U1004" s="85"/>
      <c r="V1004" s="85"/>
      <c r="W1004" s="85"/>
      <c r="X1004" s="85"/>
      <c r="Y1004" s="85"/>
      <c r="Z1004" s="85"/>
      <c r="AA1004" s="85"/>
      <c r="AB1004" s="85"/>
      <c r="AC1004" s="85"/>
      <c r="AD1004" s="85"/>
      <c r="AE1004" s="85"/>
      <c r="AF1004" s="85"/>
      <c r="AG1004" s="85"/>
      <c r="AH1004" s="85"/>
      <c r="AI1004" s="85"/>
      <c r="AJ1004" s="85"/>
      <c r="AK1004" s="85"/>
      <c r="AL1004" s="85"/>
      <c r="AM1004" s="85"/>
    </row>
    <row r="1005" spans="20:39">
      <c r="T1005" s="85"/>
      <c r="U1005" s="85"/>
      <c r="V1005" s="85"/>
      <c r="W1005" s="85"/>
      <c r="X1005" s="85"/>
      <c r="Y1005" s="85"/>
      <c r="Z1005" s="85"/>
      <c r="AA1005" s="85"/>
      <c r="AB1005" s="85"/>
      <c r="AC1005" s="85"/>
      <c r="AD1005" s="85"/>
      <c r="AE1005" s="85"/>
      <c r="AF1005" s="85"/>
      <c r="AG1005" s="85"/>
      <c r="AH1005" s="85"/>
      <c r="AI1005" s="85"/>
      <c r="AJ1005" s="85"/>
      <c r="AK1005" s="85"/>
      <c r="AL1005" s="85"/>
      <c r="AM1005" s="85"/>
    </row>
    <row r="1006" spans="20:39">
      <c r="T1006" s="85"/>
      <c r="U1006" s="85"/>
      <c r="V1006" s="85"/>
      <c r="W1006" s="85"/>
      <c r="X1006" s="85"/>
      <c r="Y1006" s="85"/>
      <c r="Z1006" s="85"/>
      <c r="AA1006" s="85"/>
      <c r="AB1006" s="85"/>
      <c r="AC1006" s="85"/>
      <c r="AD1006" s="85"/>
      <c r="AE1006" s="85"/>
      <c r="AF1006" s="85"/>
      <c r="AG1006" s="85"/>
      <c r="AH1006" s="85"/>
      <c r="AI1006" s="85"/>
      <c r="AJ1006" s="85"/>
      <c r="AK1006" s="85"/>
      <c r="AL1006" s="85"/>
      <c r="AM1006" s="85"/>
    </row>
    <row r="1007" spans="20:39">
      <c r="T1007" s="85"/>
      <c r="U1007" s="85"/>
      <c r="V1007" s="85"/>
      <c r="W1007" s="85"/>
      <c r="X1007" s="85"/>
      <c r="Y1007" s="85"/>
      <c r="Z1007" s="85"/>
      <c r="AA1007" s="85"/>
      <c r="AB1007" s="85"/>
      <c r="AC1007" s="85"/>
      <c r="AD1007" s="85"/>
      <c r="AE1007" s="85"/>
      <c r="AF1007" s="85"/>
      <c r="AG1007" s="85"/>
      <c r="AH1007" s="85"/>
      <c r="AI1007" s="85"/>
      <c r="AJ1007" s="85"/>
      <c r="AK1007" s="85"/>
      <c r="AL1007" s="85"/>
      <c r="AM1007" s="85"/>
    </row>
    <row r="1008" spans="20:39">
      <c r="T1008" s="85"/>
      <c r="U1008" s="85"/>
      <c r="V1008" s="85"/>
      <c r="W1008" s="85"/>
      <c r="X1008" s="85"/>
      <c r="Y1008" s="85"/>
      <c r="Z1008" s="85"/>
      <c r="AA1008" s="85"/>
      <c r="AB1008" s="85"/>
      <c r="AC1008" s="85"/>
      <c r="AD1008" s="85"/>
      <c r="AE1008" s="85"/>
      <c r="AF1008" s="85"/>
      <c r="AG1008" s="85"/>
      <c r="AH1008" s="85"/>
      <c r="AI1008" s="85"/>
      <c r="AJ1008" s="85"/>
      <c r="AK1008" s="85"/>
      <c r="AL1008" s="85"/>
      <c r="AM1008" s="85"/>
    </row>
    <row r="1009" spans="20:39">
      <c r="T1009" s="85"/>
      <c r="U1009" s="85"/>
      <c r="V1009" s="85"/>
      <c r="W1009" s="85"/>
      <c r="X1009" s="85"/>
      <c r="Y1009" s="85"/>
      <c r="Z1009" s="85"/>
      <c r="AA1009" s="85"/>
      <c r="AB1009" s="85"/>
      <c r="AC1009" s="85"/>
      <c r="AD1009" s="85"/>
      <c r="AE1009" s="85"/>
      <c r="AF1009" s="85"/>
      <c r="AG1009" s="85"/>
      <c r="AH1009" s="85"/>
      <c r="AI1009" s="85"/>
      <c r="AJ1009" s="85"/>
      <c r="AK1009" s="85"/>
      <c r="AL1009" s="85"/>
      <c r="AM1009" s="85"/>
    </row>
    <row r="1010" spans="20:39">
      <c r="T1010" s="85"/>
      <c r="U1010" s="85"/>
      <c r="V1010" s="85"/>
      <c r="W1010" s="85"/>
      <c r="X1010" s="85"/>
      <c r="Y1010" s="85"/>
      <c r="Z1010" s="85"/>
      <c r="AA1010" s="85"/>
      <c r="AB1010" s="85"/>
      <c r="AC1010" s="85"/>
      <c r="AD1010" s="85"/>
      <c r="AE1010" s="85"/>
      <c r="AF1010" s="85"/>
      <c r="AG1010" s="85"/>
      <c r="AH1010" s="85"/>
      <c r="AI1010" s="85"/>
      <c r="AJ1010" s="85"/>
      <c r="AK1010" s="85"/>
      <c r="AL1010" s="85"/>
      <c r="AM1010" s="85"/>
    </row>
    <row r="1011" spans="20:39">
      <c r="T1011" s="85"/>
      <c r="U1011" s="85"/>
      <c r="V1011" s="85"/>
      <c r="W1011" s="85"/>
      <c r="X1011" s="85"/>
      <c r="Y1011" s="85"/>
      <c r="Z1011" s="85"/>
      <c r="AA1011" s="85"/>
      <c r="AB1011" s="85"/>
      <c r="AC1011" s="85"/>
      <c r="AD1011" s="85"/>
      <c r="AE1011" s="85"/>
      <c r="AF1011" s="85"/>
      <c r="AG1011" s="85"/>
      <c r="AH1011" s="85"/>
      <c r="AI1011" s="85"/>
      <c r="AJ1011" s="85"/>
      <c r="AK1011" s="85"/>
      <c r="AL1011" s="85"/>
      <c r="AM1011" s="85"/>
    </row>
    <row r="1012" spans="20:39">
      <c r="T1012" s="85"/>
      <c r="U1012" s="85"/>
      <c r="V1012" s="85"/>
      <c r="W1012" s="85"/>
      <c r="X1012" s="85"/>
      <c r="Y1012" s="85"/>
      <c r="Z1012" s="85"/>
      <c r="AA1012" s="85"/>
      <c r="AB1012" s="85"/>
      <c r="AC1012" s="85"/>
      <c r="AD1012" s="85"/>
      <c r="AE1012" s="85"/>
      <c r="AF1012" s="85"/>
      <c r="AG1012" s="85"/>
      <c r="AH1012" s="85"/>
      <c r="AI1012" s="85"/>
      <c r="AJ1012" s="85"/>
      <c r="AK1012" s="85"/>
      <c r="AL1012" s="85"/>
      <c r="AM1012" s="85"/>
    </row>
    <row r="1013" spans="20:39">
      <c r="T1013" s="85"/>
      <c r="U1013" s="85"/>
      <c r="V1013" s="85"/>
      <c r="W1013" s="85"/>
      <c r="X1013" s="85"/>
      <c r="Y1013" s="85"/>
      <c r="Z1013" s="85"/>
      <c r="AA1013" s="85"/>
      <c r="AB1013" s="85"/>
      <c r="AC1013" s="85"/>
      <c r="AD1013" s="85"/>
      <c r="AE1013" s="85"/>
      <c r="AF1013" s="85"/>
      <c r="AG1013" s="85"/>
      <c r="AH1013" s="85"/>
      <c r="AI1013" s="85"/>
      <c r="AJ1013" s="85"/>
      <c r="AK1013" s="85"/>
      <c r="AL1013" s="85"/>
      <c r="AM1013" s="85"/>
    </row>
    <row r="1014" spans="20:39">
      <c r="T1014" s="85"/>
      <c r="U1014" s="85"/>
      <c r="V1014" s="85"/>
      <c r="W1014" s="85"/>
      <c r="X1014" s="85"/>
      <c r="Y1014" s="85"/>
      <c r="Z1014" s="85"/>
      <c r="AA1014" s="85"/>
      <c r="AB1014" s="85"/>
      <c r="AC1014" s="85"/>
      <c r="AD1014" s="85"/>
      <c r="AE1014" s="85"/>
      <c r="AF1014" s="85"/>
      <c r="AG1014" s="85"/>
      <c r="AH1014" s="85"/>
      <c r="AI1014" s="85"/>
      <c r="AJ1014" s="85"/>
      <c r="AK1014" s="85"/>
      <c r="AL1014" s="85"/>
      <c r="AM1014" s="85"/>
    </row>
    <row r="1015" spans="20:39">
      <c r="T1015" s="85"/>
      <c r="U1015" s="85"/>
      <c r="V1015" s="85"/>
      <c r="W1015" s="85"/>
      <c r="X1015" s="85"/>
      <c r="Y1015" s="85"/>
      <c r="Z1015" s="85"/>
      <c r="AA1015" s="85"/>
      <c r="AB1015" s="85"/>
      <c r="AC1015" s="85"/>
      <c r="AD1015" s="85"/>
      <c r="AE1015" s="85"/>
      <c r="AF1015" s="85"/>
      <c r="AG1015" s="85"/>
      <c r="AH1015" s="85"/>
      <c r="AI1015" s="85"/>
      <c r="AJ1015" s="85"/>
      <c r="AK1015" s="85"/>
      <c r="AL1015" s="85"/>
      <c r="AM1015" s="85"/>
    </row>
    <row r="1016" spans="20:39">
      <c r="T1016" s="85"/>
      <c r="U1016" s="85"/>
      <c r="V1016" s="85"/>
      <c r="W1016" s="85"/>
      <c r="X1016" s="85"/>
      <c r="Y1016" s="85"/>
      <c r="Z1016" s="85"/>
      <c r="AA1016" s="85"/>
      <c r="AB1016" s="85"/>
      <c r="AC1016" s="85"/>
      <c r="AD1016" s="85"/>
      <c r="AE1016" s="85"/>
      <c r="AF1016" s="85"/>
      <c r="AG1016" s="85"/>
      <c r="AH1016" s="85"/>
      <c r="AI1016" s="85"/>
      <c r="AJ1016" s="85"/>
      <c r="AK1016" s="85"/>
      <c r="AL1016" s="85"/>
      <c r="AM1016" s="85"/>
    </row>
    <row r="1017" spans="20:39">
      <c r="T1017" s="85"/>
      <c r="U1017" s="85"/>
      <c r="V1017" s="85"/>
      <c r="W1017" s="85"/>
      <c r="X1017" s="85"/>
      <c r="Y1017" s="85"/>
      <c r="Z1017" s="85"/>
      <c r="AA1017" s="85"/>
      <c r="AB1017" s="85"/>
      <c r="AC1017" s="85"/>
      <c r="AD1017" s="85"/>
      <c r="AE1017" s="85"/>
      <c r="AF1017" s="85"/>
      <c r="AG1017" s="85"/>
      <c r="AH1017" s="85"/>
      <c r="AI1017" s="85"/>
      <c r="AJ1017" s="85"/>
      <c r="AK1017" s="85"/>
      <c r="AL1017" s="85"/>
      <c r="AM1017" s="85"/>
    </row>
    <row r="1018" spans="20:39">
      <c r="T1018" s="85"/>
      <c r="U1018" s="85"/>
      <c r="V1018" s="85"/>
      <c r="W1018" s="85"/>
      <c r="X1018" s="85"/>
      <c r="Y1018" s="85"/>
      <c r="Z1018" s="85"/>
      <c r="AA1018" s="85"/>
      <c r="AB1018" s="85"/>
      <c r="AC1018" s="85"/>
      <c r="AD1018" s="85"/>
      <c r="AE1018" s="85"/>
      <c r="AF1018" s="85"/>
      <c r="AG1018" s="85"/>
      <c r="AH1018" s="85"/>
      <c r="AI1018" s="85"/>
      <c r="AJ1018" s="85"/>
      <c r="AK1018" s="85"/>
      <c r="AL1018" s="85"/>
      <c r="AM1018" s="85"/>
    </row>
    <row r="1019" spans="20:39">
      <c r="T1019" s="85"/>
      <c r="U1019" s="85"/>
      <c r="V1019" s="85"/>
      <c r="W1019" s="85"/>
      <c r="X1019" s="85"/>
      <c r="Y1019" s="85"/>
      <c r="Z1019" s="85"/>
      <c r="AA1019" s="85"/>
      <c r="AB1019" s="85"/>
      <c r="AC1019" s="85"/>
      <c r="AD1019" s="85"/>
      <c r="AE1019" s="85"/>
      <c r="AF1019" s="85"/>
      <c r="AG1019" s="85"/>
      <c r="AH1019" s="85"/>
      <c r="AI1019" s="85"/>
      <c r="AJ1019" s="85"/>
      <c r="AK1019" s="85"/>
      <c r="AL1019" s="85"/>
      <c r="AM1019" s="85"/>
    </row>
    <row r="1020" spans="20:39">
      <c r="T1020" s="85"/>
      <c r="U1020" s="85"/>
      <c r="V1020" s="85"/>
      <c r="W1020" s="85"/>
      <c r="X1020" s="85"/>
      <c r="Y1020" s="85"/>
      <c r="Z1020" s="85"/>
      <c r="AA1020" s="85"/>
      <c r="AB1020" s="85"/>
      <c r="AC1020" s="85"/>
      <c r="AD1020" s="85"/>
      <c r="AE1020" s="85"/>
      <c r="AF1020" s="85"/>
      <c r="AG1020" s="85"/>
      <c r="AH1020" s="85"/>
      <c r="AI1020" s="85"/>
      <c r="AJ1020" s="85"/>
      <c r="AK1020" s="85"/>
      <c r="AL1020" s="85"/>
      <c r="AM1020" s="85"/>
    </row>
    <row r="1021" spans="20:39">
      <c r="T1021" s="85"/>
      <c r="U1021" s="85"/>
      <c r="V1021" s="85"/>
      <c r="W1021" s="85"/>
      <c r="X1021" s="85"/>
      <c r="Y1021" s="85"/>
      <c r="Z1021" s="85"/>
      <c r="AA1021" s="85"/>
      <c r="AB1021" s="85"/>
      <c r="AC1021" s="85"/>
      <c r="AD1021" s="85"/>
      <c r="AE1021" s="85"/>
      <c r="AF1021" s="85"/>
      <c r="AG1021" s="85"/>
      <c r="AH1021" s="85"/>
      <c r="AI1021" s="85"/>
      <c r="AJ1021" s="85"/>
      <c r="AK1021" s="85"/>
      <c r="AL1021" s="85"/>
      <c r="AM1021" s="85"/>
    </row>
    <row r="1022" spans="20:39">
      <c r="T1022" s="85"/>
      <c r="U1022" s="85"/>
      <c r="V1022" s="85"/>
      <c r="W1022" s="85"/>
      <c r="X1022" s="85"/>
      <c r="Y1022" s="85"/>
      <c r="Z1022" s="85"/>
      <c r="AA1022" s="85"/>
      <c r="AB1022" s="85"/>
      <c r="AC1022" s="85"/>
      <c r="AD1022" s="85"/>
      <c r="AE1022" s="85"/>
      <c r="AF1022" s="85"/>
      <c r="AG1022" s="85"/>
      <c r="AH1022" s="85"/>
      <c r="AI1022" s="85"/>
      <c r="AJ1022" s="85"/>
      <c r="AK1022" s="85"/>
      <c r="AL1022" s="85"/>
      <c r="AM1022" s="85"/>
    </row>
    <row r="1023" spans="20:39">
      <c r="T1023" s="85"/>
      <c r="U1023" s="85"/>
      <c r="V1023" s="85"/>
      <c r="W1023" s="85"/>
      <c r="X1023" s="85"/>
      <c r="Y1023" s="85"/>
      <c r="Z1023" s="85"/>
      <c r="AA1023" s="85"/>
      <c r="AB1023" s="85"/>
      <c r="AC1023" s="85"/>
      <c r="AD1023" s="85"/>
      <c r="AE1023" s="85"/>
      <c r="AF1023" s="85"/>
      <c r="AG1023" s="85"/>
      <c r="AH1023" s="85"/>
      <c r="AI1023" s="85"/>
      <c r="AJ1023" s="85"/>
      <c r="AK1023" s="85"/>
      <c r="AL1023" s="85"/>
      <c r="AM1023" s="85"/>
    </row>
    <row r="1024" spans="20:39">
      <c r="T1024" s="85"/>
      <c r="U1024" s="85"/>
      <c r="V1024" s="85"/>
      <c r="W1024" s="85"/>
      <c r="X1024" s="85"/>
      <c r="Y1024" s="85"/>
      <c r="Z1024" s="85"/>
      <c r="AA1024" s="85"/>
      <c r="AB1024" s="85"/>
      <c r="AC1024" s="85"/>
      <c r="AD1024" s="85"/>
      <c r="AE1024" s="85"/>
      <c r="AF1024" s="85"/>
      <c r="AG1024" s="85"/>
      <c r="AH1024" s="85"/>
      <c r="AI1024" s="85"/>
      <c r="AJ1024" s="85"/>
      <c r="AK1024" s="85"/>
      <c r="AL1024" s="85"/>
      <c r="AM1024" s="85"/>
    </row>
    <row r="1025" spans="20:39">
      <c r="T1025" s="85"/>
      <c r="U1025" s="85"/>
      <c r="V1025" s="85"/>
      <c r="W1025" s="85"/>
      <c r="X1025" s="85"/>
      <c r="Y1025" s="85"/>
      <c r="Z1025" s="85"/>
      <c r="AA1025" s="85"/>
      <c r="AB1025" s="85"/>
      <c r="AC1025" s="85"/>
      <c r="AD1025" s="85"/>
      <c r="AE1025" s="85"/>
      <c r="AF1025" s="85"/>
      <c r="AG1025" s="85"/>
      <c r="AH1025" s="85"/>
      <c r="AI1025" s="85"/>
      <c r="AJ1025" s="85"/>
      <c r="AK1025" s="85"/>
      <c r="AL1025" s="85"/>
      <c r="AM1025" s="85"/>
    </row>
    <row r="1026" spans="20:39">
      <c r="T1026" s="85"/>
      <c r="U1026" s="85"/>
      <c r="V1026" s="85"/>
      <c r="W1026" s="85"/>
      <c r="X1026" s="85"/>
      <c r="Y1026" s="85"/>
      <c r="Z1026" s="85"/>
      <c r="AA1026" s="85"/>
      <c r="AB1026" s="85"/>
      <c r="AC1026" s="85"/>
      <c r="AD1026" s="85"/>
      <c r="AE1026" s="85"/>
      <c r="AF1026" s="85"/>
      <c r="AG1026" s="85"/>
      <c r="AH1026" s="85"/>
      <c r="AI1026" s="85"/>
      <c r="AJ1026" s="85"/>
      <c r="AK1026" s="85"/>
      <c r="AL1026" s="85"/>
      <c r="AM1026" s="85"/>
    </row>
    <row r="1027" spans="20:39">
      <c r="T1027" s="85"/>
      <c r="U1027" s="85"/>
      <c r="V1027" s="85"/>
      <c r="W1027" s="85"/>
      <c r="X1027" s="85"/>
      <c r="Y1027" s="85"/>
      <c r="Z1027" s="85"/>
      <c r="AA1027" s="85"/>
      <c r="AB1027" s="85"/>
      <c r="AC1027" s="85"/>
      <c r="AD1027" s="85"/>
      <c r="AE1027" s="85"/>
      <c r="AF1027" s="85"/>
      <c r="AG1027" s="85"/>
      <c r="AH1027" s="85"/>
      <c r="AI1027" s="85"/>
      <c r="AJ1027" s="85"/>
      <c r="AK1027" s="85"/>
      <c r="AL1027" s="85"/>
      <c r="AM1027" s="85"/>
    </row>
    <row r="1028" spans="20:39">
      <c r="T1028" s="85"/>
      <c r="U1028" s="85"/>
      <c r="V1028" s="85"/>
      <c r="W1028" s="85"/>
      <c r="X1028" s="85"/>
      <c r="Y1028" s="85"/>
      <c r="Z1028" s="85"/>
      <c r="AA1028" s="85"/>
      <c r="AB1028" s="85"/>
      <c r="AC1028" s="85"/>
      <c r="AD1028" s="85"/>
      <c r="AE1028" s="85"/>
      <c r="AF1028" s="85"/>
      <c r="AG1028" s="85"/>
      <c r="AH1028" s="85"/>
      <c r="AI1028" s="85"/>
      <c r="AJ1028" s="85"/>
      <c r="AK1028" s="85"/>
      <c r="AL1028" s="85"/>
      <c r="AM1028" s="85"/>
    </row>
    <row r="1029" spans="20:39">
      <c r="T1029" s="85"/>
      <c r="U1029" s="85"/>
      <c r="V1029" s="85"/>
      <c r="W1029" s="85"/>
      <c r="X1029" s="85"/>
      <c r="Y1029" s="85"/>
      <c r="Z1029" s="85"/>
      <c r="AA1029" s="85"/>
      <c r="AB1029" s="85"/>
      <c r="AC1029" s="85"/>
      <c r="AD1029" s="85"/>
      <c r="AE1029" s="85"/>
      <c r="AF1029" s="85"/>
      <c r="AG1029" s="85"/>
      <c r="AH1029" s="85"/>
      <c r="AI1029" s="85"/>
      <c r="AJ1029" s="85"/>
      <c r="AK1029" s="85"/>
      <c r="AL1029" s="85"/>
      <c r="AM1029" s="85"/>
    </row>
    <row r="1030" spans="20:39">
      <c r="T1030" s="85"/>
      <c r="U1030" s="85"/>
      <c r="V1030" s="85"/>
      <c r="W1030" s="85"/>
      <c r="X1030" s="85"/>
      <c r="Y1030" s="85"/>
      <c r="Z1030" s="85"/>
      <c r="AA1030" s="85"/>
      <c r="AB1030" s="85"/>
      <c r="AC1030" s="85"/>
      <c r="AD1030" s="85"/>
      <c r="AE1030" s="85"/>
      <c r="AF1030" s="85"/>
      <c r="AG1030" s="85"/>
      <c r="AH1030" s="85"/>
      <c r="AI1030" s="85"/>
      <c r="AJ1030" s="85"/>
      <c r="AK1030" s="85"/>
      <c r="AL1030" s="85"/>
      <c r="AM1030" s="85"/>
    </row>
    <row r="1031" spans="20:39">
      <c r="T1031" s="85"/>
      <c r="U1031" s="85"/>
      <c r="V1031" s="85"/>
      <c r="W1031" s="85"/>
      <c r="X1031" s="85"/>
      <c r="Y1031" s="85"/>
      <c r="Z1031" s="85"/>
      <c r="AA1031" s="85"/>
      <c r="AB1031" s="85"/>
      <c r="AC1031" s="85"/>
      <c r="AD1031" s="85"/>
      <c r="AE1031" s="85"/>
      <c r="AF1031" s="85"/>
      <c r="AG1031" s="85"/>
      <c r="AH1031" s="85"/>
      <c r="AI1031" s="85"/>
      <c r="AJ1031" s="85"/>
      <c r="AK1031" s="85"/>
      <c r="AL1031" s="85"/>
      <c r="AM1031" s="85"/>
    </row>
    <row r="1032" spans="20:39">
      <c r="T1032" s="85"/>
      <c r="U1032" s="85"/>
      <c r="V1032" s="85"/>
      <c r="W1032" s="85"/>
      <c r="X1032" s="85"/>
      <c r="Y1032" s="85"/>
      <c r="Z1032" s="85"/>
      <c r="AA1032" s="85"/>
      <c r="AB1032" s="85"/>
      <c r="AC1032" s="85"/>
      <c r="AD1032" s="85"/>
      <c r="AE1032" s="85"/>
      <c r="AF1032" s="85"/>
      <c r="AG1032" s="85"/>
      <c r="AH1032" s="85"/>
      <c r="AI1032" s="85"/>
      <c r="AJ1032" s="85"/>
      <c r="AK1032" s="85"/>
      <c r="AL1032" s="85"/>
      <c r="AM1032" s="85"/>
    </row>
    <row r="1033" spans="20:39">
      <c r="T1033" s="85"/>
      <c r="U1033" s="85"/>
      <c r="V1033" s="85"/>
      <c r="W1033" s="85"/>
      <c r="X1033" s="85"/>
      <c r="Y1033" s="85"/>
      <c r="Z1033" s="85"/>
      <c r="AA1033" s="85"/>
      <c r="AB1033" s="85"/>
      <c r="AC1033" s="85"/>
      <c r="AD1033" s="85"/>
      <c r="AE1033" s="85"/>
      <c r="AF1033" s="85"/>
      <c r="AG1033" s="85"/>
      <c r="AH1033" s="85"/>
      <c r="AI1033" s="85"/>
      <c r="AJ1033" s="85"/>
      <c r="AK1033" s="85"/>
      <c r="AL1033" s="85"/>
      <c r="AM1033" s="85"/>
    </row>
    <row r="1034" spans="20:39">
      <c r="T1034" s="85"/>
      <c r="U1034" s="85"/>
      <c r="V1034" s="85"/>
      <c r="W1034" s="85"/>
      <c r="X1034" s="85"/>
      <c r="Y1034" s="85"/>
      <c r="Z1034" s="85"/>
      <c r="AA1034" s="85"/>
      <c r="AB1034" s="85"/>
      <c r="AC1034" s="85"/>
      <c r="AD1034" s="85"/>
      <c r="AE1034" s="85"/>
      <c r="AF1034" s="85"/>
      <c r="AG1034" s="85"/>
      <c r="AH1034" s="85"/>
      <c r="AI1034" s="85"/>
      <c r="AJ1034" s="85"/>
      <c r="AK1034" s="85"/>
      <c r="AL1034" s="85"/>
      <c r="AM1034" s="85"/>
    </row>
    <row r="1035" spans="20:39">
      <c r="T1035" s="85"/>
      <c r="U1035" s="85"/>
      <c r="V1035" s="85"/>
      <c r="W1035" s="85"/>
      <c r="X1035" s="85"/>
      <c r="Y1035" s="85"/>
      <c r="Z1035" s="85"/>
      <c r="AA1035" s="85"/>
      <c r="AB1035" s="85"/>
      <c r="AC1035" s="85"/>
      <c r="AD1035" s="85"/>
      <c r="AE1035" s="85"/>
      <c r="AF1035" s="85"/>
      <c r="AG1035" s="85"/>
      <c r="AH1035" s="85"/>
      <c r="AI1035" s="85"/>
      <c r="AJ1035" s="85"/>
      <c r="AK1035" s="85"/>
      <c r="AL1035" s="85"/>
      <c r="AM1035" s="85"/>
    </row>
    <row r="1036" spans="20:39">
      <c r="T1036" s="85"/>
      <c r="U1036" s="85"/>
      <c r="V1036" s="85"/>
      <c r="W1036" s="85"/>
      <c r="X1036" s="85"/>
      <c r="Y1036" s="85"/>
      <c r="Z1036" s="85"/>
      <c r="AA1036" s="85"/>
      <c r="AB1036" s="85"/>
      <c r="AC1036" s="85"/>
      <c r="AD1036" s="85"/>
      <c r="AE1036" s="85"/>
      <c r="AF1036" s="85"/>
      <c r="AG1036" s="85"/>
      <c r="AH1036" s="85"/>
      <c r="AI1036" s="85"/>
      <c r="AJ1036" s="85"/>
      <c r="AK1036" s="85"/>
      <c r="AL1036" s="85"/>
      <c r="AM1036" s="85"/>
    </row>
    <row r="1037" spans="20:39">
      <c r="T1037" s="85"/>
      <c r="U1037" s="85"/>
      <c r="V1037" s="85"/>
      <c r="W1037" s="85"/>
      <c r="X1037" s="85"/>
      <c r="Y1037" s="85"/>
      <c r="Z1037" s="85"/>
      <c r="AA1037" s="85"/>
      <c r="AB1037" s="85"/>
      <c r="AC1037" s="85"/>
      <c r="AD1037" s="85"/>
      <c r="AE1037" s="85"/>
      <c r="AF1037" s="85"/>
      <c r="AG1037" s="85"/>
      <c r="AH1037" s="85"/>
      <c r="AI1037" s="85"/>
      <c r="AJ1037" s="85"/>
      <c r="AK1037" s="85"/>
      <c r="AL1037" s="85"/>
      <c r="AM1037" s="85"/>
    </row>
    <row r="1038" spans="20:39">
      <c r="T1038" s="85"/>
      <c r="U1038" s="85"/>
      <c r="V1038" s="85"/>
      <c r="W1038" s="85"/>
      <c r="X1038" s="85"/>
      <c r="Y1038" s="85"/>
      <c r="Z1038" s="85"/>
      <c r="AA1038" s="85"/>
      <c r="AB1038" s="85"/>
      <c r="AC1038" s="85"/>
      <c r="AD1038" s="85"/>
      <c r="AE1038" s="85"/>
      <c r="AF1038" s="85"/>
      <c r="AG1038" s="85"/>
      <c r="AH1038" s="85"/>
      <c r="AI1038" s="85"/>
      <c r="AJ1038" s="85"/>
      <c r="AK1038" s="85"/>
      <c r="AL1038" s="85"/>
      <c r="AM1038" s="85"/>
    </row>
    <row r="1039" spans="20:39">
      <c r="T1039" s="85"/>
      <c r="U1039" s="85"/>
      <c r="V1039" s="85"/>
      <c r="W1039" s="85"/>
      <c r="X1039" s="85"/>
      <c r="Y1039" s="85"/>
      <c r="Z1039" s="85"/>
      <c r="AA1039" s="85"/>
      <c r="AB1039" s="85"/>
      <c r="AC1039" s="85"/>
      <c r="AD1039" s="85"/>
      <c r="AE1039" s="85"/>
      <c r="AF1039" s="85"/>
      <c r="AG1039" s="85"/>
      <c r="AH1039" s="85"/>
      <c r="AI1039" s="85"/>
      <c r="AJ1039" s="85"/>
      <c r="AK1039" s="85"/>
      <c r="AL1039" s="85"/>
      <c r="AM1039" s="85"/>
    </row>
    <row r="1040" spans="20:39">
      <c r="T1040" s="85"/>
      <c r="U1040" s="85"/>
      <c r="V1040" s="85"/>
      <c r="W1040" s="85"/>
      <c r="X1040" s="85"/>
      <c r="Y1040" s="85"/>
      <c r="Z1040" s="85"/>
      <c r="AA1040" s="85"/>
      <c r="AB1040" s="85"/>
      <c r="AC1040" s="85"/>
      <c r="AD1040" s="85"/>
      <c r="AE1040" s="85"/>
      <c r="AF1040" s="85"/>
      <c r="AG1040" s="85"/>
      <c r="AH1040" s="85"/>
      <c r="AI1040" s="85"/>
      <c r="AJ1040" s="85"/>
      <c r="AK1040" s="85"/>
      <c r="AL1040" s="85"/>
      <c r="AM1040" s="85"/>
    </row>
    <row r="1041" spans="20:39">
      <c r="T1041" s="85"/>
      <c r="U1041" s="85"/>
      <c r="V1041" s="85"/>
      <c r="W1041" s="85"/>
      <c r="X1041" s="85"/>
      <c r="Y1041" s="85"/>
      <c r="Z1041" s="85"/>
      <c r="AA1041" s="85"/>
      <c r="AB1041" s="85"/>
      <c r="AC1041" s="85"/>
      <c r="AD1041" s="85"/>
      <c r="AE1041" s="85"/>
      <c r="AF1041" s="85"/>
      <c r="AG1041" s="85"/>
      <c r="AH1041" s="85"/>
      <c r="AI1041" s="85"/>
      <c r="AJ1041" s="85"/>
      <c r="AK1041" s="85"/>
      <c r="AL1041" s="85"/>
      <c r="AM1041" s="85"/>
    </row>
    <row r="1042" spans="20:39">
      <c r="T1042" s="85"/>
      <c r="U1042" s="85"/>
      <c r="V1042" s="85"/>
      <c r="W1042" s="85"/>
      <c r="X1042" s="85"/>
      <c r="Y1042" s="85"/>
      <c r="Z1042" s="85"/>
      <c r="AA1042" s="85"/>
      <c r="AB1042" s="85"/>
      <c r="AC1042" s="85"/>
      <c r="AD1042" s="85"/>
      <c r="AE1042" s="85"/>
      <c r="AF1042" s="85"/>
      <c r="AG1042" s="85"/>
      <c r="AH1042" s="85"/>
      <c r="AI1042" s="85"/>
      <c r="AJ1042" s="85"/>
      <c r="AK1042" s="85"/>
      <c r="AL1042" s="85"/>
      <c r="AM1042" s="85"/>
    </row>
    <row r="1043" spans="20:39">
      <c r="T1043" s="85"/>
      <c r="U1043" s="85"/>
      <c r="V1043" s="85"/>
      <c r="W1043" s="85"/>
      <c r="X1043" s="85"/>
      <c r="Y1043" s="85"/>
      <c r="Z1043" s="85"/>
      <c r="AA1043" s="85"/>
      <c r="AB1043" s="85"/>
      <c r="AC1043" s="85"/>
      <c r="AD1043" s="85"/>
      <c r="AE1043" s="85"/>
      <c r="AF1043" s="85"/>
      <c r="AG1043" s="85"/>
      <c r="AH1043" s="85"/>
      <c r="AI1043" s="85"/>
      <c r="AJ1043" s="85"/>
      <c r="AK1043" s="85"/>
      <c r="AL1043" s="85"/>
      <c r="AM1043" s="85"/>
    </row>
    <row r="1044" spans="20:39">
      <c r="T1044" s="85"/>
      <c r="U1044" s="85"/>
      <c r="V1044" s="85"/>
      <c r="W1044" s="85"/>
      <c r="X1044" s="85"/>
      <c r="Y1044" s="85"/>
      <c r="Z1044" s="85"/>
      <c r="AA1044" s="85"/>
      <c r="AB1044" s="85"/>
      <c r="AC1044" s="85"/>
      <c r="AD1044" s="85"/>
      <c r="AE1044" s="85"/>
      <c r="AF1044" s="85"/>
      <c r="AG1044" s="85"/>
      <c r="AH1044" s="85"/>
      <c r="AI1044" s="85"/>
      <c r="AJ1044" s="85"/>
      <c r="AK1044" s="85"/>
      <c r="AL1044" s="85"/>
      <c r="AM1044" s="85"/>
    </row>
    <row r="1045" spans="20:39">
      <c r="T1045" s="85"/>
      <c r="U1045" s="85"/>
      <c r="V1045" s="85"/>
      <c r="W1045" s="85"/>
      <c r="X1045" s="85"/>
      <c r="Y1045" s="85"/>
      <c r="Z1045" s="85"/>
      <c r="AA1045" s="85"/>
      <c r="AB1045" s="85"/>
      <c r="AC1045" s="85"/>
      <c r="AD1045" s="85"/>
      <c r="AE1045" s="85"/>
      <c r="AF1045" s="85"/>
      <c r="AG1045" s="85"/>
      <c r="AH1045" s="85"/>
      <c r="AI1045" s="85"/>
      <c r="AJ1045" s="85"/>
      <c r="AK1045" s="85"/>
      <c r="AL1045" s="85"/>
      <c r="AM1045" s="85"/>
    </row>
    <row r="1046" spans="20:39">
      <c r="T1046" s="85"/>
      <c r="U1046" s="85"/>
      <c r="V1046" s="85"/>
      <c r="W1046" s="85"/>
      <c r="X1046" s="85"/>
      <c r="Y1046" s="85"/>
      <c r="Z1046" s="85"/>
      <c r="AA1046" s="85"/>
      <c r="AB1046" s="85"/>
      <c r="AC1046" s="85"/>
      <c r="AD1046" s="85"/>
      <c r="AE1046" s="85"/>
      <c r="AF1046" s="85"/>
      <c r="AG1046" s="85"/>
      <c r="AH1046" s="85"/>
      <c r="AI1046" s="85"/>
      <c r="AJ1046" s="85"/>
      <c r="AK1046" s="85"/>
      <c r="AL1046" s="85"/>
      <c r="AM1046" s="85"/>
    </row>
    <row r="1047" spans="20:39">
      <c r="T1047" s="85"/>
      <c r="U1047" s="85"/>
      <c r="V1047" s="85"/>
      <c r="W1047" s="85"/>
      <c r="X1047" s="85"/>
      <c r="Y1047" s="85"/>
      <c r="Z1047" s="85"/>
      <c r="AA1047" s="85"/>
      <c r="AB1047" s="85"/>
      <c r="AC1047" s="85"/>
      <c r="AD1047" s="85"/>
      <c r="AE1047" s="85"/>
      <c r="AF1047" s="85"/>
      <c r="AG1047" s="85"/>
      <c r="AH1047" s="85"/>
      <c r="AI1047" s="85"/>
      <c r="AJ1047" s="85"/>
      <c r="AK1047" s="85"/>
      <c r="AL1047" s="85"/>
      <c r="AM1047" s="85"/>
    </row>
    <row r="1048" spans="20:39">
      <c r="T1048" s="85"/>
      <c r="U1048" s="85"/>
      <c r="V1048" s="85"/>
      <c r="W1048" s="85"/>
      <c r="X1048" s="85"/>
      <c r="Y1048" s="85"/>
      <c r="Z1048" s="85"/>
      <c r="AA1048" s="85"/>
      <c r="AB1048" s="85"/>
      <c r="AC1048" s="85"/>
      <c r="AD1048" s="85"/>
      <c r="AE1048" s="85"/>
      <c r="AF1048" s="85"/>
      <c r="AG1048" s="85"/>
      <c r="AH1048" s="85"/>
      <c r="AI1048" s="85"/>
      <c r="AJ1048" s="85"/>
      <c r="AK1048" s="85"/>
      <c r="AL1048" s="85"/>
      <c r="AM1048" s="85"/>
    </row>
    <row r="1049" spans="20:39">
      <c r="T1049" s="85"/>
      <c r="U1049" s="85"/>
      <c r="V1049" s="85"/>
      <c r="W1049" s="85"/>
      <c r="X1049" s="85"/>
      <c r="Y1049" s="85"/>
      <c r="Z1049" s="85"/>
      <c r="AA1049" s="85"/>
      <c r="AB1049" s="85"/>
      <c r="AC1049" s="85"/>
      <c r="AD1049" s="85"/>
      <c r="AE1049" s="85"/>
      <c r="AF1049" s="85"/>
      <c r="AG1049" s="85"/>
      <c r="AH1049" s="85"/>
      <c r="AI1049" s="85"/>
      <c r="AJ1049" s="85"/>
      <c r="AK1049" s="85"/>
      <c r="AL1049" s="85"/>
      <c r="AM1049" s="85"/>
    </row>
    <row r="1050" spans="20:39">
      <c r="T1050" s="85"/>
      <c r="U1050" s="85"/>
      <c r="V1050" s="85"/>
      <c r="W1050" s="85"/>
      <c r="X1050" s="85"/>
      <c r="Y1050" s="85"/>
      <c r="Z1050" s="85"/>
      <c r="AA1050" s="85"/>
      <c r="AB1050" s="85"/>
      <c r="AC1050" s="85"/>
      <c r="AD1050" s="85"/>
      <c r="AE1050" s="85"/>
      <c r="AF1050" s="85"/>
      <c r="AG1050" s="85"/>
      <c r="AH1050" s="85"/>
      <c r="AI1050" s="85"/>
      <c r="AJ1050" s="85"/>
      <c r="AK1050" s="85"/>
      <c r="AL1050" s="85"/>
      <c r="AM1050" s="85"/>
    </row>
    <row r="1051" spans="20:39">
      <c r="T1051" s="85"/>
      <c r="U1051" s="85"/>
      <c r="V1051" s="85"/>
      <c r="W1051" s="85"/>
      <c r="X1051" s="85"/>
      <c r="Y1051" s="85"/>
      <c r="Z1051" s="85"/>
      <c r="AA1051" s="85"/>
      <c r="AB1051" s="85"/>
      <c r="AC1051" s="85"/>
      <c r="AD1051" s="85"/>
      <c r="AE1051" s="85"/>
      <c r="AF1051" s="85"/>
      <c r="AG1051" s="85"/>
      <c r="AH1051" s="85"/>
      <c r="AI1051" s="85"/>
      <c r="AJ1051" s="85"/>
      <c r="AK1051" s="85"/>
      <c r="AL1051" s="85"/>
      <c r="AM1051" s="85"/>
    </row>
    <row r="1052" spans="20:39">
      <c r="T1052" s="85"/>
      <c r="U1052" s="85"/>
      <c r="V1052" s="85"/>
      <c r="W1052" s="85"/>
      <c r="X1052" s="85"/>
      <c r="Y1052" s="85"/>
      <c r="Z1052" s="85"/>
      <c r="AA1052" s="85"/>
      <c r="AB1052" s="85"/>
      <c r="AC1052" s="85"/>
      <c r="AD1052" s="85"/>
      <c r="AE1052" s="85"/>
      <c r="AF1052" s="85"/>
      <c r="AG1052" s="85"/>
      <c r="AH1052" s="85"/>
      <c r="AI1052" s="85"/>
      <c r="AJ1052" s="85"/>
      <c r="AK1052" s="85"/>
      <c r="AL1052" s="85"/>
      <c r="AM1052" s="85"/>
    </row>
    <row r="1053" spans="20:39">
      <c r="T1053" s="85"/>
      <c r="U1053" s="85"/>
      <c r="V1053" s="85"/>
      <c r="W1053" s="85"/>
      <c r="X1053" s="85"/>
      <c r="Y1053" s="85"/>
      <c r="Z1053" s="85"/>
      <c r="AA1053" s="85"/>
      <c r="AB1053" s="85"/>
      <c r="AC1053" s="85"/>
      <c r="AD1053" s="85"/>
      <c r="AE1053" s="85"/>
      <c r="AF1053" s="85"/>
      <c r="AG1053" s="85"/>
      <c r="AH1053" s="85"/>
      <c r="AI1053" s="85"/>
      <c r="AJ1053" s="85"/>
      <c r="AK1053" s="85"/>
      <c r="AL1053" s="85"/>
      <c r="AM1053" s="85"/>
    </row>
    <row r="1054" spans="20:39">
      <c r="T1054" s="85"/>
      <c r="U1054" s="85"/>
      <c r="V1054" s="85"/>
      <c r="W1054" s="85"/>
      <c r="X1054" s="85"/>
      <c r="Y1054" s="85"/>
      <c r="Z1054" s="85"/>
      <c r="AA1054" s="85"/>
      <c r="AB1054" s="85"/>
      <c r="AC1054" s="85"/>
      <c r="AD1054" s="85"/>
      <c r="AE1054" s="85"/>
      <c r="AF1054" s="85"/>
      <c r="AG1054" s="85"/>
      <c r="AH1054" s="85"/>
      <c r="AI1054" s="85"/>
      <c r="AJ1054" s="85"/>
      <c r="AK1054" s="85"/>
      <c r="AL1054" s="85"/>
      <c r="AM1054" s="85"/>
    </row>
    <row r="1055" spans="20:39">
      <c r="T1055" s="85"/>
      <c r="U1055" s="85"/>
      <c r="V1055" s="85"/>
      <c r="W1055" s="85"/>
      <c r="X1055" s="85"/>
      <c r="Y1055" s="85"/>
      <c r="Z1055" s="85"/>
      <c r="AA1055" s="85"/>
      <c r="AB1055" s="85"/>
      <c r="AC1055" s="85"/>
      <c r="AD1055" s="85"/>
      <c r="AE1055" s="85"/>
      <c r="AF1055" s="85"/>
      <c r="AG1055" s="85"/>
      <c r="AH1055" s="85"/>
      <c r="AI1055" s="85"/>
      <c r="AJ1055" s="85"/>
      <c r="AK1055" s="85"/>
      <c r="AL1055" s="85"/>
      <c r="AM1055" s="85"/>
    </row>
    <row r="1056" spans="20:39">
      <c r="T1056" s="85"/>
      <c r="U1056" s="85"/>
      <c r="V1056" s="85"/>
      <c r="W1056" s="85"/>
      <c r="X1056" s="85"/>
      <c r="Y1056" s="85"/>
      <c r="Z1056" s="85"/>
      <c r="AA1056" s="85"/>
      <c r="AB1056" s="85"/>
      <c r="AC1056" s="85"/>
      <c r="AD1056" s="85"/>
      <c r="AE1056" s="85"/>
      <c r="AF1056" s="85"/>
      <c r="AG1056" s="85"/>
      <c r="AH1056" s="85"/>
      <c r="AI1056" s="85"/>
      <c r="AJ1056" s="85"/>
      <c r="AK1056" s="85"/>
      <c r="AL1056" s="85"/>
      <c r="AM1056" s="85"/>
    </row>
    <row r="1057" spans="20:39">
      <c r="T1057" s="85"/>
      <c r="U1057" s="85"/>
      <c r="V1057" s="85"/>
      <c r="W1057" s="85"/>
      <c r="X1057" s="85"/>
      <c r="Y1057" s="85"/>
      <c r="Z1057" s="85"/>
      <c r="AA1057" s="85"/>
      <c r="AB1057" s="85"/>
      <c r="AC1057" s="85"/>
      <c r="AD1057" s="85"/>
      <c r="AE1057" s="85"/>
      <c r="AF1057" s="85"/>
      <c r="AG1057" s="85"/>
      <c r="AH1057" s="85"/>
      <c r="AI1057" s="85"/>
      <c r="AJ1057" s="85"/>
      <c r="AK1057" s="85"/>
      <c r="AL1057" s="85"/>
      <c r="AM1057" s="85"/>
    </row>
    <row r="1058" spans="20:39">
      <c r="T1058" s="85"/>
      <c r="U1058" s="85"/>
      <c r="V1058" s="85"/>
      <c r="W1058" s="85"/>
      <c r="X1058" s="85"/>
      <c r="Y1058" s="85"/>
      <c r="Z1058" s="85"/>
      <c r="AA1058" s="85"/>
      <c r="AB1058" s="85"/>
      <c r="AC1058" s="85"/>
      <c r="AD1058" s="85"/>
      <c r="AE1058" s="85"/>
      <c r="AF1058" s="85"/>
      <c r="AG1058" s="85"/>
      <c r="AH1058" s="85"/>
      <c r="AI1058" s="85"/>
      <c r="AJ1058" s="85"/>
      <c r="AK1058" s="85"/>
      <c r="AL1058" s="85"/>
      <c r="AM1058" s="85"/>
    </row>
    <row r="1059" spans="20:39">
      <c r="T1059" s="85"/>
      <c r="U1059" s="85"/>
      <c r="V1059" s="85"/>
      <c r="W1059" s="85"/>
      <c r="X1059" s="85"/>
      <c r="Y1059" s="85"/>
      <c r="Z1059" s="85"/>
      <c r="AA1059" s="85"/>
      <c r="AB1059" s="85"/>
      <c r="AC1059" s="85"/>
      <c r="AD1059" s="85"/>
      <c r="AE1059" s="85"/>
      <c r="AF1059" s="85"/>
      <c r="AG1059" s="85"/>
      <c r="AH1059" s="85"/>
      <c r="AI1059" s="85"/>
      <c r="AJ1059" s="85"/>
      <c r="AK1059" s="85"/>
      <c r="AL1059" s="85"/>
      <c r="AM1059" s="85"/>
    </row>
    <row r="1060" spans="20:39">
      <c r="T1060" s="85"/>
      <c r="U1060" s="85"/>
      <c r="V1060" s="85"/>
      <c r="W1060" s="85"/>
      <c r="X1060" s="85"/>
      <c r="Y1060" s="85"/>
      <c r="Z1060" s="85"/>
      <c r="AA1060" s="85"/>
      <c r="AB1060" s="85"/>
      <c r="AC1060" s="85"/>
      <c r="AD1060" s="85"/>
      <c r="AE1060" s="85"/>
      <c r="AF1060" s="85"/>
      <c r="AG1060" s="85"/>
      <c r="AH1060" s="85"/>
      <c r="AI1060" s="85"/>
      <c r="AJ1060" s="85"/>
      <c r="AK1060" s="85"/>
      <c r="AL1060" s="85"/>
      <c r="AM1060" s="85"/>
    </row>
    <row r="1061" spans="20:39">
      <c r="T1061" s="85"/>
      <c r="U1061" s="85"/>
      <c r="V1061" s="85"/>
      <c r="W1061" s="85"/>
      <c r="X1061" s="85"/>
      <c r="Y1061" s="85"/>
      <c r="Z1061" s="85"/>
      <c r="AA1061" s="85"/>
      <c r="AB1061" s="85"/>
      <c r="AC1061" s="85"/>
      <c r="AD1061" s="85"/>
      <c r="AE1061" s="85"/>
      <c r="AF1061" s="85"/>
      <c r="AG1061" s="85"/>
      <c r="AH1061" s="85"/>
      <c r="AI1061" s="85"/>
      <c r="AJ1061" s="85"/>
      <c r="AK1061" s="85"/>
      <c r="AL1061" s="85"/>
      <c r="AM1061" s="85"/>
    </row>
    <row r="1062" spans="20:39">
      <c r="T1062" s="85"/>
      <c r="U1062" s="85"/>
      <c r="V1062" s="85"/>
      <c r="W1062" s="85"/>
      <c r="X1062" s="85"/>
      <c r="Y1062" s="85"/>
      <c r="Z1062" s="85"/>
      <c r="AA1062" s="85"/>
      <c r="AB1062" s="85"/>
      <c r="AC1062" s="85"/>
      <c r="AD1062" s="85"/>
      <c r="AE1062" s="85"/>
      <c r="AF1062" s="85"/>
      <c r="AG1062" s="85"/>
      <c r="AH1062" s="85"/>
      <c r="AI1062" s="85"/>
      <c r="AJ1062" s="85"/>
      <c r="AK1062" s="85"/>
      <c r="AL1062" s="85"/>
      <c r="AM1062" s="85"/>
    </row>
    <row r="1063" spans="20:39">
      <c r="T1063" s="85"/>
      <c r="U1063" s="85"/>
      <c r="V1063" s="85"/>
      <c r="W1063" s="85"/>
      <c r="X1063" s="85"/>
      <c r="Y1063" s="85"/>
      <c r="Z1063" s="85"/>
      <c r="AA1063" s="85"/>
      <c r="AB1063" s="85"/>
      <c r="AC1063" s="85"/>
      <c r="AD1063" s="85"/>
      <c r="AE1063" s="85"/>
      <c r="AF1063" s="85"/>
      <c r="AG1063" s="85"/>
      <c r="AH1063" s="85"/>
      <c r="AI1063" s="85"/>
      <c r="AJ1063" s="85"/>
      <c r="AK1063" s="85"/>
      <c r="AL1063" s="85"/>
      <c r="AM1063" s="85"/>
    </row>
    <row r="1064" spans="20:39">
      <c r="T1064" s="85"/>
      <c r="U1064" s="85"/>
      <c r="V1064" s="85"/>
      <c r="W1064" s="85"/>
      <c r="X1064" s="85"/>
      <c r="Y1064" s="85"/>
      <c r="Z1064" s="85"/>
      <c r="AA1064" s="85"/>
      <c r="AB1064" s="85"/>
      <c r="AC1064" s="85"/>
      <c r="AD1064" s="85"/>
      <c r="AE1064" s="85"/>
      <c r="AF1064" s="85"/>
      <c r="AG1064" s="85"/>
      <c r="AH1064" s="85"/>
      <c r="AI1064" s="85"/>
      <c r="AJ1064" s="85"/>
      <c r="AK1064" s="85"/>
      <c r="AL1064" s="85"/>
      <c r="AM1064" s="85"/>
    </row>
    <row r="1065" spans="20:39">
      <c r="T1065" s="85"/>
      <c r="U1065" s="85"/>
      <c r="V1065" s="85"/>
      <c r="W1065" s="85"/>
      <c r="X1065" s="85"/>
      <c r="Y1065" s="85"/>
      <c r="Z1065" s="85"/>
      <c r="AA1065" s="85"/>
      <c r="AB1065" s="85"/>
      <c r="AC1065" s="85"/>
      <c r="AD1065" s="85"/>
      <c r="AE1065" s="85"/>
      <c r="AF1065" s="85"/>
      <c r="AG1065" s="85"/>
      <c r="AH1065" s="85"/>
      <c r="AI1065" s="85"/>
      <c r="AJ1065" s="85"/>
      <c r="AK1065" s="85"/>
      <c r="AL1065" s="85"/>
      <c r="AM1065" s="85"/>
    </row>
    <row r="1066" spans="20:39">
      <c r="T1066" s="85"/>
      <c r="U1066" s="85"/>
      <c r="V1066" s="85"/>
      <c r="W1066" s="85"/>
      <c r="X1066" s="85"/>
      <c r="Y1066" s="85"/>
      <c r="Z1066" s="85"/>
      <c r="AA1066" s="85"/>
      <c r="AB1066" s="85"/>
      <c r="AC1066" s="85"/>
      <c r="AD1066" s="85"/>
      <c r="AE1066" s="85"/>
      <c r="AF1066" s="85"/>
      <c r="AG1066" s="85"/>
      <c r="AH1066" s="85"/>
      <c r="AI1066" s="85"/>
      <c r="AJ1066" s="85"/>
      <c r="AK1066" s="85"/>
      <c r="AL1066" s="85"/>
      <c r="AM1066" s="85"/>
    </row>
    <row r="1067" spans="20:39">
      <c r="T1067" s="85"/>
      <c r="U1067" s="85"/>
      <c r="V1067" s="85"/>
      <c r="W1067" s="85"/>
      <c r="X1067" s="85"/>
      <c r="Y1067" s="85"/>
      <c r="Z1067" s="85"/>
      <c r="AA1067" s="85"/>
      <c r="AB1067" s="85"/>
      <c r="AC1067" s="85"/>
      <c r="AD1067" s="85"/>
      <c r="AE1067" s="85"/>
      <c r="AF1067" s="85"/>
      <c r="AG1067" s="85"/>
      <c r="AH1067" s="85"/>
      <c r="AI1067" s="85"/>
      <c r="AJ1067" s="85"/>
      <c r="AK1067" s="85"/>
      <c r="AL1067" s="85"/>
      <c r="AM1067" s="85"/>
    </row>
    <row r="1068" spans="20:39">
      <c r="T1068" s="85"/>
      <c r="U1068" s="85"/>
      <c r="V1068" s="85"/>
      <c r="W1068" s="85"/>
      <c r="X1068" s="85"/>
      <c r="Y1068" s="85"/>
      <c r="Z1068" s="85"/>
      <c r="AA1068" s="85"/>
      <c r="AB1068" s="85"/>
      <c r="AC1068" s="85"/>
      <c r="AD1068" s="85"/>
      <c r="AE1068" s="85"/>
      <c r="AF1068" s="85"/>
      <c r="AG1068" s="85"/>
      <c r="AH1068" s="85"/>
      <c r="AI1068" s="85"/>
      <c r="AJ1068" s="85"/>
      <c r="AK1068" s="85"/>
      <c r="AL1068" s="85"/>
      <c r="AM1068" s="85"/>
    </row>
    <row r="1069" spans="20:39">
      <c r="T1069" s="85"/>
      <c r="U1069" s="85"/>
      <c r="V1069" s="85"/>
      <c r="W1069" s="85"/>
      <c r="X1069" s="85"/>
      <c r="Y1069" s="85"/>
      <c r="Z1069" s="85"/>
      <c r="AA1069" s="85"/>
      <c r="AB1069" s="85"/>
      <c r="AC1069" s="85"/>
      <c r="AD1069" s="85"/>
      <c r="AE1069" s="85"/>
      <c r="AF1069" s="85"/>
      <c r="AG1069" s="85"/>
      <c r="AH1069" s="85"/>
      <c r="AI1069" s="85"/>
      <c r="AJ1069" s="85"/>
      <c r="AK1069" s="85"/>
      <c r="AL1069" s="85"/>
      <c r="AM1069" s="85"/>
    </row>
    <row r="1070" spans="20:39">
      <c r="T1070" s="85"/>
      <c r="U1070" s="85"/>
      <c r="V1070" s="85"/>
      <c r="W1070" s="85"/>
      <c r="X1070" s="85"/>
      <c r="Y1070" s="85"/>
      <c r="Z1070" s="85"/>
      <c r="AA1070" s="85"/>
      <c r="AB1070" s="85"/>
      <c r="AC1070" s="85"/>
      <c r="AD1070" s="85"/>
      <c r="AE1070" s="85"/>
      <c r="AF1070" s="85"/>
      <c r="AG1070" s="85"/>
      <c r="AH1070" s="85"/>
      <c r="AI1070" s="85"/>
      <c r="AJ1070" s="85"/>
      <c r="AK1070" s="85"/>
      <c r="AL1070" s="85"/>
      <c r="AM1070" s="85"/>
    </row>
    <row r="1071" spans="20:39">
      <c r="T1071" s="85"/>
      <c r="U1071" s="85"/>
      <c r="V1071" s="85"/>
      <c r="W1071" s="85"/>
      <c r="X1071" s="85"/>
      <c r="Y1071" s="85"/>
      <c r="Z1071" s="85"/>
      <c r="AA1071" s="85"/>
      <c r="AB1071" s="85"/>
      <c r="AC1071" s="85"/>
      <c r="AD1071" s="85"/>
      <c r="AE1071" s="85"/>
      <c r="AF1071" s="85"/>
      <c r="AG1071" s="85"/>
      <c r="AH1071" s="85"/>
      <c r="AI1071" s="85"/>
      <c r="AJ1071" s="85"/>
      <c r="AK1071" s="85"/>
      <c r="AL1071" s="85"/>
      <c r="AM1071" s="85"/>
    </row>
    <row r="1072" spans="20:39">
      <c r="T1072" s="85"/>
      <c r="U1072" s="85"/>
      <c r="V1072" s="85"/>
      <c r="W1072" s="85"/>
      <c r="X1072" s="85"/>
      <c r="Y1072" s="85"/>
      <c r="Z1072" s="85"/>
      <c r="AA1072" s="85"/>
      <c r="AB1072" s="85"/>
      <c r="AC1072" s="85"/>
      <c r="AD1072" s="85"/>
      <c r="AE1072" s="85"/>
      <c r="AF1072" s="85"/>
      <c r="AG1072" s="85"/>
      <c r="AH1072" s="85"/>
      <c r="AI1072" s="85"/>
      <c r="AJ1072" s="85"/>
      <c r="AK1072" s="85"/>
      <c r="AL1072" s="85"/>
      <c r="AM1072" s="85"/>
    </row>
    <row r="1073" spans="20:39">
      <c r="T1073" s="85"/>
      <c r="U1073" s="85"/>
      <c r="V1073" s="85"/>
      <c r="W1073" s="85"/>
      <c r="X1073" s="85"/>
      <c r="Y1073" s="85"/>
      <c r="Z1073" s="85"/>
      <c r="AA1073" s="85"/>
      <c r="AB1073" s="85"/>
      <c r="AC1073" s="85"/>
      <c r="AD1073" s="85"/>
      <c r="AE1073" s="85"/>
      <c r="AF1073" s="85"/>
      <c r="AG1073" s="85"/>
      <c r="AH1073" s="85"/>
      <c r="AI1073" s="85"/>
      <c r="AJ1073" s="85"/>
      <c r="AK1073" s="85"/>
      <c r="AL1073" s="85"/>
      <c r="AM1073" s="85"/>
    </row>
    <row r="1074" spans="20:39">
      <c r="T1074" s="85"/>
      <c r="U1074" s="85"/>
      <c r="V1074" s="85"/>
      <c r="W1074" s="85"/>
      <c r="X1074" s="85"/>
      <c r="Y1074" s="85"/>
      <c r="Z1074" s="85"/>
      <c r="AA1074" s="85"/>
      <c r="AB1074" s="85"/>
      <c r="AC1074" s="85"/>
      <c r="AD1074" s="85"/>
      <c r="AE1074" s="85"/>
      <c r="AF1074" s="85"/>
      <c r="AG1074" s="85"/>
      <c r="AH1074" s="85"/>
      <c r="AI1074" s="85"/>
      <c r="AJ1074" s="85"/>
      <c r="AK1074" s="85"/>
      <c r="AL1074" s="85"/>
      <c r="AM1074" s="85"/>
    </row>
    <row r="1075" spans="20:39">
      <c r="T1075" s="85"/>
      <c r="U1075" s="85"/>
      <c r="V1075" s="85"/>
      <c r="W1075" s="85"/>
      <c r="X1075" s="85"/>
      <c r="Y1075" s="85"/>
      <c r="Z1075" s="85"/>
      <c r="AA1075" s="85"/>
      <c r="AB1075" s="85"/>
      <c r="AC1075" s="85"/>
      <c r="AD1075" s="85"/>
      <c r="AE1075" s="85"/>
      <c r="AF1075" s="85"/>
      <c r="AG1075" s="85"/>
      <c r="AH1075" s="85"/>
      <c r="AI1075" s="85"/>
      <c r="AJ1075" s="85"/>
      <c r="AK1075" s="85"/>
      <c r="AL1075" s="85"/>
      <c r="AM1075" s="85"/>
    </row>
    <row r="1076" spans="20:39">
      <c r="T1076" s="85"/>
      <c r="U1076" s="85"/>
      <c r="V1076" s="85"/>
      <c r="W1076" s="85"/>
      <c r="X1076" s="85"/>
      <c r="Y1076" s="85"/>
      <c r="Z1076" s="85"/>
      <c r="AA1076" s="85"/>
      <c r="AB1076" s="85"/>
      <c r="AC1076" s="85"/>
      <c r="AD1076" s="85"/>
      <c r="AE1076" s="85"/>
      <c r="AF1076" s="85"/>
      <c r="AG1076" s="85"/>
      <c r="AH1076" s="85"/>
      <c r="AI1076" s="85"/>
      <c r="AJ1076" s="85"/>
      <c r="AK1076" s="85"/>
      <c r="AL1076" s="85"/>
      <c r="AM1076" s="85"/>
    </row>
    <row r="1077" spans="20:39">
      <c r="T1077" s="85"/>
      <c r="U1077" s="85"/>
      <c r="V1077" s="85"/>
      <c r="W1077" s="85"/>
      <c r="X1077" s="85"/>
      <c r="Y1077" s="85"/>
      <c r="Z1077" s="85"/>
      <c r="AA1077" s="85"/>
      <c r="AB1077" s="85"/>
      <c r="AC1077" s="85"/>
      <c r="AD1077" s="85"/>
      <c r="AE1077" s="85"/>
      <c r="AF1077" s="85"/>
      <c r="AG1077" s="85"/>
      <c r="AH1077" s="85"/>
      <c r="AI1077" s="85"/>
      <c r="AJ1077" s="85"/>
      <c r="AK1077" s="85"/>
      <c r="AL1077" s="85"/>
      <c r="AM1077" s="85"/>
    </row>
    <row r="1078" spans="20:39">
      <c r="T1078" s="85"/>
      <c r="U1078" s="85"/>
      <c r="V1078" s="85"/>
      <c r="W1078" s="85"/>
      <c r="X1078" s="85"/>
      <c r="Y1078" s="85"/>
      <c r="Z1078" s="85"/>
      <c r="AA1078" s="85"/>
      <c r="AB1078" s="85"/>
      <c r="AC1078" s="85"/>
      <c r="AD1078" s="85"/>
      <c r="AE1078" s="85"/>
      <c r="AF1078" s="85"/>
      <c r="AG1078" s="85"/>
      <c r="AH1078" s="85"/>
      <c r="AI1078" s="85"/>
      <c r="AJ1078" s="85"/>
      <c r="AK1078" s="85"/>
      <c r="AL1078" s="85"/>
      <c r="AM1078" s="85"/>
    </row>
    <row r="1079" spans="20:39">
      <c r="T1079" s="85"/>
      <c r="U1079" s="85"/>
      <c r="V1079" s="85"/>
      <c r="W1079" s="85"/>
      <c r="X1079" s="85"/>
      <c r="Y1079" s="85"/>
      <c r="Z1079" s="85"/>
      <c r="AA1079" s="85"/>
      <c r="AB1079" s="85"/>
      <c r="AC1079" s="85"/>
      <c r="AD1079" s="85"/>
      <c r="AE1079" s="85"/>
      <c r="AF1079" s="85"/>
      <c r="AG1079" s="85"/>
      <c r="AH1079" s="85"/>
      <c r="AI1079" s="85"/>
      <c r="AJ1079" s="85"/>
      <c r="AK1079" s="85"/>
      <c r="AL1079" s="85"/>
      <c r="AM1079" s="85"/>
    </row>
    <row r="1080" spans="20:39">
      <c r="T1080" s="85"/>
      <c r="U1080" s="85"/>
      <c r="V1080" s="85"/>
      <c r="W1080" s="85"/>
      <c r="X1080" s="85"/>
      <c r="Y1080" s="85"/>
      <c r="Z1080" s="85"/>
      <c r="AA1080" s="85"/>
      <c r="AB1080" s="85"/>
      <c r="AC1080" s="85"/>
      <c r="AD1080" s="85"/>
      <c r="AE1080" s="85"/>
      <c r="AF1080" s="85"/>
      <c r="AG1080" s="85"/>
      <c r="AH1080" s="85"/>
      <c r="AI1080" s="85"/>
      <c r="AJ1080" s="85"/>
      <c r="AK1080" s="85"/>
      <c r="AL1080" s="85"/>
      <c r="AM1080" s="85"/>
    </row>
    <row r="1081" spans="20:39">
      <c r="T1081" s="85"/>
      <c r="U1081" s="85"/>
      <c r="V1081" s="85"/>
      <c r="W1081" s="85"/>
      <c r="X1081" s="85"/>
      <c r="Y1081" s="85"/>
      <c r="Z1081" s="85"/>
      <c r="AA1081" s="85"/>
      <c r="AB1081" s="85"/>
      <c r="AC1081" s="85"/>
      <c r="AD1081" s="85"/>
      <c r="AE1081" s="85"/>
      <c r="AF1081" s="85"/>
      <c r="AG1081" s="85"/>
      <c r="AH1081" s="85"/>
      <c r="AI1081" s="85"/>
      <c r="AJ1081" s="85"/>
      <c r="AK1081" s="85"/>
      <c r="AL1081" s="85"/>
      <c r="AM1081" s="85"/>
    </row>
    <row r="1082" spans="20:39">
      <c r="T1082" s="85"/>
      <c r="U1082" s="85"/>
      <c r="V1082" s="85"/>
      <c r="W1082" s="85"/>
      <c r="X1082" s="85"/>
      <c r="Y1082" s="85"/>
      <c r="Z1082" s="85"/>
      <c r="AA1082" s="85"/>
      <c r="AB1082" s="85"/>
      <c r="AC1082" s="85"/>
      <c r="AD1082" s="85"/>
      <c r="AE1082" s="85"/>
      <c r="AF1082" s="85"/>
      <c r="AG1082" s="85"/>
      <c r="AH1082" s="85"/>
      <c r="AI1082" s="85"/>
      <c r="AJ1082" s="85"/>
      <c r="AK1082" s="85"/>
      <c r="AL1082" s="85"/>
      <c r="AM1082" s="85"/>
    </row>
    <row r="1083" spans="20:39">
      <c r="T1083" s="85"/>
      <c r="U1083" s="85"/>
      <c r="V1083" s="85"/>
      <c r="W1083" s="85"/>
      <c r="X1083" s="85"/>
      <c r="Y1083" s="85"/>
      <c r="Z1083" s="85"/>
      <c r="AA1083" s="85"/>
      <c r="AB1083" s="85"/>
      <c r="AC1083" s="85"/>
      <c r="AD1083" s="85"/>
      <c r="AE1083" s="85"/>
      <c r="AF1083" s="85"/>
      <c r="AG1083" s="85"/>
      <c r="AH1083" s="85"/>
      <c r="AI1083" s="85"/>
      <c r="AJ1083" s="85"/>
      <c r="AK1083" s="85"/>
      <c r="AL1083" s="85"/>
      <c r="AM1083" s="85"/>
    </row>
    <row r="1084" spans="20:39">
      <c r="T1084" s="85"/>
      <c r="U1084" s="85"/>
      <c r="V1084" s="85"/>
      <c r="W1084" s="85"/>
      <c r="X1084" s="85"/>
      <c r="Y1084" s="85"/>
      <c r="Z1084" s="85"/>
      <c r="AA1084" s="85"/>
      <c r="AB1084" s="85"/>
      <c r="AC1084" s="85"/>
      <c r="AD1084" s="85"/>
      <c r="AE1084" s="85"/>
      <c r="AF1084" s="85"/>
      <c r="AG1084" s="85"/>
      <c r="AH1084" s="85"/>
      <c r="AI1084" s="85"/>
      <c r="AJ1084" s="85"/>
      <c r="AK1084" s="85"/>
      <c r="AL1084" s="85"/>
      <c r="AM1084" s="85"/>
    </row>
    <row r="1085" spans="20:39">
      <c r="T1085" s="85"/>
      <c r="U1085" s="85"/>
      <c r="V1085" s="85"/>
      <c r="W1085" s="85"/>
      <c r="X1085" s="85"/>
      <c r="Y1085" s="85"/>
      <c r="Z1085" s="85"/>
      <c r="AA1085" s="85"/>
      <c r="AB1085" s="85"/>
      <c r="AC1085" s="85"/>
      <c r="AD1085" s="85"/>
      <c r="AE1085" s="85"/>
      <c r="AF1085" s="85"/>
      <c r="AG1085" s="85"/>
      <c r="AH1085" s="85"/>
      <c r="AI1085" s="85"/>
      <c r="AJ1085" s="85"/>
      <c r="AK1085" s="85"/>
      <c r="AL1085" s="85"/>
      <c r="AM1085" s="85"/>
    </row>
    <row r="1086" spans="20:39">
      <c r="T1086" s="85"/>
      <c r="U1086" s="85"/>
      <c r="V1086" s="85"/>
      <c r="W1086" s="85"/>
      <c r="X1086" s="85"/>
      <c r="Y1086" s="85"/>
      <c r="Z1086" s="85"/>
      <c r="AA1086" s="85"/>
      <c r="AB1086" s="85"/>
      <c r="AC1086" s="85"/>
      <c r="AD1086" s="85"/>
      <c r="AE1086" s="85"/>
      <c r="AF1086" s="85"/>
      <c r="AG1086" s="85"/>
      <c r="AH1086" s="85"/>
      <c r="AI1086" s="85"/>
      <c r="AJ1086" s="85"/>
      <c r="AK1086" s="85"/>
      <c r="AL1086" s="85"/>
      <c r="AM1086" s="85"/>
    </row>
    <row r="1087" spans="20:39">
      <c r="T1087" s="85"/>
      <c r="U1087" s="85"/>
      <c r="V1087" s="85"/>
      <c r="W1087" s="85"/>
      <c r="X1087" s="85"/>
      <c r="Y1087" s="85"/>
      <c r="Z1087" s="85"/>
      <c r="AA1087" s="85"/>
      <c r="AB1087" s="85"/>
      <c r="AC1087" s="85"/>
      <c r="AD1087" s="85"/>
      <c r="AE1087" s="85"/>
      <c r="AF1087" s="85"/>
      <c r="AG1087" s="85"/>
      <c r="AH1087" s="85"/>
      <c r="AI1087" s="85"/>
      <c r="AJ1087" s="85"/>
      <c r="AK1087" s="85"/>
      <c r="AL1087" s="85"/>
      <c r="AM1087" s="85"/>
    </row>
    <row r="1088" spans="20:39">
      <c r="T1088" s="85"/>
      <c r="U1088" s="85"/>
      <c r="V1088" s="85"/>
      <c r="W1088" s="85"/>
      <c r="X1088" s="85"/>
      <c r="Y1088" s="85"/>
      <c r="Z1088" s="85"/>
      <c r="AA1088" s="85"/>
      <c r="AB1088" s="85"/>
      <c r="AC1088" s="85"/>
      <c r="AD1088" s="85"/>
      <c r="AE1088" s="85"/>
      <c r="AF1088" s="85"/>
      <c r="AG1088" s="85"/>
      <c r="AH1088" s="85"/>
      <c r="AI1088" s="85"/>
      <c r="AJ1088" s="85"/>
      <c r="AK1088" s="85"/>
      <c r="AL1088" s="85"/>
      <c r="AM1088" s="85"/>
    </row>
    <row r="1089" spans="20:39">
      <c r="T1089" s="85"/>
      <c r="U1089" s="85"/>
      <c r="V1089" s="85"/>
      <c r="W1089" s="85"/>
      <c r="X1089" s="85"/>
      <c r="Y1089" s="85"/>
      <c r="Z1089" s="85"/>
      <c r="AA1089" s="85"/>
      <c r="AB1089" s="85"/>
      <c r="AC1089" s="85"/>
      <c r="AD1089" s="85"/>
      <c r="AE1089" s="85"/>
      <c r="AF1089" s="85"/>
      <c r="AG1089" s="85"/>
      <c r="AH1089" s="85"/>
      <c r="AI1089" s="85"/>
      <c r="AJ1089" s="85"/>
      <c r="AK1089" s="85"/>
      <c r="AL1089" s="85"/>
      <c r="AM1089" s="85"/>
    </row>
    <row r="1090" spans="20:39">
      <c r="T1090" s="85"/>
      <c r="U1090" s="85"/>
      <c r="V1090" s="85"/>
      <c r="W1090" s="85"/>
      <c r="X1090" s="85"/>
      <c r="Y1090" s="85"/>
      <c r="Z1090" s="85"/>
      <c r="AA1090" s="85"/>
      <c r="AB1090" s="85"/>
      <c r="AC1090" s="85"/>
      <c r="AD1090" s="85"/>
      <c r="AE1090" s="85"/>
      <c r="AF1090" s="85"/>
      <c r="AG1090" s="85"/>
      <c r="AH1090" s="85"/>
      <c r="AI1090" s="85"/>
      <c r="AJ1090" s="85"/>
      <c r="AK1090" s="85"/>
      <c r="AL1090" s="85"/>
      <c r="AM1090" s="85"/>
    </row>
    <row r="1091" spans="20:39">
      <c r="T1091" s="85"/>
      <c r="U1091" s="85"/>
      <c r="V1091" s="85"/>
      <c r="W1091" s="85"/>
      <c r="X1091" s="85"/>
      <c r="Y1091" s="85"/>
      <c r="Z1091" s="85"/>
      <c r="AA1091" s="85"/>
      <c r="AB1091" s="85"/>
      <c r="AC1091" s="85"/>
      <c r="AD1091" s="85"/>
      <c r="AE1091" s="85"/>
      <c r="AF1091" s="85"/>
      <c r="AG1091" s="85"/>
      <c r="AH1091" s="85"/>
      <c r="AI1091" s="85"/>
      <c r="AJ1091" s="85"/>
      <c r="AK1091" s="85"/>
      <c r="AL1091" s="85"/>
      <c r="AM1091" s="85"/>
    </row>
    <row r="1092" spans="20:39">
      <c r="T1092" s="85"/>
      <c r="U1092" s="85"/>
      <c r="V1092" s="85"/>
      <c r="W1092" s="85"/>
      <c r="X1092" s="85"/>
      <c r="Y1092" s="85"/>
      <c r="Z1092" s="85"/>
      <c r="AA1092" s="85"/>
      <c r="AB1092" s="85"/>
      <c r="AC1092" s="85"/>
      <c r="AD1092" s="85"/>
      <c r="AE1092" s="85"/>
      <c r="AF1092" s="85"/>
      <c r="AG1092" s="85"/>
      <c r="AH1092" s="85"/>
      <c r="AI1092" s="85"/>
      <c r="AJ1092" s="85"/>
      <c r="AK1092" s="85"/>
      <c r="AL1092" s="85"/>
      <c r="AM1092" s="85"/>
    </row>
    <row r="1093" spans="20:39">
      <c r="T1093" s="85"/>
      <c r="U1093" s="85"/>
      <c r="V1093" s="85"/>
      <c r="W1093" s="85"/>
      <c r="X1093" s="85"/>
      <c r="Y1093" s="85"/>
      <c r="Z1093" s="85"/>
      <c r="AA1093" s="85"/>
      <c r="AB1093" s="85"/>
      <c r="AC1093" s="85"/>
      <c r="AD1093" s="85"/>
      <c r="AE1093" s="85"/>
      <c r="AF1093" s="85"/>
      <c r="AG1093" s="85"/>
      <c r="AH1093" s="85"/>
      <c r="AI1093" s="85"/>
      <c r="AJ1093" s="85"/>
      <c r="AK1093" s="85"/>
      <c r="AL1093" s="85"/>
      <c r="AM1093" s="85"/>
    </row>
    <row r="1094" spans="20:39">
      <c r="T1094" s="85"/>
      <c r="U1094" s="85"/>
      <c r="V1094" s="85"/>
      <c r="W1094" s="85"/>
      <c r="X1094" s="85"/>
      <c r="Y1094" s="85"/>
      <c r="Z1094" s="85"/>
      <c r="AA1094" s="85"/>
      <c r="AB1094" s="85"/>
      <c r="AC1094" s="85"/>
      <c r="AD1094" s="85"/>
      <c r="AE1094" s="85"/>
      <c r="AF1094" s="85"/>
      <c r="AG1094" s="85"/>
      <c r="AH1094" s="85"/>
      <c r="AI1094" s="85"/>
      <c r="AJ1094" s="85"/>
      <c r="AK1094" s="85"/>
      <c r="AL1094" s="85"/>
      <c r="AM1094" s="85"/>
    </row>
    <row r="1095" spans="20:39">
      <c r="T1095" s="85"/>
      <c r="U1095" s="85"/>
      <c r="V1095" s="85"/>
      <c r="W1095" s="85"/>
      <c r="X1095" s="85"/>
      <c r="Y1095" s="85"/>
      <c r="Z1095" s="85"/>
      <c r="AA1095" s="85"/>
      <c r="AB1095" s="85"/>
      <c r="AC1095" s="85"/>
      <c r="AD1095" s="85"/>
      <c r="AE1095" s="85"/>
      <c r="AF1095" s="85"/>
      <c r="AG1095" s="85"/>
      <c r="AH1095" s="85"/>
      <c r="AI1095" s="85"/>
      <c r="AJ1095" s="85"/>
      <c r="AK1095" s="85"/>
      <c r="AL1095" s="85"/>
      <c r="AM1095" s="85"/>
    </row>
    <row r="1096" spans="20:39">
      <c r="T1096" s="85"/>
      <c r="U1096" s="85"/>
      <c r="V1096" s="85"/>
      <c r="W1096" s="85"/>
      <c r="X1096" s="85"/>
      <c r="Y1096" s="85"/>
      <c r="Z1096" s="85"/>
      <c r="AA1096" s="85"/>
      <c r="AB1096" s="85"/>
      <c r="AC1096" s="85"/>
      <c r="AD1096" s="85"/>
      <c r="AE1096" s="85"/>
      <c r="AF1096" s="85"/>
      <c r="AG1096" s="85"/>
      <c r="AH1096" s="85"/>
      <c r="AI1096" s="85"/>
      <c r="AJ1096" s="85"/>
      <c r="AK1096" s="85"/>
      <c r="AL1096" s="85"/>
      <c r="AM1096" s="85"/>
    </row>
    <row r="1097" spans="20:39">
      <c r="T1097" s="85"/>
      <c r="U1097" s="85"/>
      <c r="V1097" s="85"/>
      <c r="W1097" s="85"/>
      <c r="X1097" s="85"/>
      <c r="Y1097" s="85"/>
      <c r="Z1097" s="85"/>
      <c r="AA1097" s="85"/>
      <c r="AB1097" s="85"/>
      <c r="AC1097" s="85"/>
      <c r="AD1097" s="85"/>
      <c r="AE1097" s="85"/>
      <c r="AF1097" s="85"/>
      <c r="AG1097" s="85"/>
      <c r="AH1097" s="85"/>
      <c r="AI1097" s="85"/>
      <c r="AJ1097" s="85"/>
      <c r="AK1097" s="85"/>
      <c r="AL1097" s="85"/>
      <c r="AM1097" s="85"/>
    </row>
    <row r="1098" spans="20:39">
      <c r="T1098" s="85"/>
      <c r="U1098" s="85"/>
      <c r="V1098" s="85"/>
      <c r="W1098" s="85"/>
      <c r="X1098" s="85"/>
      <c r="Y1098" s="85"/>
      <c r="Z1098" s="85"/>
      <c r="AA1098" s="85"/>
      <c r="AB1098" s="85"/>
      <c r="AC1098" s="85"/>
      <c r="AD1098" s="85"/>
      <c r="AE1098" s="85"/>
      <c r="AF1098" s="85"/>
      <c r="AG1098" s="85"/>
      <c r="AH1098" s="85"/>
      <c r="AI1098" s="85"/>
      <c r="AJ1098" s="85"/>
      <c r="AK1098" s="85"/>
      <c r="AL1098" s="85"/>
      <c r="AM1098" s="85"/>
    </row>
    <row r="1099" spans="20:39">
      <c r="T1099" s="85"/>
      <c r="U1099" s="85"/>
      <c r="V1099" s="85"/>
      <c r="W1099" s="85"/>
      <c r="X1099" s="85"/>
      <c r="Y1099" s="85"/>
      <c r="Z1099" s="85"/>
      <c r="AA1099" s="85"/>
      <c r="AB1099" s="85"/>
      <c r="AC1099" s="85"/>
      <c r="AD1099" s="85"/>
      <c r="AE1099" s="85"/>
      <c r="AF1099" s="85"/>
      <c r="AG1099" s="85"/>
      <c r="AH1099" s="85"/>
      <c r="AI1099" s="85"/>
      <c r="AJ1099" s="85"/>
      <c r="AK1099" s="85"/>
      <c r="AL1099" s="85"/>
      <c r="AM1099" s="85"/>
    </row>
    <row r="1100" spans="20:39">
      <c r="T1100" s="85"/>
      <c r="U1100" s="85"/>
      <c r="V1100" s="85"/>
      <c r="W1100" s="85"/>
      <c r="X1100" s="85"/>
      <c r="Y1100" s="85"/>
      <c r="Z1100" s="85"/>
      <c r="AA1100" s="85"/>
      <c r="AB1100" s="85"/>
      <c r="AC1100" s="85"/>
      <c r="AD1100" s="85"/>
      <c r="AE1100" s="85"/>
      <c r="AF1100" s="85"/>
      <c r="AG1100" s="85"/>
      <c r="AH1100" s="85"/>
      <c r="AI1100" s="85"/>
      <c r="AJ1100" s="85"/>
      <c r="AK1100" s="85"/>
      <c r="AL1100" s="85"/>
      <c r="AM1100" s="85"/>
    </row>
    <row r="1101" spans="20:39">
      <c r="T1101" s="85"/>
      <c r="U1101" s="85"/>
      <c r="V1101" s="85"/>
      <c r="W1101" s="85"/>
      <c r="X1101" s="85"/>
      <c r="Y1101" s="85"/>
      <c r="Z1101" s="85"/>
      <c r="AA1101" s="85"/>
      <c r="AB1101" s="85"/>
      <c r="AC1101" s="85"/>
      <c r="AD1101" s="85"/>
      <c r="AE1101" s="85"/>
      <c r="AF1101" s="85"/>
      <c r="AG1101" s="85"/>
      <c r="AH1101" s="85"/>
      <c r="AI1101" s="85"/>
      <c r="AJ1101" s="85"/>
      <c r="AK1101" s="85"/>
      <c r="AL1101" s="85"/>
      <c r="AM1101" s="85"/>
    </row>
    <row r="1102" spans="20:39">
      <c r="T1102" s="85"/>
      <c r="U1102" s="85"/>
      <c r="V1102" s="85"/>
      <c r="W1102" s="85"/>
      <c r="X1102" s="85"/>
      <c r="Y1102" s="85"/>
      <c r="Z1102" s="85"/>
      <c r="AA1102" s="85"/>
      <c r="AB1102" s="85"/>
      <c r="AC1102" s="85"/>
      <c r="AD1102" s="85"/>
      <c r="AE1102" s="85"/>
      <c r="AF1102" s="85"/>
      <c r="AG1102" s="85"/>
      <c r="AH1102" s="85"/>
      <c r="AI1102" s="85"/>
      <c r="AJ1102" s="85"/>
      <c r="AK1102" s="85"/>
      <c r="AL1102" s="85"/>
      <c r="AM1102" s="85"/>
    </row>
    <row r="1103" spans="20:39">
      <c r="T1103" s="85"/>
      <c r="U1103" s="85"/>
      <c r="V1103" s="85"/>
      <c r="W1103" s="85"/>
      <c r="X1103" s="85"/>
      <c r="Y1103" s="85"/>
      <c r="Z1103" s="85"/>
      <c r="AA1103" s="85"/>
      <c r="AB1103" s="85"/>
      <c r="AC1103" s="85"/>
      <c r="AD1103" s="85"/>
      <c r="AE1103" s="85"/>
      <c r="AF1103" s="85"/>
      <c r="AG1103" s="85"/>
      <c r="AH1103" s="85"/>
      <c r="AI1103" s="85"/>
      <c r="AJ1103" s="85"/>
      <c r="AK1103" s="85"/>
      <c r="AL1103" s="85"/>
      <c r="AM1103" s="85"/>
    </row>
    <row r="1104" spans="20:39">
      <c r="T1104" s="85"/>
      <c r="U1104" s="85"/>
      <c r="V1104" s="85"/>
      <c r="W1104" s="85"/>
      <c r="X1104" s="85"/>
      <c r="Y1104" s="85"/>
      <c r="Z1104" s="85"/>
      <c r="AA1104" s="85"/>
      <c r="AB1104" s="85"/>
      <c r="AC1104" s="85"/>
      <c r="AD1104" s="85"/>
      <c r="AE1104" s="85"/>
      <c r="AF1104" s="85"/>
      <c r="AG1104" s="85"/>
      <c r="AH1104" s="85"/>
      <c r="AI1104" s="85"/>
      <c r="AJ1104" s="85"/>
      <c r="AK1104" s="85"/>
      <c r="AL1104" s="85"/>
      <c r="AM1104" s="85"/>
    </row>
    <row r="1105" spans="20:39">
      <c r="T1105" s="85"/>
      <c r="U1105" s="85"/>
      <c r="V1105" s="85"/>
      <c r="W1105" s="85"/>
      <c r="X1105" s="85"/>
      <c r="Y1105" s="85"/>
      <c r="Z1105" s="85"/>
      <c r="AA1105" s="85"/>
      <c r="AB1105" s="85"/>
      <c r="AC1105" s="85"/>
      <c r="AD1105" s="85"/>
      <c r="AE1105" s="85"/>
      <c r="AF1105" s="85"/>
      <c r="AG1105" s="85"/>
      <c r="AH1105" s="85"/>
      <c r="AI1105" s="85"/>
      <c r="AJ1105" s="85"/>
      <c r="AK1105" s="85"/>
      <c r="AL1105" s="85"/>
      <c r="AM1105" s="85"/>
    </row>
    <row r="1106" spans="20:39">
      <c r="T1106" s="85"/>
      <c r="U1106" s="85"/>
      <c r="V1106" s="85"/>
      <c r="W1106" s="85"/>
      <c r="X1106" s="85"/>
      <c r="Y1106" s="85"/>
      <c r="Z1106" s="85"/>
      <c r="AA1106" s="85"/>
      <c r="AB1106" s="85"/>
      <c r="AC1106" s="85"/>
      <c r="AD1106" s="85"/>
      <c r="AE1106" s="85"/>
      <c r="AF1106" s="85"/>
      <c r="AG1106" s="85"/>
      <c r="AH1106" s="85"/>
      <c r="AI1106" s="85"/>
      <c r="AJ1106" s="85"/>
      <c r="AK1106" s="85"/>
      <c r="AL1106" s="85"/>
      <c r="AM1106" s="85"/>
    </row>
    <row r="1107" spans="20:39">
      <c r="T1107" s="85"/>
      <c r="U1107" s="85"/>
      <c r="V1107" s="85"/>
      <c r="W1107" s="85"/>
      <c r="X1107" s="85"/>
      <c r="Y1107" s="85"/>
      <c r="Z1107" s="85"/>
      <c r="AA1107" s="85"/>
      <c r="AB1107" s="85"/>
      <c r="AC1107" s="85"/>
      <c r="AD1107" s="85"/>
      <c r="AE1107" s="85"/>
      <c r="AF1107" s="85"/>
      <c r="AG1107" s="85"/>
      <c r="AH1107" s="85"/>
      <c r="AI1107" s="85"/>
      <c r="AJ1107" s="85"/>
      <c r="AK1107" s="85"/>
      <c r="AL1107" s="85"/>
      <c r="AM1107" s="85"/>
    </row>
    <row r="1108" spans="20:39">
      <c r="T1108" s="85"/>
      <c r="U1108" s="85"/>
      <c r="V1108" s="85"/>
      <c r="W1108" s="85"/>
      <c r="X1108" s="85"/>
      <c r="Y1108" s="85"/>
      <c r="Z1108" s="85"/>
      <c r="AA1108" s="85"/>
      <c r="AB1108" s="85"/>
      <c r="AC1108" s="85"/>
      <c r="AD1108" s="85"/>
      <c r="AE1108" s="85"/>
      <c r="AF1108" s="85"/>
      <c r="AG1108" s="85"/>
      <c r="AH1108" s="85"/>
      <c r="AI1108" s="85"/>
      <c r="AJ1108" s="85"/>
      <c r="AK1108" s="85"/>
      <c r="AL1108" s="85"/>
      <c r="AM1108" s="85"/>
    </row>
    <row r="1109" spans="20:39">
      <c r="T1109" s="85"/>
      <c r="U1109" s="85"/>
      <c r="V1109" s="85"/>
      <c r="W1109" s="85"/>
      <c r="X1109" s="85"/>
      <c r="Y1109" s="85"/>
      <c r="Z1109" s="85"/>
      <c r="AA1109" s="85"/>
      <c r="AB1109" s="85"/>
      <c r="AC1109" s="85"/>
      <c r="AD1109" s="85"/>
      <c r="AE1109" s="85"/>
      <c r="AF1109" s="85"/>
      <c r="AG1109" s="85"/>
      <c r="AH1109" s="85"/>
      <c r="AI1109" s="85"/>
      <c r="AJ1109" s="85"/>
      <c r="AK1109" s="85"/>
      <c r="AL1109" s="85"/>
      <c r="AM1109" s="85"/>
    </row>
    <row r="1110" spans="20:39">
      <c r="T1110" s="85"/>
      <c r="U1110" s="85"/>
      <c r="V1110" s="85"/>
      <c r="W1110" s="85"/>
      <c r="X1110" s="85"/>
      <c r="Y1110" s="85"/>
      <c r="Z1110" s="85"/>
      <c r="AA1110" s="85"/>
      <c r="AB1110" s="85"/>
      <c r="AC1110" s="85"/>
      <c r="AD1110" s="85"/>
      <c r="AE1110" s="85"/>
      <c r="AF1110" s="85"/>
      <c r="AG1110" s="85"/>
      <c r="AH1110" s="85"/>
      <c r="AI1110" s="85"/>
      <c r="AJ1110" s="85"/>
      <c r="AK1110" s="85"/>
      <c r="AL1110" s="85"/>
      <c r="AM1110" s="85"/>
    </row>
    <row r="1111" spans="20:39">
      <c r="T1111" s="85"/>
      <c r="U1111" s="85"/>
      <c r="V1111" s="85"/>
      <c r="W1111" s="85"/>
      <c r="X1111" s="85"/>
      <c r="Y1111" s="85"/>
      <c r="Z1111" s="85"/>
      <c r="AA1111" s="85"/>
      <c r="AB1111" s="85"/>
      <c r="AC1111" s="85"/>
      <c r="AD1111" s="85"/>
      <c r="AE1111" s="85"/>
      <c r="AF1111" s="85"/>
      <c r="AG1111" s="85"/>
      <c r="AH1111" s="85"/>
      <c r="AI1111" s="85"/>
      <c r="AJ1111" s="85"/>
      <c r="AK1111" s="85"/>
      <c r="AL1111" s="85"/>
      <c r="AM1111" s="85"/>
    </row>
    <row r="1112" spans="20:39">
      <c r="T1112" s="85"/>
      <c r="U1112" s="85"/>
      <c r="V1112" s="85"/>
      <c r="W1112" s="85"/>
      <c r="X1112" s="85"/>
      <c r="Y1112" s="85"/>
      <c r="Z1112" s="85"/>
      <c r="AA1112" s="85"/>
      <c r="AB1112" s="85"/>
      <c r="AC1112" s="85"/>
      <c r="AD1112" s="85"/>
      <c r="AE1112" s="85"/>
      <c r="AF1112" s="85"/>
      <c r="AG1112" s="85"/>
      <c r="AH1112" s="85"/>
      <c r="AI1112" s="85"/>
      <c r="AJ1112" s="85"/>
      <c r="AK1112" s="85"/>
      <c r="AL1112" s="85"/>
      <c r="AM1112" s="85"/>
    </row>
    <row r="1113" spans="20:39">
      <c r="T1113" s="85"/>
      <c r="U1113" s="85"/>
      <c r="V1113" s="85"/>
      <c r="W1113" s="85"/>
      <c r="X1113" s="85"/>
      <c r="Y1113" s="85"/>
      <c r="Z1113" s="85"/>
      <c r="AA1113" s="85"/>
      <c r="AB1113" s="85"/>
      <c r="AC1113" s="85"/>
      <c r="AD1113" s="85"/>
      <c r="AE1113" s="85"/>
      <c r="AF1113" s="85"/>
      <c r="AG1113" s="85"/>
      <c r="AH1113" s="85"/>
      <c r="AI1113" s="85"/>
      <c r="AJ1113" s="85"/>
      <c r="AK1113" s="85"/>
      <c r="AL1113" s="85"/>
      <c r="AM1113" s="85"/>
    </row>
    <row r="1114" spans="20:39">
      <c r="T1114" s="85"/>
      <c r="U1114" s="85"/>
      <c r="V1114" s="85"/>
      <c r="W1114" s="85"/>
      <c r="X1114" s="85"/>
      <c r="Y1114" s="85"/>
      <c r="Z1114" s="85"/>
      <c r="AA1114" s="85"/>
      <c r="AB1114" s="85"/>
      <c r="AC1114" s="85"/>
      <c r="AD1114" s="85"/>
      <c r="AE1114" s="85"/>
      <c r="AF1114" s="85"/>
      <c r="AG1114" s="85"/>
      <c r="AH1114" s="85"/>
      <c r="AI1114" s="85"/>
      <c r="AJ1114" s="85"/>
      <c r="AK1114" s="85"/>
      <c r="AL1114" s="85"/>
      <c r="AM1114" s="85"/>
    </row>
    <row r="1115" spans="20:39">
      <c r="T1115" s="85"/>
      <c r="U1115" s="85"/>
      <c r="V1115" s="85"/>
      <c r="W1115" s="85"/>
      <c r="X1115" s="85"/>
      <c r="Y1115" s="85"/>
      <c r="Z1115" s="85"/>
      <c r="AA1115" s="85"/>
      <c r="AB1115" s="85"/>
      <c r="AC1115" s="85"/>
      <c r="AD1115" s="85"/>
      <c r="AE1115" s="85"/>
      <c r="AF1115" s="85"/>
      <c r="AG1115" s="85"/>
      <c r="AH1115" s="85"/>
      <c r="AI1115" s="85"/>
      <c r="AJ1115" s="85"/>
      <c r="AK1115" s="85"/>
      <c r="AL1115" s="85"/>
      <c r="AM1115" s="85"/>
    </row>
    <row r="1116" spans="20:39">
      <c r="T1116" s="85"/>
      <c r="U1116" s="85"/>
      <c r="V1116" s="85"/>
      <c r="W1116" s="85"/>
      <c r="X1116" s="85"/>
      <c r="Y1116" s="85"/>
      <c r="Z1116" s="85"/>
      <c r="AA1116" s="85"/>
      <c r="AB1116" s="85"/>
      <c r="AC1116" s="85"/>
      <c r="AD1116" s="85"/>
      <c r="AE1116" s="85"/>
      <c r="AF1116" s="85"/>
      <c r="AG1116" s="85"/>
      <c r="AH1116" s="85"/>
      <c r="AI1116" s="85"/>
      <c r="AJ1116" s="85"/>
      <c r="AK1116" s="85"/>
      <c r="AL1116" s="85"/>
      <c r="AM1116" s="85"/>
    </row>
    <row r="1117" spans="20:39">
      <c r="T1117" s="85"/>
      <c r="U1117" s="85"/>
      <c r="V1117" s="85"/>
      <c r="W1117" s="85"/>
      <c r="X1117" s="85"/>
      <c r="Y1117" s="85"/>
      <c r="Z1117" s="85"/>
      <c r="AA1117" s="85"/>
      <c r="AB1117" s="85"/>
      <c r="AC1117" s="85"/>
      <c r="AD1117" s="85"/>
      <c r="AE1117" s="85"/>
      <c r="AF1117" s="85"/>
      <c r="AG1117" s="85"/>
      <c r="AH1117" s="85"/>
      <c r="AI1117" s="85"/>
      <c r="AJ1117" s="85"/>
      <c r="AK1117" s="85"/>
      <c r="AL1117" s="85"/>
      <c r="AM1117" s="85"/>
    </row>
    <row r="1118" spans="20:39">
      <c r="T1118" s="85"/>
      <c r="U1118" s="85"/>
      <c r="V1118" s="85"/>
      <c r="W1118" s="85"/>
      <c r="X1118" s="85"/>
      <c r="Y1118" s="85"/>
      <c r="Z1118" s="85"/>
      <c r="AA1118" s="85"/>
      <c r="AB1118" s="85"/>
      <c r="AC1118" s="85"/>
      <c r="AD1118" s="85"/>
      <c r="AE1118" s="85"/>
      <c r="AF1118" s="85"/>
      <c r="AG1118" s="85"/>
      <c r="AH1118" s="85"/>
      <c r="AI1118" s="85"/>
      <c r="AJ1118" s="85"/>
      <c r="AK1118" s="85"/>
      <c r="AL1118" s="85"/>
      <c r="AM1118" s="85"/>
    </row>
    <row r="1119" spans="20:39">
      <c r="T1119" s="85"/>
      <c r="U1119" s="85"/>
      <c r="V1119" s="85"/>
      <c r="W1119" s="85"/>
      <c r="X1119" s="85"/>
      <c r="Y1119" s="85"/>
      <c r="Z1119" s="85"/>
      <c r="AA1119" s="85"/>
      <c r="AB1119" s="85"/>
      <c r="AC1119" s="85"/>
      <c r="AD1119" s="85"/>
      <c r="AE1119" s="85"/>
      <c r="AF1119" s="85"/>
      <c r="AG1119" s="85"/>
      <c r="AH1119" s="85"/>
      <c r="AI1119" s="85"/>
      <c r="AJ1119" s="85"/>
      <c r="AK1119" s="85"/>
      <c r="AL1119" s="85"/>
      <c r="AM1119" s="85"/>
    </row>
    <row r="1120" spans="20:39">
      <c r="T1120" s="85"/>
      <c r="U1120" s="85"/>
      <c r="V1120" s="85"/>
      <c r="W1120" s="85"/>
      <c r="X1120" s="85"/>
      <c r="Y1120" s="85"/>
      <c r="Z1120" s="85"/>
      <c r="AA1120" s="85"/>
      <c r="AB1120" s="85"/>
      <c r="AC1120" s="85"/>
      <c r="AD1120" s="85"/>
      <c r="AE1120" s="85"/>
      <c r="AF1120" s="85"/>
      <c r="AG1120" s="85"/>
      <c r="AH1120" s="85"/>
      <c r="AI1120" s="85"/>
      <c r="AJ1120" s="85"/>
      <c r="AK1120" s="85"/>
      <c r="AL1120" s="85"/>
      <c r="AM1120" s="85"/>
    </row>
    <row r="1121" spans="20:39">
      <c r="T1121" s="85"/>
      <c r="U1121" s="85"/>
      <c r="V1121" s="85"/>
      <c r="W1121" s="85"/>
      <c r="X1121" s="85"/>
      <c r="Y1121" s="85"/>
      <c r="Z1121" s="85"/>
      <c r="AA1121" s="85"/>
      <c r="AB1121" s="85"/>
      <c r="AC1121" s="85"/>
      <c r="AD1121" s="85"/>
      <c r="AE1121" s="85"/>
      <c r="AF1121" s="85"/>
      <c r="AG1121" s="85"/>
      <c r="AH1121" s="85"/>
      <c r="AI1121" s="85"/>
      <c r="AJ1121" s="85"/>
      <c r="AK1121" s="85"/>
      <c r="AL1121" s="85"/>
      <c r="AM1121" s="85"/>
    </row>
    <row r="1122" spans="20:39">
      <c r="T1122" s="85"/>
      <c r="U1122" s="85"/>
      <c r="V1122" s="85"/>
      <c r="W1122" s="85"/>
      <c r="X1122" s="85"/>
      <c r="Y1122" s="85"/>
      <c r="Z1122" s="85"/>
      <c r="AA1122" s="85"/>
      <c r="AB1122" s="85"/>
      <c r="AC1122" s="85"/>
      <c r="AD1122" s="85"/>
      <c r="AE1122" s="85"/>
      <c r="AF1122" s="85"/>
      <c r="AG1122" s="85"/>
      <c r="AH1122" s="85"/>
      <c r="AI1122" s="85"/>
      <c r="AJ1122" s="85"/>
      <c r="AK1122" s="85"/>
      <c r="AL1122" s="85"/>
      <c r="AM1122" s="85"/>
    </row>
    <row r="1123" spans="20:39">
      <c r="T1123" s="85"/>
      <c r="U1123" s="85"/>
      <c r="V1123" s="85"/>
      <c r="W1123" s="85"/>
      <c r="X1123" s="85"/>
      <c r="Y1123" s="85"/>
      <c r="Z1123" s="85"/>
      <c r="AA1123" s="85"/>
      <c r="AB1123" s="85"/>
      <c r="AC1123" s="85"/>
      <c r="AD1123" s="85"/>
      <c r="AE1123" s="85"/>
      <c r="AF1123" s="85"/>
      <c r="AG1123" s="85"/>
      <c r="AH1123" s="85"/>
      <c r="AI1123" s="85"/>
      <c r="AJ1123" s="85"/>
      <c r="AK1123" s="85"/>
      <c r="AL1123" s="85"/>
      <c r="AM1123" s="85"/>
    </row>
    <row r="1124" spans="20:39">
      <c r="T1124" s="85"/>
      <c r="U1124" s="85"/>
      <c r="V1124" s="85"/>
      <c r="W1124" s="85"/>
      <c r="X1124" s="85"/>
      <c r="Y1124" s="85"/>
      <c r="Z1124" s="85"/>
      <c r="AA1124" s="85"/>
      <c r="AB1124" s="85"/>
      <c r="AC1124" s="85"/>
      <c r="AD1124" s="85"/>
      <c r="AE1124" s="85"/>
      <c r="AF1124" s="85"/>
      <c r="AG1124" s="85"/>
      <c r="AH1124" s="85"/>
      <c r="AI1124" s="85"/>
      <c r="AJ1124" s="85"/>
      <c r="AK1124" s="85"/>
      <c r="AL1124" s="85"/>
      <c r="AM1124" s="85"/>
    </row>
    <row r="1125" spans="20:39">
      <c r="T1125" s="85"/>
      <c r="U1125" s="85"/>
      <c r="V1125" s="85"/>
      <c r="W1125" s="85"/>
      <c r="X1125" s="85"/>
      <c r="Y1125" s="85"/>
      <c r="Z1125" s="85"/>
      <c r="AA1125" s="85"/>
      <c r="AB1125" s="85"/>
      <c r="AC1125" s="85"/>
      <c r="AD1125" s="85"/>
      <c r="AE1125" s="85"/>
      <c r="AF1125" s="85"/>
      <c r="AG1125" s="85"/>
      <c r="AH1125" s="85"/>
      <c r="AI1125" s="85"/>
      <c r="AJ1125" s="85"/>
      <c r="AK1125" s="85"/>
      <c r="AL1125" s="85"/>
      <c r="AM1125" s="85"/>
    </row>
    <row r="1126" spans="20:39">
      <c r="T1126" s="85"/>
      <c r="U1126" s="85"/>
      <c r="V1126" s="85"/>
      <c r="W1126" s="85"/>
      <c r="X1126" s="85"/>
      <c r="Y1126" s="85"/>
      <c r="Z1126" s="85"/>
      <c r="AA1126" s="85"/>
      <c r="AB1126" s="85"/>
      <c r="AC1126" s="85"/>
      <c r="AD1126" s="85"/>
      <c r="AE1126" s="85"/>
      <c r="AF1126" s="85"/>
      <c r="AG1126" s="85"/>
      <c r="AH1126" s="85"/>
      <c r="AI1126" s="85"/>
      <c r="AJ1126" s="85"/>
      <c r="AK1126" s="85"/>
      <c r="AL1126" s="85"/>
      <c r="AM1126" s="85"/>
    </row>
    <row r="1127" spans="20:39">
      <c r="T1127" s="85"/>
      <c r="U1127" s="85"/>
      <c r="V1127" s="85"/>
      <c r="W1127" s="85"/>
      <c r="X1127" s="85"/>
      <c r="Y1127" s="85"/>
      <c r="Z1127" s="85"/>
      <c r="AA1127" s="85"/>
      <c r="AB1127" s="85"/>
      <c r="AC1127" s="85"/>
      <c r="AD1127" s="85"/>
      <c r="AE1127" s="85"/>
      <c r="AF1127" s="85"/>
      <c r="AG1127" s="85"/>
      <c r="AH1127" s="85"/>
      <c r="AI1127" s="85"/>
      <c r="AJ1127" s="85"/>
      <c r="AK1127" s="85"/>
      <c r="AL1127" s="85"/>
      <c r="AM1127" s="85"/>
    </row>
    <row r="1128" spans="20:39">
      <c r="T1128" s="85"/>
      <c r="U1128" s="85"/>
      <c r="V1128" s="85"/>
      <c r="W1128" s="85"/>
      <c r="X1128" s="85"/>
      <c r="Y1128" s="85"/>
      <c r="Z1128" s="85"/>
      <c r="AA1128" s="85"/>
      <c r="AB1128" s="85"/>
      <c r="AC1128" s="85"/>
      <c r="AD1128" s="85"/>
      <c r="AE1128" s="85"/>
      <c r="AF1128" s="85"/>
      <c r="AG1128" s="85"/>
      <c r="AH1128" s="85"/>
      <c r="AI1128" s="85"/>
      <c r="AJ1128" s="85"/>
      <c r="AK1128" s="85"/>
      <c r="AL1128" s="85"/>
      <c r="AM1128" s="85"/>
    </row>
    <row r="1129" spans="20:39">
      <c r="T1129" s="85"/>
      <c r="U1129" s="85"/>
      <c r="V1129" s="85"/>
      <c r="W1129" s="85"/>
      <c r="X1129" s="85"/>
      <c r="Y1129" s="85"/>
      <c r="Z1129" s="85"/>
      <c r="AA1129" s="85"/>
      <c r="AB1129" s="85"/>
      <c r="AC1129" s="85"/>
      <c r="AD1129" s="85"/>
      <c r="AE1129" s="85"/>
      <c r="AF1129" s="85"/>
      <c r="AG1129" s="85"/>
      <c r="AH1129" s="85"/>
      <c r="AI1129" s="85"/>
      <c r="AJ1129" s="85"/>
      <c r="AK1129" s="85"/>
      <c r="AL1129" s="85"/>
      <c r="AM1129" s="85"/>
    </row>
    <row r="1130" spans="20:39">
      <c r="T1130" s="85"/>
      <c r="U1130" s="85"/>
      <c r="V1130" s="85"/>
      <c r="W1130" s="85"/>
      <c r="X1130" s="85"/>
      <c r="Y1130" s="85"/>
      <c r="Z1130" s="85"/>
      <c r="AA1130" s="85"/>
      <c r="AB1130" s="85"/>
      <c r="AC1130" s="85"/>
      <c r="AD1130" s="85"/>
      <c r="AE1130" s="85"/>
      <c r="AF1130" s="85"/>
      <c r="AG1130" s="85"/>
      <c r="AH1130" s="85"/>
      <c r="AI1130" s="85"/>
      <c r="AJ1130" s="85"/>
      <c r="AK1130" s="85"/>
      <c r="AL1130" s="85"/>
      <c r="AM1130" s="85"/>
    </row>
    <row r="1131" spans="20:39">
      <c r="T1131" s="85"/>
      <c r="U1131" s="85"/>
      <c r="V1131" s="85"/>
      <c r="W1131" s="85"/>
      <c r="X1131" s="85"/>
      <c r="Y1131" s="85"/>
      <c r="Z1131" s="85"/>
      <c r="AA1131" s="85"/>
      <c r="AB1131" s="85"/>
      <c r="AC1131" s="85"/>
      <c r="AD1131" s="85"/>
      <c r="AE1131" s="85"/>
      <c r="AF1131" s="85"/>
      <c r="AG1131" s="85"/>
      <c r="AH1131" s="85"/>
      <c r="AI1131" s="85"/>
      <c r="AJ1131" s="85"/>
      <c r="AK1131" s="85"/>
      <c r="AL1131" s="85"/>
      <c r="AM1131" s="85"/>
    </row>
    <row r="1132" spans="20:39">
      <c r="T1132" s="85"/>
      <c r="U1132" s="85"/>
      <c r="V1132" s="85"/>
      <c r="W1132" s="85"/>
      <c r="X1132" s="85"/>
      <c r="Y1132" s="85"/>
      <c r="Z1132" s="85"/>
      <c r="AA1132" s="85"/>
      <c r="AB1132" s="85"/>
      <c r="AC1132" s="85"/>
      <c r="AD1132" s="85"/>
      <c r="AE1132" s="85"/>
      <c r="AF1132" s="85"/>
      <c r="AG1132" s="85"/>
      <c r="AH1132" s="85"/>
      <c r="AI1132" s="85"/>
      <c r="AJ1132" s="85"/>
      <c r="AK1132" s="85"/>
      <c r="AL1132" s="85"/>
      <c r="AM1132" s="85"/>
    </row>
    <row r="1133" spans="20:39">
      <c r="T1133" s="85"/>
      <c r="U1133" s="85"/>
      <c r="V1133" s="85"/>
      <c r="W1133" s="85"/>
      <c r="X1133" s="85"/>
      <c r="Y1133" s="85"/>
      <c r="Z1133" s="85"/>
      <c r="AA1133" s="85"/>
      <c r="AB1133" s="85"/>
      <c r="AC1133" s="85"/>
      <c r="AD1133" s="85"/>
      <c r="AE1133" s="85"/>
      <c r="AF1133" s="85"/>
      <c r="AG1133" s="85"/>
      <c r="AH1133" s="85"/>
      <c r="AI1133" s="85"/>
      <c r="AJ1133" s="85"/>
      <c r="AK1133" s="85"/>
      <c r="AL1133" s="85"/>
      <c r="AM1133" s="85"/>
    </row>
    <row r="1134" spans="20:39">
      <c r="T1134" s="85"/>
      <c r="U1134" s="85"/>
      <c r="V1134" s="85"/>
      <c r="W1134" s="85"/>
      <c r="X1134" s="85"/>
      <c r="Y1134" s="85"/>
      <c r="Z1134" s="85"/>
      <c r="AA1134" s="85"/>
      <c r="AB1134" s="85"/>
      <c r="AC1134" s="85"/>
      <c r="AD1134" s="85"/>
      <c r="AE1134" s="85"/>
      <c r="AF1134" s="85"/>
      <c r="AG1134" s="85"/>
      <c r="AH1134" s="85"/>
      <c r="AI1134" s="85"/>
      <c r="AJ1134" s="85"/>
      <c r="AK1134" s="85"/>
      <c r="AL1134" s="85"/>
      <c r="AM1134" s="85"/>
    </row>
    <row r="1135" spans="20:39">
      <c r="T1135" s="85"/>
      <c r="U1135" s="85"/>
      <c r="V1135" s="85"/>
      <c r="W1135" s="85"/>
      <c r="X1135" s="85"/>
      <c r="Y1135" s="85"/>
      <c r="Z1135" s="85"/>
      <c r="AA1135" s="85"/>
      <c r="AB1135" s="85"/>
      <c r="AC1135" s="85"/>
      <c r="AD1135" s="85"/>
      <c r="AE1135" s="85"/>
      <c r="AF1135" s="85"/>
      <c r="AG1135" s="85"/>
      <c r="AH1135" s="85"/>
      <c r="AI1135" s="85"/>
      <c r="AJ1135" s="85"/>
      <c r="AK1135" s="85"/>
      <c r="AL1135" s="85"/>
      <c r="AM1135" s="85"/>
    </row>
    <row r="1136" spans="20:39">
      <c r="T1136" s="85"/>
      <c r="U1136" s="85"/>
      <c r="V1136" s="85"/>
      <c r="W1136" s="85"/>
      <c r="X1136" s="85"/>
      <c r="Y1136" s="85"/>
      <c r="Z1136" s="85"/>
      <c r="AA1136" s="85"/>
      <c r="AB1136" s="85"/>
      <c r="AC1136" s="85"/>
      <c r="AD1136" s="85"/>
      <c r="AE1136" s="85"/>
      <c r="AF1136" s="85"/>
      <c r="AG1136" s="85"/>
      <c r="AH1136" s="85"/>
      <c r="AI1136" s="85"/>
      <c r="AJ1136" s="85"/>
      <c r="AK1136" s="85"/>
      <c r="AL1136" s="85"/>
      <c r="AM1136" s="85"/>
    </row>
    <row r="1137" spans="20:39">
      <c r="T1137" s="85"/>
      <c r="U1137" s="85"/>
      <c r="V1137" s="85"/>
      <c r="W1137" s="85"/>
      <c r="X1137" s="85"/>
      <c r="Y1137" s="85"/>
      <c r="Z1137" s="85"/>
      <c r="AA1137" s="85"/>
      <c r="AB1137" s="85"/>
      <c r="AC1137" s="85"/>
      <c r="AD1137" s="85"/>
      <c r="AE1137" s="85"/>
      <c r="AF1137" s="85"/>
      <c r="AG1137" s="85"/>
      <c r="AH1137" s="85"/>
      <c r="AI1137" s="85"/>
      <c r="AJ1137" s="85"/>
      <c r="AK1137" s="85"/>
      <c r="AL1137" s="85"/>
      <c r="AM1137" s="85"/>
    </row>
    <row r="1138" spans="20:39">
      <c r="T1138" s="85"/>
      <c r="U1138" s="85"/>
      <c r="V1138" s="85"/>
      <c r="W1138" s="85"/>
      <c r="X1138" s="85"/>
      <c r="Y1138" s="85"/>
      <c r="Z1138" s="85"/>
      <c r="AA1138" s="85"/>
      <c r="AB1138" s="85"/>
      <c r="AC1138" s="85"/>
      <c r="AD1138" s="85"/>
      <c r="AE1138" s="85"/>
      <c r="AF1138" s="85"/>
      <c r="AG1138" s="85"/>
      <c r="AH1138" s="85"/>
      <c r="AI1138" s="85"/>
      <c r="AJ1138" s="85"/>
      <c r="AK1138" s="85"/>
      <c r="AL1138" s="85"/>
      <c r="AM1138" s="85"/>
    </row>
    <row r="1139" spans="20:39">
      <c r="T1139" s="85"/>
      <c r="U1139" s="85"/>
      <c r="V1139" s="85"/>
      <c r="W1139" s="85"/>
      <c r="X1139" s="85"/>
      <c r="Y1139" s="85"/>
      <c r="Z1139" s="85"/>
      <c r="AA1139" s="85"/>
      <c r="AB1139" s="85"/>
      <c r="AC1139" s="85"/>
      <c r="AD1139" s="85"/>
      <c r="AE1139" s="85"/>
      <c r="AF1139" s="85"/>
      <c r="AG1139" s="85"/>
      <c r="AH1139" s="85"/>
      <c r="AI1139" s="85"/>
      <c r="AJ1139" s="85"/>
      <c r="AK1139" s="85"/>
      <c r="AL1139" s="85"/>
      <c r="AM1139" s="85"/>
    </row>
    <row r="1140" spans="20:39">
      <c r="T1140" s="85"/>
      <c r="U1140" s="85"/>
      <c r="V1140" s="85"/>
      <c r="W1140" s="85"/>
      <c r="X1140" s="85"/>
      <c r="Y1140" s="85"/>
      <c r="Z1140" s="85"/>
      <c r="AA1140" s="85"/>
      <c r="AB1140" s="85"/>
      <c r="AC1140" s="85"/>
      <c r="AD1140" s="85"/>
      <c r="AE1140" s="85"/>
      <c r="AF1140" s="85"/>
      <c r="AG1140" s="85"/>
      <c r="AH1140" s="85"/>
      <c r="AI1140" s="85"/>
      <c r="AJ1140" s="85"/>
      <c r="AK1140" s="85"/>
      <c r="AL1140" s="85"/>
      <c r="AM1140" s="85"/>
    </row>
    <row r="1141" spans="20:39">
      <c r="T1141" s="85"/>
      <c r="U1141" s="85"/>
      <c r="V1141" s="85"/>
      <c r="W1141" s="85"/>
      <c r="X1141" s="85"/>
      <c r="Y1141" s="85"/>
      <c r="Z1141" s="85"/>
      <c r="AA1141" s="85"/>
      <c r="AB1141" s="85"/>
      <c r="AC1141" s="85"/>
      <c r="AD1141" s="85"/>
      <c r="AE1141" s="85"/>
      <c r="AF1141" s="85"/>
      <c r="AG1141" s="85"/>
      <c r="AH1141" s="85"/>
      <c r="AI1141" s="85"/>
      <c r="AJ1141" s="85"/>
      <c r="AK1141" s="85"/>
      <c r="AL1141" s="85"/>
      <c r="AM1141" s="85"/>
    </row>
    <row r="1142" spans="20:39">
      <c r="T1142" s="85"/>
      <c r="U1142" s="85"/>
      <c r="V1142" s="85"/>
      <c r="W1142" s="85"/>
      <c r="X1142" s="85"/>
      <c r="Y1142" s="85"/>
      <c r="Z1142" s="85"/>
      <c r="AA1142" s="85"/>
      <c r="AB1142" s="85"/>
      <c r="AC1142" s="85"/>
      <c r="AD1142" s="85"/>
      <c r="AE1142" s="85"/>
      <c r="AF1142" s="85"/>
      <c r="AG1142" s="85"/>
      <c r="AH1142" s="85"/>
      <c r="AI1142" s="85"/>
      <c r="AJ1142" s="85"/>
      <c r="AK1142" s="85"/>
      <c r="AL1142" s="85"/>
      <c r="AM1142" s="85"/>
    </row>
    <row r="1143" spans="20:39">
      <c r="T1143" s="85"/>
      <c r="U1143" s="85"/>
      <c r="V1143" s="85"/>
      <c r="W1143" s="85"/>
      <c r="X1143" s="85"/>
      <c r="Y1143" s="85"/>
      <c r="Z1143" s="85"/>
      <c r="AA1143" s="85"/>
      <c r="AB1143" s="85"/>
      <c r="AC1143" s="85"/>
      <c r="AD1143" s="85"/>
      <c r="AE1143" s="85"/>
      <c r="AF1143" s="85"/>
      <c r="AG1143" s="85"/>
      <c r="AH1143" s="85"/>
      <c r="AI1143" s="85"/>
      <c r="AJ1143" s="85"/>
      <c r="AK1143" s="85"/>
      <c r="AL1143" s="85"/>
      <c r="AM1143" s="85"/>
    </row>
    <row r="1144" spans="20:39">
      <c r="T1144" s="85"/>
      <c r="U1144" s="85"/>
      <c r="V1144" s="85"/>
      <c r="W1144" s="85"/>
      <c r="X1144" s="85"/>
      <c r="Y1144" s="85"/>
      <c r="Z1144" s="85"/>
      <c r="AA1144" s="85"/>
      <c r="AB1144" s="85"/>
      <c r="AC1144" s="85"/>
      <c r="AD1144" s="85"/>
      <c r="AE1144" s="85"/>
      <c r="AF1144" s="85"/>
      <c r="AG1144" s="85"/>
      <c r="AH1144" s="85"/>
      <c r="AI1144" s="85"/>
      <c r="AJ1144" s="85"/>
      <c r="AK1144" s="85"/>
      <c r="AL1144" s="85"/>
      <c r="AM1144" s="85"/>
    </row>
    <row r="1145" spans="20:39">
      <c r="T1145" s="85"/>
      <c r="U1145" s="85"/>
      <c r="V1145" s="85"/>
      <c r="W1145" s="85"/>
      <c r="X1145" s="85"/>
      <c r="Y1145" s="85"/>
      <c r="Z1145" s="85"/>
      <c r="AA1145" s="85"/>
      <c r="AB1145" s="85"/>
      <c r="AC1145" s="85"/>
      <c r="AD1145" s="85"/>
      <c r="AE1145" s="85"/>
      <c r="AF1145" s="85"/>
      <c r="AG1145" s="85"/>
      <c r="AH1145" s="85"/>
      <c r="AI1145" s="85"/>
      <c r="AJ1145" s="85"/>
      <c r="AK1145" s="85"/>
      <c r="AL1145" s="85"/>
      <c r="AM1145" s="85"/>
    </row>
    <row r="1146" spans="20:39">
      <c r="T1146" s="85"/>
      <c r="U1146" s="85"/>
      <c r="V1146" s="85"/>
      <c r="W1146" s="85"/>
      <c r="X1146" s="85"/>
      <c r="Y1146" s="85"/>
      <c r="Z1146" s="85"/>
      <c r="AA1146" s="85"/>
      <c r="AB1146" s="85"/>
      <c r="AC1146" s="85"/>
      <c r="AD1146" s="85"/>
      <c r="AE1146" s="85"/>
      <c r="AF1146" s="85"/>
      <c r="AG1146" s="85"/>
      <c r="AH1146" s="85"/>
      <c r="AI1146" s="85"/>
      <c r="AJ1146" s="85"/>
      <c r="AK1146" s="85"/>
      <c r="AL1146" s="85"/>
      <c r="AM1146" s="85"/>
    </row>
    <row r="1147" spans="20:39">
      <c r="T1147" s="85"/>
      <c r="U1147" s="85"/>
      <c r="V1147" s="85"/>
      <c r="W1147" s="85"/>
      <c r="X1147" s="85"/>
      <c r="Y1147" s="85"/>
      <c r="Z1147" s="85"/>
      <c r="AA1147" s="85"/>
      <c r="AB1147" s="85"/>
      <c r="AC1147" s="85"/>
      <c r="AD1147" s="85"/>
      <c r="AE1147" s="85"/>
      <c r="AF1147" s="85"/>
      <c r="AG1147" s="85"/>
      <c r="AH1147" s="85"/>
      <c r="AI1147" s="85"/>
      <c r="AJ1147" s="85"/>
      <c r="AK1147" s="85"/>
      <c r="AL1147" s="85"/>
      <c r="AM1147" s="85"/>
    </row>
    <row r="1148" spans="20:39">
      <c r="T1148" s="85"/>
      <c r="U1148" s="85"/>
      <c r="V1148" s="85"/>
      <c r="W1148" s="85"/>
      <c r="X1148" s="85"/>
      <c r="Y1148" s="85"/>
      <c r="Z1148" s="85"/>
      <c r="AA1148" s="85"/>
      <c r="AB1148" s="85"/>
      <c r="AC1148" s="85"/>
      <c r="AD1148" s="85"/>
      <c r="AE1148" s="85"/>
      <c r="AF1148" s="85"/>
      <c r="AG1148" s="85"/>
      <c r="AH1148" s="85"/>
      <c r="AI1148" s="85"/>
      <c r="AJ1148" s="85"/>
      <c r="AK1148" s="85"/>
      <c r="AL1148" s="85"/>
      <c r="AM1148" s="85"/>
    </row>
    <row r="1149" spans="20:39">
      <c r="T1149" s="85"/>
      <c r="U1149" s="85"/>
      <c r="V1149" s="85"/>
      <c r="W1149" s="85"/>
      <c r="X1149" s="85"/>
      <c r="Y1149" s="85"/>
      <c r="Z1149" s="85"/>
      <c r="AA1149" s="85"/>
      <c r="AB1149" s="85"/>
      <c r="AC1149" s="85"/>
      <c r="AD1149" s="85"/>
      <c r="AE1149" s="85"/>
      <c r="AF1149" s="85"/>
      <c r="AG1149" s="85"/>
      <c r="AH1149" s="85"/>
      <c r="AI1149" s="85"/>
      <c r="AJ1149" s="85"/>
      <c r="AK1149" s="85"/>
      <c r="AL1149" s="85"/>
      <c r="AM1149" s="85"/>
    </row>
    <row r="1150" spans="20:39">
      <c r="T1150" s="85"/>
      <c r="U1150" s="85"/>
      <c r="V1150" s="85"/>
      <c r="W1150" s="85"/>
      <c r="X1150" s="85"/>
      <c r="Y1150" s="85"/>
      <c r="Z1150" s="85"/>
      <c r="AA1150" s="85"/>
      <c r="AB1150" s="85"/>
      <c r="AC1150" s="85"/>
      <c r="AD1150" s="85"/>
      <c r="AE1150" s="85"/>
      <c r="AF1150" s="85"/>
      <c r="AG1150" s="85"/>
      <c r="AH1150" s="85"/>
      <c r="AI1150" s="85"/>
      <c r="AJ1150" s="85"/>
      <c r="AK1150" s="85"/>
      <c r="AL1150" s="85"/>
      <c r="AM1150" s="85"/>
    </row>
    <row r="1151" spans="20:39">
      <c r="T1151" s="85"/>
      <c r="U1151" s="85"/>
      <c r="V1151" s="85"/>
      <c r="W1151" s="85"/>
      <c r="X1151" s="85"/>
      <c r="Y1151" s="85"/>
      <c r="Z1151" s="85"/>
      <c r="AA1151" s="85"/>
      <c r="AB1151" s="85"/>
      <c r="AC1151" s="85"/>
      <c r="AD1151" s="85"/>
      <c r="AE1151" s="85"/>
      <c r="AF1151" s="85"/>
      <c r="AG1151" s="85"/>
      <c r="AH1151" s="85"/>
      <c r="AI1151" s="85"/>
      <c r="AJ1151" s="85"/>
      <c r="AK1151" s="85"/>
      <c r="AL1151" s="85"/>
      <c r="AM1151" s="85"/>
    </row>
    <row r="1152" spans="20:39">
      <c r="T1152" s="85"/>
      <c r="U1152" s="85"/>
      <c r="V1152" s="85"/>
      <c r="W1152" s="85"/>
      <c r="X1152" s="85"/>
      <c r="Y1152" s="85"/>
      <c r="Z1152" s="85"/>
      <c r="AA1152" s="85"/>
      <c r="AB1152" s="85"/>
      <c r="AC1152" s="85"/>
      <c r="AD1152" s="85"/>
      <c r="AE1152" s="85"/>
      <c r="AF1152" s="85"/>
      <c r="AG1152" s="85"/>
      <c r="AH1152" s="85"/>
      <c r="AI1152" s="85"/>
      <c r="AJ1152" s="85"/>
      <c r="AK1152" s="85"/>
      <c r="AL1152" s="85"/>
      <c r="AM1152" s="85"/>
    </row>
    <row r="1153" spans="20:39">
      <c r="T1153" s="85"/>
      <c r="U1153" s="85"/>
      <c r="V1153" s="85"/>
      <c r="W1153" s="85"/>
      <c r="X1153" s="85"/>
      <c r="Y1153" s="85"/>
      <c r="Z1153" s="85"/>
      <c r="AA1153" s="85"/>
      <c r="AB1153" s="85"/>
      <c r="AC1153" s="85"/>
      <c r="AD1153" s="85"/>
      <c r="AE1153" s="85"/>
      <c r="AF1153" s="85"/>
      <c r="AG1153" s="85"/>
      <c r="AH1153" s="85"/>
      <c r="AI1153" s="85"/>
      <c r="AJ1153" s="85"/>
      <c r="AK1153" s="85"/>
      <c r="AL1153" s="85"/>
      <c r="AM1153" s="85"/>
    </row>
    <row r="1154" spans="20:39">
      <c r="T1154" s="85"/>
      <c r="U1154" s="85"/>
      <c r="V1154" s="85"/>
      <c r="W1154" s="85"/>
      <c r="X1154" s="85"/>
      <c r="Y1154" s="85"/>
      <c r="Z1154" s="85"/>
      <c r="AA1154" s="85"/>
      <c r="AB1154" s="85"/>
      <c r="AC1154" s="85"/>
      <c r="AD1154" s="85"/>
      <c r="AE1154" s="85"/>
      <c r="AF1154" s="85"/>
      <c r="AG1154" s="85"/>
      <c r="AH1154" s="85"/>
      <c r="AI1154" s="85"/>
      <c r="AJ1154" s="85"/>
      <c r="AK1154" s="85"/>
      <c r="AL1154" s="85"/>
      <c r="AM1154" s="85"/>
    </row>
    <row r="1155" spans="20:39">
      <c r="T1155" s="85"/>
      <c r="U1155" s="85"/>
      <c r="V1155" s="85"/>
      <c r="W1155" s="85"/>
      <c r="X1155" s="85"/>
      <c r="Y1155" s="85"/>
      <c r="Z1155" s="85"/>
      <c r="AA1155" s="85"/>
      <c r="AB1155" s="85"/>
      <c r="AC1155" s="85"/>
      <c r="AD1155" s="85"/>
      <c r="AE1155" s="85"/>
      <c r="AF1155" s="85"/>
      <c r="AG1155" s="85"/>
      <c r="AH1155" s="85"/>
      <c r="AI1155" s="85"/>
      <c r="AJ1155" s="85"/>
      <c r="AK1155" s="85"/>
      <c r="AL1155" s="85"/>
      <c r="AM1155" s="85"/>
    </row>
    <row r="1156" spans="20:39">
      <c r="T1156" s="85"/>
      <c r="U1156" s="85"/>
      <c r="V1156" s="85"/>
      <c r="W1156" s="85"/>
      <c r="X1156" s="85"/>
      <c r="Y1156" s="85"/>
      <c r="Z1156" s="85"/>
      <c r="AA1156" s="85"/>
      <c r="AB1156" s="85"/>
      <c r="AC1156" s="85"/>
      <c r="AD1156" s="85"/>
      <c r="AE1156" s="85"/>
      <c r="AF1156" s="85"/>
      <c r="AG1156" s="85"/>
      <c r="AH1156" s="85"/>
      <c r="AI1156" s="85"/>
      <c r="AJ1156" s="85"/>
      <c r="AK1156" s="85"/>
      <c r="AL1156" s="85"/>
      <c r="AM1156" s="85"/>
    </row>
    <row r="1157" spans="20:39">
      <c r="T1157" s="85"/>
      <c r="U1157" s="85"/>
      <c r="V1157" s="85"/>
      <c r="W1157" s="85"/>
      <c r="X1157" s="85"/>
      <c r="Y1157" s="85"/>
      <c r="Z1157" s="85"/>
      <c r="AA1157" s="85"/>
      <c r="AB1157" s="85"/>
      <c r="AC1157" s="85"/>
      <c r="AD1157" s="85"/>
      <c r="AE1157" s="85"/>
      <c r="AF1157" s="85"/>
      <c r="AG1157" s="85"/>
      <c r="AH1157" s="85"/>
      <c r="AI1157" s="85"/>
      <c r="AJ1157" s="85"/>
      <c r="AK1157" s="85"/>
      <c r="AL1157" s="85"/>
      <c r="AM1157" s="85"/>
    </row>
    <row r="1158" spans="20:39">
      <c r="T1158" s="85"/>
      <c r="U1158" s="85"/>
      <c r="V1158" s="85"/>
      <c r="W1158" s="85"/>
      <c r="X1158" s="85"/>
      <c r="Y1158" s="85"/>
      <c r="Z1158" s="85"/>
      <c r="AA1158" s="85"/>
      <c r="AB1158" s="85"/>
      <c r="AC1158" s="85"/>
      <c r="AD1158" s="85"/>
      <c r="AE1158" s="85"/>
      <c r="AF1158" s="85"/>
      <c r="AG1158" s="85"/>
      <c r="AH1158" s="85"/>
      <c r="AI1158" s="85"/>
      <c r="AJ1158" s="85"/>
      <c r="AK1158" s="85"/>
      <c r="AL1158" s="85"/>
      <c r="AM1158" s="85"/>
    </row>
    <row r="1159" spans="20:39">
      <c r="T1159" s="85"/>
      <c r="U1159" s="85"/>
      <c r="V1159" s="85"/>
      <c r="W1159" s="85"/>
      <c r="X1159" s="85"/>
      <c r="Y1159" s="85"/>
      <c r="Z1159" s="85"/>
      <c r="AA1159" s="85"/>
      <c r="AB1159" s="85"/>
      <c r="AC1159" s="85"/>
      <c r="AD1159" s="85"/>
      <c r="AE1159" s="85"/>
      <c r="AF1159" s="85"/>
      <c r="AG1159" s="85"/>
      <c r="AH1159" s="85"/>
      <c r="AI1159" s="85"/>
      <c r="AJ1159" s="85"/>
      <c r="AK1159" s="85"/>
      <c r="AL1159" s="85"/>
      <c r="AM1159" s="85"/>
    </row>
    <row r="1160" spans="20:39">
      <c r="T1160" s="85"/>
      <c r="U1160" s="85"/>
      <c r="V1160" s="85"/>
      <c r="W1160" s="85"/>
      <c r="X1160" s="85"/>
      <c r="Y1160" s="85"/>
      <c r="Z1160" s="85"/>
      <c r="AA1160" s="85"/>
      <c r="AB1160" s="85"/>
      <c r="AC1160" s="85"/>
      <c r="AD1160" s="85"/>
      <c r="AE1160" s="85"/>
      <c r="AF1160" s="85"/>
      <c r="AG1160" s="85"/>
      <c r="AH1160" s="85"/>
      <c r="AI1160" s="85"/>
      <c r="AJ1160" s="85"/>
      <c r="AK1160" s="85"/>
      <c r="AL1160" s="85"/>
      <c r="AM1160" s="85"/>
    </row>
    <row r="1161" spans="20:39">
      <c r="T1161" s="85"/>
      <c r="U1161" s="85"/>
      <c r="V1161" s="85"/>
      <c r="W1161" s="85"/>
      <c r="X1161" s="85"/>
      <c r="Y1161" s="85"/>
      <c r="Z1161" s="85"/>
      <c r="AA1161" s="85"/>
      <c r="AB1161" s="85"/>
      <c r="AC1161" s="85"/>
      <c r="AD1161" s="85"/>
      <c r="AE1161" s="85"/>
      <c r="AF1161" s="85"/>
      <c r="AG1161" s="85"/>
      <c r="AH1161" s="85"/>
      <c r="AI1161" s="85"/>
      <c r="AJ1161" s="85"/>
      <c r="AK1161" s="85"/>
      <c r="AL1161" s="85"/>
      <c r="AM1161" s="85"/>
    </row>
    <row r="1162" spans="20:39">
      <c r="T1162" s="85"/>
      <c r="U1162" s="85"/>
      <c r="V1162" s="85"/>
      <c r="W1162" s="85"/>
      <c r="X1162" s="85"/>
      <c r="Y1162" s="85"/>
      <c r="Z1162" s="85"/>
      <c r="AA1162" s="85"/>
      <c r="AB1162" s="85"/>
      <c r="AC1162" s="85"/>
      <c r="AD1162" s="85"/>
      <c r="AE1162" s="85"/>
      <c r="AF1162" s="85"/>
      <c r="AG1162" s="85"/>
      <c r="AH1162" s="85"/>
      <c r="AI1162" s="85"/>
      <c r="AJ1162" s="85"/>
      <c r="AK1162" s="85"/>
      <c r="AL1162" s="85"/>
      <c r="AM1162" s="85"/>
    </row>
    <row r="1163" spans="20:39">
      <c r="T1163" s="85"/>
      <c r="U1163" s="85"/>
      <c r="V1163" s="85"/>
      <c r="W1163" s="85"/>
      <c r="X1163" s="85"/>
      <c r="Y1163" s="85"/>
      <c r="Z1163" s="85"/>
      <c r="AA1163" s="85"/>
      <c r="AB1163" s="85"/>
      <c r="AC1163" s="85"/>
      <c r="AD1163" s="85"/>
      <c r="AE1163" s="85"/>
      <c r="AF1163" s="85"/>
      <c r="AG1163" s="85"/>
      <c r="AH1163" s="85"/>
      <c r="AI1163" s="85"/>
      <c r="AJ1163" s="85"/>
      <c r="AK1163" s="85"/>
      <c r="AL1163" s="85"/>
      <c r="AM1163" s="85"/>
    </row>
    <row r="1164" spans="20:39">
      <c r="T1164" s="85"/>
      <c r="U1164" s="85"/>
      <c r="V1164" s="85"/>
      <c r="W1164" s="85"/>
      <c r="X1164" s="85"/>
      <c r="Y1164" s="85"/>
      <c r="Z1164" s="85"/>
      <c r="AA1164" s="85"/>
      <c r="AB1164" s="85"/>
      <c r="AC1164" s="85"/>
      <c r="AD1164" s="85"/>
      <c r="AE1164" s="85"/>
      <c r="AF1164" s="85"/>
      <c r="AG1164" s="85"/>
      <c r="AH1164" s="85"/>
      <c r="AI1164" s="85"/>
      <c r="AJ1164" s="85"/>
      <c r="AK1164" s="85"/>
      <c r="AL1164" s="85"/>
      <c r="AM1164" s="85"/>
    </row>
    <row r="1165" spans="20:39">
      <c r="T1165" s="85"/>
      <c r="U1165" s="85"/>
      <c r="V1165" s="85"/>
      <c r="W1165" s="85"/>
      <c r="X1165" s="85"/>
      <c r="Y1165" s="85"/>
      <c r="Z1165" s="85"/>
      <c r="AA1165" s="85"/>
      <c r="AB1165" s="85"/>
      <c r="AC1165" s="85"/>
      <c r="AD1165" s="85"/>
      <c r="AE1165" s="85"/>
      <c r="AF1165" s="85"/>
      <c r="AG1165" s="85"/>
      <c r="AH1165" s="85"/>
      <c r="AI1165" s="85"/>
      <c r="AJ1165" s="85"/>
      <c r="AK1165" s="85"/>
      <c r="AL1165" s="85"/>
      <c r="AM1165" s="85"/>
    </row>
    <row r="1166" spans="20:39">
      <c r="T1166" s="85"/>
      <c r="U1166" s="85"/>
      <c r="V1166" s="85"/>
      <c r="W1166" s="85"/>
      <c r="X1166" s="85"/>
      <c r="Y1166" s="85"/>
      <c r="Z1166" s="85"/>
      <c r="AA1166" s="85"/>
      <c r="AB1166" s="85"/>
      <c r="AC1166" s="85"/>
      <c r="AD1166" s="85"/>
      <c r="AE1166" s="85"/>
      <c r="AF1166" s="85"/>
      <c r="AG1166" s="85"/>
      <c r="AH1166" s="85"/>
      <c r="AI1166" s="85"/>
      <c r="AJ1166" s="85"/>
      <c r="AK1166" s="85"/>
      <c r="AL1166" s="85"/>
      <c r="AM1166" s="85"/>
    </row>
    <row r="1167" spans="20:39">
      <c r="T1167" s="85"/>
      <c r="U1167" s="85"/>
      <c r="V1167" s="85"/>
      <c r="W1167" s="85"/>
      <c r="X1167" s="85"/>
      <c r="Y1167" s="85"/>
      <c r="Z1167" s="85"/>
      <c r="AA1167" s="85"/>
      <c r="AB1167" s="85"/>
      <c r="AC1167" s="85"/>
      <c r="AD1167" s="85"/>
      <c r="AE1167" s="85"/>
      <c r="AF1167" s="85"/>
      <c r="AG1167" s="85"/>
      <c r="AH1167" s="85"/>
      <c r="AI1167" s="85"/>
      <c r="AJ1167" s="85"/>
      <c r="AK1167" s="85"/>
      <c r="AL1167" s="85"/>
      <c r="AM1167" s="85"/>
    </row>
    <row r="1168" spans="20:39">
      <c r="T1168" s="85"/>
      <c r="U1168" s="85"/>
      <c r="V1168" s="85"/>
      <c r="W1168" s="85"/>
      <c r="X1168" s="85"/>
      <c r="Y1168" s="85"/>
      <c r="Z1168" s="85"/>
      <c r="AA1168" s="85"/>
      <c r="AB1168" s="85"/>
      <c r="AC1168" s="85"/>
      <c r="AD1168" s="85"/>
      <c r="AE1168" s="85"/>
      <c r="AF1168" s="85"/>
      <c r="AG1168" s="85"/>
      <c r="AH1168" s="85"/>
      <c r="AI1168" s="85"/>
      <c r="AJ1168" s="85"/>
      <c r="AK1168" s="85"/>
      <c r="AL1168" s="85"/>
      <c r="AM1168" s="85"/>
    </row>
    <row r="1169" spans="20:39">
      <c r="T1169" s="85"/>
      <c r="U1169" s="85"/>
      <c r="V1169" s="85"/>
      <c r="W1169" s="85"/>
      <c r="X1169" s="85"/>
      <c r="Y1169" s="85"/>
      <c r="Z1169" s="85"/>
      <c r="AA1169" s="85"/>
      <c r="AB1169" s="85"/>
      <c r="AC1169" s="85"/>
      <c r="AD1169" s="85"/>
      <c r="AE1169" s="85"/>
      <c r="AF1169" s="85"/>
      <c r="AG1169" s="85"/>
      <c r="AH1169" s="85"/>
      <c r="AI1169" s="85"/>
      <c r="AJ1169" s="85"/>
      <c r="AK1169" s="85"/>
      <c r="AL1169" s="85"/>
      <c r="AM1169" s="85"/>
    </row>
    <row r="1170" spans="20:39">
      <c r="T1170" s="85"/>
      <c r="U1170" s="85"/>
      <c r="V1170" s="85"/>
      <c r="W1170" s="85"/>
      <c r="X1170" s="85"/>
      <c r="Y1170" s="85"/>
      <c r="Z1170" s="85"/>
      <c r="AA1170" s="85"/>
      <c r="AB1170" s="85"/>
      <c r="AC1170" s="85"/>
      <c r="AD1170" s="85"/>
      <c r="AE1170" s="85"/>
      <c r="AF1170" s="85"/>
      <c r="AG1170" s="85"/>
      <c r="AH1170" s="85"/>
      <c r="AI1170" s="85"/>
      <c r="AJ1170" s="85"/>
      <c r="AK1170" s="85"/>
      <c r="AL1170" s="85"/>
      <c r="AM1170" s="85"/>
    </row>
    <row r="1171" spans="20:39">
      <c r="T1171" s="85"/>
      <c r="U1171" s="85"/>
      <c r="V1171" s="85"/>
      <c r="W1171" s="85"/>
      <c r="X1171" s="85"/>
      <c r="Y1171" s="85"/>
      <c r="Z1171" s="85"/>
      <c r="AA1171" s="85"/>
      <c r="AB1171" s="85"/>
      <c r="AC1171" s="85"/>
      <c r="AD1171" s="85"/>
      <c r="AE1171" s="85"/>
      <c r="AF1171" s="85"/>
      <c r="AG1171" s="85"/>
      <c r="AH1171" s="85"/>
      <c r="AI1171" s="85"/>
      <c r="AJ1171" s="85"/>
      <c r="AK1171" s="85"/>
      <c r="AL1171" s="85"/>
      <c r="AM1171" s="85"/>
    </row>
    <row r="1172" spans="20:39">
      <c r="T1172" s="85"/>
      <c r="U1172" s="85"/>
      <c r="V1172" s="85"/>
      <c r="W1172" s="85"/>
      <c r="X1172" s="85"/>
      <c r="Y1172" s="85"/>
      <c r="Z1172" s="85"/>
      <c r="AA1172" s="85"/>
      <c r="AB1172" s="85"/>
      <c r="AC1172" s="85"/>
      <c r="AD1172" s="85"/>
      <c r="AE1172" s="85"/>
      <c r="AF1172" s="85"/>
      <c r="AG1172" s="85"/>
      <c r="AH1172" s="85"/>
      <c r="AI1172" s="85"/>
      <c r="AJ1172" s="85"/>
      <c r="AK1172" s="85"/>
      <c r="AL1172" s="85"/>
      <c r="AM1172" s="85"/>
    </row>
    <row r="1173" spans="20:39">
      <c r="T1173" s="85"/>
      <c r="U1173" s="85"/>
      <c r="V1173" s="85"/>
      <c r="W1173" s="85"/>
      <c r="X1173" s="85"/>
      <c r="Y1173" s="85"/>
      <c r="Z1173" s="85"/>
      <c r="AA1173" s="85"/>
      <c r="AB1173" s="85"/>
      <c r="AC1173" s="85"/>
      <c r="AD1173" s="85"/>
      <c r="AE1173" s="85"/>
      <c r="AF1173" s="85"/>
      <c r="AG1173" s="85"/>
      <c r="AH1173" s="85"/>
      <c r="AI1173" s="85"/>
      <c r="AJ1173" s="85"/>
      <c r="AK1173" s="85"/>
      <c r="AL1173" s="85"/>
      <c r="AM1173" s="85"/>
    </row>
    <row r="1174" spans="20:39">
      <c r="T1174" s="85"/>
      <c r="U1174" s="85"/>
      <c r="V1174" s="85"/>
      <c r="W1174" s="85"/>
      <c r="X1174" s="85"/>
      <c r="Y1174" s="85"/>
      <c r="Z1174" s="85"/>
      <c r="AA1174" s="85"/>
      <c r="AB1174" s="85"/>
      <c r="AC1174" s="85"/>
      <c r="AD1174" s="85"/>
      <c r="AE1174" s="85"/>
      <c r="AF1174" s="85"/>
      <c r="AG1174" s="85"/>
      <c r="AH1174" s="85"/>
      <c r="AI1174" s="85"/>
      <c r="AJ1174" s="85"/>
      <c r="AK1174" s="85"/>
      <c r="AL1174" s="85"/>
      <c r="AM1174" s="85"/>
    </row>
    <row r="1175" spans="20:39">
      <c r="T1175" s="85"/>
      <c r="U1175" s="85"/>
      <c r="V1175" s="85"/>
      <c r="W1175" s="85"/>
      <c r="X1175" s="85"/>
      <c r="Y1175" s="85"/>
      <c r="Z1175" s="85"/>
      <c r="AA1175" s="85"/>
      <c r="AB1175" s="85"/>
      <c r="AC1175" s="85"/>
      <c r="AD1175" s="85"/>
      <c r="AE1175" s="85"/>
      <c r="AF1175" s="85"/>
      <c r="AG1175" s="85"/>
      <c r="AH1175" s="85"/>
      <c r="AI1175" s="85"/>
      <c r="AJ1175" s="85"/>
      <c r="AK1175" s="85"/>
      <c r="AL1175" s="85"/>
      <c r="AM1175" s="85"/>
    </row>
    <row r="1176" spans="20:39">
      <c r="T1176" s="85"/>
      <c r="U1176" s="85"/>
      <c r="V1176" s="85"/>
      <c r="W1176" s="85"/>
      <c r="X1176" s="85"/>
      <c r="Y1176" s="85"/>
      <c r="Z1176" s="85"/>
      <c r="AA1176" s="85"/>
      <c r="AB1176" s="85"/>
      <c r="AC1176" s="85"/>
      <c r="AD1176" s="85"/>
      <c r="AE1176" s="85"/>
      <c r="AF1176" s="85"/>
      <c r="AG1176" s="85"/>
      <c r="AH1176" s="85"/>
      <c r="AI1176" s="85"/>
      <c r="AJ1176" s="85"/>
      <c r="AK1176" s="85"/>
      <c r="AL1176" s="85"/>
      <c r="AM1176" s="85"/>
    </row>
    <row r="1177" spans="20:39">
      <c r="T1177" s="85"/>
      <c r="U1177" s="85"/>
      <c r="V1177" s="85"/>
      <c r="W1177" s="85"/>
      <c r="X1177" s="85"/>
      <c r="Y1177" s="85"/>
      <c r="Z1177" s="85"/>
      <c r="AA1177" s="85"/>
      <c r="AB1177" s="85"/>
      <c r="AC1177" s="85"/>
      <c r="AD1177" s="85"/>
      <c r="AE1177" s="85"/>
      <c r="AF1177" s="85"/>
      <c r="AG1177" s="85"/>
      <c r="AH1177" s="85"/>
      <c r="AI1177" s="85"/>
      <c r="AJ1177" s="85"/>
      <c r="AK1177" s="85"/>
      <c r="AL1177" s="85"/>
      <c r="AM1177" s="85"/>
    </row>
    <row r="1178" spans="20:39">
      <c r="T1178" s="85"/>
      <c r="U1178" s="85"/>
      <c r="V1178" s="85"/>
      <c r="W1178" s="85"/>
      <c r="X1178" s="85"/>
      <c r="Y1178" s="85"/>
      <c r="Z1178" s="85"/>
      <c r="AA1178" s="85"/>
      <c r="AB1178" s="85"/>
      <c r="AC1178" s="85"/>
      <c r="AD1178" s="85"/>
      <c r="AE1178" s="85"/>
      <c r="AF1178" s="85"/>
      <c r="AG1178" s="85"/>
      <c r="AH1178" s="85"/>
      <c r="AI1178" s="85"/>
      <c r="AJ1178" s="85"/>
      <c r="AK1178" s="85"/>
      <c r="AL1178" s="85"/>
      <c r="AM1178" s="85"/>
    </row>
    <row r="1179" spans="20:39">
      <c r="T1179" s="85"/>
      <c r="U1179" s="85"/>
      <c r="V1179" s="85"/>
      <c r="W1179" s="85"/>
      <c r="X1179" s="85"/>
      <c r="Y1179" s="85"/>
      <c r="Z1179" s="85"/>
      <c r="AA1179" s="85"/>
      <c r="AB1179" s="85"/>
      <c r="AC1179" s="85"/>
      <c r="AD1179" s="85"/>
      <c r="AE1179" s="85"/>
      <c r="AF1179" s="85"/>
      <c r="AG1179" s="85"/>
      <c r="AH1179" s="85"/>
      <c r="AI1179" s="85"/>
      <c r="AJ1179" s="85"/>
      <c r="AK1179" s="85"/>
      <c r="AL1179" s="85"/>
      <c r="AM1179" s="85"/>
    </row>
    <row r="1180" spans="20:39">
      <c r="T1180" s="85"/>
      <c r="U1180" s="85"/>
      <c r="V1180" s="85"/>
      <c r="W1180" s="85"/>
      <c r="X1180" s="85"/>
      <c r="Y1180" s="85"/>
      <c r="Z1180" s="85"/>
      <c r="AA1180" s="85"/>
      <c r="AB1180" s="85"/>
      <c r="AC1180" s="85"/>
      <c r="AD1180" s="85"/>
      <c r="AE1180" s="85"/>
      <c r="AF1180" s="85"/>
      <c r="AG1180" s="85"/>
      <c r="AH1180" s="85"/>
      <c r="AI1180" s="85"/>
      <c r="AJ1180" s="85"/>
      <c r="AK1180" s="85"/>
      <c r="AL1180" s="85"/>
      <c r="AM1180" s="85"/>
    </row>
    <row r="1181" spans="20:39">
      <c r="T1181" s="85"/>
      <c r="U1181" s="85"/>
      <c r="V1181" s="85"/>
      <c r="W1181" s="85"/>
      <c r="X1181" s="85"/>
      <c r="Y1181" s="85"/>
      <c r="Z1181" s="85"/>
      <c r="AA1181" s="85"/>
      <c r="AB1181" s="85"/>
      <c r="AC1181" s="85"/>
      <c r="AD1181" s="85"/>
      <c r="AE1181" s="85"/>
      <c r="AF1181" s="85"/>
      <c r="AG1181" s="85"/>
      <c r="AH1181" s="85"/>
      <c r="AI1181" s="85"/>
      <c r="AJ1181" s="85"/>
      <c r="AK1181" s="85"/>
      <c r="AL1181" s="85"/>
      <c r="AM1181" s="85"/>
    </row>
    <row r="1182" spans="20:39">
      <c r="T1182" s="85"/>
      <c r="U1182" s="85"/>
      <c r="V1182" s="85"/>
      <c r="W1182" s="85"/>
      <c r="X1182" s="85"/>
      <c r="Y1182" s="85"/>
      <c r="Z1182" s="85"/>
      <c r="AA1182" s="85"/>
      <c r="AB1182" s="85"/>
      <c r="AC1182" s="85"/>
      <c r="AD1182" s="85"/>
      <c r="AE1182" s="85"/>
      <c r="AF1182" s="85"/>
      <c r="AG1182" s="85"/>
      <c r="AH1182" s="85"/>
      <c r="AI1182" s="85"/>
      <c r="AJ1182" s="85"/>
      <c r="AK1182" s="85"/>
      <c r="AL1182" s="85"/>
      <c r="AM1182" s="85"/>
    </row>
    <row r="1183" spans="20:39">
      <c r="T1183" s="85"/>
      <c r="U1183" s="85"/>
      <c r="V1183" s="85"/>
      <c r="W1183" s="85"/>
      <c r="X1183" s="85"/>
      <c r="Y1183" s="85"/>
      <c r="Z1183" s="85"/>
      <c r="AA1183" s="85"/>
      <c r="AB1183" s="85"/>
      <c r="AC1183" s="85"/>
      <c r="AD1183" s="85"/>
      <c r="AE1183" s="85"/>
      <c r="AF1183" s="85"/>
      <c r="AG1183" s="85"/>
      <c r="AH1183" s="85"/>
      <c r="AI1183" s="85"/>
      <c r="AJ1183" s="85"/>
      <c r="AK1183" s="85"/>
      <c r="AL1183" s="85"/>
      <c r="AM1183" s="85"/>
    </row>
    <row r="1184" spans="20:39">
      <c r="T1184" s="85"/>
      <c r="U1184" s="85"/>
      <c r="V1184" s="85"/>
      <c r="W1184" s="85"/>
      <c r="X1184" s="85"/>
      <c r="Y1184" s="85"/>
      <c r="Z1184" s="85"/>
      <c r="AA1184" s="85"/>
      <c r="AB1184" s="85"/>
      <c r="AC1184" s="85"/>
      <c r="AD1184" s="85"/>
      <c r="AE1184" s="85"/>
      <c r="AF1184" s="85"/>
      <c r="AG1184" s="85"/>
      <c r="AH1184" s="85"/>
      <c r="AI1184" s="85"/>
      <c r="AJ1184" s="85"/>
      <c r="AK1184" s="85"/>
      <c r="AL1184" s="85"/>
      <c r="AM1184" s="85"/>
    </row>
    <row r="1185" spans="20:39">
      <c r="T1185" s="85"/>
      <c r="U1185" s="85"/>
      <c r="V1185" s="85"/>
      <c r="W1185" s="85"/>
      <c r="X1185" s="85"/>
      <c r="Y1185" s="85"/>
      <c r="Z1185" s="85"/>
      <c r="AA1185" s="85"/>
      <c r="AB1185" s="85"/>
      <c r="AC1185" s="85"/>
      <c r="AD1185" s="85"/>
      <c r="AE1185" s="85"/>
      <c r="AF1185" s="85"/>
      <c r="AG1185" s="85"/>
      <c r="AH1185" s="85"/>
      <c r="AI1185" s="85"/>
      <c r="AJ1185" s="85"/>
      <c r="AK1185" s="85"/>
      <c r="AL1185" s="85"/>
      <c r="AM1185" s="85"/>
    </row>
    <row r="1186" spans="20:39">
      <c r="T1186" s="85"/>
      <c r="U1186" s="85"/>
      <c r="V1186" s="85"/>
      <c r="W1186" s="85"/>
      <c r="X1186" s="85"/>
      <c r="Y1186" s="85"/>
      <c r="Z1186" s="85"/>
      <c r="AA1186" s="85"/>
      <c r="AB1186" s="85"/>
      <c r="AC1186" s="85"/>
      <c r="AD1186" s="85"/>
      <c r="AE1186" s="85"/>
      <c r="AF1186" s="85"/>
      <c r="AG1186" s="85"/>
      <c r="AH1186" s="85"/>
      <c r="AI1186" s="85"/>
      <c r="AJ1186" s="85"/>
      <c r="AK1186" s="85"/>
      <c r="AL1186" s="85"/>
      <c r="AM1186" s="85"/>
    </row>
    <row r="1187" spans="20:39">
      <c r="T1187" s="85"/>
      <c r="U1187" s="85"/>
      <c r="V1187" s="85"/>
      <c r="W1187" s="85"/>
      <c r="X1187" s="85"/>
      <c r="Y1187" s="85"/>
      <c r="Z1187" s="85"/>
      <c r="AA1187" s="85"/>
      <c r="AB1187" s="85"/>
      <c r="AC1187" s="85"/>
      <c r="AD1187" s="85"/>
      <c r="AE1187" s="85"/>
      <c r="AF1187" s="85"/>
      <c r="AG1187" s="85"/>
      <c r="AH1187" s="85"/>
      <c r="AI1187" s="85"/>
      <c r="AJ1187" s="85"/>
      <c r="AK1187" s="85"/>
      <c r="AL1187" s="85"/>
      <c r="AM1187" s="85"/>
    </row>
    <row r="1188" spans="20:39">
      <c r="T1188" s="85"/>
      <c r="U1188" s="85"/>
      <c r="V1188" s="85"/>
      <c r="W1188" s="85"/>
      <c r="X1188" s="85"/>
      <c r="Y1188" s="85"/>
      <c r="Z1188" s="85"/>
      <c r="AA1188" s="85"/>
      <c r="AB1188" s="85"/>
      <c r="AC1188" s="85"/>
      <c r="AD1188" s="85"/>
      <c r="AE1188" s="85"/>
      <c r="AF1188" s="85"/>
      <c r="AG1188" s="85"/>
      <c r="AH1188" s="85"/>
      <c r="AI1188" s="85"/>
      <c r="AJ1188" s="85"/>
      <c r="AK1188" s="85"/>
      <c r="AL1188" s="85"/>
      <c r="AM1188" s="85"/>
    </row>
    <row r="1189" spans="20:39">
      <c r="T1189" s="85"/>
      <c r="U1189" s="85"/>
      <c r="V1189" s="85"/>
      <c r="W1189" s="85"/>
      <c r="X1189" s="85"/>
      <c r="Y1189" s="85"/>
      <c r="Z1189" s="85"/>
      <c r="AA1189" s="85"/>
      <c r="AB1189" s="85"/>
      <c r="AC1189" s="85"/>
      <c r="AD1189" s="85"/>
      <c r="AE1189" s="85"/>
      <c r="AF1189" s="85"/>
      <c r="AG1189" s="85"/>
      <c r="AH1189" s="85"/>
      <c r="AI1189" s="85"/>
      <c r="AJ1189" s="85"/>
      <c r="AK1189" s="85"/>
      <c r="AL1189" s="85"/>
      <c r="AM1189" s="85"/>
    </row>
    <row r="1190" spans="20:39">
      <c r="T1190" s="85"/>
      <c r="U1190" s="85"/>
      <c r="V1190" s="85"/>
      <c r="W1190" s="85"/>
      <c r="X1190" s="85"/>
      <c r="Y1190" s="85"/>
      <c r="Z1190" s="85"/>
      <c r="AA1190" s="85"/>
      <c r="AB1190" s="85"/>
      <c r="AC1190" s="85"/>
      <c r="AD1190" s="85"/>
      <c r="AE1190" s="85"/>
      <c r="AF1190" s="85"/>
      <c r="AG1190" s="85"/>
      <c r="AH1190" s="85"/>
      <c r="AI1190" s="85"/>
      <c r="AJ1190" s="85"/>
      <c r="AK1190" s="85"/>
      <c r="AL1190" s="85"/>
      <c r="AM1190" s="85"/>
    </row>
    <row r="1191" spans="20:39">
      <c r="T1191" s="85"/>
      <c r="U1191" s="85"/>
      <c r="V1191" s="85"/>
      <c r="W1191" s="85"/>
      <c r="X1191" s="85"/>
      <c r="Y1191" s="85"/>
      <c r="Z1191" s="85"/>
      <c r="AA1191" s="85"/>
      <c r="AB1191" s="85"/>
      <c r="AC1191" s="85"/>
      <c r="AD1191" s="85"/>
      <c r="AE1191" s="85"/>
      <c r="AF1191" s="85"/>
      <c r="AG1191" s="85"/>
      <c r="AH1191" s="85"/>
      <c r="AI1191" s="85"/>
      <c r="AJ1191" s="85"/>
      <c r="AK1191" s="85"/>
      <c r="AL1191" s="85"/>
      <c r="AM1191" s="85"/>
    </row>
    <row r="1192" spans="20:39">
      <c r="T1192" s="85"/>
      <c r="U1192" s="85"/>
      <c r="V1192" s="85"/>
      <c r="W1192" s="85"/>
      <c r="X1192" s="85"/>
      <c r="Y1192" s="85"/>
      <c r="Z1192" s="85"/>
      <c r="AA1192" s="85"/>
      <c r="AB1192" s="85"/>
      <c r="AC1192" s="85"/>
      <c r="AD1192" s="85"/>
      <c r="AE1192" s="85"/>
      <c r="AF1192" s="85"/>
      <c r="AG1192" s="85"/>
      <c r="AH1192" s="85"/>
      <c r="AI1192" s="85"/>
      <c r="AJ1192" s="85"/>
      <c r="AK1192" s="85"/>
      <c r="AL1192" s="85"/>
      <c r="AM1192" s="85"/>
    </row>
    <row r="1193" spans="20:39">
      <c r="T1193" s="85"/>
      <c r="U1193" s="85"/>
      <c r="V1193" s="85"/>
      <c r="W1193" s="85"/>
      <c r="X1193" s="85"/>
      <c r="Y1193" s="85"/>
      <c r="Z1193" s="85"/>
      <c r="AA1193" s="85"/>
      <c r="AB1193" s="85"/>
      <c r="AC1193" s="85"/>
      <c r="AD1193" s="85"/>
      <c r="AE1193" s="85"/>
      <c r="AF1193" s="85"/>
      <c r="AG1193" s="85"/>
      <c r="AH1193" s="85"/>
      <c r="AI1193" s="85"/>
      <c r="AJ1193" s="85"/>
      <c r="AK1193" s="85"/>
      <c r="AL1193" s="85"/>
      <c r="AM1193" s="85"/>
    </row>
    <row r="1194" spans="20:39">
      <c r="T1194" s="85"/>
      <c r="U1194" s="85"/>
      <c r="V1194" s="85"/>
      <c r="W1194" s="85"/>
      <c r="X1194" s="85"/>
      <c r="Y1194" s="85"/>
      <c r="Z1194" s="85"/>
      <c r="AA1194" s="85"/>
      <c r="AB1194" s="85"/>
      <c r="AC1194" s="85"/>
      <c r="AD1194" s="85"/>
      <c r="AE1194" s="85"/>
      <c r="AF1194" s="85"/>
      <c r="AG1194" s="85"/>
      <c r="AH1194" s="85"/>
      <c r="AI1194" s="85"/>
      <c r="AJ1194" s="85"/>
      <c r="AK1194" s="85"/>
      <c r="AL1194" s="85"/>
      <c r="AM1194" s="85"/>
    </row>
    <row r="1195" spans="20:39">
      <c r="T1195" s="85"/>
      <c r="U1195" s="85"/>
      <c r="V1195" s="85"/>
      <c r="W1195" s="85"/>
      <c r="X1195" s="85"/>
      <c r="Y1195" s="85"/>
      <c r="Z1195" s="85"/>
      <c r="AA1195" s="85"/>
      <c r="AB1195" s="85"/>
      <c r="AC1195" s="85"/>
      <c r="AD1195" s="85"/>
      <c r="AE1195" s="85"/>
      <c r="AF1195" s="85"/>
      <c r="AG1195" s="85"/>
      <c r="AH1195" s="85"/>
      <c r="AI1195" s="85"/>
      <c r="AJ1195" s="85"/>
      <c r="AK1195" s="85"/>
      <c r="AL1195" s="85"/>
      <c r="AM1195" s="85"/>
    </row>
    <row r="1196" spans="20:39">
      <c r="T1196" s="85"/>
      <c r="U1196" s="85"/>
      <c r="V1196" s="85"/>
      <c r="W1196" s="85"/>
      <c r="X1196" s="85"/>
      <c r="Y1196" s="85"/>
      <c r="Z1196" s="85"/>
      <c r="AA1196" s="85"/>
      <c r="AB1196" s="85"/>
      <c r="AC1196" s="85"/>
      <c r="AD1196" s="85"/>
      <c r="AE1196" s="85"/>
      <c r="AF1196" s="85"/>
      <c r="AG1196" s="85"/>
      <c r="AH1196" s="85"/>
      <c r="AI1196" s="85"/>
      <c r="AJ1196" s="85"/>
      <c r="AK1196" s="85"/>
      <c r="AL1196" s="85"/>
      <c r="AM1196" s="85"/>
    </row>
    <row r="1197" spans="20:39">
      <c r="T1197" s="85"/>
      <c r="U1197" s="85"/>
      <c r="V1197" s="85"/>
      <c r="W1197" s="85"/>
      <c r="X1197" s="85"/>
      <c r="Y1197" s="85"/>
      <c r="Z1197" s="85"/>
      <c r="AA1197" s="85"/>
      <c r="AB1197" s="85"/>
      <c r="AC1197" s="85"/>
      <c r="AD1197" s="85"/>
      <c r="AE1197" s="85"/>
      <c r="AF1197" s="85"/>
      <c r="AG1197" s="85"/>
      <c r="AH1197" s="85"/>
      <c r="AI1197" s="85"/>
      <c r="AJ1197" s="85"/>
      <c r="AK1197" s="85"/>
      <c r="AL1197" s="85"/>
      <c r="AM1197" s="85"/>
    </row>
    <row r="1198" spans="20:39">
      <c r="T1198" s="85"/>
      <c r="U1198" s="85"/>
      <c r="V1198" s="85"/>
      <c r="W1198" s="85"/>
      <c r="X1198" s="85"/>
      <c r="Y1198" s="85"/>
      <c r="Z1198" s="85"/>
      <c r="AA1198" s="85"/>
      <c r="AB1198" s="85"/>
      <c r="AC1198" s="85"/>
      <c r="AD1198" s="85"/>
      <c r="AE1198" s="85"/>
      <c r="AF1198" s="85"/>
      <c r="AG1198" s="85"/>
      <c r="AH1198" s="85"/>
      <c r="AI1198" s="85"/>
      <c r="AJ1198" s="85"/>
      <c r="AK1198" s="85"/>
      <c r="AL1198" s="85"/>
      <c r="AM1198" s="85"/>
    </row>
    <row r="1199" spans="20:39">
      <c r="T1199" s="85"/>
      <c r="U1199" s="85"/>
      <c r="V1199" s="85"/>
      <c r="W1199" s="85"/>
      <c r="X1199" s="85"/>
      <c r="Y1199" s="85"/>
      <c r="Z1199" s="85"/>
      <c r="AA1199" s="85"/>
      <c r="AB1199" s="85"/>
      <c r="AC1199" s="85"/>
      <c r="AD1199" s="85"/>
      <c r="AE1199" s="85"/>
      <c r="AF1199" s="85"/>
      <c r="AG1199" s="85"/>
      <c r="AH1199" s="85"/>
      <c r="AI1199" s="85"/>
      <c r="AJ1199" s="85"/>
      <c r="AK1199" s="85"/>
      <c r="AL1199" s="85"/>
      <c r="AM1199" s="85"/>
    </row>
    <row r="1200" spans="20:39">
      <c r="T1200" s="85"/>
      <c r="U1200" s="85"/>
      <c r="V1200" s="85"/>
      <c r="W1200" s="85"/>
      <c r="X1200" s="85"/>
      <c r="Y1200" s="85"/>
      <c r="Z1200" s="85"/>
      <c r="AA1200" s="85"/>
      <c r="AB1200" s="85"/>
      <c r="AC1200" s="85"/>
      <c r="AD1200" s="85"/>
      <c r="AE1200" s="85"/>
      <c r="AF1200" s="85"/>
      <c r="AG1200" s="85"/>
      <c r="AH1200" s="85"/>
      <c r="AI1200" s="85"/>
      <c r="AJ1200" s="85"/>
      <c r="AK1200" s="85"/>
      <c r="AL1200" s="85"/>
      <c r="AM1200" s="85"/>
    </row>
    <row r="1201" spans="20:39">
      <c r="T1201" s="85"/>
      <c r="U1201" s="85"/>
      <c r="V1201" s="85"/>
      <c r="W1201" s="85"/>
      <c r="X1201" s="85"/>
      <c r="Y1201" s="85"/>
      <c r="Z1201" s="85"/>
      <c r="AA1201" s="85"/>
      <c r="AB1201" s="85"/>
      <c r="AC1201" s="85"/>
      <c r="AD1201" s="85"/>
      <c r="AE1201" s="85"/>
      <c r="AF1201" s="85"/>
      <c r="AG1201" s="85"/>
      <c r="AH1201" s="85"/>
      <c r="AI1201" s="85"/>
      <c r="AJ1201" s="85"/>
      <c r="AK1201" s="85"/>
      <c r="AL1201" s="85"/>
      <c r="AM1201" s="85"/>
    </row>
    <row r="1202" spans="20:39">
      <c r="T1202" s="85"/>
      <c r="U1202" s="85"/>
      <c r="V1202" s="85"/>
      <c r="W1202" s="85"/>
      <c r="X1202" s="85"/>
      <c r="Y1202" s="85"/>
      <c r="Z1202" s="85"/>
      <c r="AA1202" s="85"/>
      <c r="AB1202" s="85"/>
      <c r="AC1202" s="85"/>
      <c r="AD1202" s="85"/>
      <c r="AE1202" s="85"/>
      <c r="AF1202" s="85"/>
      <c r="AG1202" s="85"/>
      <c r="AH1202" s="85"/>
      <c r="AI1202" s="85"/>
      <c r="AJ1202" s="85"/>
      <c r="AK1202" s="85"/>
      <c r="AL1202" s="85"/>
      <c r="AM1202" s="85"/>
    </row>
    <row r="1203" spans="20:39">
      <c r="T1203" s="85"/>
      <c r="U1203" s="85"/>
      <c r="V1203" s="85"/>
      <c r="W1203" s="85"/>
      <c r="X1203" s="85"/>
      <c r="Y1203" s="85"/>
      <c r="Z1203" s="85"/>
      <c r="AA1203" s="85"/>
      <c r="AB1203" s="85"/>
      <c r="AC1203" s="85"/>
      <c r="AD1203" s="85"/>
      <c r="AE1203" s="85"/>
      <c r="AF1203" s="85"/>
      <c r="AG1203" s="85"/>
      <c r="AH1203" s="85"/>
      <c r="AI1203" s="85"/>
      <c r="AJ1203" s="85"/>
      <c r="AK1203" s="85"/>
      <c r="AL1203" s="85"/>
      <c r="AM1203" s="85"/>
    </row>
    <row r="1204" spans="20:39">
      <c r="T1204" s="85"/>
      <c r="U1204" s="85"/>
      <c r="V1204" s="85"/>
      <c r="W1204" s="85"/>
      <c r="X1204" s="85"/>
      <c r="Y1204" s="85"/>
      <c r="Z1204" s="85"/>
      <c r="AA1204" s="85"/>
      <c r="AB1204" s="85"/>
      <c r="AC1204" s="85"/>
      <c r="AD1204" s="85"/>
      <c r="AE1204" s="85"/>
      <c r="AF1204" s="85"/>
      <c r="AG1204" s="85"/>
      <c r="AH1204" s="85"/>
      <c r="AI1204" s="85"/>
      <c r="AJ1204" s="85"/>
      <c r="AK1204" s="85"/>
      <c r="AL1204" s="85"/>
      <c r="AM1204" s="85"/>
    </row>
    <row r="1205" spans="20:39">
      <c r="T1205" s="85"/>
      <c r="U1205" s="85"/>
      <c r="V1205" s="85"/>
      <c r="W1205" s="85"/>
      <c r="X1205" s="85"/>
      <c r="Y1205" s="85"/>
      <c r="Z1205" s="85"/>
      <c r="AA1205" s="85"/>
      <c r="AB1205" s="85"/>
      <c r="AC1205" s="85"/>
      <c r="AD1205" s="85"/>
      <c r="AE1205" s="85"/>
      <c r="AF1205" s="85"/>
      <c r="AG1205" s="85"/>
      <c r="AH1205" s="85"/>
      <c r="AI1205" s="85"/>
      <c r="AJ1205" s="85"/>
      <c r="AK1205" s="85"/>
      <c r="AL1205" s="85"/>
      <c r="AM1205" s="85"/>
    </row>
    <row r="1206" spans="20:39">
      <c r="T1206" s="85"/>
      <c r="U1206" s="85"/>
      <c r="V1206" s="85"/>
      <c r="W1206" s="85"/>
      <c r="X1206" s="85"/>
      <c r="Y1206" s="85"/>
      <c r="Z1206" s="85"/>
      <c r="AA1206" s="85"/>
      <c r="AB1206" s="85"/>
      <c r="AC1206" s="85"/>
      <c r="AD1206" s="85"/>
      <c r="AE1206" s="85"/>
      <c r="AF1206" s="85"/>
      <c r="AG1206" s="85"/>
      <c r="AH1206" s="85"/>
      <c r="AI1206" s="85"/>
      <c r="AJ1206" s="85"/>
      <c r="AK1206" s="85"/>
      <c r="AL1206" s="85"/>
      <c r="AM1206" s="85"/>
    </row>
    <row r="1207" spans="20:39">
      <c r="T1207" s="85"/>
      <c r="U1207" s="85"/>
      <c r="V1207" s="85"/>
      <c r="W1207" s="85"/>
      <c r="X1207" s="85"/>
      <c r="Y1207" s="85"/>
      <c r="Z1207" s="85"/>
      <c r="AA1207" s="85"/>
      <c r="AB1207" s="85"/>
      <c r="AC1207" s="85"/>
      <c r="AD1207" s="85"/>
      <c r="AE1207" s="85"/>
      <c r="AF1207" s="85"/>
      <c r="AG1207" s="85"/>
      <c r="AH1207" s="85"/>
      <c r="AI1207" s="85"/>
      <c r="AJ1207" s="85"/>
      <c r="AK1207" s="85"/>
      <c r="AL1207" s="85"/>
      <c r="AM1207" s="85"/>
    </row>
    <row r="1208" spans="20:39">
      <c r="T1208" s="85"/>
      <c r="U1208" s="85"/>
      <c r="V1208" s="85"/>
      <c r="W1208" s="85"/>
      <c r="X1208" s="85"/>
      <c r="Y1208" s="85"/>
      <c r="Z1208" s="85"/>
      <c r="AA1208" s="85"/>
      <c r="AB1208" s="85"/>
      <c r="AC1208" s="85"/>
      <c r="AD1208" s="85"/>
      <c r="AE1208" s="85"/>
      <c r="AF1208" s="85"/>
      <c r="AG1208" s="85"/>
      <c r="AH1208" s="85"/>
      <c r="AI1208" s="85"/>
      <c r="AJ1208" s="85"/>
      <c r="AK1208" s="85"/>
      <c r="AL1208" s="85"/>
      <c r="AM1208" s="85"/>
    </row>
    <row r="1209" spans="20:39">
      <c r="T1209" s="85"/>
      <c r="U1209" s="85"/>
      <c r="V1209" s="85"/>
      <c r="W1209" s="85"/>
      <c r="X1209" s="85"/>
      <c r="Y1209" s="85"/>
      <c r="Z1209" s="85"/>
      <c r="AA1209" s="85"/>
      <c r="AB1209" s="85"/>
      <c r="AC1209" s="85"/>
      <c r="AD1209" s="85"/>
      <c r="AE1209" s="85"/>
      <c r="AF1209" s="85"/>
      <c r="AG1209" s="85"/>
      <c r="AH1209" s="85"/>
      <c r="AI1209" s="85"/>
      <c r="AJ1209" s="85"/>
      <c r="AK1209" s="85"/>
      <c r="AL1209" s="85"/>
      <c r="AM1209" s="85"/>
    </row>
    <row r="1210" spans="20:39">
      <c r="T1210" s="85"/>
      <c r="U1210" s="85"/>
      <c r="V1210" s="85"/>
      <c r="W1210" s="85"/>
      <c r="X1210" s="85"/>
      <c r="Y1210" s="85"/>
      <c r="Z1210" s="85"/>
      <c r="AA1210" s="85"/>
      <c r="AB1210" s="85"/>
      <c r="AC1210" s="85"/>
      <c r="AD1210" s="85"/>
      <c r="AE1210" s="85"/>
      <c r="AF1210" s="85"/>
      <c r="AG1210" s="85"/>
      <c r="AH1210" s="85"/>
      <c r="AI1210" s="85"/>
      <c r="AJ1210" s="85"/>
      <c r="AK1210" s="85"/>
      <c r="AL1210" s="85"/>
      <c r="AM1210" s="85"/>
    </row>
    <row r="1211" spans="20:39">
      <c r="T1211" s="85"/>
      <c r="U1211" s="85"/>
      <c r="V1211" s="85"/>
      <c r="W1211" s="85"/>
      <c r="X1211" s="85"/>
      <c r="Y1211" s="85"/>
      <c r="Z1211" s="85"/>
      <c r="AA1211" s="85"/>
      <c r="AB1211" s="85"/>
      <c r="AC1211" s="85"/>
      <c r="AD1211" s="85"/>
      <c r="AE1211" s="85"/>
      <c r="AF1211" s="85"/>
      <c r="AG1211" s="85"/>
      <c r="AH1211" s="85"/>
      <c r="AI1211" s="85"/>
      <c r="AJ1211" s="85"/>
      <c r="AK1211" s="85"/>
      <c r="AL1211" s="85"/>
      <c r="AM1211" s="85"/>
    </row>
    <row r="1212" spans="20:39">
      <c r="T1212" s="85"/>
      <c r="U1212" s="85"/>
      <c r="V1212" s="85"/>
      <c r="W1212" s="85"/>
      <c r="X1212" s="85"/>
      <c r="Y1212" s="85"/>
      <c r="Z1212" s="85"/>
      <c r="AA1212" s="85"/>
      <c r="AB1212" s="85"/>
      <c r="AC1212" s="85"/>
      <c r="AD1212" s="85"/>
      <c r="AE1212" s="85"/>
      <c r="AF1212" s="85"/>
      <c r="AG1212" s="85"/>
      <c r="AH1212" s="85"/>
      <c r="AI1212" s="85"/>
      <c r="AJ1212" s="85"/>
      <c r="AK1212" s="85"/>
      <c r="AL1212" s="85"/>
      <c r="AM1212" s="85"/>
    </row>
    <row r="1213" spans="20:39">
      <c r="T1213" s="85"/>
      <c r="U1213" s="85"/>
      <c r="V1213" s="85"/>
      <c r="W1213" s="85"/>
      <c r="X1213" s="85"/>
      <c r="Y1213" s="85"/>
      <c r="Z1213" s="85"/>
      <c r="AA1213" s="85"/>
      <c r="AB1213" s="85"/>
      <c r="AC1213" s="85"/>
      <c r="AD1213" s="85"/>
      <c r="AE1213" s="85"/>
      <c r="AF1213" s="85"/>
      <c r="AG1213" s="85"/>
      <c r="AH1213" s="85"/>
      <c r="AI1213" s="85"/>
      <c r="AJ1213" s="85"/>
      <c r="AK1213" s="85"/>
      <c r="AL1213" s="85"/>
      <c r="AM1213" s="85"/>
    </row>
    <row r="1214" spans="20:39">
      <c r="T1214" s="85"/>
      <c r="U1214" s="85"/>
      <c r="V1214" s="85"/>
      <c r="W1214" s="85"/>
      <c r="X1214" s="85"/>
      <c r="Y1214" s="85"/>
      <c r="Z1214" s="85"/>
      <c r="AA1214" s="85"/>
      <c r="AB1214" s="85"/>
      <c r="AC1214" s="85"/>
      <c r="AD1214" s="85"/>
      <c r="AE1214" s="85"/>
      <c r="AF1214" s="85"/>
      <c r="AG1214" s="85"/>
      <c r="AH1214" s="85"/>
      <c r="AI1214" s="85"/>
      <c r="AJ1214" s="85"/>
      <c r="AK1214" s="85"/>
      <c r="AL1214" s="85"/>
      <c r="AM1214" s="85"/>
    </row>
    <row r="1215" spans="20:39">
      <c r="T1215" s="85"/>
      <c r="U1215" s="85"/>
      <c r="V1215" s="85"/>
      <c r="W1215" s="85"/>
      <c r="X1215" s="85"/>
      <c r="Y1215" s="85"/>
      <c r="Z1215" s="85"/>
      <c r="AA1215" s="85"/>
      <c r="AB1215" s="85"/>
      <c r="AC1215" s="85"/>
      <c r="AD1215" s="85"/>
      <c r="AE1215" s="85"/>
      <c r="AF1215" s="85"/>
      <c r="AG1215" s="85"/>
      <c r="AH1215" s="85"/>
      <c r="AI1215" s="85"/>
      <c r="AJ1215" s="85"/>
      <c r="AK1215" s="85"/>
      <c r="AL1215" s="85"/>
      <c r="AM1215" s="85"/>
    </row>
    <row r="1216" spans="20:39">
      <c r="T1216" s="85"/>
      <c r="U1216" s="85"/>
      <c r="V1216" s="85"/>
      <c r="W1216" s="85"/>
      <c r="X1216" s="85"/>
      <c r="Y1216" s="85"/>
      <c r="Z1216" s="85"/>
      <c r="AA1216" s="85"/>
      <c r="AB1216" s="85"/>
      <c r="AC1216" s="85"/>
      <c r="AD1216" s="85"/>
      <c r="AE1216" s="85"/>
      <c r="AF1216" s="85"/>
      <c r="AG1216" s="85"/>
      <c r="AH1216" s="85"/>
      <c r="AI1216" s="85"/>
      <c r="AJ1216" s="85"/>
      <c r="AK1216" s="85"/>
      <c r="AL1216" s="85"/>
      <c r="AM1216" s="85"/>
    </row>
    <row r="1217" spans="20:39">
      <c r="T1217" s="85"/>
      <c r="U1217" s="85"/>
      <c r="V1217" s="85"/>
      <c r="W1217" s="85"/>
      <c r="X1217" s="85"/>
      <c r="Y1217" s="85"/>
      <c r="Z1217" s="85"/>
      <c r="AA1217" s="85"/>
      <c r="AB1217" s="85"/>
      <c r="AC1217" s="85"/>
      <c r="AD1217" s="85"/>
      <c r="AE1217" s="85"/>
      <c r="AF1217" s="85"/>
      <c r="AG1217" s="85"/>
      <c r="AH1217" s="85"/>
      <c r="AI1217" s="85"/>
      <c r="AJ1217" s="85"/>
      <c r="AK1217" s="85"/>
      <c r="AL1217" s="85"/>
      <c r="AM1217" s="85"/>
    </row>
    <row r="1218" spans="20:39">
      <c r="T1218" s="85"/>
      <c r="U1218" s="85"/>
      <c r="V1218" s="85"/>
      <c r="W1218" s="85"/>
      <c r="X1218" s="85"/>
      <c r="Y1218" s="85"/>
      <c r="Z1218" s="85"/>
      <c r="AA1218" s="85"/>
      <c r="AB1218" s="85"/>
      <c r="AC1218" s="85"/>
      <c r="AD1218" s="85"/>
      <c r="AE1218" s="85"/>
      <c r="AF1218" s="85"/>
      <c r="AG1218" s="85"/>
      <c r="AH1218" s="85"/>
      <c r="AI1218" s="85"/>
      <c r="AJ1218" s="85"/>
      <c r="AK1218" s="85"/>
      <c r="AL1218" s="85"/>
      <c r="AM1218" s="85"/>
    </row>
    <row r="1219" spans="20:39">
      <c r="T1219" s="85"/>
      <c r="U1219" s="85"/>
      <c r="V1219" s="85"/>
      <c r="W1219" s="85"/>
      <c r="X1219" s="85"/>
      <c r="Y1219" s="85"/>
      <c r="Z1219" s="85"/>
      <c r="AA1219" s="85"/>
      <c r="AB1219" s="85"/>
      <c r="AC1219" s="85"/>
      <c r="AD1219" s="85"/>
      <c r="AE1219" s="85"/>
      <c r="AF1219" s="85"/>
      <c r="AG1219" s="85"/>
      <c r="AH1219" s="85"/>
      <c r="AI1219" s="85"/>
      <c r="AJ1219" s="85"/>
      <c r="AK1219" s="85"/>
      <c r="AL1219" s="85"/>
      <c r="AM1219" s="85"/>
    </row>
    <row r="1220" spans="20:39">
      <c r="T1220" s="85"/>
      <c r="U1220" s="85"/>
      <c r="V1220" s="85"/>
      <c r="W1220" s="85"/>
      <c r="X1220" s="85"/>
      <c r="Y1220" s="85"/>
      <c r="Z1220" s="85"/>
      <c r="AA1220" s="85"/>
      <c r="AB1220" s="85"/>
      <c r="AC1220" s="85"/>
      <c r="AD1220" s="85"/>
      <c r="AE1220" s="85"/>
      <c r="AF1220" s="85"/>
      <c r="AG1220" s="85"/>
      <c r="AH1220" s="85"/>
      <c r="AI1220" s="85"/>
      <c r="AJ1220" s="85"/>
      <c r="AK1220" s="85"/>
      <c r="AL1220" s="85"/>
      <c r="AM1220" s="85"/>
    </row>
    <row r="1221" spans="20:39">
      <c r="T1221" s="85"/>
      <c r="U1221" s="85"/>
      <c r="V1221" s="85"/>
      <c r="W1221" s="85"/>
      <c r="X1221" s="85"/>
      <c r="Y1221" s="85"/>
      <c r="Z1221" s="85"/>
      <c r="AA1221" s="85"/>
      <c r="AB1221" s="85"/>
      <c r="AC1221" s="85"/>
      <c r="AD1221" s="85"/>
      <c r="AE1221" s="85"/>
      <c r="AF1221" s="85"/>
      <c r="AG1221" s="85"/>
      <c r="AH1221" s="85"/>
      <c r="AI1221" s="85"/>
      <c r="AJ1221" s="85"/>
      <c r="AK1221" s="85"/>
      <c r="AL1221" s="85"/>
      <c r="AM1221" s="85"/>
    </row>
    <row r="1222" spans="20:39">
      <c r="T1222" s="85"/>
      <c r="U1222" s="85"/>
      <c r="V1222" s="85"/>
      <c r="W1222" s="85"/>
      <c r="X1222" s="85"/>
      <c r="Y1222" s="85"/>
      <c r="Z1222" s="85"/>
      <c r="AA1222" s="85"/>
      <c r="AB1222" s="85"/>
      <c r="AC1222" s="85"/>
      <c r="AD1222" s="85"/>
      <c r="AE1222" s="85"/>
      <c r="AF1222" s="85"/>
      <c r="AG1222" s="85"/>
      <c r="AH1222" s="85"/>
      <c r="AI1222" s="85"/>
      <c r="AJ1222" s="85"/>
      <c r="AK1222" s="85"/>
      <c r="AL1222" s="85"/>
      <c r="AM1222" s="85"/>
    </row>
    <row r="1223" spans="20:39">
      <c r="T1223" s="85"/>
      <c r="U1223" s="85"/>
      <c r="V1223" s="85"/>
      <c r="W1223" s="85"/>
      <c r="X1223" s="85"/>
      <c r="Y1223" s="85"/>
      <c r="Z1223" s="85"/>
      <c r="AA1223" s="85"/>
      <c r="AB1223" s="85"/>
      <c r="AC1223" s="85"/>
      <c r="AD1223" s="85"/>
      <c r="AE1223" s="85"/>
      <c r="AF1223" s="85"/>
      <c r="AG1223" s="85"/>
      <c r="AH1223" s="85"/>
      <c r="AI1223" s="85"/>
      <c r="AJ1223" s="85"/>
      <c r="AK1223" s="85"/>
      <c r="AL1223" s="85"/>
      <c r="AM1223" s="85"/>
    </row>
    <row r="1224" spans="20:39">
      <c r="T1224" s="85"/>
      <c r="U1224" s="85"/>
      <c r="V1224" s="85"/>
      <c r="W1224" s="85"/>
      <c r="X1224" s="85"/>
      <c r="Y1224" s="85"/>
      <c r="Z1224" s="85"/>
      <c r="AA1224" s="85"/>
      <c r="AB1224" s="85"/>
      <c r="AC1224" s="85"/>
      <c r="AD1224" s="85"/>
      <c r="AE1224" s="85"/>
      <c r="AF1224" s="85"/>
      <c r="AG1224" s="85"/>
      <c r="AH1224" s="85"/>
      <c r="AI1224" s="85"/>
      <c r="AJ1224" s="85"/>
      <c r="AK1224" s="85"/>
      <c r="AL1224" s="85"/>
      <c r="AM1224" s="85"/>
    </row>
    <row r="1225" spans="20:39">
      <c r="T1225" s="85"/>
      <c r="U1225" s="85"/>
      <c r="V1225" s="85"/>
      <c r="W1225" s="85"/>
      <c r="X1225" s="85"/>
      <c r="Y1225" s="85"/>
      <c r="Z1225" s="85"/>
      <c r="AA1225" s="85"/>
      <c r="AB1225" s="85"/>
      <c r="AC1225" s="85"/>
      <c r="AD1225" s="85"/>
      <c r="AE1225" s="85"/>
      <c r="AF1225" s="85"/>
      <c r="AG1225" s="85"/>
      <c r="AH1225" s="85"/>
      <c r="AI1225" s="85"/>
      <c r="AJ1225" s="85"/>
      <c r="AK1225" s="85"/>
      <c r="AL1225" s="85"/>
      <c r="AM1225" s="85"/>
    </row>
    <row r="1226" spans="20:39">
      <c r="T1226" s="85"/>
      <c r="U1226" s="85"/>
      <c r="V1226" s="85"/>
      <c r="W1226" s="85"/>
      <c r="X1226" s="85"/>
      <c r="Y1226" s="85"/>
      <c r="Z1226" s="85"/>
      <c r="AA1226" s="85"/>
      <c r="AB1226" s="85"/>
      <c r="AC1226" s="85"/>
      <c r="AD1226" s="85"/>
      <c r="AE1226" s="85"/>
      <c r="AF1226" s="85"/>
      <c r="AG1226" s="85"/>
      <c r="AH1226" s="85"/>
      <c r="AI1226" s="85"/>
      <c r="AJ1226" s="85"/>
      <c r="AK1226" s="85"/>
      <c r="AL1226" s="85"/>
      <c r="AM1226" s="85"/>
    </row>
    <row r="1227" spans="20:39">
      <c r="T1227" s="85"/>
      <c r="U1227" s="85"/>
      <c r="V1227" s="85"/>
      <c r="W1227" s="85"/>
      <c r="X1227" s="85"/>
      <c r="Y1227" s="85"/>
      <c r="Z1227" s="85"/>
      <c r="AA1227" s="85"/>
      <c r="AB1227" s="85"/>
      <c r="AC1227" s="85"/>
      <c r="AD1227" s="85"/>
      <c r="AE1227" s="85"/>
      <c r="AF1227" s="85"/>
      <c r="AG1227" s="85"/>
      <c r="AH1227" s="85"/>
      <c r="AI1227" s="85"/>
      <c r="AJ1227" s="85"/>
      <c r="AK1227" s="85"/>
      <c r="AL1227" s="85"/>
      <c r="AM1227" s="85"/>
    </row>
    <row r="1228" spans="20:39">
      <c r="T1228" s="85"/>
      <c r="U1228" s="85"/>
      <c r="V1228" s="85"/>
      <c r="W1228" s="85"/>
      <c r="X1228" s="85"/>
      <c r="Y1228" s="85"/>
      <c r="Z1228" s="85"/>
      <c r="AA1228" s="85"/>
      <c r="AB1228" s="85"/>
      <c r="AC1228" s="85"/>
      <c r="AD1228" s="85"/>
      <c r="AE1228" s="85"/>
      <c r="AF1228" s="85"/>
      <c r="AG1228" s="85"/>
      <c r="AH1228" s="85"/>
      <c r="AI1228" s="85"/>
      <c r="AJ1228" s="85"/>
      <c r="AK1228" s="85"/>
      <c r="AL1228" s="85"/>
      <c r="AM1228" s="85"/>
    </row>
    <row r="1229" spans="20:39">
      <c r="T1229" s="85"/>
      <c r="U1229" s="85"/>
      <c r="V1229" s="85"/>
      <c r="W1229" s="85"/>
      <c r="X1229" s="85"/>
      <c r="Y1229" s="85"/>
      <c r="Z1229" s="85"/>
      <c r="AA1229" s="85"/>
      <c r="AB1229" s="85"/>
      <c r="AC1229" s="85"/>
      <c r="AD1229" s="85"/>
      <c r="AE1229" s="85"/>
      <c r="AF1229" s="85"/>
      <c r="AG1229" s="85"/>
      <c r="AH1229" s="85"/>
      <c r="AI1229" s="85"/>
      <c r="AJ1229" s="85"/>
      <c r="AK1229" s="85"/>
      <c r="AL1229" s="85"/>
      <c r="AM1229" s="85"/>
    </row>
    <row r="1230" spans="20:39">
      <c r="T1230" s="85"/>
      <c r="U1230" s="85"/>
      <c r="V1230" s="85"/>
      <c r="W1230" s="85"/>
      <c r="X1230" s="85"/>
      <c r="Y1230" s="85"/>
      <c r="Z1230" s="85"/>
      <c r="AA1230" s="85"/>
      <c r="AB1230" s="85"/>
      <c r="AC1230" s="85"/>
      <c r="AD1230" s="85"/>
      <c r="AE1230" s="85"/>
      <c r="AF1230" s="85"/>
      <c r="AG1230" s="85"/>
      <c r="AH1230" s="85"/>
      <c r="AI1230" s="85"/>
      <c r="AJ1230" s="85"/>
      <c r="AK1230" s="85"/>
      <c r="AL1230" s="85"/>
      <c r="AM1230" s="85"/>
    </row>
    <row r="1231" spans="20:39">
      <c r="T1231" s="85"/>
      <c r="U1231" s="85"/>
      <c r="V1231" s="85"/>
      <c r="W1231" s="85"/>
      <c r="X1231" s="85"/>
      <c r="Y1231" s="85"/>
      <c r="Z1231" s="85"/>
      <c r="AA1231" s="85"/>
      <c r="AB1231" s="85"/>
      <c r="AC1231" s="85"/>
      <c r="AD1231" s="85"/>
      <c r="AE1231" s="85"/>
      <c r="AF1231" s="85"/>
      <c r="AG1231" s="85"/>
      <c r="AH1231" s="85"/>
      <c r="AI1231" s="85"/>
      <c r="AJ1231" s="85"/>
      <c r="AK1231" s="85"/>
      <c r="AL1231" s="85"/>
      <c r="AM1231" s="85"/>
    </row>
    <row r="1232" spans="20:39">
      <c r="T1232" s="85"/>
      <c r="U1232" s="85"/>
      <c r="V1232" s="85"/>
      <c r="W1232" s="85"/>
      <c r="X1232" s="85"/>
      <c r="Y1232" s="85"/>
      <c r="Z1232" s="85"/>
      <c r="AA1232" s="85"/>
      <c r="AB1232" s="85"/>
      <c r="AC1232" s="85"/>
      <c r="AD1232" s="85"/>
      <c r="AE1232" s="85"/>
      <c r="AF1232" s="85"/>
      <c r="AG1232" s="85"/>
      <c r="AH1232" s="85"/>
      <c r="AI1232" s="85"/>
      <c r="AJ1232" s="85"/>
      <c r="AK1232" s="85"/>
      <c r="AL1232" s="85"/>
      <c r="AM1232" s="85"/>
    </row>
    <row r="1233" spans="20:39">
      <c r="T1233" s="85"/>
      <c r="U1233" s="85"/>
      <c r="V1233" s="85"/>
      <c r="W1233" s="85"/>
      <c r="X1233" s="85"/>
      <c r="Y1233" s="85"/>
      <c r="Z1233" s="85"/>
      <c r="AA1233" s="85"/>
      <c r="AB1233" s="85"/>
      <c r="AC1233" s="85"/>
      <c r="AD1233" s="85"/>
      <c r="AE1233" s="85"/>
      <c r="AF1233" s="85"/>
      <c r="AG1233" s="85"/>
      <c r="AH1233" s="85"/>
      <c r="AI1233" s="85"/>
      <c r="AJ1233" s="85"/>
      <c r="AK1233" s="85"/>
      <c r="AL1233" s="85"/>
      <c r="AM1233" s="85"/>
    </row>
    <row r="1234" spans="20:39">
      <c r="T1234" s="85"/>
      <c r="U1234" s="85"/>
      <c r="V1234" s="85"/>
      <c r="W1234" s="85"/>
      <c r="X1234" s="85"/>
      <c r="Y1234" s="85"/>
      <c r="Z1234" s="85"/>
      <c r="AA1234" s="85"/>
      <c r="AB1234" s="85"/>
      <c r="AC1234" s="85"/>
      <c r="AD1234" s="85"/>
      <c r="AE1234" s="85"/>
      <c r="AF1234" s="85"/>
      <c r="AG1234" s="85"/>
      <c r="AH1234" s="85"/>
      <c r="AI1234" s="85"/>
      <c r="AJ1234" s="85"/>
      <c r="AK1234" s="85"/>
      <c r="AL1234" s="85"/>
      <c r="AM1234" s="85"/>
    </row>
    <row r="1235" spans="20:39">
      <c r="T1235" s="85"/>
      <c r="U1235" s="85"/>
      <c r="V1235" s="85"/>
      <c r="W1235" s="85"/>
      <c r="X1235" s="85"/>
      <c r="Y1235" s="85"/>
      <c r="Z1235" s="85"/>
      <c r="AA1235" s="85"/>
      <c r="AB1235" s="85"/>
      <c r="AC1235" s="85"/>
      <c r="AD1235" s="85"/>
      <c r="AE1235" s="85"/>
      <c r="AF1235" s="85"/>
      <c r="AG1235" s="85"/>
      <c r="AH1235" s="85"/>
      <c r="AI1235" s="85"/>
      <c r="AJ1235" s="85"/>
      <c r="AK1235" s="85"/>
      <c r="AL1235" s="85"/>
      <c r="AM1235" s="85"/>
    </row>
    <row r="1236" spans="20:39">
      <c r="T1236" s="85"/>
      <c r="U1236" s="85"/>
      <c r="V1236" s="85"/>
      <c r="W1236" s="85"/>
      <c r="X1236" s="85"/>
      <c r="Y1236" s="85"/>
      <c r="Z1236" s="85"/>
      <c r="AA1236" s="85"/>
      <c r="AB1236" s="85"/>
      <c r="AC1236" s="85"/>
      <c r="AD1236" s="85"/>
      <c r="AE1236" s="85"/>
      <c r="AF1236" s="85"/>
      <c r="AG1236" s="85"/>
      <c r="AH1236" s="85"/>
      <c r="AI1236" s="85"/>
      <c r="AJ1236" s="85"/>
      <c r="AK1236" s="85"/>
      <c r="AL1236" s="85"/>
      <c r="AM1236" s="85"/>
    </row>
    <row r="1237" spans="20:39">
      <c r="T1237" s="85"/>
      <c r="U1237" s="85"/>
      <c r="V1237" s="85"/>
      <c r="W1237" s="85"/>
      <c r="X1237" s="85"/>
      <c r="Y1237" s="85"/>
      <c r="Z1237" s="85"/>
      <c r="AA1237" s="85"/>
      <c r="AB1237" s="85"/>
      <c r="AC1237" s="85"/>
      <c r="AD1237" s="85"/>
      <c r="AE1237" s="85"/>
      <c r="AF1237" s="85"/>
      <c r="AG1237" s="85"/>
      <c r="AH1237" s="85"/>
      <c r="AI1237" s="85"/>
      <c r="AJ1237" s="85"/>
      <c r="AK1237" s="85"/>
      <c r="AL1237" s="85"/>
      <c r="AM1237" s="85"/>
    </row>
    <row r="1238" spans="20:39">
      <c r="T1238" s="85"/>
      <c r="U1238" s="85"/>
      <c r="V1238" s="85"/>
      <c r="W1238" s="85"/>
      <c r="X1238" s="85"/>
      <c r="Y1238" s="85"/>
      <c r="Z1238" s="85"/>
      <c r="AA1238" s="85"/>
      <c r="AB1238" s="85"/>
      <c r="AC1238" s="85"/>
      <c r="AD1238" s="85"/>
      <c r="AE1238" s="85"/>
      <c r="AF1238" s="85"/>
      <c r="AG1238" s="85"/>
      <c r="AH1238" s="85"/>
      <c r="AI1238" s="85"/>
      <c r="AJ1238" s="85"/>
      <c r="AK1238" s="85"/>
      <c r="AL1238" s="85"/>
      <c r="AM1238" s="85"/>
    </row>
    <row r="1239" spans="20:39">
      <c r="T1239" s="85"/>
      <c r="U1239" s="85"/>
      <c r="V1239" s="85"/>
      <c r="W1239" s="85"/>
      <c r="X1239" s="85"/>
      <c r="Y1239" s="85"/>
      <c r="Z1239" s="85"/>
      <c r="AA1239" s="85"/>
      <c r="AB1239" s="85"/>
      <c r="AC1239" s="85"/>
      <c r="AD1239" s="85"/>
      <c r="AE1239" s="85"/>
      <c r="AF1239" s="85"/>
      <c r="AG1239" s="85"/>
      <c r="AH1239" s="85"/>
      <c r="AI1239" s="85"/>
      <c r="AJ1239" s="85"/>
      <c r="AK1239" s="85"/>
      <c r="AL1239" s="85"/>
      <c r="AM1239" s="85"/>
    </row>
    <row r="1240" spans="20:39">
      <c r="T1240" s="85"/>
      <c r="U1240" s="85"/>
      <c r="V1240" s="85"/>
      <c r="W1240" s="85"/>
      <c r="X1240" s="85"/>
      <c r="Y1240" s="85"/>
      <c r="Z1240" s="85"/>
      <c r="AA1240" s="85"/>
      <c r="AB1240" s="85"/>
      <c r="AC1240" s="85"/>
      <c r="AD1240" s="85"/>
      <c r="AE1240" s="85"/>
      <c r="AF1240" s="85"/>
      <c r="AG1240" s="85"/>
      <c r="AH1240" s="85"/>
      <c r="AI1240" s="85"/>
      <c r="AJ1240" s="85"/>
      <c r="AK1240" s="85"/>
      <c r="AL1240" s="85"/>
      <c r="AM1240" s="85"/>
    </row>
    <row r="1241" spans="20:39">
      <c r="T1241" s="85"/>
      <c r="U1241" s="85"/>
      <c r="V1241" s="85"/>
      <c r="W1241" s="85"/>
      <c r="X1241" s="85"/>
      <c r="Y1241" s="85"/>
      <c r="Z1241" s="85"/>
      <c r="AA1241" s="85"/>
      <c r="AB1241" s="85"/>
      <c r="AC1241" s="85"/>
      <c r="AD1241" s="85"/>
      <c r="AE1241" s="85"/>
      <c r="AF1241" s="85"/>
      <c r="AG1241" s="85"/>
      <c r="AH1241" s="85"/>
      <c r="AI1241" s="85"/>
      <c r="AJ1241" s="85"/>
      <c r="AK1241" s="85"/>
      <c r="AL1241" s="85"/>
      <c r="AM1241" s="85"/>
    </row>
    <row r="1242" spans="20:39">
      <c r="T1242" s="85"/>
      <c r="U1242" s="85"/>
      <c r="V1242" s="85"/>
      <c r="W1242" s="85"/>
      <c r="X1242" s="85"/>
      <c r="Y1242" s="85"/>
      <c r="Z1242" s="85"/>
      <c r="AA1242" s="85"/>
      <c r="AB1242" s="85"/>
      <c r="AC1242" s="85"/>
      <c r="AD1242" s="85"/>
      <c r="AE1242" s="85"/>
      <c r="AF1242" s="85"/>
      <c r="AG1242" s="85"/>
      <c r="AH1242" s="85"/>
      <c r="AI1242" s="85"/>
      <c r="AJ1242" s="85"/>
      <c r="AK1242" s="85"/>
      <c r="AL1242" s="85"/>
      <c r="AM1242" s="85"/>
    </row>
    <row r="1243" spans="20:39">
      <c r="T1243" s="85"/>
      <c r="U1243" s="85"/>
      <c r="V1243" s="85"/>
      <c r="W1243" s="85"/>
      <c r="X1243" s="85"/>
      <c r="Y1243" s="85"/>
      <c r="Z1243" s="85"/>
      <c r="AA1243" s="85"/>
      <c r="AB1243" s="85"/>
      <c r="AC1243" s="85"/>
      <c r="AD1243" s="85"/>
      <c r="AE1243" s="85"/>
      <c r="AF1243" s="85"/>
      <c r="AG1243" s="85"/>
      <c r="AH1243" s="85"/>
      <c r="AI1243" s="85"/>
      <c r="AJ1243" s="85"/>
      <c r="AK1243" s="85"/>
      <c r="AL1243" s="85"/>
      <c r="AM1243" s="85"/>
    </row>
    <row r="1244" spans="20:39">
      <c r="T1244" s="85"/>
      <c r="U1244" s="85"/>
      <c r="V1244" s="85"/>
      <c r="W1244" s="85"/>
      <c r="X1244" s="85"/>
      <c r="Y1244" s="85"/>
      <c r="Z1244" s="85"/>
      <c r="AA1244" s="85"/>
      <c r="AB1244" s="85"/>
      <c r="AC1244" s="85"/>
      <c r="AD1244" s="85"/>
      <c r="AE1244" s="85"/>
      <c r="AF1244" s="85"/>
      <c r="AG1244" s="85"/>
      <c r="AH1244" s="85"/>
      <c r="AI1244" s="85"/>
      <c r="AJ1244" s="85"/>
      <c r="AK1244" s="85"/>
      <c r="AL1244" s="85"/>
      <c r="AM1244" s="85"/>
    </row>
    <row r="1245" spans="20:39">
      <c r="T1245" s="85"/>
      <c r="U1245" s="85"/>
      <c r="V1245" s="85"/>
      <c r="W1245" s="85"/>
      <c r="X1245" s="85"/>
      <c r="Y1245" s="85"/>
      <c r="Z1245" s="85"/>
      <c r="AA1245" s="85"/>
      <c r="AB1245" s="85"/>
      <c r="AC1245" s="85"/>
      <c r="AD1245" s="85"/>
      <c r="AE1245" s="85"/>
      <c r="AF1245" s="85"/>
      <c r="AG1245" s="85"/>
      <c r="AH1245" s="85"/>
      <c r="AI1245" s="85"/>
      <c r="AJ1245" s="85"/>
      <c r="AK1245" s="85"/>
      <c r="AL1245" s="85"/>
      <c r="AM1245" s="85"/>
    </row>
    <row r="1246" spans="20:39">
      <c r="T1246" s="85"/>
      <c r="U1246" s="85"/>
      <c r="V1246" s="85"/>
      <c r="W1246" s="85"/>
      <c r="X1246" s="85"/>
      <c r="Y1246" s="85"/>
      <c r="Z1246" s="85"/>
      <c r="AA1246" s="85"/>
      <c r="AB1246" s="85"/>
      <c r="AC1246" s="85"/>
      <c r="AD1246" s="85"/>
      <c r="AE1246" s="85"/>
      <c r="AF1246" s="85"/>
      <c r="AG1246" s="85"/>
      <c r="AH1246" s="85"/>
      <c r="AI1246" s="85"/>
      <c r="AJ1246" s="85"/>
      <c r="AK1246" s="85"/>
      <c r="AL1246" s="85"/>
      <c r="AM1246" s="85"/>
    </row>
    <row r="1247" spans="20:39">
      <c r="T1247" s="85"/>
      <c r="U1247" s="85"/>
      <c r="V1247" s="85"/>
      <c r="W1247" s="85"/>
      <c r="X1247" s="85"/>
      <c r="Y1247" s="85"/>
      <c r="Z1247" s="85"/>
      <c r="AA1247" s="85"/>
      <c r="AB1247" s="85"/>
      <c r="AC1247" s="85"/>
      <c r="AD1247" s="85"/>
      <c r="AE1247" s="85"/>
      <c r="AF1247" s="85"/>
      <c r="AG1247" s="85"/>
      <c r="AH1247" s="85"/>
      <c r="AI1247" s="85"/>
      <c r="AJ1247" s="85"/>
      <c r="AK1247" s="85"/>
      <c r="AL1247" s="85"/>
      <c r="AM1247" s="85"/>
    </row>
    <row r="1248" spans="20:39">
      <c r="T1248" s="85"/>
      <c r="U1248" s="85"/>
      <c r="V1248" s="85"/>
      <c r="W1248" s="85"/>
      <c r="X1248" s="85"/>
      <c r="Y1248" s="85"/>
      <c r="Z1248" s="85"/>
      <c r="AA1248" s="85"/>
      <c r="AB1248" s="85"/>
      <c r="AC1248" s="85"/>
      <c r="AD1248" s="85"/>
      <c r="AE1248" s="85"/>
      <c r="AF1248" s="85"/>
      <c r="AG1248" s="85"/>
      <c r="AH1248" s="85"/>
      <c r="AI1248" s="85"/>
      <c r="AJ1248" s="85"/>
      <c r="AK1248" s="85"/>
      <c r="AL1248" s="85"/>
      <c r="AM1248" s="85"/>
    </row>
    <row r="1249" spans="20:39">
      <c r="T1249" s="85"/>
      <c r="U1249" s="85"/>
      <c r="V1249" s="85"/>
      <c r="W1249" s="85"/>
      <c r="X1249" s="85"/>
      <c r="Y1249" s="85"/>
      <c r="Z1249" s="85"/>
      <c r="AA1249" s="85"/>
      <c r="AB1249" s="85"/>
      <c r="AC1249" s="85"/>
      <c r="AD1249" s="85"/>
      <c r="AE1249" s="85"/>
      <c r="AF1249" s="85"/>
      <c r="AG1249" s="85"/>
      <c r="AH1249" s="85"/>
      <c r="AI1249" s="85"/>
      <c r="AJ1249" s="85"/>
      <c r="AK1249" s="85"/>
      <c r="AL1249" s="85"/>
      <c r="AM1249" s="85"/>
    </row>
    <row r="1250" spans="20:39">
      <c r="T1250" s="85"/>
      <c r="U1250" s="85"/>
      <c r="V1250" s="85"/>
      <c r="W1250" s="85"/>
      <c r="X1250" s="85"/>
      <c r="Y1250" s="85"/>
      <c r="Z1250" s="85"/>
      <c r="AA1250" s="85"/>
      <c r="AB1250" s="85"/>
      <c r="AC1250" s="85"/>
      <c r="AD1250" s="85"/>
      <c r="AE1250" s="85"/>
      <c r="AF1250" s="85"/>
      <c r="AG1250" s="85"/>
      <c r="AH1250" s="85"/>
      <c r="AI1250" s="85"/>
      <c r="AJ1250" s="85"/>
      <c r="AK1250" s="85"/>
      <c r="AL1250" s="85"/>
      <c r="AM1250" s="85"/>
    </row>
    <row r="1251" spans="20:39">
      <c r="T1251" s="85"/>
      <c r="U1251" s="85"/>
      <c r="V1251" s="85"/>
      <c r="W1251" s="85"/>
      <c r="X1251" s="85"/>
      <c r="Y1251" s="85"/>
      <c r="Z1251" s="85"/>
      <c r="AA1251" s="85"/>
      <c r="AB1251" s="85"/>
      <c r="AC1251" s="85"/>
      <c r="AD1251" s="85"/>
      <c r="AE1251" s="85"/>
      <c r="AF1251" s="85"/>
      <c r="AG1251" s="85"/>
      <c r="AH1251" s="85"/>
      <c r="AI1251" s="85"/>
      <c r="AJ1251" s="85"/>
      <c r="AK1251" s="85"/>
      <c r="AL1251" s="85"/>
      <c r="AM1251" s="85"/>
    </row>
    <row r="1252" spans="20:39">
      <c r="T1252" s="85"/>
      <c r="U1252" s="85"/>
      <c r="V1252" s="85"/>
      <c r="W1252" s="85"/>
      <c r="X1252" s="85"/>
      <c r="Y1252" s="85"/>
      <c r="Z1252" s="85"/>
      <c r="AA1252" s="85"/>
      <c r="AB1252" s="85"/>
      <c r="AC1252" s="85"/>
      <c r="AD1252" s="85"/>
      <c r="AE1252" s="85"/>
      <c r="AF1252" s="85"/>
      <c r="AG1252" s="85"/>
      <c r="AH1252" s="85"/>
      <c r="AI1252" s="85"/>
      <c r="AJ1252" s="85"/>
      <c r="AK1252" s="85"/>
      <c r="AL1252" s="85"/>
      <c r="AM1252" s="85"/>
    </row>
    <row r="1253" spans="20:39">
      <c r="T1253" s="85"/>
      <c r="U1253" s="85"/>
      <c r="V1253" s="85"/>
      <c r="W1253" s="85"/>
      <c r="X1253" s="85"/>
      <c r="Y1253" s="85"/>
      <c r="Z1253" s="85"/>
      <c r="AA1253" s="85"/>
      <c r="AB1253" s="85"/>
      <c r="AC1253" s="85"/>
      <c r="AD1253" s="85"/>
      <c r="AE1253" s="85"/>
      <c r="AF1253" s="85"/>
      <c r="AG1253" s="85"/>
      <c r="AH1253" s="85"/>
      <c r="AI1253" s="85"/>
      <c r="AJ1253" s="85"/>
      <c r="AK1253" s="85"/>
      <c r="AL1253" s="85"/>
      <c r="AM1253" s="85"/>
    </row>
    <row r="1254" spans="20:39">
      <c r="T1254" s="85"/>
      <c r="U1254" s="85"/>
      <c r="V1254" s="85"/>
      <c r="W1254" s="85"/>
      <c r="X1254" s="85"/>
      <c r="Y1254" s="85"/>
      <c r="Z1254" s="85"/>
      <c r="AA1254" s="85"/>
      <c r="AB1254" s="85"/>
      <c r="AC1254" s="85"/>
      <c r="AD1254" s="85"/>
      <c r="AE1254" s="85"/>
      <c r="AF1254" s="85"/>
      <c r="AG1254" s="85"/>
      <c r="AH1254" s="85"/>
      <c r="AI1254" s="85"/>
      <c r="AJ1254" s="85"/>
      <c r="AK1254" s="85"/>
      <c r="AL1254" s="85"/>
      <c r="AM1254" s="85"/>
    </row>
    <row r="1255" spans="20:39">
      <c r="T1255" s="85"/>
      <c r="U1255" s="85"/>
      <c r="V1255" s="85"/>
      <c r="W1255" s="85"/>
      <c r="X1255" s="85"/>
      <c r="Y1255" s="85"/>
      <c r="Z1255" s="85"/>
      <c r="AA1255" s="85"/>
      <c r="AB1255" s="85"/>
      <c r="AC1255" s="85"/>
      <c r="AD1255" s="85"/>
      <c r="AE1255" s="85"/>
      <c r="AF1255" s="85"/>
      <c r="AG1255" s="85"/>
      <c r="AH1255" s="85"/>
      <c r="AI1255" s="85"/>
      <c r="AJ1255" s="85"/>
      <c r="AK1255" s="85"/>
      <c r="AL1255" s="85"/>
      <c r="AM1255" s="85"/>
    </row>
    <row r="1256" spans="20:39">
      <c r="T1256" s="85"/>
      <c r="U1256" s="85"/>
      <c r="V1256" s="85"/>
      <c r="W1256" s="85"/>
      <c r="X1256" s="85"/>
      <c r="Y1256" s="85"/>
      <c r="Z1256" s="85"/>
      <c r="AA1256" s="85"/>
      <c r="AB1256" s="85"/>
      <c r="AC1256" s="85"/>
      <c r="AD1256" s="85"/>
      <c r="AE1256" s="85"/>
      <c r="AF1256" s="85"/>
      <c r="AG1256" s="85"/>
      <c r="AH1256" s="85"/>
      <c r="AI1256" s="85"/>
      <c r="AJ1256" s="85"/>
      <c r="AK1256" s="85"/>
      <c r="AL1256" s="85"/>
      <c r="AM1256" s="85"/>
    </row>
    <row r="1257" spans="20:39">
      <c r="T1257" s="85"/>
      <c r="U1257" s="85"/>
      <c r="V1257" s="85"/>
      <c r="W1257" s="85"/>
      <c r="X1257" s="85"/>
      <c r="Y1257" s="85"/>
      <c r="Z1257" s="85"/>
      <c r="AA1257" s="85"/>
      <c r="AB1257" s="85"/>
      <c r="AC1257" s="85"/>
      <c r="AD1257" s="85"/>
      <c r="AE1257" s="85"/>
      <c r="AF1257" s="85"/>
      <c r="AG1257" s="85"/>
      <c r="AH1257" s="85"/>
      <c r="AI1257" s="85"/>
      <c r="AJ1257" s="85"/>
      <c r="AK1257" s="85"/>
      <c r="AL1257" s="85"/>
      <c r="AM1257" s="85"/>
    </row>
    <row r="1258" spans="20:39">
      <c r="T1258" s="85"/>
      <c r="U1258" s="85"/>
      <c r="V1258" s="85"/>
      <c r="W1258" s="85"/>
      <c r="X1258" s="85"/>
      <c r="Y1258" s="85"/>
      <c r="Z1258" s="85"/>
      <c r="AA1258" s="85"/>
      <c r="AB1258" s="85"/>
      <c r="AC1258" s="85"/>
      <c r="AD1258" s="85"/>
      <c r="AE1258" s="85"/>
      <c r="AF1258" s="85"/>
      <c r="AG1258" s="85"/>
      <c r="AH1258" s="85"/>
      <c r="AI1258" s="85"/>
      <c r="AJ1258" s="85"/>
      <c r="AK1258" s="85"/>
      <c r="AL1258" s="85"/>
      <c r="AM1258" s="85"/>
    </row>
    <row r="1259" spans="20:39">
      <c r="T1259" s="85"/>
      <c r="U1259" s="85"/>
      <c r="V1259" s="85"/>
      <c r="W1259" s="85"/>
      <c r="X1259" s="85"/>
      <c r="Y1259" s="85"/>
      <c r="Z1259" s="85"/>
      <c r="AA1259" s="85"/>
      <c r="AB1259" s="85"/>
      <c r="AC1259" s="85"/>
      <c r="AD1259" s="85"/>
      <c r="AE1259" s="85"/>
      <c r="AF1259" s="85"/>
      <c r="AG1259" s="85"/>
      <c r="AH1259" s="85"/>
      <c r="AI1259" s="85"/>
      <c r="AJ1259" s="85"/>
      <c r="AK1259" s="85"/>
      <c r="AL1259" s="85"/>
      <c r="AM1259" s="85"/>
    </row>
    <row r="1260" spans="20:39">
      <c r="T1260" s="85"/>
      <c r="U1260" s="85"/>
      <c r="V1260" s="85"/>
      <c r="W1260" s="85"/>
      <c r="X1260" s="85"/>
      <c r="Y1260" s="85"/>
      <c r="Z1260" s="85"/>
      <c r="AA1260" s="85"/>
      <c r="AB1260" s="85"/>
      <c r="AC1260" s="85"/>
      <c r="AD1260" s="85"/>
      <c r="AE1260" s="85"/>
      <c r="AF1260" s="85"/>
      <c r="AG1260" s="85"/>
      <c r="AH1260" s="85"/>
      <c r="AI1260" s="85"/>
      <c r="AJ1260" s="85"/>
      <c r="AK1260" s="85"/>
      <c r="AL1260" s="85"/>
      <c r="AM1260" s="85"/>
    </row>
    <row r="1261" spans="20:39">
      <c r="T1261" s="85"/>
      <c r="U1261" s="85"/>
      <c r="V1261" s="85"/>
      <c r="W1261" s="85"/>
      <c r="X1261" s="85"/>
      <c r="Y1261" s="85"/>
      <c r="Z1261" s="85"/>
      <c r="AA1261" s="85"/>
      <c r="AB1261" s="85"/>
      <c r="AC1261" s="85"/>
      <c r="AD1261" s="85"/>
      <c r="AE1261" s="85"/>
      <c r="AF1261" s="85"/>
      <c r="AG1261" s="85"/>
      <c r="AH1261" s="85"/>
      <c r="AI1261" s="85"/>
      <c r="AJ1261" s="85"/>
      <c r="AK1261" s="85"/>
      <c r="AL1261" s="85"/>
      <c r="AM1261" s="85"/>
    </row>
    <row r="1262" spans="20:39">
      <c r="T1262" s="85"/>
      <c r="U1262" s="85"/>
      <c r="V1262" s="85"/>
      <c r="W1262" s="85"/>
      <c r="X1262" s="85"/>
      <c r="Y1262" s="85"/>
      <c r="Z1262" s="85"/>
      <c r="AA1262" s="85"/>
      <c r="AB1262" s="85"/>
      <c r="AC1262" s="85"/>
      <c r="AD1262" s="85"/>
      <c r="AE1262" s="85"/>
      <c r="AF1262" s="85"/>
      <c r="AG1262" s="85"/>
      <c r="AH1262" s="85"/>
      <c r="AI1262" s="85"/>
      <c r="AJ1262" s="85"/>
      <c r="AK1262" s="85"/>
      <c r="AL1262" s="85"/>
      <c r="AM1262" s="85"/>
    </row>
    <row r="1263" spans="20:39">
      <c r="T1263" s="85"/>
      <c r="U1263" s="85"/>
      <c r="V1263" s="85"/>
      <c r="W1263" s="85"/>
      <c r="X1263" s="85"/>
      <c r="Y1263" s="85"/>
      <c r="Z1263" s="85"/>
      <c r="AA1263" s="85"/>
      <c r="AB1263" s="85"/>
      <c r="AC1263" s="85"/>
      <c r="AD1263" s="85"/>
      <c r="AE1263" s="85"/>
      <c r="AF1263" s="85"/>
      <c r="AG1263" s="85"/>
      <c r="AH1263" s="85"/>
      <c r="AI1263" s="85"/>
      <c r="AJ1263" s="85"/>
      <c r="AK1263" s="85"/>
      <c r="AL1263" s="85"/>
      <c r="AM1263" s="85"/>
    </row>
    <row r="1264" spans="20:39">
      <c r="T1264" s="85"/>
      <c r="U1264" s="85"/>
      <c r="V1264" s="85"/>
      <c r="W1264" s="85"/>
      <c r="X1264" s="85"/>
      <c r="Y1264" s="85"/>
      <c r="Z1264" s="85"/>
      <c r="AA1264" s="85"/>
      <c r="AB1264" s="85"/>
      <c r="AC1264" s="85"/>
      <c r="AD1264" s="85"/>
      <c r="AE1264" s="85"/>
      <c r="AF1264" s="85"/>
      <c r="AG1264" s="85"/>
      <c r="AH1264" s="85"/>
      <c r="AI1264" s="85"/>
      <c r="AJ1264" s="85"/>
      <c r="AK1264" s="85"/>
      <c r="AL1264" s="85"/>
      <c r="AM1264" s="85"/>
    </row>
    <row r="1265" spans="20:39">
      <c r="T1265" s="85"/>
      <c r="U1265" s="85"/>
      <c r="V1265" s="85"/>
      <c r="W1265" s="85"/>
      <c r="X1265" s="85"/>
      <c r="Y1265" s="85"/>
      <c r="Z1265" s="85"/>
      <c r="AA1265" s="85"/>
      <c r="AB1265" s="85"/>
      <c r="AC1265" s="85"/>
      <c r="AD1265" s="85"/>
      <c r="AE1265" s="85"/>
      <c r="AF1265" s="85"/>
      <c r="AG1265" s="85"/>
      <c r="AH1265" s="85"/>
      <c r="AI1265" s="85"/>
      <c r="AJ1265" s="85"/>
      <c r="AK1265" s="85"/>
      <c r="AL1265" s="85"/>
      <c r="AM1265" s="85"/>
    </row>
    <row r="1266" spans="20:39">
      <c r="T1266" s="85"/>
      <c r="U1266" s="85"/>
      <c r="V1266" s="85"/>
      <c r="W1266" s="85"/>
      <c r="X1266" s="85"/>
      <c r="Y1266" s="85"/>
      <c r="Z1266" s="85"/>
      <c r="AA1266" s="85"/>
      <c r="AB1266" s="85"/>
      <c r="AC1266" s="85"/>
      <c r="AD1266" s="85"/>
      <c r="AE1266" s="85"/>
      <c r="AF1266" s="85"/>
      <c r="AG1266" s="85"/>
      <c r="AH1266" s="85"/>
      <c r="AI1266" s="85"/>
      <c r="AJ1266" s="85"/>
      <c r="AK1266" s="85"/>
      <c r="AL1266" s="85"/>
      <c r="AM1266" s="85"/>
    </row>
    <row r="1267" spans="20:39">
      <c r="T1267" s="85"/>
      <c r="U1267" s="85"/>
      <c r="V1267" s="85"/>
      <c r="W1267" s="85"/>
      <c r="X1267" s="85"/>
      <c r="Y1267" s="85"/>
      <c r="Z1267" s="85"/>
      <c r="AA1267" s="85"/>
      <c r="AB1267" s="85"/>
      <c r="AC1267" s="85"/>
      <c r="AD1267" s="85"/>
      <c r="AE1267" s="85"/>
      <c r="AF1267" s="85"/>
      <c r="AG1267" s="85"/>
      <c r="AH1267" s="85"/>
      <c r="AI1267" s="85"/>
      <c r="AJ1267" s="85"/>
      <c r="AK1267" s="85"/>
      <c r="AL1267" s="85"/>
      <c r="AM1267" s="85"/>
    </row>
    <row r="1268" spans="20:39">
      <c r="T1268" s="85"/>
      <c r="U1268" s="85"/>
      <c r="V1268" s="85"/>
      <c r="W1268" s="85"/>
      <c r="X1268" s="85"/>
      <c r="Y1268" s="85"/>
      <c r="Z1268" s="85"/>
      <c r="AA1268" s="85"/>
      <c r="AB1268" s="85"/>
      <c r="AC1268" s="85"/>
      <c r="AD1268" s="85"/>
      <c r="AE1268" s="85"/>
      <c r="AF1268" s="85"/>
      <c r="AG1268" s="85"/>
      <c r="AH1268" s="85"/>
      <c r="AI1268" s="85"/>
      <c r="AJ1268" s="85"/>
      <c r="AK1268" s="85"/>
      <c r="AL1268" s="85"/>
      <c r="AM1268" s="85"/>
    </row>
    <row r="1269" spans="20:39">
      <c r="T1269" s="85"/>
      <c r="U1269" s="85"/>
      <c r="V1269" s="85"/>
      <c r="W1269" s="85"/>
      <c r="X1269" s="85"/>
      <c r="Y1269" s="85"/>
      <c r="Z1269" s="85"/>
      <c r="AA1269" s="85"/>
      <c r="AB1269" s="85"/>
      <c r="AC1269" s="85"/>
      <c r="AD1269" s="85"/>
      <c r="AE1269" s="85"/>
      <c r="AF1269" s="85"/>
      <c r="AG1269" s="85"/>
      <c r="AH1269" s="85"/>
      <c r="AI1269" s="85"/>
      <c r="AJ1269" s="85"/>
      <c r="AK1269" s="85"/>
      <c r="AL1269" s="85"/>
      <c r="AM1269" s="85"/>
    </row>
    <row r="1270" spans="20:39">
      <c r="T1270" s="85"/>
      <c r="U1270" s="85"/>
      <c r="V1270" s="85"/>
      <c r="W1270" s="85"/>
      <c r="X1270" s="85"/>
      <c r="Y1270" s="85"/>
      <c r="Z1270" s="85"/>
      <c r="AA1270" s="85"/>
      <c r="AB1270" s="85"/>
      <c r="AC1270" s="85"/>
      <c r="AD1270" s="85"/>
      <c r="AE1270" s="85"/>
      <c r="AF1270" s="85"/>
      <c r="AG1270" s="85"/>
      <c r="AH1270" s="85"/>
      <c r="AI1270" s="85"/>
      <c r="AJ1270" s="85"/>
      <c r="AK1270" s="85"/>
      <c r="AL1270" s="85"/>
      <c r="AM1270" s="85"/>
    </row>
    <row r="1271" spans="20:39">
      <c r="T1271" s="85"/>
      <c r="U1271" s="85"/>
      <c r="V1271" s="85"/>
      <c r="W1271" s="85"/>
      <c r="X1271" s="85"/>
      <c r="Y1271" s="85"/>
      <c r="Z1271" s="85"/>
      <c r="AA1271" s="85"/>
      <c r="AB1271" s="85"/>
      <c r="AC1271" s="85"/>
      <c r="AD1271" s="85"/>
      <c r="AE1271" s="85"/>
      <c r="AF1271" s="85"/>
      <c r="AG1271" s="85"/>
      <c r="AH1271" s="85"/>
      <c r="AI1271" s="85"/>
      <c r="AJ1271" s="85"/>
      <c r="AK1271" s="85"/>
      <c r="AL1271" s="85"/>
      <c r="AM1271" s="85"/>
    </row>
    <row r="1272" spans="20:39">
      <c r="T1272" s="85"/>
      <c r="U1272" s="85"/>
      <c r="V1272" s="85"/>
      <c r="W1272" s="85"/>
      <c r="X1272" s="85"/>
      <c r="Y1272" s="85"/>
      <c r="Z1272" s="85"/>
      <c r="AA1272" s="85"/>
      <c r="AB1272" s="85"/>
      <c r="AC1272" s="85"/>
      <c r="AD1272" s="85"/>
      <c r="AE1272" s="85"/>
      <c r="AF1272" s="85"/>
      <c r="AG1272" s="85"/>
      <c r="AH1272" s="85"/>
      <c r="AI1272" s="85"/>
      <c r="AJ1272" s="85"/>
      <c r="AK1272" s="85"/>
      <c r="AL1272" s="85"/>
      <c r="AM1272" s="85"/>
    </row>
    <row r="1273" spans="20:39">
      <c r="T1273" s="85"/>
      <c r="U1273" s="85"/>
      <c r="V1273" s="85"/>
      <c r="W1273" s="85"/>
      <c r="X1273" s="85"/>
      <c r="Y1273" s="85"/>
      <c r="Z1273" s="85"/>
      <c r="AA1273" s="85"/>
      <c r="AB1273" s="85"/>
      <c r="AC1273" s="85"/>
      <c r="AD1273" s="85"/>
      <c r="AE1273" s="85"/>
      <c r="AF1273" s="85"/>
      <c r="AG1273" s="85"/>
      <c r="AH1273" s="85"/>
      <c r="AI1273" s="85"/>
      <c r="AJ1273" s="85"/>
      <c r="AK1273" s="85"/>
      <c r="AL1273" s="85"/>
      <c r="AM1273" s="85"/>
    </row>
    <row r="1274" spans="20:39">
      <c r="T1274" s="85"/>
      <c r="U1274" s="85"/>
      <c r="V1274" s="85"/>
      <c r="W1274" s="85"/>
      <c r="X1274" s="85"/>
      <c r="Y1274" s="85"/>
      <c r="Z1274" s="85"/>
      <c r="AA1274" s="85"/>
      <c r="AB1274" s="85"/>
      <c r="AC1274" s="85"/>
      <c r="AD1274" s="85"/>
      <c r="AE1274" s="85"/>
      <c r="AF1274" s="85"/>
      <c r="AG1274" s="85"/>
      <c r="AH1274" s="85"/>
      <c r="AI1274" s="85"/>
      <c r="AJ1274" s="85"/>
      <c r="AK1274" s="85"/>
      <c r="AL1274" s="85"/>
      <c r="AM1274" s="85"/>
    </row>
    <row r="1275" spans="20:39">
      <c r="T1275" s="85"/>
      <c r="U1275" s="85"/>
      <c r="V1275" s="85"/>
      <c r="W1275" s="85"/>
      <c r="X1275" s="85"/>
      <c r="Y1275" s="85"/>
      <c r="Z1275" s="85"/>
      <c r="AA1275" s="85"/>
      <c r="AB1275" s="85"/>
      <c r="AC1275" s="85"/>
      <c r="AD1275" s="85"/>
      <c r="AE1275" s="85"/>
      <c r="AF1275" s="85"/>
      <c r="AG1275" s="85"/>
      <c r="AH1275" s="85"/>
      <c r="AI1275" s="85"/>
      <c r="AJ1275" s="85"/>
      <c r="AK1275" s="85"/>
      <c r="AL1275" s="85"/>
      <c r="AM1275" s="85"/>
    </row>
    <row r="1276" spans="20:39">
      <c r="T1276" s="85"/>
      <c r="U1276" s="85"/>
      <c r="V1276" s="85"/>
      <c r="W1276" s="85"/>
      <c r="X1276" s="85"/>
      <c r="Y1276" s="85"/>
      <c r="Z1276" s="85"/>
      <c r="AA1276" s="85"/>
      <c r="AB1276" s="85"/>
      <c r="AC1276" s="85"/>
      <c r="AD1276" s="85"/>
      <c r="AE1276" s="85"/>
      <c r="AF1276" s="85"/>
      <c r="AG1276" s="85"/>
      <c r="AH1276" s="85"/>
      <c r="AI1276" s="85"/>
      <c r="AJ1276" s="85"/>
      <c r="AK1276" s="85"/>
      <c r="AL1276" s="85"/>
      <c r="AM1276" s="85"/>
    </row>
    <row r="1277" spans="20:39">
      <c r="T1277" s="85"/>
      <c r="U1277" s="85"/>
      <c r="V1277" s="85"/>
      <c r="W1277" s="85"/>
      <c r="X1277" s="85"/>
      <c r="Y1277" s="85"/>
      <c r="Z1277" s="85"/>
      <c r="AA1277" s="85"/>
      <c r="AB1277" s="85"/>
      <c r="AC1277" s="85"/>
      <c r="AD1277" s="85"/>
      <c r="AE1277" s="85"/>
      <c r="AF1277" s="85"/>
      <c r="AG1277" s="85"/>
      <c r="AH1277" s="85"/>
      <c r="AI1277" s="85"/>
      <c r="AJ1277" s="85"/>
      <c r="AK1277" s="85"/>
      <c r="AL1277" s="85"/>
      <c r="AM1277" s="85"/>
    </row>
    <row r="1278" spans="20:39">
      <c r="T1278" s="85"/>
      <c r="U1278" s="85"/>
      <c r="V1278" s="85"/>
      <c r="W1278" s="85"/>
      <c r="X1278" s="85"/>
      <c r="Y1278" s="85"/>
      <c r="Z1278" s="85"/>
      <c r="AA1278" s="85"/>
      <c r="AB1278" s="85"/>
      <c r="AC1278" s="85"/>
      <c r="AD1278" s="85"/>
      <c r="AE1278" s="85"/>
      <c r="AF1278" s="85"/>
      <c r="AG1278" s="85"/>
      <c r="AH1278" s="85"/>
      <c r="AI1278" s="85"/>
      <c r="AJ1278" s="85"/>
      <c r="AK1278" s="85"/>
      <c r="AL1278" s="85"/>
      <c r="AM1278" s="85"/>
    </row>
    <row r="1279" spans="20:39">
      <c r="T1279" s="85"/>
      <c r="U1279" s="85"/>
      <c r="V1279" s="85"/>
      <c r="W1279" s="85"/>
      <c r="X1279" s="85"/>
      <c r="Y1279" s="85"/>
      <c r="Z1279" s="85"/>
      <c r="AA1279" s="85"/>
      <c r="AB1279" s="85"/>
      <c r="AC1279" s="85"/>
      <c r="AD1279" s="85"/>
      <c r="AE1279" s="85"/>
      <c r="AF1279" s="85"/>
      <c r="AG1279" s="85"/>
      <c r="AH1279" s="85"/>
      <c r="AI1279" s="85"/>
      <c r="AJ1279" s="85"/>
      <c r="AK1279" s="85"/>
      <c r="AL1279" s="85"/>
      <c r="AM1279" s="85"/>
    </row>
    <row r="1280" spans="20:39">
      <c r="T1280" s="85"/>
      <c r="U1280" s="85"/>
      <c r="V1280" s="85"/>
      <c r="W1280" s="85"/>
      <c r="X1280" s="85"/>
      <c r="Y1280" s="85"/>
      <c r="Z1280" s="85"/>
      <c r="AA1280" s="85"/>
      <c r="AB1280" s="85"/>
      <c r="AC1280" s="85"/>
      <c r="AD1280" s="85"/>
      <c r="AE1280" s="85"/>
      <c r="AF1280" s="85"/>
      <c r="AG1280" s="85"/>
      <c r="AH1280" s="85"/>
      <c r="AI1280" s="85"/>
      <c r="AJ1280" s="85"/>
      <c r="AK1280" s="85"/>
      <c r="AL1280" s="85"/>
      <c r="AM1280" s="85"/>
    </row>
    <row r="1281" spans="20:39">
      <c r="T1281" s="85"/>
      <c r="U1281" s="85"/>
      <c r="V1281" s="85"/>
      <c r="W1281" s="85"/>
      <c r="X1281" s="85"/>
      <c r="Y1281" s="85"/>
      <c r="Z1281" s="85"/>
      <c r="AA1281" s="85"/>
      <c r="AB1281" s="85"/>
      <c r="AC1281" s="85"/>
      <c r="AD1281" s="85"/>
      <c r="AE1281" s="85"/>
      <c r="AF1281" s="85"/>
      <c r="AG1281" s="85"/>
      <c r="AH1281" s="85"/>
      <c r="AI1281" s="85"/>
      <c r="AJ1281" s="85"/>
      <c r="AK1281" s="85"/>
      <c r="AL1281" s="85"/>
      <c r="AM1281" s="85"/>
    </row>
    <row r="1282" spans="20:39">
      <c r="T1282" s="85"/>
      <c r="U1282" s="85"/>
      <c r="V1282" s="85"/>
      <c r="W1282" s="85"/>
      <c r="X1282" s="85"/>
      <c r="Y1282" s="85"/>
      <c r="Z1282" s="85"/>
      <c r="AA1282" s="85"/>
      <c r="AB1282" s="85"/>
      <c r="AC1282" s="85"/>
      <c r="AD1282" s="85"/>
      <c r="AE1282" s="85"/>
      <c r="AF1282" s="85"/>
      <c r="AG1282" s="85"/>
      <c r="AH1282" s="85"/>
      <c r="AI1282" s="85"/>
      <c r="AJ1282" s="85"/>
      <c r="AK1282" s="85"/>
      <c r="AL1282" s="85"/>
      <c r="AM1282" s="85"/>
    </row>
    <row r="1283" spans="20:39">
      <c r="T1283" s="85"/>
      <c r="U1283" s="85"/>
      <c r="V1283" s="85"/>
      <c r="W1283" s="85"/>
      <c r="X1283" s="85"/>
      <c r="Y1283" s="85"/>
      <c r="Z1283" s="85"/>
      <c r="AA1283" s="85"/>
      <c r="AB1283" s="85"/>
      <c r="AC1283" s="85"/>
      <c r="AD1283" s="85"/>
      <c r="AE1283" s="85"/>
      <c r="AF1283" s="85"/>
      <c r="AG1283" s="85"/>
      <c r="AH1283" s="85"/>
      <c r="AI1283" s="85"/>
      <c r="AJ1283" s="85"/>
      <c r="AK1283" s="85"/>
      <c r="AL1283" s="85"/>
      <c r="AM1283" s="85"/>
    </row>
    <row r="1284" spans="20:39">
      <c r="T1284" s="85"/>
      <c r="U1284" s="85"/>
      <c r="V1284" s="85"/>
      <c r="W1284" s="85"/>
      <c r="X1284" s="85"/>
      <c r="Y1284" s="85"/>
      <c r="Z1284" s="85"/>
      <c r="AA1284" s="85"/>
      <c r="AB1284" s="85"/>
      <c r="AC1284" s="85"/>
      <c r="AD1284" s="85"/>
      <c r="AE1284" s="85"/>
      <c r="AF1284" s="85"/>
      <c r="AG1284" s="85"/>
      <c r="AH1284" s="85"/>
      <c r="AI1284" s="85"/>
      <c r="AJ1284" s="85"/>
      <c r="AK1284" s="85"/>
      <c r="AL1284" s="85"/>
      <c r="AM1284" s="85"/>
    </row>
    <row r="1285" spans="20:39">
      <c r="T1285" s="85"/>
      <c r="U1285" s="85"/>
      <c r="V1285" s="85"/>
      <c r="W1285" s="85"/>
      <c r="X1285" s="85"/>
      <c r="Y1285" s="85"/>
      <c r="Z1285" s="85"/>
      <c r="AA1285" s="85"/>
      <c r="AB1285" s="85"/>
      <c r="AC1285" s="85"/>
      <c r="AD1285" s="85"/>
      <c r="AE1285" s="85"/>
      <c r="AF1285" s="85"/>
      <c r="AG1285" s="85"/>
      <c r="AH1285" s="85"/>
      <c r="AI1285" s="85"/>
      <c r="AJ1285" s="85"/>
      <c r="AK1285" s="85"/>
      <c r="AL1285" s="85"/>
      <c r="AM1285" s="85"/>
    </row>
    <row r="1286" spans="20:39">
      <c r="T1286" s="85"/>
      <c r="U1286" s="85"/>
      <c r="V1286" s="85"/>
      <c r="W1286" s="85"/>
      <c r="X1286" s="85"/>
      <c r="Y1286" s="85"/>
      <c r="Z1286" s="85"/>
      <c r="AA1286" s="85"/>
      <c r="AB1286" s="85"/>
      <c r="AC1286" s="85"/>
      <c r="AD1286" s="85"/>
      <c r="AE1286" s="85"/>
      <c r="AF1286" s="85"/>
      <c r="AG1286" s="85"/>
      <c r="AH1286" s="85"/>
      <c r="AI1286" s="85"/>
      <c r="AJ1286" s="85"/>
      <c r="AK1286" s="85"/>
      <c r="AL1286" s="85"/>
      <c r="AM1286" s="85"/>
    </row>
    <row r="1287" spans="20:39">
      <c r="T1287" s="85"/>
      <c r="U1287" s="85"/>
      <c r="V1287" s="85"/>
      <c r="W1287" s="85"/>
      <c r="X1287" s="85"/>
      <c r="Y1287" s="85"/>
      <c r="Z1287" s="85"/>
      <c r="AA1287" s="85"/>
      <c r="AB1287" s="85"/>
      <c r="AC1287" s="85"/>
      <c r="AD1287" s="85"/>
      <c r="AE1287" s="85"/>
      <c r="AF1287" s="85"/>
      <c r="AG1287" s="85"/>
      <c r="AH1287" s="85"/>
      <c r="AI1287" s="85"/>
      <c r="AJ1287" s="85"/>
      <c r="AK1287" s="85"/>
      <c r="AL1287" s="85"/>
      <c r="AM1287" s="85"/>
    </row>
    <row r="1288" spans="20:39">
      <c r="T1288" s="85"/>
      <c r="U1288" s="85"/>
      <c r="V1288" s="85"/>
      <c r="W1288" s="85"/>
      <c r="X1288" s="85"/>
      <c r="Y1288" s="85"/>
      <c r="Z1288" s="85"/>
      <c r="AA1288" s="85"/>
      <c r="AB1288" s="85"/>
      <c r="AC1288" s="85"/>
      <c r="AD1288" s="85"/>
      <c r="AE1288" s="85"/>
      <c r="AF1288" s="85"/>
      <c r="AG1288" s="85"/>
      <c r="AH1288" s="85"/>
      <c r="AI1288" s="85"/>
      <c r="AJ1288" s="85"/>
      <c r="AK1288" s="85"/>
      <c r="AL1288" s="85"/>
      <c r="AM1288" s="85"/>
    </row>
    <row r="1289" spans="20:39">
      <c r="T1289" s="85"/>
      <c r="U1289" s="85"/>
      <c r="V1289" s="85"/>
      <c r="W1289" s="85"/>
      <c r="X1289" s="85"/>
      <c r="Y1289" s="85"/>
      <c r="Z1289" s="85"/>
      <c r="AA1289" s="85"/>
      <c r="AB1289" s="85"/>
      <c r="AC1289" s="85"/>
      <c r="AD1289" s="85"/>
      <c r="AE1289" s="85"/>
      <c r="AF1289" s="85"/>
      <c r="AG1289" s="85"/>
      <c r="AH1289" s="85"/>
      <c r="AI1289" s="85"/>
      <c r="AJ1289" s="85"/>
      <c r="AK1289" s="85"/>
      <c r="AL1289" s="85"/>
      <c r="AM1289" s="85"/>
    </row>
    <row r="1290" spans="20:39">
      <c r="T1290" s="85"/>
      <c r="U1290" s="85"/>
      <c r="V1290" s="85"/>
      <c r="W1290" s="85"/>
      <c r="X1290" s="85"/>
      <c r="Y1290" s="85"/>
      <c r="Z1290" s="85"/>
      <c r="AA1290" s="85"/>
      <c r="AB1290" s="85"/>
      <c r="AC1290" s="85"/>
      <c r="AD1290" s="85"/>
      <c r="AE1290" s="85"/>
      <c r="AF1290" s="85"/>
      <c r="AG1290" s="85"/>
      <c r="AH1290" s="85"/>
      <c r="AI1290" s="85"/>
      <c r="AJ1290" s="85"/>
      <c r="AK1290" s="85"/>
      <c r="AL1290" s="85"/>
      <c r="AM1290" s="85"/>
    </row>
    <row r="1291" spans="20:39">
      <c r="T1291" s="85"/>
      <c r="U1291" s="85"/>
      <c r="V1291" s="85"/>
      <c r="W1291" s="85"/>
      <c r="X1291" s="85"/>
      <c r="Y1291" s="85"/>
      <c r="Z1291" s="85"/>
      <c r="AA1291" s="85"/>
      <c r="AB1291" s="85"/>
      <c r="AC1291" s="85"/>
      <c r="AD1291" s="85"/>
      <c r="AE1291" s="85"/>
      <c r="AF1291" s="85"/>
      <c r="AG1291" s="85"/>
      <c r="AH1291" s="85"/>
      <c r="AI1291" s="85"/>
      <c r="AJ1291" s="85"/>
      <c r="AK1291" s="85"/>
      <c r="AL1291" s="85"/>
      <c r="AM1291" s="85"/>
    </row>
    <row r="1292" spans="20:39">
      <c r="T1292" s="85"/>
      <c r="U1292" s="85"/>
      <c r="V1292" s="85"/>
      <c r="W1292" s="85"/>
      <c r="X1292" s="85"/>
      <c r="Y1292" s="85"/>
      <c r="Z1292" s="85"/>
      <c r="AA1292" s="85"/>
      <c r="AB1292" s="85"/>
      <c r="AC1292" s="85"/>
      <c r="AD1292" s="85"/>
      <c r="AE1292" s="85"/>
      <c r="AF1292" s="85"/>
      <c r="AG1292" s="85"/>
      <c r="AH1292" s="85"/>
      <c r="AI1292" s="85"/>
      <c r="AJ1292" s="85"/>
      <c r="AK1292" s="85"/>
      <c r="AL1292" s="85"/>
      <c r="AM1292" s="85"/>
    </row>
    <row r="1293" spans="20:39">
      <c r="T1293" s="85"/>
      <c r="U1293" s="85"/>
      <c r="V1293" s="85"/>
      <c r="W1293" s="85"/>
      <c r="X1293" s="85"/>
      <c r="Y1293" s="85"/>
      <c r="Z1293" s="85"/>
      <c r="AA1293" s="85"/>
      <c r="AB1293" s="85"/>
      <c r="AC1293" s="85"/>
      <c r="AD1293" s="85"/>
      <c r="AE1293" s="85"/>
      <c r="AF1293" s="85"/>
      <c r="AG1293" s="85"/>
      <c r="AH1293" s="85"/>
      <c r="AI1293" s="85"/>
      <c r="AJ1293" s="85"/>
      <c r="AK1293" s="85"/>
      <c r="AL1293" s="85"/>
      <c r="AM1293" s="85"/>
    </row>
    <row r="1294" spans="20:39">
      <c r="T1294" s="85"/>
      <c r="U1294" s="85"/>
      <c r="V1294" s="85"/>
      <c r="W1294" s="85"/>
      <c r="X1294" s="85"/>
      <c r="Y1294" s="85"/>
      <c r="Z1294" s="85"/>
      <c r="AA1294" s="85"/>
      <c r="AB1294" s="85"/>
      <c r="AC1294" s="85"/>
      <c r="AD1294" s="85"/>
      <c r="AE1294" s="85"/>
      <c r="AF1294" s="85"/>
      <c r="AG1294" s="85"/>
      <c r="AH1294" s="85"/>
      <c r="AI1294" s="85"/>
      <c r="AJ1294" s="85"/>
      <c r="AK1294" s="85"/>
      <c r="AL1294" s="85"/>
      <c r="AM1294" s="85"/>
    </row>
    <row r="1295" spans="20:39">
      <c r="T1295" s="85"/>
      <c r="U1295" s="85"/>
      <c r="V1295" s="85"/>
      <c r="W1295" s="85"/>
      <c r="X1295" s="85"/>
      <c r="Y1295" s="85"/>
      <c r="Z1295" s="85"/>
      <c r="AA1295" s="85"/>
      <c r="AB1295" s="85"/>
      <c r="AC1295" s="85"/>
      <c r="AD1295" s="85"/>
      <c r="AE1295" s="85"/>
      <c r="AF1295" s="85"/>
      <c r="AG1295" s="85"/>
      <c r="AH1295" s="85"/>
      <c r="AI1295" s="85"/>
      <c r="AJ1295" s="85"/>
      <c r="AK1295" s="85"/>
      <c r="AL1295" s="85"/>
      <c r="AM1295" s="85"/>
    </row>
    <row r="1296" spans="20:39">
      <c r="T1296" s="85"/>
      <c r="U1296" s="85"/>
      <c r="V1296" s="85"/>
      <c r="W1296" s="85"/>
      <c r="X1296" s="85"/>
      <c r="Y1296" s="85"/>
      <c r="Z1296" s="85"/>
      <c r="AA1296" s="85"/>
      <c r="AB1296" s="85"/>
      <c r="AC1296" s="85"/>
      <c r="AD1296" s="85"/>
      <c r="AE1296" s="85"/>
      <c r="AF1296" s="85"/>
      <c r="AG1296" s="85"/>
      <c r="AH1296" s="85"/>
      <c r="AI1296" s="85"/>
      <c r="AJ1296" s="85"/>
      <c r="AK1296" s="85"/>
      <c r="AL1296" s="85"/>
      <c r="AM1296" s="85"/>
    </row>
    <row r="1297" spans="20:39">
      <c r="T1297" s="85"/>
      <c r="U1297" s="85"/>
      <c r="V1297" s="85"/>
      <c r="W1297" s="85"/>
      <c r="X1297" s="85"/>
      <c r="Y1297" s="85"/>
      <c r="Z1297" s="85"/>
      <c r="AA1297" s="85"/>
      <c r="AB1297" s="85"/>
      <c r="AC1297" s="85"/>
      <c r="AD1297" s="85"/>
      <c r="AE1297" s="85"/>
      <c r="AF1297" s="85"/>
      <c r="AG1297" s="85"/>
      <c r="AH1297" s="85"/>
      <c r="AI1297" s="85"/>
      <c r="AJ1297" s="85"/>
      <c r="AK1297" s="85"/>
      <c r="AL1297" s="85"/>
      <c r="AM1297" s="85"/>
    </row>
    <row r="1298" spans="20:39">
      <c r="T1298" s="85"/>
      <c r="U1298" s="85"/>
      <c r="V1298" s="85"/>
      <c r="W1298" s="85"/>
      <c r="X1298" s="85"/>
      <c r="Y1298" s="85"/>
      <c r="Z1298" s="85"/>
      <c r="AA1298" s="85"/>
      <c r="AB1298" s="85"/>
      <c r="AC1298" s="85"/>
      <c r="AD1298" s="85"/>
      <c r="AE1298" s="85"/>
      <c r="AF1298" s="85"/>
      <c r="AG1298" s="85"/>
      <c r="AH1298" s="85"/>
      <c r="AI1298" s="85"/>
      <c r="AJ1298" s="85"/>
      <c r="AK1298" s="85"/>
      <c r="AL1298" s="85"/>
      <c r="AM1298" s="85"/>
    </row>
    <row r="1299" spans="20:39">
      <c r="T1299" s="85"/>
      <c r="U1299" s="85"/>
      <c r="V1299" s="85"/>
      <c r="W1299" s="85"/>
      <c r="X1299" s="85"/>
      <c r="Y1299" s="85"/>
      <c r="Z1299" s="85"/>
      <c r="AA1299" s="85"/>
      <c r="AB1299" s="85"/>
      <c r="AC1299" s="85"/>
      <c r="AD1299" s="85"/>
      <c r="AE1299" s="85"/>
      <c r="AF1299" s="85"/>
      <c r="AG1299" s="85"/>
      <c r="AH1299" s="85"/>
      <c r="AI1299" s="85"/>
      <c r="AJ1299" s="85"/>
      <c r="AK1299" s="85"/>
      <c r="AL1299" s="85"/>
      <c r="AM1299" s="85"/>
    </row>
    <row r="1300" spans="20:39">
      <c r="T1300" s="85"/>
      <c r="U1300" s="85"/>
      <c r="V1300" s="85"/>
      <c r="W1300" s="85"/>
      <c r="X1300" s="85"/>
      <c r="Y1300" s="85"/>
      <c r="Z1300" s="85"/>
      <c r="AA1300" s="85"/>
      <c r="AB1300" s="85"/>
      <c r="AC1300" s="85"/>
      <c r="AD1300" s="85"/>
      <c r="AE1300" s="85"/>
      <c r="AF1300" s="85"/>
      <c r="AG1300" s="85"/>
      <c r="AH1300" s="85"/>
      <c r="AI1300" s="85"/>
      <c r="AJ1300" s="85"/>
      <c r="AK1300" s="85"/>
      <c r="AL1300" s="85"/>
      <c r="AM1300" s="85"/>
    </row>
    <row r="1301" spans="20:39">
      <c r="T1301" s="85"/>
      <c r="U1301" s="85"/>
      <c r="V1301" s="85"/>
      <c r="W1301" s="85"/>
      <c r="X1301" s="85"/>
      <c r="Y1301" s="85"/>
      <c r="Z1301" s="85"/>
      <c r="AA1301" s="85"/>
      <c r="AB1301" s="85"/>
      <c r="AC1301" s="85"/>
      <c r="AD1301" s="85"/>
      <c r="AE1301" s="85"/>
      <c r="AF1301" s="85"/>
      <c r="AG1301" s="85"/>
      <c r="AH1301" s="85"/>
      <c r="AI1301" s="85"/>
      <c r="AJ1301" s="85"/>
      <c r="AK1301" s="85"/>
      <c r="AL1301" s="85"/>
      <c r="AM1301" s="85"/>
    </row>
    <row r="1302" spans="20:39">
      <c r="T1302" s="85"/>
      <c r="U1302" s="85"/>
      <c r="V1302" s="85"/>
      <c r="W1302" s="85"/>
      <c r="X1302" s="85"/>
      <c r="Y1302" s="85"/>
      <c r="Z1302" s="85"/>
      <c r="AA1302" s="85"/>
      <c r="AB1302" s="85"/>
      <c r="AC1302" s="85"/>
      <c r="AD1302" s="85"/>
      <c r="AE1302" s="85"/>
      <c r="AF1302" s="85"/>
      <c r="AG1302" s="85"/>
      <c r="AH1302" s="85"/>
      <c r="AI1302" s="85"/>
      <c r="AJ1302" s="85"/>
      <c r="AK1302" s="85"/>
      <c r="AL1302" s="85"/>
      <c r="AM1302" s="85"/>
    </row>
    <row r="1303" spans="20:39">
      <c r="T1303" s="85"/>
      <c r="U1303" s="85"/>
      <c r="V1303" s="85"/>
      <c r="W1303" s="85"/>
      <c r="X1303" s="85"/>
      <c r="Y1303" s="85"/>
      <c r="Z1303" s="85"/>
      <c r="AA1303" s="85"/>
      <c r="AB1303" s="85"/>
      <c r="AC1303" s="85"/>
      <c r="AD1303" s="85"/>
      <c r="AE1303" s="85"/>
      <c r="AF1303" s="85"/>
      <c r="AG1303" s="85"/>
      <c r="AH1303" s="85"/>
      <c r="AI1303" s="85"/>
      <c r="AJ1303" s="85"/>
      <c r="AK1303" s="85"/>
      <c r="AL1303" s="85"/>
      <c r="AM1303" s="85"/>
    </row>
    <row r="1304" spans="20:39">
      <c r="T1304" s="85"/>
      <c r="U1304" s="85"/>
      <c r="V1304" s="85"/>
      <c r="W1304" s="85"/>
      <c r="X1304" s="85"/>
      <c r="Y1304" s="85"/>
      <c r="Z1304" s="85"/>
      <c r="AA1304" s="85"/>
      <c r="AB1304" s="85"/>
      <c r="AC1304" s="85"/>
      <c r="AD1304" s="85"/>
      <c r="AE1304" s="85"/>
      <c r="AF1304" s="85"/>
      <c r="AG1304" s="85"/>
      <c r="AH1304" s="85"/>
      <c r="AI1304" s="85"/>
      <c r="AJ1304" s="85"/>
      <c r="AK1304" s="85"/>
      <c r="AL1304" s="85"/>
      <c r="AM1304" s="85"/>
    </row>
    <row r="1305" spans="20:39">
      <c r="T1305" s="85"/>
      <c r="U1305" s="85"/>
      <c r="V1305" s="85"/>
      <c r="W1305" s="85"/>
      <c r="X1305" s="85"/>
      <c r="Y1305" s="85"/>
      <c r="Z1305" s="85"/>
      <c r="AA1305" s="85"/>
      <c r="AB1305" s="85"/>
      <c r="AC1305" s="85"/>
      <c r="AD1305" s="85"/>
      <c r="AE1305" s="85"/>
      <c r="AF1305" s="85"/>
      <c r="AG1305" s="85"/>
      <c r="AH1305" s="85"/>
      <c r="AI1305" s="85"/>
      <c r="AJ1305" s="85"/>
      <c r="AK1305" s="85"/>
      <c r="AL1305" s="85"/>
      <c r="AM1305" s="85"/>
    </row>
    <row r="1306" spans="20:39">
      <c r="T1306" s="85"/>
      <c r="U1306" s="85"/>
      <c r="V1306" s="85"/>
      <c r="W1306" s="85"/>
      <c r="X1306" s="85"/>
      <c r="Y1306" s="85"/>
      <c r="Z1306" s="85"/>
      <c r="AA1306" s="85"/>
      <c r="AB1306" s="85"/>
      <c r="AC1306" s="85"/>
      <c r="AD1306" s="85"/>
      <c r="AE1306" s="85"/>
      <c r="AF1306" s="85"/>
      <c r="AG1306" s="85"/>
      <c r="AH1306" s="85"/>
      <c r="AI1306" s="85"/>
      <c r="AJ1306" s="85"/>
      <c r="AK1306" s="85"/>
      <c r="AL1306" s="85"/>
      <c r="AM1306" s="85"/>
    </row>
    <row r="1307" spans="20:39">
      <c r="T1307" s="85"/>
      <c r="U1307" s="85"/>
      <c r="V1307" s="85"/>
      <c r="W1307" s="85"/>
      <c r="X1307" s="85"/>
      <c r="Y1307" s="85"/>
      <c r="Z1307" s="85"/>
      <c r="AA1307" s="85"/>
      <c r="AB1307" s="85"/>
      <c r="AC1307" s="85"/>
      <c r="AD1307" s="85"/>
      <c r="AE1307" s="85"/>
      <c r="AF1307" s="85"/>
      <c r="AG1307" s="85"/>
      <c r="AH1307" s="85"/>
      <c r="AI1307" s="85"/>
      <c r="AJ1307" s="85"/>
      <c r="AK1307" s="85"/>
      <c r="AL1307" s="85"/>
      <c r="AM1307" s="85"/>
    </row>
    <row r="1308" spans="20:39">
      <c r="T1308" s="85"/>
      <c r="U1308" s="85"/>
      <c r="V1308" s="85"/>
      <c r="W1308" s="85"/>
      <c r="X1308" s="85"/>
      <c r="Y1308" s="85"/>
      <c r="Z1308" s="85"/>
      <c r="AA1308" s="85"/>
      <c r="AB1308" s="85"/>
      <c r="AC1308" s="85"/>
      <c r="AD1308" s="85"/>
      <c r="AE1308" s="85"/>
      <c r="AF1308" s="85"/>
      <c r="AG1308" s="85"/>
      <c r="AH1308" s="85"/>
      <c r="AI1308" s="85"/>
      <c r="AJ1308" s="85"/>
      <c r="AK1308" s="85"/>
      <c r="AL1308" s="85"/>
      <c r="AM1308" s="85"/>
    </row>
    <row r="1309" spans="20:39">
      <c r="T1309" s="85"/>
      <c r="U1309" s="85"/>
      <c r="V1309" s="85"/>
      <c r="W1309" s="85"/>
      <c r="X1309" s="85"/>
      <c r="Y1309" s="85"/>
      <c r="Z1309" s="85"/>
      <c r="AA1309" s="85"/>
      <c r="AB1309" s="85"/>
      <c r="AC1309" s="85"/>
      <c r="AD1309" s="85"/>
      <c r="AE1309" s="85"/>
      <c r="AF1309" s="85"/>
      <c r="AG1309" s="85"/>
      <c r="AH1309" s="85"/>
      <c r="AI1309" s="85"/>
      <c r="AJ1309" s="85"/>
      <c r="AK1309" s="85"/>
      <c r="AL1309" s="85"/>
      <c r="AM1309" s="85"/>
    </row>
    <row r="1310" spans="20:39">
      <c r="T1310" s="85"/>
      <c r="U1310" s="85"/>
      <c r="V1310" s="85"/>
      <c r="W1310" s="85"/>
      <c r="X1310" s="85"/>
      <c r="Y1310" s="85"/>
      <c r="Z1310" s="85"/>
      <c r="AA1310" s="85"/>
      <c r="AB1310" s="85"/>
      <c r="AC1310" s="85"/>
      <c r="AD1310" s="85"/>
      <c r="AE1310" s="85"/>
      <c r="AF1310" s="85"/>
      <c r="AG1310" s="85"/>
      <c r="AH1310" s="85"/>
      <c r="AI1310" s="85"/>
      <c r="AJ1310" s="85"/>
      <c r="AK1310" s="85"/>
      <c r="AL1310" s="85"/>
      <c r="AM1310" s="85"/>
    </row>
    <row r="1311" spans="20:39">
      <c r="T1311" s="85"/>
      <c r="U1311" s="85"/>
      <c r="V1311" s="85"/>
      <c r="W1311" s="85"/>
      <c r="X1311" s="85"/>
      <c r="Y1311" s="85"/>
      <c r="Z1311" s="85"/>
      <c r="AA1311" s="85"/>
      <c r="AB1311" s="85"/>
      <c r="AC1311" s="85"/>
      <c r="AD1311" s="85"/>
      <c r="AE1311" s="85"/>
      <c r="AF1311" s="85"/>
      <c r="AG1311" s="85"/>
      <c r="AH1311" s="85"/>
      <c r="AI1311" s="85"/>
      <c r="AJ1311" s="85"/>
      <c r="AK1311" s="85"/>
      <c r="AL1311" s="85"/>
      <c r="AM1311" s="85"/>
    </row>
    <row r="1312" spans="20:39">
      <c r="T1312" s="85"/>
      <c r="U1312" s="85"/>
      <c r="V1312" s="85"/>
      <c r="W1312" s="85"/>
      <c r="X1312" s="85"/>
      <c r="Y1312" s="85"/>
      <c r="Z1312" s="85"/>
      <c r="AA1312" s="85"/>
      <c r="AB1312" s="85"/>
      <c r="AC1312" s="85"/>
      <c r="AD1312" s="85"/>
      <c r="AE1312" s="85"/>
      <c r="AF1312" s="85"/>
      <c r="AG1312" s="85"/>
      <c r="AH1312" s="85"/>
      <c r="AI1312" s="85"/>
      <c r="AJ1312" s="85"/>
      <c r="AK1312" s="85"/>
      <c r="AL1312" s="85"/>
      <c r="AM1312" s="85"/>
    </row>
    <row r="1313" spans="20:39">
      <c r="T1313" s="85"/>
      <c r="U1313" s="85"/>
      <c r="V1313" s="85"/>
      <c r="W1313" s="85"/>
      <c r="X1313" s="85"/>
      <c r="Y1313" s="85"/>
      <c r="Z1313" s="85"/>
      <c r="AA1313" s="85"/>
      <c r="AB1313" s="85"/>
      <c r="AC1313" s="85"/>
      <c r="AD1313" s="85"/>
      <c r="AE1313" s="85"/>
      <c r="AF1313" s="85"/>
      <c r="AG1313" s="85"/>
      <c r="AH1313" s="85"/>
      <c r="AI1313" s="85"/>
      <c r="AJ1313" s="85"/>
      <c r="AK1313" s="85"/>
      <c r="AL1313" s="85"/>
      <c r="AM1313" s="85"/>
    </row>
    <row r="1314" spans="20:39">
      <c r="T1314" s="85"/>
      <c r="U1314" s="85"/>
      <c r="V1314" s="85"/>
      <c r="W1314" s="85"/>
      <c r="X1314" s="85"/>
      <c r="Y1314" s="85"/>
      <c r="Z1314" s="85"/>
      <c r="AA1314" s="85"/>
      <c r="AB1314" s="85"/>
      <c r="AC1314" s="85"/>
      <c r="AD1314" s="85"/>
      <c r="AE1314" s="85"/>
      <c r="AF1314" s="85"/>
      <c r="AG1314" s="85"/>
      <c r="AH1314" s="85"/>
      <c r="AI1314" s="85"/>
      <c r="AJ1314" s="85"/>
      <c r="AK1314" s="85"/>
      <c r="AL1314" s="85"/>
      <c r="AM1314" s="85"/>
    </row>
    <row r="1315" spans="20:39">
      <c r="T1315" s="85"/>
      <c r="U1315" s="85"/>
      <c r="V1315" s="85"/>
      <c r="W1315" s="85"/>
      <c r="X1315" s="85"/>
      <c r="Y1315" s="85"/>
      <c r="Z1315" s="85"/>
      <c r="AA1315" s="85"/>
      <c r="AB1315" s="85"/>
      <c r="AC1315" s="85"/>
      <c r="AD1315" s="85"/>
      <c r="AE1315" s="85"/>
      <c r="AF1315" s="85"/>
      <c r="AG1315" s="85"/>
      <c r="AH1315" s="85"/>
      <c r="AI1315" s="85"/>
      <c r="AJ1315" s="85"/>
      <c r="AK1315" s="85"/>
      <c r="AL1315" s="85"/>
      <c r="AM1315" s="85"/>
    </row>
    <row r="1316" spans="20:39">
      <c r="T1316" s="85"/>
      <c r="U1316" s="85"/>
      <c r="V1316" s="85"/>
      <c r="W1316" s="85"/>
      <c r="X1316" s="85"/>
      <c r="Y1316" s="85"/>
      <c r="Z1316" s="85"/>
      <c r="AA1316" s="85"/>
      <c r="AB1316" s="85"/>
      <c r="AC1316" s="85"/>
      <c r="AD1316" s="85"/>
      <c r="AE1316" s="85"/>
      <c r="AF1316" s="85"/>
      <c r="AG1316" s="85"/>
      <c r="AH1316" s="85"/>
      <c r="AI1316" s="85"/>
      <c r="AJ1316" s="85"/>
      <c r="AK1316" s="85"/>
      <c r="AL1316" s="85"/>
      <c r="AM1316" s="85"/>
    </row>
    <row r="1317" spans="20:39">
      <c r="T1317" s="85"/>
      <c r="U1317" s="85"/>
      <c r="V1317" s="85"/>
      <c r="W1317" s="85"/>
      <c r="X1317" s="85"/>
      <c r="Y1317" s="85"/>
      <c r="Z1317" s="85"/>
      <c r="AA1317" s="85"/>
      <c r="AB1317" s="85"/>
      <c r="AC1317" s="85"/>
      <c r="AD1317" s="85"/>
      <c r="AE1317" s="85"/>
      <c r="AF1317" s="85"/>
      <c r="AG1317" s="85"/>
      <c r="AH1317" s="85"/>
      <c r="AI1317" s="85"/>
      <c r="AJ1317" s="85"/>
      <c r="AK1317" s="85"/>
      <c r="AL1317" s="85"/>
      <c r="AM1317" s="85"/>
    </row>
    <row r="1318" spans="20:39">
      <c r="T1318" s="85"/>
      <c r="U1318" s="85"/>
      <c r="V1318" s="85"/>
      <c r="W1318" s="85"/>
      <c r="X1318" s="85"/>
      <c r="Y1318" s="85"/>
      <c r="Z1318" s="85"/>
      <c r="AA1318" s="85"/>
      <c r="AB1318" s="85"/>
      <c r="AC1318" s="85"/>
      <c r="AD1318" s="85"/>
      <c r="AE1318" s="85"/>
      <c r="AF1318" s="85"/>
      <c r="AG1318" s="85"/>
      <c r="AH1318" s="85"/>
      <c r="AI1318" s="85"/>
      <c r="AJ1318" s="85"/>
      <c r="AK1318" s="85"/>
      <c r="AL1318" s="85"/>
      <c r="AM1318" s="85"/>
    </row>
    <row r="1319" spans="20:39">
      <c r="T1319" s="85"/>
      <c r="U1319" s="85"/>
      <c r="V1319" s="85"/>
      <c r="W1319" s="85"/>
      <c r="X1319" s="85"/>
      <c r="Y1319" s="85"/>
      <c r="Z1319" s="85"/>
      <c r="AA1319" s="85"/>
      <c r="AB1319" s="85"/>
      <c r="AC1319" s="85"/>
      <c r="AD1319" s="85"/>
      <c r="AE1319" s="85"/>
      <c r="AF1319" s="85"/>
      <c r="AG1319" s="85"/>
      <c r="AH1319" s="85"/>
      <c r="AI1319" s="85"/>
      <c r="AJ1319" s="85"/>
      <c r="AK1319" s="85"/>
      <c r="AL1319" s="85"/>
      <c r="AM1319" s="85"/>
    </row>
    <row r="1320" spans="20:39">
      <c r="T1320" s="85"/>
      <c r="U1320" s="85"/>
      <c r="V1320" s="85"/>
      <c r="W1320" s="85"/>
      <c r="X1320" s="85"/>
      <c r="Y1320" s="85"/>
      <c r="Z1320" s="85"/>
      <c r="AA1320" s="85"/>
      <c r="AB1320" s="85"/>
      <c r="AC1320" s="85"/>
      <c r="AD1320" s="85"/>
      <c r="AE1320" s="85"/>
      <c r="AF1320" s="85"/>
      <c r="AG1320" s="85"/>
      <c r="AH1320" s="85"/>
      <c r="AI1320" s="85"/>
      <c r="AJ1320" s="85"/>
      <c r="AK1320" s="85"/>
      <c r="AL1320" s="85"/>
      <c r="AM1320" s="85"/>
    </row>
    <row r="1321" spans="20:39">
      <c r="T1321" s="85"/>
      <c r="U1321" s="85"/>
      <c r="V1321" s="85"/>
      <c r="W1321" s="85"/>
      <c r="X1321" s="85"/>
      <c r="Y1321" s="85"/>
      <c r="Z1321" s="85"/>
      <c r="AA1321" s="85"/>
      <c r="AB1321" s="85"/>
      <c r="AC1321" s="85"/>
      <c r="AD1321" s="85"/>
      <c r="AE1321" s="85"/>
      <c r="AF1321" s="85"/>
      <c r="AG1321" s="85"/>
      <c r="AH1321" s="85"/>
      <c r="AI1321" s="85"/>
      <c r="AJ1321" s="85"/>
      <c r="AK1321" s="85"/>
      <c r="AL1321" s="85"/>
      <c r="AM1321" s="85"/>
    </row>
    <row r="1322" spans="20:39">
      <c r="T1322" s="85"/>
      <c r="U1322" s="85"/>
      <c r="V1322" s="85"/>
      <c r="W1322" s="85"/>
      <c r="X1322" s="85"/>
      <c r="Y1322" s="85"/>
      <c r="Z1322" s="85"/>
      <c r="AA1322" s="85"/>
      <c r="AB1322" s="85"/>
      <c r="AC1322" s="85"/>
      <c r="AD1322" s="85"/>
      <c r="AE1322" s="85"/>
      <c r="AF1322" s="85"/>
      <c r="AG1322" s="85"/>
      <c r="AH1322" s="85"/>
      <c r="AI1322" s="85"/>
      <c r="AJ1322" s="85"/>
      <c r="AK1322" s="85"/>
      <c r="AL1322" s="85"/>
      <c r="AM1322" s="85"/>
    </row>
    <row r="1323" spans="20:39">
      <c r="T1323" s="85"/>
      <c r="U1323" s="85"/>
      <c r="V1323" s="85"/>
      <c r="W1323" s="85"/>
      <c r="X1323" s="85"/>
      <c r="Y1323" s="85"/>
      <c r="Z1323" s="85"/>
      <c r="AA1323" s="85"/>
      <c r="AB1323" s="85"/>
      <c r="AC1323" s="85"/>
      <c r="AD1323" s="85"/>
      <c r="AE1323" s="85"/>
      <c r="AF1323" s="85"/>
      <c r="AG1323" s="85"/>
      <c r="AH1323" s="85"/>
      <c r="AI1323" s="85"/>
      <c r="AJ1323" s="85"/>
      <c r="AK1323" s="85"/>
      <c r="AL1323" s="85"/>
      <c r="AM1323" s="85"/>
    </row>
    <row r="1324" spans="20:39">
      <c r="T1324" s="85"/>
      <c r="U1324" s="85"/>
      <c r="V1324" s="85"/>
      <c r="W1324" s="85"/>
      <c r="X1324" s="85"/>
      <c r="Y1324" s="85"/>
      <c r="Z1324" s="85"/>
      <c r="AA1324" s="85"/>
      <c r="AB1324" s="85"/>
      <c r="AC1324" s="85"/>
      <c r="AD1324" s="85"/>
      <c r="AE1324" s="85"/>
      <c r="AF1324" s="85"/>
      <c r="AG1324" s="85"/>
      <c r="AH1324" s="85"/>
      <c r="AI1324" s="85"/>
      <c r="AJ1324" s="85"/>
      <c r="AK1324" s="85"/>
      <c r="AL1324" s="85"/>
      <c r="AM1324" s="85"/>
    </row>
    <row r="1325" spans="20:39">
      <c r="T1325" s="85"/>
      <c r="U1325" s="85"/>
      <c r="V1325" s="85"/>
      <c r="W1325" s="85"/>
      <c r="X1325" s="85"/>
      <c r="Y1325" s="85"/>
      <c r="Z1325" s="85"/>
      <c r="AA1325" s="85"/>
      <c r="AB1325" s="85"/>
      <c r="AC1325" s="85"/>
      <c r="AD1325" s="85"/>
      <c r="AE1325" s="85"/>
      <c r="AF1325" s="85"/>
      <c r="AG1325" s="85"/>
      <c r="AH1325" s="85"/>
      <c r="AI1325" s="85"/>
      <c r="AJ1325" s="85"/>
      <c r="AK1325" s="85"/>
      <c r="AL1325" s="85"/>
      <c r="AM1325" s="85"/>
    </row>
    <row r="1326" spans="20:39">
      <c r="T1326" s="85"/>
      <c r="U1326" s="85"/>
      <c r="V1326" s="85"/>
      <c r="W1326" s="85"/>
      <c r="X1326" s="85"/>
      <c r="Y1326" s="85"/>
      <c r="Z1326" s="85"/>
      <c r="AA1326" s="85"/>
      <c r="AB1326" s="85"/>
      <c r="AC1326" s="85"/>
      <c r="AD1326" s="85"/>
      <c r="AE1326" s="85"/>
      <c r="AF1326" s="85"/>
      <c r="AG1326" s="85"/>
      <c r="AH1326" s="85"/>
      <c r="AI1326" s="85"/>
      <c r="AJ1326" s="85"/>
      <c r="AK1326" s="85"/>
      <c r="AL1326" s="85"/>
      <c r="AM1326" s="85"/>
    </row>
    <row r="1327" spans="20:39">
      <c r="T1327" s="85"/>
      <c r="U1327" s="85"/>
      <c r="V1327" s="85"/>
      <c r="W1327" s="85"/>
      <c r="X1327" s="85"/>
      <c r="Y1327" s="85"/>
      <c r="Z1327" s="85"/>
      <c r="AA1327" s="85"/>
      <c r="AB1327" s="85"/>
      <c r="AC1327" s="85"/>
      <c r="AD1327" s="85"/>
      <c r="AE1327" s="85"/>
      <c r="AF1327" s="85"/>
      <c r="AG1327" s="85"/>
      <c r="AH1327" s="85"/>
      <c r="AI1327" s="85"/>
      <c r="AJ1327" s="85"/>
      <c r="AK1327" s="85"/>
      <c r="AL1327" s="85"/>
      <c r="AM1327" s="85"/>
    </row>
    <row r="1328" spans="20:39">
      <c r="T1328" s="85"/>
      <c r="U1328" s="85"/>
      <c r="V1328" s="85"/>
      <c r="W1328" s="85"/>
      <c r="X1328" s="85"/>
      <c r="Y1328" s="85"/>
      <c r="Z1328" s="85"/>
      <c r="AA1328" s="85"/>
      <c r="AB1328" s="85"/>
      <c r="AC1328" s="85"/>
      <c r="AD1328" s="85"/>
      <c r="AE1328" s="85"/>
      <c r="AF1328" s="85"/>
      <c r="AG1328" s="85"/>
      <c r="AH1328" s="85"/>
      <c r="AI1328" s="85"/>
      <c r="AJ1328" s="85"/>
      <c r="AK1328" s="85"/>
      <c r="AL1328" s="85"/>
      <c r="AM1328" s="85"/>
    </row>
    <row r="1329" spans="20:39">
      <c r="T1329" s="85"/>
      <c r="U1329" s="85"/>
      <c r="V1329" s="85"/>
      <c r="W1329" s="85"/>
      <c r="X1329" s="85"/>
      <c r="Y1329" s="85"/>
      <c r="Z1329" s="85"/>
      <c r="AA1329" s="85"/>
      <c r="AB1329" s="85"/>
      <c r="AC1329" s="85"/>
      <c r="AD1329" s="85"/>
      <c r="AE1329" s="85"/>
      <c r="AF1329" s="85"/>
      <c r="AG1329" s="85"/>
      <c r="AH1329" s="85"/>
      <c r="AI1329" s="85"/>
      <c r="AJ1329" s="85"/>
      <c r="AK1329" s="85"/>
      <c r="AL1329" s="85"/>
      <c r="AM1329" s="85"/>
    </row>
    <row r="1330" spans="20:39">
      <c r="T1330" s="85"/>
      <c r="U1330" s="85"/>
      <c r="V1330" s="85"/>
      <c r="W1330" s="85"/>
      <c r="X1330" s="85"/>
      <c r="Y1330" s="85"/>
      <c r="Z1330" s="85"/>
      <c r="AA1330" s="85"/>
      <c r="AB1330" s="85"/>
      <c r="AC1330" s="85"/>
      <c r="AD1330" s="85"/>
      <c r="AE1330" s="85"/>
      <c r="AF1330" s="85"/>
      <c r="AG1330" s="85"/>
      <c r="AH1330" s="85"/>
      <c r="AI1330" s="85"/>
      <c r="AJ1330" s="85"/>
      <c r="AK1330" s="85"/>
      <c r="AL1330" s="85"/>
      <c r="AM1330" s="85"/>
    </row>
    <row r="1331" spans="20:39">
      <c r="T1331" s="85"/>
      <c r="U1331" s="85"/>
      <c r="V1331" s="85"/>
      <c r="W1331" s="85"/>
      <c r="X1331" s="85"/>
      <c r="Y1331" s="85"/>
      <c r="Z1331" s="85"/>
      <c r="AA1331" s="85"/>
      <c r="AB1331" s="85"/>
      <c r="AC1331" s="85"/>
      <c r="AD1331" s="85"/>
      <c r="AE1331" s="85"/>
      <c r="AF1331" s="85"/>
      <c r="AG1331" s="85"/>
      <c r="AH1331" s="85"/>
      <c r="AI1331" s="85"/>
      <c r="AJ1331" s="85"/>
      <c r="AK1331" s="85"/>
      <c r="AL1331" s="85"/>
      <c r="AM1331" s="85"/>
    </row>
    <row r="1332" spans="20:39">
      <c r="T1332" s="85"/>
      <c r="U1332" s="85"/>
      <c r="V1332" s="85"/>
      <c r="W1332" s="85"/>
      <c r="X1332" s="85"/>
      <c r="Y1332" s="85"/>
      <c r="Z1332" s="85"/>
      <c r="AA1332" s="85"/>
      <c r="AB1332" s="85"/>
      <c r="AC1332" s="85"/>
      <c r="AD1332" s="85"/>
      <c r="AE1332" s="85"/>
      <c r="AF1332" s="85"/>
      <c r="AG1332" s="85"/>
      <c r="AH1332" s="85"/>
      <c r="AI1332" s="85"/>
      <c r="AJ1332" s="85"/>
      <c r="AK1332" s="85"/>
      <c r="AL1332" s="85"/>
      <c r="AM1332" s="85"/>
    </row>
    <row r="1333" spans="20:39">
      <c r="T1333" s="85"/>
      <c r="U1333" s="85"/>
      <c r="V1333" s="85"/>
      <c r="W1333" s="85"/>
      <c r="X1333" s="85"/>
      <c r="Y1333" s="85"/>
      <c r="Z1333" s="85"/>
      <c r="AA1333" s="85"/>
      <c r="AB1333" s="85"/>
      <c r="AC1333" s="85"/>
      <c r="AD1333" s="85"/>
      <c r="AE1333" s="85"/>
      <c r="AF1333" s="85"/>
      <c r="AG1333" s="85"/>
      <c r="AH1333" s="85"/>
      <c r="AI1333" s="85"/>
      <c r="AJ1333" s="85"/>
      <c r="AK1333" s="85"/>
      <c r="AL1333" s="85"/>
      <c r="AM1333" s="85"/>
    </row>
    <row r="1334" spans="20:39">
      <c r="T1334" s="85"/>
      <c r="U1334" s="85"/>
      <c r="V1334" s="85"/>
      <c r="W1334" s="85"/>
      <c r="X1334" s="85"/>
      <c r="Y1334" s="85"/>
      <c r="Z1334" s="85"/>
      <c r="AA1334" s="85"/>
      <c r="AB1334" s="85"/>
      <c r="AC1334" s="85"/>
      <c r="AD1334" s="85"/>
      <c r="AE1334" s="85"/>
      <c r="AF1334" s="85"/>
      <c r="AG1334" s="85"/>
      <c r="AH1334" s="85"/>
      <c r="AI1334" s="85"/>
      <c r="AJ1334" s="85"/>
      <c r="AK1334" s="85"/>
      <c r="AL1334" s="85"/>
      <c r="AM1334" s="85"/>
    </row>
    <row r="1335" spans="20:39">
      <c r="T1335" s="85"/>
      <c r="U1335" s="85"/>
      <c r="V1335" s="85"/>
      <c r="W1335" s="85"/>
      <c r="X1335" s="85"/>
      <c r="Y1335" s="85"/>
      <c r="Z1335" s="85"/>
      <c r="AA1335" s="85"/>
      <c r="AB1335" s="85"/>
      <c r="AC1335" s="85"/>
      <c r="AD1335" s="85"/>
      <c r="AE1335" s="85"/>
      <c r="AF1335" s="85"/>
      <c r="AG1335" s="85"/>
      <c r="AH1335" s="85"/>
      <c r="AI1335" s="85"/>
      <c r="AJ1335" s="85"/>
      <c r="AK1335" s="85"/>
      <c r="AL1335" s="85"/>
      <c r="AM1335" s="85"/>
    </row>
    <row r="1336" spans="20:39">
      <c r="T1336" s="85"/>
      <c r="U1336" s="85"/>
      <c r="V1336" s="85"/>
      <c r="W1336" s="85"/>
      <c r="X1336" s="85"/>
      <c r="Y1336" s="85"/>
      <c r="Z1336" s="85"/>
      <c r="AA1336" s="85"/>
      <c r="AB1336" s="85"/>
      <c r="AC1336" s="85"/>
      <c r="AD1336" s="85"/>
      <c r="AE1336" s="85"/>
      <c r="AF1336" s="85"/>
      <c r="AG1336" s="85"/>
      <c r="AH1336" s="85"/>
      <c r="AI1336" s="85"/>
      <c r="AJ1336" s="85"/>
      <c r="AK1336" s="85"/>
      <c r="AL1336" s="85"/>
      <c r="AM1336" s="85"/>
    </row>
    <row r="1337" spans="20:39">
      <c r="T1337" s="85"/>
      <c r="U1337" s="85"/>
      <c r="V1337" s="85"/>
      <c r="W1337" s="85"/>
      <c r="X1337" s="85"/>
      <c r="Y1337" s="85"/>
      <c r="Z1337" s="85"/>
      <c r="AA1337" s="85"/>
      <c r="AB1337" s="85"/>
      <c r="AC1337" s="85"/>
      <c r="AD1337" s="85"/>
      <c r="AE1337" s="85"/>
      <c r="AF1337" s="85"/>
      <c r="AG1337" s="85"/>
      <c r="AH1337" s="85"/>
      <c r="AI1337" s="85"/>
      <c r="AJ1337" s="85"/>
      <c r="AK1337" s="85"/>
      <c r="AL1337" s="85"/>
      <c r="AM1337" s="85"/>
    </row>
    <row r="1338" spans="20:39">
      <c r="T1338" s="85"/>
      <c r="U1338" s="85"/>
      <c r="V1338" s="85"/>
      <c r="W1338" s="85"/>
      <c r="X1338" s="85"/>
      <c r="Y1338" s="85"/>
      <c r="Z1338" s="85"/>
      <c r="AA1338" s="85"/>
      <c r="AB1338" s="85"/>
      <c r="AC1338" s="85"/>
      <c r="AD1338" s="85"/>
      <c r="AE1338" s="85"/>
      <c r="AF1338" s="85"/>
      <c r="AG1338" s="85"/>
      <c r="AH1338" s="85"/>
      <c r="AI1338" s="85"/>
      <c r="AJ1338" s="85"/>
      <c r="AK1338" s="85"/>
      <c r="AL1338" s="85"/>
      <c r="AM1338" s="85"/>
    </row>
    <row r="1339" spans="20:39">
      <c r="T1339" s="85"/>
      <c r="U1339" s="85"/>
      <c r="V1339" s="85"/>
      <c r="W1339" s="85"/>
      <c r="X1339" s="85"/>
      <c r="Y1339" s="85"/>
      <c r="Z1339" s="85"/>
      <c r="AA1339" s="85"/>
      <c r="AB1339" s="85"/>
      <c r="AC1339" s="85"/>
      <c r="AD1339" s="85"/>
      <c r="AE1339" s="85"/>
      <c r="AF1339" s="85"/>
      <c r="AG1339" s="85"/>
      <c r="AH1339" s="85"/>
      <c r="AI1339" s="85"/>
      <c r="AJ1339" s="85"/>
      <c r="AK1339" s="85"/>
      <c r="AL1339" s="85"/>
      <c r="AM1339" s="85"/>
    </row>
    <row r="1340" spans="20:39">
      <c r="T1340" s="85"/>
      <c r="U1340" s="85"/>
      <c r="V1340" s="85"/>
      <c r="W1340" s="85"/>
      <c r="X1340" s="85"/>
      <c r="Y1340" s="85"/>
      <c r="Z1340" s="85"/>
      <c r="AA1340" s="85"/>
      <c r="AB1340" s="85"/>
      <c r="AC1340" s="85"/>
      <c r="AD1340" s="85"/>
      <c r="AE1340" s="85"/>
      <c r="AF1340" s="85"/>
      <c r="AG1340" s="85"/>
      <c r="AH1340" s="85"/>
      <c r="AI1340" s="85"/>
      <c r="AJ1340" s="85"/>
      <c r="AK1340" s="85"/>
      <c r="AL1340" s="85"/>
      <c r="AM1340" s="85"/>
    </row>
    <row r="1341" spans="20:39">
      <c r="T1341" s="85"/>
      <c r="U1341" s="85"/>
      <c r="V1341" s="85"/>
      <c r="W1341" s="85"/>
      <c r="X1341" s="85"/>
      <c r="Y1341" s="85"/>
      <c r="Z1341" s="85"/>
      <c r="AA1341" s="85"/>
      <c r="AB1341" s="85"/>
      <c r="AC1341" s="85"/>
      <c r="AD1341" s="85"/>
      <c r="AE1341" s="85"/>
      <c r="AF1341" s="85"/>
      <c r="AG1341" s="85"/>
      <c r="AH1341" s="85"/>
      <c r="AI1341" s="85"/>
      <c r="AJ1341" s="85"/>
      <c r="AK1341" s="85"/>
      <c r="AL1341" s="85"/>
      <c r="AM1341" s="85"/>
    </row>
    <row r="1342" spans="20:39">
      <c r="T1342" s="85"/>
      <c r="U1342" s="85"/>
      <c r="V1342" s="85"/>
      <c r="W1342" s="85"/>
      <c r="X1342" s="85"/>
      <c r="Y1342" s="85"/>
      <c r="Z1342" s="85"/>
      <c r="AA1342" s="85"/>
      <c r="AB1342" s="85"/>
      <c r="AC1342" s="85"/>
      <c r="AD1342" s="85"/>
      <c r="AE1342" s="85"/>
      <c r="AF1342" s="85"/>
      <c r="AG1342" s="85"/>
      <c r="AH1342" s="85"/>
      <c r="AI1342" s="85"/>
      <c r="AJ1342" s="85"/>
      <c r="AK1342" s="85"/>
      <c r="AL1342" s="85"/>
      <c r="AM1342" s="85"/>
    </row>
    <row r="1343" spans="20:39">
      <c r="T1343" s="85"/>
      <c r="U1343" s="85"/>
      <c r="V1343" s="85"/>
      <c r="W1343" s="85"/>
      <c r="X1343" s="85"/>
      <c r="Y1343" s="85"/>
      <c r="Z1343" s="85"/>
      <c r="AA1343" s="85"/>
      <c r="AB1343" s="85"/>
      <c r="AC1343" s="85"/>
      <c r="AD1343" s="85"/>
      <c r="AE1343" s="85"/>
      <c r="AF1343" s="85"/>
      <c r="AG1343" s="85"/>
      <c r="AH1343" s="85"/>
      <c r="AI1343" s="85"/>
      <c r="AJ1343" s="85"/>
      <c r="AK1343" s="85"/>
      <c r="AL1343" s="85"/>
      <c r="AM1343" s="85"/>
    </row>
    <row r="1344" spans="20:39">
      <c r="T1344" s="85"/>
      <c r="U1344" s="85"/>
      <c r="V1344" s="85"/>
      <c r="W1344" s="85"/>
      <c r="X1344" s="85"/>
      <c r="Y1344" s="85"/>
      <c r="Z1344" s="85"/>
      <c r="AA1344" s="85"/>
      <c r="AB1344" s="85"/>
      <c r="AC1344" s="85"/>
      <c r="AD1344" s="85"/>
      <c r="AE1344" s="85"/>
      <c r="AF1344" s="85"/>
      <c r="AG1344" s="85"/>
      <c r="AH1344" s="85"/>
      <c r="AI1344" s="85"/>
      <c r="AJ1344" s="85"/>
      <c r="AK1344" s="85"/>
      <c r="AL1344" s="85"/>
      <c r="AM1344" s="85"/>
    </row>
    <row r="1345" spans="20:39">
      <c r="T1345" s="85"/>
      <c r="U1345" s="85"/>
      <c r="V1345" s="85"/>
      <c r="W1345" s="85"/>
      <c r="X1345" s="85"/>
      <c r="Y1345" s="85"/>
      <c r="Z1345" s="85"/>
      <c r="AA1345" s="85"/>
      <c r="AB1345" s="85"/>
      <c r="AC1345" s="85"/>
      <c r="AD1345" s="85"/>
      <c r="AE1345" s="85"/>
      <c r="AF1345" s="85"/>
      <c r="AG1345" s="85"/>
      <c r="AH1345" s="85"/>
      <c r="AI1345" s="85"/>
      <c r="AJ1345" s="85"/>
      <c r="AK1345" s="85"/>
      <c r="AL1345" s="85"/>
      <c r="AM1345" s="85"/>
    </row>
    <row r="1346" spans="20:39">
      <c r="T1346" s="85"/>
      <c r="U1346" s="85"/>
      <c r="V1346" s="85"/>
      <c r="W1346" s="85"/>
      <c r="X1346" s="85"/>
      <c r="Y1346" s="85"/>
      <c r="Z1346" s="85"/>
      <c r="AA1346" s="85"/>
      <c r="AB1346" s="85"/>
      <c r="AC1346" s="85"/>
      <c r="AD1346" s="85"/>
      <c r="AE1346" s="85"/>
      <c r="AF1346" s="85"/>
      <c r="AG1346" s="85"/>
      <c r="AH1346" s="85"/>
      <c r="AI1346" s="85"/>
      <c r="AJ1346" s="85"/>
      <c r="AK1346" s="85"/>
      <c r="AL1346" s="85"/>
      <c r="AM1346" s="85"/>
    </row>
    <row r="1347" spans="20:39">
      <c r="T1347" s="85"/>
      <c r="U1347" s="85"/>
      <c r="V1347" s="85"/>
      <c r="W1347" s="85"/>
      <c r="X1347" s="85"/>
      <c r="Y1347" s="85"/>
      <c r="Z1347" s="85"/>
      <c r="AA1347" s="85"/>
      <c r="AB1347" s="85"/>
      <c r="AC1347" s="85"/>
      <c r="AD1347" s="85"/>
      <c r="AE1347" s="85"/>
      <c r="AF1347" s="85"/>
      <c r="AG1347" s="85"/>
      <c r="AH1347" s="85"/>
      <c r="AI1347" s="85"/>
      <c r="AJ1347" s="85"/>
      <c r="AK1347" s="85"/>
      <c r="AL1347" s="85"/>
      <c r="AM1347" s="85"/>
    </row>
    <row r="1348" spans="20:39">
      <c r="T1348" s="85"/>
      <c r="U1348" s="85"/>
      <c r="V1348" s="85"/>
      <c r="W1348" s="85"/>
      <c r="X1348" s="85"/>
      <c r="Y1348" s="85"/>
      <c r="Z1348" s="85"/>
      <c r="AA1348" s="85"/>
      <c r="AB1348" s="85"/>
      <c r="AC1348" s="85"/>
      <c r="AD1348" s="85"/>
      <c r="AE1348" s="85"/>
      <c r="AF1348" s="85"/>
      <c r="AG1348" s="85"/>
      <c r="AH1348" s="85"/>
      <c r="AI1348" s="85"/>
      <c r="AJ1348" s="85"/>
      <c r="AK1348" s="85"/>
      <c r="AL1348" s="85"/>
      <c r="AM1348" s="85"/>
    </row>
    <row r="1349" spans="20:39">
      <c r="T1349" s="85"/>
      <c r="U1349" s="85"/>
      <c r="V1349" s="85"/>
      <c r="W1349" s="85"/>
      <c r="X1349" s="85"/>
      <c r="Y1349" s="85"/>
      <c r="Z1349" s="85"/>
      <c r="AA1349" s="85"/>
      <c r="AB1349" s="85"/>
      <c r="AC1349" s="85"/>
      <c r="AD1349" s="85"/>
      <c r="AE1349" s="85"/>
      <c r="AF1349" s="85"/>
      <c r="AG1349" s="85"/>
      <c r="AH1349" s="85"/>
      <c r="AI1349" s="85"/>
      <c r="AJ1349" s="85"/>
      <c r="AK1349" s="85"/>
      <c r="AL1349" s="85"/>
      <c r="AM1349" s="85"/>
    </row>
    <row r="1350" spans="20:39">
      <c r="T1350" s="85"/>
      <c r="U1350" s="85"/>
      <c r="V1350" s="85"/>
      <c r="W1350" s="85"/>
      <c r="X1350" s="85"/>
      <c r="Y1350" s="85"/>
      <c r="Z1350" s="85"/>
      <c r="AA1350" s="85"/>
      <c r="AB1350" s="85"/>
      <c r="AC1350" s="85"/>
      <c r="AD1350" s="85"/>
      <c r="AE1350" s="85"/>
      <c r="AF1350" s="85"/>
      <c r="AG1350" s="85"/>
      <c r="AH1350" s="85"/>
      <c r="AI1350" s="85"/>
      <c r="AJ1350" s="85"/>
      <c r="AK1350" s="85"/>
      <c r="AL1350" s="85"/>
      <c r="AM1350" s="85"/>
    </row>
    <row r="1351" spans="20:39">
      <c r="T1351" s="85"/>
      <c r="U1351" s="85"/>
      <c r="V1351" s="85"/>
      <c r="W1351" s="85"/>
      <c r="X1351" s="85"/>
      <c r="Y1351" s="85"/>
      <c r="Z1351" s="85"/>
      <c r="AA1351" s="85"/>
      <c r="AB1351" s="85"/>
      <c r="AC1351" s="85"/>
      <c r="AD1351" s="85"/>
      <c r="AE1351" s="85"/>
      <c r="AF1351" s="85"/>
      <c r="AG1351" s="85"/>
      <c r="AH1351" s="85"/>
      <c r="AI1351" s="85"/>
      <c r="AJ1351" s="85"/>
      <c r="AK1351" s="85"/>
      <c r="AL1351" s="85"/>
      <c r="AM1351" s="85"/>
    </row>
    <row r="1352" spans="20:39">
      <c r="T1352" s="85"/>
      <c r="U1352" s="85"/>
      <c r="V1352" s="85"/>
      <c r="W1352" s="85"/>
      <c r="X1352" s="85"/>
      <c r="Y1352" s="85"/>
      <c r="Z1352" s="85"/>
      <c r="AA1352" s="85"/>
      <c r="AB1352" s="85"/>
      <c r="AC1352" s="85"/>
      <c r="AD1352" s="85"/>
      <c r="AE1352" s="85"/>
      <c r="AF1352" s="85"/>
      <c r="AG1352" s="85"/>
      <c r="AH1352" s="85"/>
      <c r="AI1352" s="85"/>
      <c r="AJ1352" s="85"/>
      <c r="AK1352" s="85"/>
      <c r="AL1352" s="85"/>
      <c r="AM1352" s="85"/>
    </row>
    <row r="1353" spans="20:39">
      <c r="T1353" s="85"/>
      <c r="U1353" s="85"/>
      <c r="V1353" s="85"/>
      <c r="W1353" s="85"/>
      <c r="X1353" s="85"/>
      <c r="Y1353" s="85"/>
      <c r="Z1353" s="85"/>
      <c r="AA1353" s="85"/>
      <c r="AB1353" s="85"/>
      <c r="AC1353" s="85"/>
      <c r="AD1353" s="85"/>
      <c r="AE1353" s="85"/>
      <c r="AF1353" s="85"/>
      <c r="AG1353" s="85"/>
      <c r="AH1353" s="85"/>
      <c r="AI1353" s="85"/>
      <c r="AJ1353" s="85"/>
      <c r="AK1353" s="85"/>
      <c r="AL1353" s="85"/>
      <c r="AM1353" s="85"/>
    </row>
    <row r="1354" spans="20:39">
      <c r="T1354" s="85"/>
      <c r="U1354" s="85"/>
      <c r="V1354" s="85"/>
      <c r="W1354" s="85"/>
      <c r="X1354" s="85"/>
      <c r="Y1354" s="85"/>
      <c r="Z1354" s="85"/>
      <c r="AA1354" s="85"/>
      <c r="AB1354" s="85"/>
      <c r="AC1354" s="85"/>
      <c r="AD1354" s="85"/>
      <c r="AE1354" s="85"/>
      <c r="AF1354" s="85"/>
      <c r="AG1354" s="85"/>
      <c r="AH1354" s="85"/>
      <c r="AI1354" s="85"/>
      <c r="AJ1354" s="85"/>
      <c r="AK1354" s="85"/>
      <c r="AL1354" s="85"/>
      <c r="AM1354" s="85"/>
    </row>
    <row r="1355" spans="20:39">
      <c r="T1355" s="85"/>
      <c r="U1355" s="85"/>
      <c r="V1355" s="85"/>
      <c r="W1355" s="85"/>
      <c r="X1355" s="85"/>
      <c r="Y1355" s="85"/>
      <c r="Z1355" s="85"/>
      <c r="AA1355" s="85"/>
      <c r="AB1355" s="85"/>
      <c r="AC1355" s="85"/>
      <c r="AD1355" s="85"/>
      <c r="AE1355" s="85"/>
      <c r="AF1355" s="85"/>
      <c r="AG1355" s="85"/>
      <c r="AH1355" s="85"/>
      <c r="AI1355" s="85"/>
      <c r="AJ1355" s="85"/>
      <c r="AK1355" s="85"/>
      <c r="AL1355" s="85"/>
      <c r="AM1355" s="85"/>
    </row>
    <row r="1356" spans="20:39">
      <c r="T1356" s="85"/>
      <c r="U1356" s="85"/>
      <c r="V1356" s="85"/>
      <c r="W1356" s="85"/>
      <c r="X1356" s="85"/>
      <c r="Y1356" s="85"/>
      <c r="Z1356" s="85"/>
      <c r="AA1356" s="85"/>
      <c r="AB1356" s="85"/>
      <c r="AC1356" s="85"/>
      <c r="AD1356" s="85"/>
      <c r="AE1356" s="85"/>
      <c r="AF1356" s="85"/>
      <c r="AG1356" s="85"/>
      <c r="AH1356" s="85"/>
      <c r="AI1356" s="85"/>
      <c r="AJ1356" s="85"/>
      <c r="AK1356" s="85"/>
      <c r="AL1356" s="85"/>
      <c r="AM1356" s="85"/>
    </row>
    <row r="1357" spans="20:39">
      <c r="T1357" s="85"/>
      <c r="U1357" s="85"/>
      <c r="V1357" s="85"/>
      <c r="W1357" s="85"/>
      <c r="X1357" s="85"/>
      <c r="Y1357" s="85"/>
      <c r="Z1357" s="85"/>
      <c r="AA1357" s="85"/>
      <c r="AB1357" s="85"/>
      <c r="AC1357" s="85"/>
      <c r="AD1357" s="85"/>
      <c r="AE1357" s="85"/>
      <c r="AF1357" s="85"/>
      <c r="AG1357" s="85"/>
      <c r="AH1357" s="85"/>
      <c r="AI1357" s="85"/>
      <c r="AJ1357" s="85"/>
      <c r="AK1357" s="85"/>
      <c r="AL1357" s="85"/>
      <c r="AM1357" s="85"/>
    </row>
    <row r="1358" spans="20:39">
      <c r="T1358" s="85"/>
      <c r="U1358" s="85"/>
      <c r="V1358" s="85"/>
      <c r="W1358" s="85"/>
      <c r="X1358" s="85"/>
      <c r="Y1358" s="85"/>
      <c r="Z1358" s="85"/>
      <c r="AA1358" s="85"/>
      <c r="AB1358" s="85"/>
      <c r="AC1358" s="85"/>
      <c r="AD1358" s="85"/>
      <c r="AE1358" s="85"/>
      <c r="AF1358" s="85"/>
      <c r="AG1358" s="85"/>
      <c r="AH1358" s="85"/>
      <c r="AI1358" s="85"/>
      <c r="AJ1358" s="85"/>
      <c r="AK1358" s="85"/>
      <c r="AL1358" s="85"/>
      <c r="AM1358" s="85"/>
    </row>
    <row r="1359" spans="20:39">
      <c r="T1359" s="85"/>
      <c r="U1359" s="85"/>
      <c r="V1359" s="85"/>
      <c r="W1359" s="85"/>
      <c r="X1359" s="85"/>
      <c r="Y1359" s="85"/>
      <c r="Z1359" s="85"/>
      <c r="AA1359" s="85"/>
      <c r="AB1359" s="85"/>
      <c r="AC1359" s="85"/>
      <c r="AD1359" s="85"/>
      <c r="AE1359" s="85"/>
      <c r="AF1359" s="85"/>
      <c r="AG1359" s="85"/>
      <c r="AH1359" s="85"/>
      <c r="AI1359" s="85"/>
      <c r="AJ1359" s="85"/>
      <c r="AK1359" s="85"/>
      <c r="AL1359" s="85"/>
      <c r="AM1359" s="85"/>
    </row>
    <row r="1360" spans="20:39">
      <c r="T1360" s="85"/>
      <c r="U1360" s="85"/>
      <c r="V1360" s="85"/>
      <c r="W1360" s="85"/>
      <c r="X1360" s="85"/>
      <c r="Y1360" s="85"/>
      <c r="Z1360" s="85"/>
      <c r="AA1360" s="85"/>
      <c r="AB1360" s="85"/>
      <c r="AC1360" s="85"/>
      <c r="AD1360" s="85"/>
      <c r="AE1360" s="85"/>
      <c r="AF1360" s="85"/>
      <c r="AG1360" s="85"/>
      <c r="AH1360" s="85"/>
      <c r="AI1360" s="85"/>
      <c r="AJ1360" s="85"/>
      <c r="AK1360" s="85"/>
      <c r="AL1360" s="85"/>
      <c r="AM1360" s="85"/>
    </row>
    <row r="1361" spans="20:39">
      <c r="T1361" s="85"/>
      <c r="U1361" s="85"/>
      <c r="V1361" s="85"/>
      <c r="W1361" s="85"/>
      <c r="X1361" s="85"/>
      <c r="Y1361" s="85"/>
      <c r="Z1361" s="85"/>
      <c r="AA1361" s="85"/>
      <c r="AB1361" s="85"/>
      <c r="AC1361" s="85"/>
      <c r="AD1361" s="85"/>
      <c r="AE1361" s="85"/>
      <c r="AF1361" s="85"/>
      <c r="AG1361" s="85"/>
      <c r="AH1361" s="85"/>
      <c r="AI1361" s="85"/>
      <c r="AJ1361" s="85"/>
      <c r="AK1361" s="85"/>
      <c r="AL1361" s="85"/>
      <c r="AM1361" s="85"/>
    </row>
    <row r="1362" spans="20:39">
      <c r="T1362" s="85"/>
      <c r="U1362" s="85"/>
      <c r="V1362" s="85"/>
      <c r="W1362" s="85"/>
      <c r="X1362" s="85"/>
      <c r="Y1362" s="85"/>
      <c r="Z1362" s="85"/>
      <c r="AA1362" s="85"/>
      <c r="AB1362" s="85"/>
      <c r="AC1362" s="85"/>
      <c r="AD1362" s="85"/>
      <c r="AE1362" s="85"/>
      <c r="AF1362" s="85"/>
      <c r="AG1362" s="85"/>
      <c r="AH1362" s="85"/>
      <c r="AI1362" s="85"/>
      <c r="AJ1362" s="85"/>
      <c r="AK1362" s="85"/>
      <c r="AL1362" s="85"/>
      <c r="AM1362" s="85"/>
    </row>
    <row r="1363" spans="20:39">
      <c r="T1363" s="85"/>
      <c r="U1363" s="85"/>
      <c r="V1363" s="85"/>
      <c r="W1363" s="85"/>
      <c r="X1363" s="85"/>
      <c r="Y1363" s="85"/>
      <c r="Z1363" s="85"/>
      <c r="AA1363" s="85"/>
      <c r="AB1363" s="85"/>
      <c r="AC1363" s="85"/>
      <c r="AD1363" s="85"/>
      <c r="AE1363" s="85"/>
      <c r="AF1363" s="85"/>
      <c r="AG1363" s="85"/>
      <c r="AH1363" s="85"/>
      <c r="AI1363" s="85"/>
      <c r="AJ1363" s="85"/>
      <c r="AK1363" s="85"/>
      <c r="AL1363" s="85"/>
      <c r="AM1363" s="85"/>
    </row>
    <row r="1364" spans="20:39">
      <c r="T1364" s="85"/>
      <c r="U1364" s="85"/>
      <c r="V1364" s="85"/>
      <c r="W1364" s="85"/>
      <c r="X1364" s="85"/>
      <c r="Y1364" s="85"/>
      <c r="Z1364" s="85"/>
      <c r="AA1364" s="85"/>
      <c r="AB1364" s="85"/>
      <c r="AC1364" s="85"/>
      <c r="AD1364" s="85"/>
      <c r="AE1364" s="85"/>
      <c r="AF1364" s="85"/>
      <c r="AG1364" s="85"/>
      <c r="AH1364" s="85"/>
      <c r="AI1364" s="85"/>
      <c r="AJ1364" s="85"/>
      <c r="AK1364" s="85"/>
      <c r="AL1364" s="85"/>
      <c r="AM1364" s="85"/>
    </row>
    <row r="1365" spans="20:39">
      <c r="T1365" s="85"/>
      <c r="U1365" s="85"/>
      <c r="V1365" s="85"/>
      <c r="W1365" s="85"/>
      <c r="X1365" s="85"/>
      <c r="Y1365" s="85"/>
      <c r="Z1365" s="85"/>
      <c r="AA1365" s="85"/>
      <c r="AB1365" s="85"/>
      <c r="AC1365" s="85"/>
      <c r="AD1365" s="85"/>
      <c r="AE1365" s="85"/>
      <c r="AF1365" s="85"/>
      <c r="AG1365" s="85"/>
      <c r="AH1365" s="85"/>
      <c r="AI1365" s="85"/>
      <c r="AJ1365" s="85"/>
      <c r="AK1365" s="85"/>
      <c r="AL1365" s="85"/>
      <c r="AM1365" s="85"/>
    </row>
    <row r="1366" spans="20:39">
      <c r="T1366" s="85"/>
      <c r="U1366" s="85"/>
      <c r="V1366" s="85"/>
      <c r="W1366" s="85"/>
      <c r="X1366" s="85"/>
      <c r="Y1366" s="85"/>
      <c r="Z1366" s="85"/>
      <c r="AA1366" s="85"/>
      <c r="AB1366" s="85"/>
      <c r="AC1366" s="85"/>
      <c r="AD1366" s="85"/>
      <c r="AE1366" s="85"/>
      <c r="AF1366" s="85"/>
      <c r="AG1366" s="85"/>
      <c r="AH1366" s="85"/>
      <c r="AI1366" s="85"/>
      <c r="AJ1366" s="85"/>
      <c r="AK1366" s="85"/>
      <c r="AL1366" s="85"/>
      <c r="AM1366" s="85"/>
    </row>
    <row r="1367" spans="20:39">
      <c r="T1367" s="85"/>
      <c r="U1367" s="85"/>
      <c r="V1367" s="85"/>
      <c r="W1367" s="85"/>
      <c r="X1367" s="85"/>
      <c r="Y1367" s="85"/>
      <c r="Z1367" s="85"/>
      <c r="AA1367" s="85"/>
      <c r="AB1367" s="85"/>
      <c r="AC1367" s="85"/>
      <c r="AD1367" s="85"/>
      <c r="AE1367" s="85"/>
      <c r="AF1367" s="85"/>
      <c r="AG1367" s="85"/>
      <c r="AH1367" s="85"/>
      <c r="AI1367" s="85"/>
      <c r="AJ1367" s="85"/>
      <c r="AK1367" s="85"/>
      <c r="AL1367" s="85"/>
      <c r="AM1367" s="85"/>
    </row>
    <row r="1368" spans="20:39">
      <c r="T1368" s="85"/>
      <c r="U1368" s="85"/>
      <c r="V1368" s="85"/>
      <c r="W1368" s="85"/>
      <c r="X1368" s="85"/>
      <c r="Y1368" s="85"/>
      <c r="Z1368" s="85"/>
      <c r="AA1368" s="85"/>
      <c r="AB1368" s="85"/>
      <c r="AC1368" s="85"/>
      <c r="AD1368" s="85"/>
      <c r="AE1368" s="85"/>
      <c r="AF1368" s="85"/>
      <c r="AG1368" s="85"/>
      <c r="AH1368" s="85"/>
      <c r="AI1368" s="85"/>
      <c r="AJ1368" s="85"/>
      <c r="AK1368" s="85"/>
      <c r="AL1368" s="85"/>
      <c r="AM1368" s="85"/>
    </row>
    <row r="1369" spans="20:39">
      <c r="T1369" s="85"/>
      <c r="U1369" s="85"/>
      <c r="V1369" s="85"/>
      <c r="W1369" s="85"/>
      <c r="X1369" s="85"/>
      <c r="Y1369" s="85"/>
      <c r="Z1369" s="85"/>
      <c r="AA1369" s="85"/>
      <c r="AB1369" s="85"/>
      <c r="AC1369" s="85"/>
      <c r="AD1369" s="85"/>
      <c r="AE1369" s="85"/>
      <c r="AF1369" s="85"/>
      <c r="AG1369" s="85"/>
      <c r="AH1369" s="85"/>
      <c r="AI1369" s="85"/>
      <c r="AJ1369" s="85"/>
      <c r="AK1369" s="85"/>
      <c r="AL1369" s="85"/>
      <c r="AM1369" s="85"/>
    </row>
    <row r="1370" spans="20:39">
      <c r="T1370" s="85"/>
      <c r="U1370" s="85"/>
      <c r="V1370" s="85"/>
      <c r="W1370" s="85"/>
      <c r="X1370" s="85"/>
      <c r="Y1370" s="85"/>
      <c r="Z1370" s="85"/>
      <c r="AA1370" s="85"/>
      <c r="AB1370" s="85"/>
      <c r="AC1370" s="85"/>
      <c r="AD1370" s="85"/>
      <c r="AE1370" s="85"/>
      <c r="AF1370" s="85"/>
      <c r="AG1370" s="85"/>
      <c r="AH1370" s="85"/>
      <c r="AI1370" s="85"/>
      <c r="AJ1370" s="85"/>
      <c r="AK1370" s="85"/>
      <c r="AL1370" s="85"/>
      <c r="AM1370" s="85"/>
    </row>
    <row r="1371" spans="20:39">
      <c r="T1371" s="85"/>
      <c r="U1371" s="85"/>
      <c r="V1371" s="85"/>
      <c r="W1371" s="85"/>
      <c r="X1371" s="85"/>
      <c r="Y1371" s="85"/>
      <c r="Z1371" s="85"/>
      <c r="AA1371" s="85"/>
      <c r="AB1371" s="85"/>
      <c r="AC1371" s="85"/>
      <c r="AD1371" s="85"/>
      <c r="AE1371" s="85"/>
      <c r="AF1371" s="85"/>
      <c r="AG1371" s="85"/>
      <c r="AH1371" s="85"/>
      <c r="AI1371" s="85"/>
      <c r="AJ1371" s="85"/>
      <c r="AK1371" s="85"/>
      <c r="AL1371" s="85"/>
      <c r="AM1371" s="85"/>
    </row>
    <row r="1372" spans="20:39">
      <c r="T1372" s="85"/>
      <c r="U1372" s="85"/>
      <c r="V1372" s="85"/>
      <c r="W1372" s="85"/>
      <c r="X1372" s="85"/>
      <c r="Y1372" s="85"/>
      <c r="Z1372" s="85"/>
      <c r="AA1372" s="85"/>
      <c r="AB1372" s="85"/>
      <c r="AC1372" s="85"/>
      <c r="AD1372" s="85"/>
      <c r="AE1372" s="85"/>
      <c r="AF1372" s="85"/>
      <c r="AG1372" s="85"/>
      <c r="AH1372" s="85"/>
      <c r="AI1372" s="85"/>
      <c r="AJ1372" s="85"/>
      <c r="AK1372" s="85"/>
      <c r="AL1372" s="85"/>
      <c r="AM1372" s="85"/>
    </row>
    <row r="1373" spans="20:39">
      <c r="T1373" s="85"/>
      <c r="U1373" s="85"/>
      <c r="V1373" s="85"/>
      <c r="W1373" s="85"/>
      <c r="X1373" s="85"/>
      <c r="Y1373" s="85"/>
      <c r="Z1373" s="85"/>
      <c r="AA1373" s="85"/>
      <c r="AB1373" s="85"/>
      <c r="AC1373" s="85"/>
      <c r="AD1373" s="85"/>
      <c r="AE1373" s="85"/>
      <c r="AF1373" s="85"/>
      <c r="AG1373" s="85"/>
      <c r="AH1373" s="85"/>
      <c r="AI1373" s="85"/>
      <c r="AJ1373" s="85"/>
      <c r="AK1373" s="85"/>
      <c r="AL1373" s="85"/>
      <c r="AM1373" s="85"/>
    </row>
    <row r="1374" spans="20:39">
      <c r="T1374" s="85"/>
      <c r="U1374" s="85"/>
      <c r="V1374" s="85"/>
      <c r="W1374" s="85"/>
      <c r="X1374" s="85"/>
      <c r="Y1374" s="85"/>
      <c r="Z1374" s="85"/>
      <c r="AA1374" s="85"/>
      <c r="AB1374" s="85"/>
      <c r="AC1374" s="85"/>
      <c r="AD1374" s="85"/>
      <c r="AE1374" s="85"/>
      <c r="AF1374" s="85"/>
      <c r="AG1374" s="85"/>
      <c r="AH1374" s="85"/>
      <c r="AI1374" s="85"/>
      <c r="AJ1374" s="85"/>
      <c r="AK1374" s="85"/>
      <c r="AL1374" s="85"/>
      <c r="AM1374" s="85"/>
    </row>
    <row r="1375" spans="20:39">
      <c r="T1375" s="85"/>
      <c r="U1375" s="85"/>
      <c r="V1375" s="85"/>
      <c r="W1375" s="85"/>
      <c r="X1375" s="85"/>
      <c r="Y1375" s="85"/>
      <c r="Z1375" s="85"/>
      <c r="AA1375" s="85"/>
      <c r="AB1375" s="85"/>
      <c r="AC1375" s="85"/>
      <c r="AD1375" s="85"/>
      <c r="AE1375" s="85"/>
      <c r="AF1375" s="85"/>
      <c r="AG1375" s="85"/>
      <c r="AH1375" s="85"/>
      <c r="AI1375" s="85"/>
      <c r="AJ1375" s="85"/>
      <c r="AK1375" s="85"/>
      <c r="AL1375" s="85"/>
      <c r="AM1375" s="85"/>
    </row>
    <row r="1376" spans="20:39">
      <c r="T1376" s="85"/>
      <c r="U1376" s="85"/>
      <c r="V1376" s="85"/>
      <c r="W1376" s="85"/>
      <c r="X1376" s="85"/>
      <c r="Y1376" s="85"/>
      <c r="Z1376" s="85"/>
      <c r="AA1376" s="85"/>
      <c r="AB1376" s="85"/>
      <c r="AC1376" s="85"/>
      <c r="AD1376" s="85"/>
      <c r="AE1376" s="85"/>
      <c r="AF1376" s="85"/>
      <c r="AG1376" s="85"/>
      <c r="AH1376" s="85"/>
      <c r="AI1376" s="85"/>
      <c r="AJ1376" s="85"/>
      <c r="AK1376" s="85"/>
      <c r="AL1376" s="85"/>
      <c r="AM1376" s="85"/>
    </row>
    <row r="1377" spans="20:39">
      <c r="T1377" s="85"/>
      <c r="U1377" s="85"/>
      <c r="V1377" s="85"/>
      <c r="W1377" s="85"/>
      <c r="X1377" s="85"/>
      <c r="Y1377" s="85"/>
      <c r="Z1377" s="85"/>
      <c r="AA1377" s="85"/>
      <c r="AB1377" s="85"/>
      <c r="AC1377" s="85"/>
      <c r="AD1377" s="85"/>
      <c r="AE1377" s="85"/>
      <c r="AF1377" s="85"/>
      <c r="AG1377" s="85"/>
      <c r="AH1377" s="85"/>
      <c r="AI1377" s="85"/>
      <c r="AJ1377" s="85"/>
      <c r="AK1377" s="85"/>
      <c r="AL1377" s="85"/>
      <c r="AM1377" s="85"/>
    </row>
    <row r="1378" spans="20:39">
      <c r="T1378" s="85"/>
      <c r="U1378" s="85"/>
      <c r="V1378" s="85"/>
      <c r="W1378" s="85"/>
      <c r="X1378" s="85"/>
      <c r="Y1378" s="85"/>
      <c r="Z1378" s="85"/>
      <c r="AA1378" s="85"/>
      <c r="AB1378" s="85"/>
      <c r="AC1378" s="85"/>
      <c r="AD1378" s="85"/>
      <c r="AE1378" s="85"/>
      <c r="AF1378" s="85"/>
      <c r="AG1378" s="85"/>
      <c r="AH1378" s="85"/>
      <c r="AI1378" s="85"/>
      <c r="AJ1378" s="85"/>
      <c r="AK1378" s="85"/>
      <c r="AL1378" s="85"/>
      <c r="AM1378" s="85"/>
    </row>
    <row r="1379" spans="20:39">
      <c r="T1379" s="85"/>
      <c r="U1379" s="85"/>
      <c r="V1379" s="85"/>
      <c r="W1379" s="85"/>
      <c r="X1379" s="85"/>
      <c r="Y1379" s="85"/>
      <c r="Z1379" s="85"/>
      <c r="AA1379" s="85"/>
      <c r="AB1379" s="85"/>
      <c r="AC1379" s="85"/>
      <c r="AD1379" s="85"/>
      <c r="AE1379" s="85"/>
      <c r="AF1379" s="85"/>
      <c r="AG1379" s="85"/>
      <c r="AH1379" s="85"/>
      <c r="AI1379" s="85"/>
      <c r="AJ1379" s="85"/>
      <c r="AK1379" s="85"/>
      <c r="AL1379" s="85"/>
      <c r="AM1379" s="85"/>
    </row>
    <row r="1380" spans="20:39">
      <c r="T1380" s="85"/>
      <c r="U1380" s="85"/>
      <c r="V1380" s="85"/>
      <c r="W1380" s="85"/>
      <c r="X1380" s="85"/>
      <c r="Y1380" s="85"/>
      <c r="Z1380" s="85"/>
      <c r="AA1380" s="85"/>
      <c r="AB1380" s="85"/>
      <c r="AC1380" s="85"/>
      <c r="AD1380" s="85"/>
      <c r="AE1380" s="85"/>
      <c r="AF1380" s="85"/>
      <c r="AG1380" s="85"/>
      <c r="AH1380" s="85"/>
      <c r="AI1380" s="85"/>
      <c r="AJ1380" s="85"/>
      <c r="AK1380" s="85"/>
      <c r="AL1380" s="85"/>
      <c r="AM1380" s="85"/>
    </row>
    <row r="1381" spans="20:39">
      <c r="T1381" s="85"/>
      <c r="U1381" s="85"/>
      <c r="V1381" s="85"/>
      <c r="W1381" s="85"/>
      <c r="X1381" s="85"/>
      <c r="Y1381" s="85"/>
      <c r="Z1381" s="85"/>
      <c r="AA1381" s="85"/>
      <c r="AB1381" s="85"/>
      <c r="AC1381" s="85"/>
      <c r="AD1381" s="85"/>
      <c r="AE1381" s="85"/>
      <c r="AF1381" s="85"/>
      <c r="AG1381" s="85"/>
      <c r="AH1381" s="85"/>
      <c r="AI1381" s="85"/>
      <c r="AJ1381" s="85"/>
      <c r="AK1381" s="85"/>
      <c r="AL1381" s="85"/>
      <c r="AM1381" s="85"/>
    </row>
    <row r="1382" spans="20:39">
      <c r="T1382" s="85"/>
      <c r="U1382" s="85"/>
      <c r="V1382" s="85"/>
      <c r="W1382" s="85"/>
      <c r="X1382" s="85"/>
      <c r="Y1382" s="85"/>
      <c r="Z1382" s="85"/>
      <c r="AA1382" s="85"/>
      <c r="AB1382" s="85"/>
      <c r="AC1382" s="85"/>
      <c r="AD1382" s="85"/>
      <c r="AE1382" s="85"/>
      <c r="AF1382" s="85"/>
      <c r="AG1382" s="85"/>
      <c r="AH1382" s="85"/>
      <c r="AI1382" s="85"/>
      <c r="AJ1382" s="85"/>
      <c r="AK1382" s="85"/>
      <c r="AL1382" s="85"/>
      <c r="AM1382" s="85"/>
    </row>
    <row r="1383" spans="20:39">
      <c r="T1383" s="85"/>
      <c r="U1383" s="85"/>
      <c r="V1383" s="85"/>
      <c r="W1383" s="85"/>
      <c r="X1383" s="85"/>
      <c r="Y1383" s="85"/>
      <c r="Z1383" s="85"/>
      <c r="AA1383" s="85"/>
      <c r="AB1383" s="85"/>
      <c r="AC1383" s="85"/>
      <c r="AD1383" s="85"/>
      <c r="AE1383" s="85"/>
      <c r="AF1383" s="85"/>
      <c r="AG1383" s="85"/>
      <c r="AH1383" s="85"/>
      <c r="AI1383" s="85"/>
      <c r="AJ1383" s="85"/>
      <c r="AK1383" s="85"/>
      <c r="AL1383" s="85"/>
      <c r="AM1383" s="85"/>
    </row>
    <row r="1384" spans="20:39">
      <c r="T1384" s="85"/>
      <c r="U1384" s="85"/>
      <c r="V1384" s="85"/>
      <c r="W1384" s="85"/>
      <c r="X1384" s="85"/>
      <c r="Y1384" s="85"/>
      <c r="Z1384" s="85"/>
      <c r="AA1384" s="85"/>
      <c r="AB1384" s="85"/>
      <c r="AC1384" s="85"/>
      <c r="AD1384" s="85"/>
      <c r="AE1384" s="85"/>
      <c r="AF1384" s="85"/>
      <c r="AG1384" s="85"/>
      <c r="AH1384" s="85"/>
      <c r="AI1384" s="85"/>
      <c r="AJ1384" s="85"/>
      <c r="AK1384" s="85"/>
      <c r="AL1384" s="85"/>
      <c r="AM1384" s="85"/>
    </row>
    <row r="1385" spans="20:39">
      <c r="T1385" s="85"/>
      <c r="U1385" s="85"/>
      <c r="V1385" s="85"/>
      <c r="W1385" s="85"/>
      <c r="X1385" s="85"/>
      <c r="Y1385" s="85"/>
      <c r="Z1385" s="85"/>
      <c r="AA1385" s="85"/>
      <c r="AB1385" s="85"/>
      <c r="AC1385" s="85"/>
      <c r="AD1385" s="85"/>
      <c r="AE1385" s="85"/>
      <c r="AF1385" s="85"/>
      <c r="AG1385" s="85"/>
      <c r="AH1385" s="85"/>
      <c r="AI1385" s="85"/>
      <c r="AJ1385" s="85"/>
      <c r="AK1385" s="85"/>
      <c r="AL1385" s="85"/>
      <c r="AM1385" s="85"/>
    </row>
    <row r="1386" spans="20:39">
      <c r="T1386" s="85"/>
      <c r="U1386" s="85"/>
      <c r="V1386" s="85"/>
      <c r="W1386" s="85"/>
      <c r="X1386" s="85"/>
      <c r="Y1386" s="85"/>
      <c r="Z1386" s="85"/>
      <c r="AA1386" s="85"/>
      <c r="AB1386" s="85"/>
      <c r="AC1386" s="85"/>
      <c r="AD1386" s="85"/>
      <c r="AE1386" s="85"/>
      <c r="AF1386" s="85"/>
      <c r="AG1386" s="85"/>
      <c r="AH1386" s="85"/>
      <c r="AI1386" s="85"/>
      <c r="AJ1386" s="85"/>
      <c r="AK1386" s="85"/>
      <c r="AL1386" s="85"/>
      <c r="AM1386" s="85"/>
    </row>
    <row r="1387" spans="20:39">
      <c r="T1387" s="85"/>
      <c r="U1387" s="85"/>
      <c r="V1387" s="85"/>
      <c r="W1387" s="85"/>
      <c r="X1387" s="85"/>
      <c r="Y1387" s="85"/>
      <c r="Z1387" s="85"/>
      <c r="AA1387" s="85"/>
      <c r="AB1387" s="85"/>
      <c r="AC1387" s="85"/>
      <c r="AD1387" s="85"/>
      <c r="AE1387" s="85"/>
      <c r="AF1387" s="85"/>
      <c r="AG1387" s="85"/>
      <c r="AH1387" s="85"/>
      <c r="AI1387" s="85"/>
      <c r="AJ1387" s="85"/>
      <c r="AK1387" s="85"/>
      <c r="AL1387" s="85"/>
      <c r="AM1387" s="85"/>
    </row>
    <row r="1388" spans="20:39">
      <c r="T1388" s="85"/>
      <c r="U1388" s="85"/>
      <c r="V1388" s="85"/>
      <c r="W1388" s="85"/>
      <c r="X1388" s="85"/>
      <c r="Y1388" s="85"/>
      <c r="Z1388" s="85"/>
      <c r="AA1388" s="85"/>
      <c r="AB1388" s="85"/>
      <c r="AC1388" s="85"/>
      <c r="AD1388" s="85"/>
      <c r="AE1388" s="85"/>
      <c r="AF1388" s="85"/>
      <c r="AG1388" s="85"/>
      <c r="AH1388" s="85"/>
      <c r="AI1388" s="85"/>
      <c r="AJ1388" s="85"/>
      <c r="AK1388" s="85"/>
      <c r="AL1388" s="85"/>
      <c r="AM1388" s="85"/>
    </row>
    <row r="1389" spans="20:39">
      <c r="T1389" s="85"/>
      <c r="U1389" s="85"/>
      <c r="V1389" s="85"/>
      <c r="W1389" s="85"/>
      <c r="X1389" s="85"/>
      <c r="Y1389" s="85"/>
      <c r="Z1389" s="85"/>
      <c r="AA1389" s="85"/>
      <c r="AB1389" s="85"/>
      <c r="AC1389" s="85"/>
      <c r="AD1389" s="85"/>
      <c r="AE1389" s="85"/>
      <c r="AF1389" s="85"/>
      <c r="AG1389" s="85"/>
      <c r="AH1389" s="85"/>
      <c r="AI1389" s="85"/>
      <c r="AJ1389" s="85"/>
      <c r="AK1389" s="85"/>
      <c r="AL1389" s="85"/>
      <c r="AM1389" s="85"/>
    </row>
    <row r="1390" spans="20:39">
      <c r="T1390" s="85"/>
      <c r="U1390" s="85"/>
      <c r="V1390" s="85"/>
      <c r="W1390" s="85"/>
      <c r="X1390" s="85"/>
      <c r="Y1390" s="85"/>
      <c r="Z1390" s="85"/>
      <c r="AA1390" s="85"/>
      <c r="AB1390" s="85"/>
      <c r="AC1390" s="85"/>
      <c r="AD1390" s="85"/>
      <c r="AE1390" s="85"/>
      <c r="AF1390" s="85"/>
      <c r="AG1390" s="85"/>
      <c r="AH1390" s="85"/>
      <c r="AI1390" s="85"/>
      <c r="AJ1390" s="85"/>
      <c r="AK1390" s="85"/>
      <c r="AL1390" s="85"/>
      <c r="AM1390" s="85"/>
    </row>
    <row r="1391" spans="20:39">
      <c r="T1391" s="85"/>
      <c r="U1391" s="85"/>
      <c r="V1391" s="85"/>
      <c r="W1391" s="85"/>
      <c r="X1391" s="85"/>
      <c r="Y1391" s="85"/>
      <c r="Z1391" s="85"/>
      <c r="AA1391" s="85"/>
      <c r="AB1391" s="85"/>
      <c r="AC1391" s="85"/>
      <c r="AD1391" s="85"/>
      <c r="AE1391" s="85"/>
      <c r="AF1391" s="85"/>
      <c r="AG1391" s="85"/>
      <c r="AH1391" s="85"/>
      <c r="AI1391" s="85"/>
      <c r="AJ1391" s="85"/>
      <c r="AK1391" s="85"/>
      <c r="AL1391" s="85"/>
      <c r="AM1391" s="85"/>
    </row>
    <row r="1392" spans="20:39">
      <c r="T1392" s="85"/>
      <c r="U1392" s="85"/>
      <c r="V1392" s="85"/>
      <c r="W1392" s="85"/>
      <c r="X1392" s="85"/>
      <c r="Y1392" s="85"/>
      <c r="Z1392" s="85"/>
      <c r="AA1392" s="85"/>
      <c r="AB1392" s="85"/>
      <c r="AC1392" s="85"/>
      <c r="AD1392" s="85"/>
      <c r="AE1392" s="85"/>
      <c r="AF1392" s="85"/>
      <c r="AG1392" s="85"/>
      <c r="AH1392" s="85"/>
      <c r="AI1392" s="85"/>
      <c r="AJ1392" s="85"/>
      <c r="AK1392" s="85"/>
      <c r="AL1392" s="85"/>
      <c r="AM1392" s="85"/>
    </row>
    <row r="1393" spans="20:39">
      <c r="T1393" s="85"/>
      <c r="U1393" s="85"/>
      <c r="V1393" s="85"/>
      <c r="W1393" s="85"/>
      <c r="X1393" s="85"/>
      <c r="Y1393" s="85"/>
      <c r="Z1393" s="85"/>
      <c r="AA1393" s="85"/>
      <c r="AB1393" s="85"/>
      <c r="AC1393" s="85"/>
      <c r="AD1393" s="85"/>
      <c r="AE1393" s="85"/>
      <c r="AF1393" s="85"/>
      <c r="AG1393" s="85"/>
      <c r="AH1393" s="85"/>
      <c r="AI1393" s="85"/>
      <c r="AJ1393" s="85"/>
      <c r="AK1393" s="85"/>
      <c r="AL1393" s="85"/>
      <c r="AM1393" s="85"/>
    </row>
    <row r="1394" spans="20:39">
      <c r="T1394" s="85"/>
      <c r="U1394" s="85"/>
      <c r="V1394" s="85"/>
      <c r="W1394" s="85"/>
      <c r="X1394" s="85"/>
      <c r="Y1394" s="85"/>
      <c r="Z1394" s="85"/>
      <c r="AA1394" s="85"/>
      <c r="AB1394" s="85"/>
      <c r="AC1394" s="85"/>
      <c r="AD1394" s="85"/>
      <c r="AE1394" s="85"/>
      <c r="AF1394" s="85"/>
      <c r="AG1394" s="85"/>
      <c r="AH1394" s="85"/>
      <c r="AI1394" s="85"/>
      <c r="AJ1394" s="85"/>
      <c r="AK1394" s="85"/>
      <c r="AL1394" s="85"/>
      <c r="AM1394" s="85"/>
    </row>
    <row r="1395" spans="20:39">
      <c r="T1395" s="85"/>
      <c r="U1395" s="85"/>
      <c r="V1395" s="85"/>
      <c r="W1395" s="85"/>
      <c r="X1395" s="85"/>
      <c r="Y1395" s="85"/>
      <c r="Z1395" s="85"/>
      <c r="AA1395" s="85"/>
      <c r="AB1395" s="85"/>
      <c r="AC1395" s="85"/>
      <c r="AD1395" s="85"/>
      <c r="AE1395" s="85"/>
      <c r="AF1395" s="85"/>
      <c r="AG1395" s="85"/>
      <c r="AH1395" s="85"/>
      <c r="AI1395" s="85"/>
      <c r="AJ1395" s="85"/>
      <c r="AK1395" s="85"/>
      <c r="AL1395" s="85"/>
      <c r="AM1395" s="85"/>
    </row>
    <row r="1396" spans="20:39">
      <c r="T1396" s="85"/>
      <c r="U1396" s="85"/>
      <c r="V1396" s="85"/>
      <c r="W1396" s="85"/>
      <c r="X1396" s="85"/>
      <c r="Y1396" s="85"/>
      <c r="Z1396" s="85"/>
      <c r="AA1396" s="85"/>
      <c r="AB1396" s="85"/>
      <c r="AC1396" s="85"/>
      <c r="AD1396" s="85"/>
      <c r="AE1396" s="85"/>
      <c r="AF1396" s="85"/>
      <c r="AG1396" s="85"/>
      <c r="AH1396" s="85"/>
      <c r="AI1396" s="85"/>
      <c r="AJ1396" s="85"/>
      <c r="AK1396" s="85"/>
      <c r="AL1396" s="85"/>
      <c r="AM1396" s="85"/>
    </row>
    <row r="1397" spans="20:39">
      <c r="T1397" s="85"/>
      <c r="U1397" s="85"/>
      <c r="V1397" s="85"/>
      <c r="W1397" s="85"/>
      <c r="X1397" s="85"/>
      <c r="Y1397" s="85"/>
      <c r="Z1397" s="85"/>
      <c r="AA1397" s="85"/>
      <c r="AB1397" s="85"/>
      <c r="AC1397" s="85"/>
      <c r="AD1397" s="85"/>
      <c r="AE1397" s="85"/>
      <c r="AF1397" s="85"/>
      <c r="AG1397" s="85"/>
      <c r="AH1397" s="85"/>
      <c r="AI1397" s="85"/>
      <c r="AJ1397" s="85"/>
      <c r="AK1397" s="85"/>
      <c r="AL1397" s="85"/>
      <c r="AM1397" s="85"/>
    </row>
    <row r="1398" spans="20:39">
      <c r="T1398" s="85"/>
      <c r="U1398" s="85"/>
      <c r="V1398" s="85"/>
      <c r="W1398" s="85"/>
      <c r="X1398" s="85"/>
      <c r="Y1398" s="85"/>
      <c r="Z1398" s="85"/>
      <c r="AA1398" s="85"/>
      <c r="AB1398" s="85"/>
      <c r="AC1398" s="85"/>
      <c r="AD1398" s="85"/>
      <c r="AE1398" s="85"/>
      <c r="AF1398" s="85"/>
      <c r="AG1398" s="85"/>
      <c r="AH1398" s="85"/>
      <c r="AI1398" s="85"/>
      <c r="AJ1398" s="85"/>
      <c r="AK1398" s="85"/>
      <c r="AL1398" s="85"/>
      <c r="AM1398" s="85"/>
    </row>
    <row r="1399" spans="20:39">
      <c r="T1399" s="85"/>
      <c r="U1399" s="85"/>
      <c r="V1399" s="85"/>
      <c r="W1399" s="85"/>
      <c r="X1399" s="85"/>
      <c r="Y1399" s="85"/>
      <c r="Z1399" s="85"/>
      <c r="AA1399" s="85"/>
      <c r="AB1399" s="85"/>
      <c r="AC1399" s="85"/>
      <c r="AD1399" s="85"/>
      <c r="AE1399" s="85"/>
      <c r="AF1399" s="85"/>
      <c r="AG1399" s="85"/>
      <c r="AH1399" s="85"/>
      <c r="AI1399" s="85"/>
      <c r="AJ1399" s="85"/>
      <c r="AK1399" s="85"/>
      <c r="AL1399" s="85"/>
      <c r="AM1399" s="85"/>
    </row>
    <row r="1400" spans="20:39">
      <c r="T1400" s="85"/>
      <c r="U1400" s="85"/>
      <c r="V1400" s="85"/>
      <c r="W1400" s="85"/>
      <c r="X1400" s="85"/>
      <c r="Y1400" s="85"/>
      <c r="Z1400" s="85"/>
      <c r="AA1400" s="85"/>
      <c r="AB1400" s="85"/>
      <c r="AC1400" s="85"/>
      <c r="AD1400" s="85"/>
      <c r="AE1400" s="85"/>
      <c r="AF1400" s="85"/>
      <c r="AG1400" s="85"/>
      <c r="AH1400" s="85"/>
      <c r="AI1400" s="85"/>
      <c r="AJ1400" s="85"/>
      <c r="AK1400" s="85"/>
      <c r="AL1400" s="85"/>
      <c r="AM1400" s="85"/>
    </row>
    <row r="1401" spans="20:39">
      <c r="T1401" s="85"/>
      <c r="U1401" s="85"/>
      <c r="V1401" s="85"/>
      <c r="W1401" s="85"/>
      <c r="X1401" s="85"/>
      <c r="Y1401" s="85"/>
      <c r="Z1401" s="85"/>
      <c r="AA1401" s="85"/>
      <c r="AB1401" s="85"/>
      <c r="AC1401" s="85"/>
      <c r="AD1401" s="85"/>
      <c r="AE1401" s="85"/>
      <c r="AF1401" s="85"/>
      <c r="AG1401" s="85"/>
      <c r="AH1401" s="85"/>
      <c r="AI1401" s="85"/>
      <c r="AJ1401" s="85"/>
      <c r="AK1401" s="85"/>
      <c r="AL1401" s="85"/>
      <c r="AM1401" s="85"/>
    </row>
    <row r="1402" spans="20:39">
      <c r="T1402" s="85"/>
      <c r="U1402" s="85"/>
      <c r="V1402" s="85"/>
      <c r="W1402" s="85"/>
      <c r="X1402" s="85"/>
      <c r="Y1402" s="85"/>
      <c r="Z1402" s="85"/>
      <c r="AA1402" s="85"/>
      <c r="AB1402" s="85"/>
      <c r="AC1402" s="85"/>
      <c r="AD1402" s="85"/>
      <c r="AE1402" s="85"/>
      <c r="AF1402" s="85"/>
      <c r="AG1402" s="85"/>
      <c r="AH1402" s="85"/>
      <c r="AI1402" s="85"/>
      <c r="AJ1402" s="85"/>
      <c r="AK1402" s="85"/>
      <c r="AL1402" s="85"/>
      <c r="AM1402" s="85"/>
    </row>
    <row r="1403" spans="20:39">
      <c r="T1403" s="85"/>
      <c r="U1403" s="85"/>
      <c r="V1403" s="85"/>
      <c r="W1403" s="85"/>
      <c r="X1403" s="85"/>
      <c r="Y1403" s="85"/>
      <c r="Z1403" s="85"/>
      <c r="AA1403" s="85"/>
      <c r="AB1403" s="85"/>
      <c r="AC1403" s="85"/>
      <c r="AD1403" s="85"/>
      <c r="AE1403" s="85"/>
      <c r="AF1403" s="85"/>
      <c r="AG1403" s="85"/>
      <c r="AH1403" s="85"/>
      <c r="AI1403" s="85"/>
      <c r="AJ1403" s="85"/>
      <c r="AK1403" s="85"/>
      <c r="AL1403" s="85"/>
      <c r="AM1403" s="85"/>
    </row>
    <row r="1404" spans="20:39">
      <c r="T1404" s="85"/>
      <c r="U1404" s="85"/>
      <c r="V1404" s="85"/>
      <c r="W1404" s="85"/>
      <c r="X1404" s="85"/>
      <c r="Y1404" s="85"/>
      <c r="Z1404" s="85"/>
      <c r="AA1404" s="85"/>
      <c r="AB1404" s="85"/>
      <c r="AC1404" s="85"/>
      <c r="AD1404" s="85"/>
      <c r="AE1404" s="85"/>
      <c r="AF1404" s="85"/>
      <c r="AG1404" s="85"/>
      <c r="AH1404" s="85"/>
      <c r="AI1404" s="85"/>
      <c r="AJ1404" s="85"/>
      <c r="AK1404" s="85"/>
      <c r="AL1404" s="85"/>
      <c r="AM1404" s="85"/>
    </row>
    <row r="1405" spans="20:39">
      <c r="T1405" s="85"/>
      <c r="U1405" s="85"/>
      <c r="V1405" s="85"/>
      <c r="W1405" s="85"/>
      <c r="X1405" s="85"/>
      <c r="Y1405" s="85"/>
      <c r="Z1405" s="85"/>
      <c r="AA1405" s="85"/>
      <c r="AB1405" s="85"/>
      <c r="AC1405" s="85"/>
      <c r="AD1405" s="85"/>
      <c r="AE1405" s="85"/>
      <c r="AF1405" s="85"/>
      <c r="AG1405" s="85"/>
      <c r="AH1405" s="85"/>
      <c r="AI1405" s="85"/>
      <c r="AJ1405" s="85"/>
      <c r="AK1405" s="85"/>
      <c r="AL1405" s="85"/>
      <c r="AM1405" s="85"/>
    </row>
    <row r="1406" spans="20:39">
      <c r="T1406" s="85"/>
      <c r="U1406" s="85"/>
      <c r="V1406" s="85"/>
      <c r="W1406" s="85"/>
      <c r="X1406" s="85"/>
      <c r="Y1406" s="85"/>
      <c r="Z1406" s="85"/>
      <c r="AA1406" s="85"/>
      <c r="AB1406" s="85"/>
      <c r="AC1406" s="85"/>
      <c r="AD1406" s="85"/>
      <c r="AE1406" s="85"/>
      <c r="AF1406" s="85"/>
      <c r="AG1406" s="85"/>
      <c r="AH1406" s="85"/>
      <c r="AI1406" s="85"/>
      <c r="AJ1406" s="85"/>
      <c r="AK1406" s="85"/>
      <c r="AL1406" s="85"/>
      <c r="AM1406" s="85"/>
    </row>
    <row r="1407" spans="20:39">
      <c r="T1407" s="85"/>
      <c r="U1407" s="85"/>
      <c r="V1407" s="85"/>
      <c r="W1407" s="85"/>
      <c r="X1407" s="85"/>
      <c r="Y1407" s="85"/>
      <c r="Z1407" s="85"/>
      <c r="AA1407" s="85"/>
      <c r="AB1407" s="85"/>
      <c r="AC1407" s="85"/>
      <c r="AD1407" s="85"/>
      <c r="AE1407" s="85"/>
      <c r="AF1407" s="85"/>
      <c r="AG1407" s="85"/>
      <c r="AH1407" s="85"/>
      <c r="AI1407" s="85"/>
      <c r="AJ1407" s="85"/>
      <c r="AK1407" s="85"/>
      <c r="AL1407" s="85"/>
      <c r="AM1407" s="85"/>
    </row>
    <row r="1408" spans="20:39">
      <c r="T1408" s="85"/>
      <c r="U1408" s="85"/>
      <c r="V1408" s="85"/>
      <c r="W1408" s="85"/>
      <c r="X1408" s="85"/>
      <c r="Y1408" s="85"/>
      <c r="Z1408" s="85"/>
      <c r="AA1408" s="85"/>
      <c r="AB1408" s="85"/>
      <c r="AC1408" s="85"/>
      <c r="AD1408" s="85"/>
      <c r="AE1408" s="85"/>
      <c r="AF1408" s="85"/>
      <c r="AG1408" s="85"/>
      <c r="AH1408" s="85"/>
      <c r="AI1408" s="85"/>
      <c r="AJ1408" s="85"/>
      <c r="AK1408" s="85"/>
      <c r="AL1408" s="85"/>
      <c r="AM1408" s="85"/>
    </row>
    <row r="1409" spans="20:39">
      <c r="T1409" s="85"/>
      <c r="U1409" s="85"/>
      <c r="V1409" s="85"/>
      <c r="W1409" s="85"/>
      <c r="X1409" s="85"/>
      <c r="Y1409" s="85"/>
      <c r="Z1409" s="85"/>
      <c r="AA1409" s="85"/>
      <c r="AB1409" s="85"/>
      <c r="AC1409" s="85"/>
      <c r="AD1409" s="85"/>
      <c r="AE1409" s="85"/>
      <c r="AF1409" s="85"/>
      <c r="AG1409" s="85"/>
      <c r="AH1409" s="85"/>
      <c r="AI1409" s="85"/>
      <c r="AJ1409" s="85"/>
      <c r="AK1409" s="85"/>
      <c r="AL1409" s="85"/>
      <c r="AM1409" s="85"/>
    </row>
    <row r="1410" spans="20:39">
      <c r="T1410" s="85"/>
      <c r="U1410" s="85"/>
      <c r="V1410" s="85"/>
      <c r="W1410" s="85"/>
      <c r="X1410" s="85"/>
      <c r="Y1410" s="85"/>
      <c r="Z1410" s="85"/>
      <c r="AA1410" s="85"/>
      <c r="AB1410" s="85"/>
      <c r="AC1410" s="85"/>
      <c r="AD1410" s="85"/>
      <c r="AE1410" s="85"/>
      <c r="AF1410" s="85"/>
      <c r="AG1410" s="85"/>
      <c r="AH1410" s="85"/>
      <c r="AI1410" s="85"/>
      <c r="AJ1410" s="85"/>
      <c r="AK1410" s="85"/>
      <c r="AL1410" s="85"/>
      <c r="AM1410" s="85"/>
    </row>
    <row r="1411" spans="20:39">
      <c r="T1411" s="85"/>
      <c r="U1411" s="85"/>
      <c r="V1411" s="85"/>
      <c r="W1411" s="85"/>
      <c r="X1411" s="85"/>
      <c r="Y1411" s="85"/>
      <c r="Z1411" s="85"/>
      <c r="AA1411" s="85"/>
      <c r="AB1411" s="85"/>
      <c r="AC1411" s="85"/>
      <c r="AD1411" s="85"/>
      <c r="AE1411" s="85"/>
      <c r="AF1411" s="85"/>
      <c r="AG1411" s="85"/>
      <c r="AH1411" s="85"/>
      <c r="AI1411" s="85"/>
      <c r="AJ1411" s="85"/>
      <c r="AK1411" s="85"/>
      <c r="AL1411" s="85"/>
      <c r="AM1411" s="85"/>
    </row>
    <row r="1412" spans="20:39">
      <c r="T1412" s="85"/>
      <c r="U1412" s="85"/>
      <c r="V1412" s="85"/>
      <c r="W1412" s="85"/>
      <c r="X1412" s="85"/>
      <c r="Y1412" s="85"/>
      <c r="Z1412" s="85"/>
      <c r="AA1412" s="85"/>
      <c r="AB1412" s="85"/>
      <c r="AC1412" s="85"/>
      <c r="AD1412" s="85"/>
      <c r="AE1412" s="85"/>
      <c r="AF1412" s="85"/>
      <c r="AG1412" s="85"/>
      <c r="AH1412" s="85"/>
      <c r="AI1412" s="85"/>
      <c r="AJ1412" s="85"/>
      <c r="AK1412" s="85"/>
      <c r="AL1412" s="85"/>
      <c r="AM1412" s="85"/>
    </row>
    <row r="1413" spans="20:39">
      <c r="T1413" s="85"/>
      <c r="U1413" s="85"/>
      <c r="V1413" s="85"/>
      <c r="W1413" s="85"/>
      <c r="X1413" s="85"/>
      <c r="Y1413" s="85"/>
      <c r="Z1413" s="85"/>
      <c r="AA1413" s="85"/>
      <c r="AB1413" s="85"/>
      <c r="AC1413" s="85"/>
      <c r="AD1413" s="85"/>
      <c r="AE1413" s="85"/>
      <c r="AF1413" s="85"/>
      <c r="AG1413" s="85"/>
      <c r="AH1413" s="85"/>
      <c r="AI1413" s="85"/>
      <c r="AJ1413" s="85"/>
      <c r="AK1413" s="85"/>
      <c r="AL1413" s="85"/>
      <c r="AM1413" s="85"/>
    </row>
    <row r="1414" spans="20:39">
      <c r="T1414" s="85"/>
      <c r="U1414" s="85"/>
      <c r="V1414" s="85"/>
      <c r="W1414" s="85"/>
      <c r="X1414" s="85"/>
      <c r="Y1414" s="85"/>
      <c r="Z1414" s="85"/>
      <c r="AA1414" s="85"/>
      <c r="AB1414" s="85"/>
      <c r="AC1414" s="85"/>
      <c r="AD1414" s="85"/>
      <c r="AE1414" s="85"/>
      <c r="AF1414" s="85"/>
      <c r="AG1414" s="85"/>
      <c r="AH1414" s="85"/>
      <c r="AI1414" s="85"/>
      <c r="AJ1414" s="85"/>
      <c r="AK1414" s="85"/>
      <c r="AL1414" s="85"/>
      <c r="AM1414" s="85"/>
    </row>
    <row r="1415" spans="20:39">
      <c r="T1415" s="85"/>
      <c r="U1415" s="85"/>
      <c r="V1415" s="85"/>
      <c r="W1415" s="85"/>
      <c r="X1415" s="85"/>
      <c r="Y1415" s="85"/>
      <c r="Z1415" s="85"/>
      <c r="AA1415" s="85"/>
      <c r="AB1415" s="85"/>
      <c r="AC1415" s="85"/>
      <c r="AD1415" s="85"/>
      <c r="AE1415" s="85"/>
      <c r="AF1415" s="85"/>
      <c r="AG1415" s="85"/>
      <c r="AH1415" s="85"/>
      <c r="AI1415" s="85"/>
      <c r="AJ1415" s="85"/>
      <c r="AK1415" s="85"/>
      <c r="AL1415" s="85"/>
      <c r="AM1415" s="85"/>
    </row>
    <row r="1416" spans="20:39">
      <c r="T1416" s="85"/>
      <c r="U1416" s="85"/>
      <c r="V1416" s="85"/>
      <c r="W1416" s="85"/>
      <c r="X1416" s="85"/>
      <c r="Y1416" s="85"/>
      <c r="Z1416" s="85"/>
      <c r="AA1416" s="85"/>
      <c r="AB1416" s="85"/>
      <c r="AC1416" s="85"/>
      <c r="AD1416" s="85"/>
      <c r="AE1416" s="85"/>
      <c r="AF1416" s="85"/>
      <c r="AG1416" s="85"/>
      <c r="AH1416" s="85"/>
      <c r="AI1416" s="85"/>
      <c r="AJ1416" s="85"/>
      <c r="AK1416" s="85"/>
      <c r="AL1416" s="85"/>
      <c r="AM1416" s="85"/>
    </row>
    <row r="1417" spans="20:39">
      <c r="T1417" s="85"/>
      <c r="U1417" s="85"/>
      <c r="V1417" s="85"/>
      <c r="W1417" s="85"/>
      <c r="X1417" s="85"/>
      <c r="Y1417" s="85"/>
      <c r="Z1417" s="85"/>
      <c r="AA1417" s="85"/>
      <c r="AB1417" s="85"/>
      <c r="AC1417" s="85"/>
      <c r="AD1417" s="85"/>
      <c r="AE1417" s="85"/>
      <c r="AF1417" s="85"/>
      <c r="AG1417" s="85"/>
      <c r="AH1417" s="85"/>
      <c r="AI1417" s="85"/>
      <c r="AJ1417" s="85"/>
      <c r="AK1417" s="85"/>
      <c r="AL1417" s="85"/>
      <c r="AM1417" s="85"/>
    </row>
    <row r="1418" spans="20:39">
      <c r="T1418" s="85"/>
      <c r="U1418" s="85"/>
      <c r="V1418" s="85"/>
      <c r="W1418" s="85"/>
      <c r="X1418" s="85"/>
      <c r="Y1418" s="85"/>
      <c r="Z1418" s="85"/>
      <c r="AA1418" s="85"/>
      <c r="AB1418" s="85"/>
      <c r="AC1418" s="85"/>
      <c r="AD1418" s="85"/>
      <c r="AE1418" s="85"/>
      <c r="AF1418" s="85"/>
      <c r="AG1418" s="85"/>
      <c r="AH1418" s="85"/>
      <c r="AI1418" s="85"/>
      <c r="AJ1418" s="85"/>
      <c r="AK1418" s="85"/>
      <c r="AL1418" s="85"/>
      <c r="AM1418" s="85"/>
    </row>
    <row r="1419" spans="20:39">
      <c r="T1419" s="85"/>
      <c r="U1419" s="85"/>
      <c r="V1419" s="85"/>
      <c r="W1419" s="85"/>
      <c r="X1419" s="85"/>
      <c r="Y1419" s="85"/>
      <c r="Z1419" s="85"/>
      <c r="AA1419" s="85"/>
      <c r="AB1419" s="85"/>
      <c r="AC1419" s="85"/>
      <c r="AD1419" s="85"/>
      <c r="AE1419" s="85"/>
      <c r="AF1419" s="85"/>
      <c r="AG1419" s="85"/>
      <c r="AH1419" s="85"/>
      <c r="AI1419" s="85"/>
      <c r="AJ1419" s="85"/>
      <c r="AK1419" s="85"/>
      <c r="AL1419" s="85"/>
      <c r="AM1419" s="85"/>
    </row>
    <row r="1420" spans="20:39">
      <c r="T1420" s="85"/>
      <c r="U1420" s="85"/>
      <c r="V1420" s="85"/>
      <c r="W1420" s="85"/>
      <c r="X1420" s="85"/>
      <c r="Y1420" s="85"/>
      <c r="Z1420" s="85"/>
      <c r="AA1420" s="85"/>
      <c r="AB1420" s="85"/>
      <c r="AC1420" s="85"/>
      <c r="AD1420" s="85"/>
      <c r="AE1420" s="85"/>
      <c r="AF1420" s="85"/>
      <c r="AG1420" s="85"/>
      <c r="AH1420" s="85"/>
      <c r="AI1420" s="85"/>
      <c r="AJ1420" s="85"/>
      <c r="AK1420" s="85"/>
      <c r="AL1420" s="85"/>
      <c r="AM1420" s="85"/>
    </row>
    <row r="1421" spans="20:39">
      <c r="T1421" s="85"/>
      <c r="U1421" s="85"/>
      <c r="V1421" s="85"/>
      <c r="W1421" s="85"/>
      <c r="X1421" s="85"/>
      <c r="Y1421" s="85"/>
      <c r="Z1421" s="85"/>
      <c r="AA1421" s="85"/>
      <c r="AB1421" s="85"/>
      <c r="AC1421" s="85"/>
      <c r="AD1421" s="85"/>
      <c r="AE1421" s="85"/>
      <c r="AF1421" s="85"/>
      <c r="AG1421" s="85"/>
      <c r="AH1421" s="85"/>
      <c r="AI1421" s="85"/>
      <c r="AJ1421" s="85"/>
      <c r="AK1421" s="85"/>
      <c r="AL1421" s="85"/>
      <c r="AM1421" s="85"/>
    </row>
    <row r="1422" spans="20:39">
      <c r="T1422" s="85"/>
      <c r="U1422" s="85"/>
      <c r="V1422" s="85"/>
      <c r="W1422" s="85"/>
      <c r="X1422" s="85"/>
      <c r="Y1422" s="85"/>
      <c r="Z1422" s="85"/>
      <c r="AA1422" s="85"/>
      <c r="AB1422" s="85"/>
      <c r="AC1422" s="85"/>
      <c r="AD1422" s="85"/>
      <c r="AE1422" s="85"/>
      <c r="AF1422" s="85"/>
      <c r="AG1422" s="85"/>
      <c r="AH1422" s="85"/>
      <c r="AI1422" s="85"/>
      <c r="AJ1422" s="85"/>
      <c r="AK1422" s="85"/>
      <c r="AL1422" s="85"/>
      <c r="AM1422" s="85"/>
    </row>
    <row r="1423" spans="20:39">
      <c r="T1423" s="85"/>
      <c r="U1423" s="85"/>
      <c r="V1423" s="85"/>
      <c r="W1423" s="85"/>
      <c r="X1423" s="85"/>
      <c r="Y1423" s="85"/>
      <c r="Z1423" s="85"/>
      <c r="AA1423" s="85"/>
      <c r="AB1423" s="85"/>
      <c r="AC1423" s="85"/>
      <c r="AD1423" s="85"/>
      <c r="AE1423" s="85"/>
      <c r="AF1423" s="85"/>
      <c r="AG1423" s="85"/>
      <c r="AH1423" s="85"/>
      <c r="AI1423" s="85"/>
      <c r="AJ1423" s="85"/>
      <c r="AK1423" s="85"/>
      <c r="AL1423" s="85"/>
      <c r="AM1423" s="85"/>
    </row>
    <row r="1424" spans="20:39">
      <c r="T1424" s="85"/>
      <c r="U1424" s="85"/>
      <c r="V1424" s="85"/>
      <c r="W1424" s="85"/>
      <c r="X1424" s="85"/>
      <c r="Y1424" s="85"/>
      <c r="Z1424" s="85"/>
      <c r="AA1424" s="85"/>
      <c r="AB1424" s="85"/>
      <c r="AC1424" s="85"/>
      <c r="AD1424" s="85"/>
      <c r="AE1424" s="85"/>
      <c r="AF1424" s="85"/>
      <c r="AG1424" s="85"/>
      <c r="AH1424" s="85"/>
      <c r="AI1424" s="85"/>
      <c r="AJ1424" s="85"/>
      <c r="AK1424" s="85"/>
      <c r="AL1424" s="85"/>
      <c r="AM1424" s="85"/>
    </row>
    <row r="1425" spans="20:39">
      <c r="T1425" s="85"/>
      <c r="U1425" s="85"/>
      <c r="V1425" s="85"/>
      <c r="W1425" s="85"/>
      <c r="X1425" s="85"/>
      <c r="Y1425" s="85"/>
      <c r="Z1425" s="85"/>
      <c r="AA1425" s="85"/>
      <c r="AB1425" s="85"/>
      <c r="AC1425" s="85"/>
      <c r="AD1425" s="85"/>
      <c r="AE1425" s="85"/>
      <c r="AF1425" s="85"/>
      <c r="AG1425" s="85"/>
      <c r="AH1425" s="85"/>
      <c r="AI1425" s="85"/>
      <c r="AJ1425" s="85"/>
      <c r="AK1425" s="85"/>
      <c r="AL1425" s="85"/>
      <c r="AM1425" s="85"/>
    </row>
    <row r="1426" spans="20:39">
      <c r="T1426" s="85"/>
      <c r="U1426" s="85"/>
      <c r="V1426" s="85"/>
      <c r="W1426" s="85"/>
      <c r="X1426" s="85"/>
      <c r="Y1426" s="85"/>
      <c r="Z1426" s="85"/>
      <c r="AA1426" s="85"/>
      <c r="AB1426" s="85"/>
      <c r="AC1426" s="85"/>
      <c r="AD1426" s="85"/>
      <c r="AE1426" s="85"/>
      <c r="AF1426" s="85"/>
      <c r="AG1426" s="85"/>
      <c r="AH1426" s="85"/>
      <c r="AI1426" s="85"/>
      <c r="AJ1426" s="85"/>
      <c r="AK1426" s="85"/>
      <c r="AL1426" s="85"/>
      <c r="AM1426" s="85"/>
    </row>
    <row r="1427" spans="20:39">
      <c r="T1427" s="85"/>
      <c r="U1427" s="85"/>
      <c r="V1427" s="85"/>
      <c r="W1427" s="85"/>
      <c r="X1427" s="85"/>
      <c r="Y1427" s="85"/>
      <c r="Z1427" s="85"/>
      <c r="AA1427" s="85"/>
      <c r="AB1427" s="85"/>
      <c r="AC1427" s="85"/>
      <c r="AD1427" s="85"/>
      <c r="AE1427" s="85"/>
      <c r="AF1427" s="85"/>
      <c r="AG1427" s="85"/>
      <c r="AH1427" s="85"/>
      <c r="AI1427" s="85"/>
      <c r="AJ1427" s="85"/>
      <c r="AK1427" s="85"/>
      <c r="AL1427" s="85"/>
      <c r="AM1427" s="85"/>
    </row>
    <row r="1428" spans="20:39">
      <c r="T1428" s="85"/>
      <c r="U1428" s="85"/>
      <c r="V1428" s="85"/>
      <c r="W1428" s="85"/>
      <c r="X1428" s="85"/>
      <c r="Y1428" s="85"/>
      <c r="Z1428" s="85"/>
      <c r="AA1428" s="85"/>
      <c r="AB1428" s="85"/>
      <c r="AC1428" s="85"/>
      <c r="AD1428" s="85"/>
      <c r="AE1428" s="85"/>
      <c r="AF1428" s="85"/>
      <c r="AG1428" s="85"/>
      <c r="AH1428" s="85"/>
      <c r="AI1428" s="85"/>
      <c r="AJ1428" s="85"/>
      <c r="AK1428" s="85"/>
      <c r="AL1428" s="85"/>
      <c r="AM1428" s="85"/>
    </row>
    <row r="1429" spans="20:39">
      <c r="T1429" s="85"/>
      <c r="U1429" s="85"/>
      <c r="V1429" s="85"/>
      <c r="W1429" s="85"/>
      <c r="X1429" s="85"/>
      <c r="Y1429" s="85"/>
      <c r="Z1429" s="85"/>
      <c r="AA1429" s="85"/>
      <c r="AB1429" s="85"/>
      <c r="AC1429" s="85"/>
      <c r="AD1429" s="85"/>
      <c r="AE1429" s="85"/>
      <c r="AF1429" s="85"/>
      <c r="AG1429" s="85"/>
      <c r="AH1429" s="85"/>
      <c r="AI1429" s="85"/>
      <c r="AJ1429" s="85"/>
      <c r="AK1429" s="85"/>
      <c r="AL1429" s="85"/>
      <c r="AM1429" s="85"/>
    </row>
    <row r="1430" spans="20:39">
      <c r="T1430" s="85"/>
      <c r="U1430" s="85"/>
      <c r="V1430" s="85"/>
      <c r="W1430" s="85"/>
      <c r="X1430" s="85"/>
      <c r="Y1430" s="85"/>
      <c r="Z1430" s="85"/>
      <c r="AA1430" s="85"/>
      <c r="AB1430" s="85"/>
      <c r="AC1430" s="85"/>
      <c r="AD1430" s="85"/>
      <c r="AE1430" s="85"/>
      <c r="AF1430" s="85"/>
      <c r="AG1430" s="85"/>
      <c r="AH1430" s="85"/>
      <c r="AI1430" s="85"/>
      <c r="AJ1430" s="85"/>
      <c r="AK1430" s="85"/>
      <c r="AL1430" s="85"/>
      <c r="AM1430" s="85"/>
    </row>
    <row r="1431" spans="20:39">
      <c r="T1431" s="85"/>
      <c r="U1431" s="85"/>
      <c r="V1431" s="85"/>
      <c r="W1431" s="85"/>
      <c r="X1431" s="85"/>
      <c r="Y1431" s="85"/>
      <c r="Z1431" s="85"/>
      <c r="AA1431" s="85"/>
      <c r="AB1431" s="85"/>
      <c r="AC1431" s="85"/>
      <c r="AD1431" s="85"/>
      <c r="AE1431" s="85"/>
      <c r="AF1431" s="85"/>
      <c r="AG1431" s="85"/>
      <c r="AH1431" s="85"/>
      <c r="AI1431" s="85"/>
      <c r="AJ1431" s="85"/>
      <c r="AK1431" s="85"/>
      <c r="AL1431" s="85"/>
      <c r="AM1431" s="85"/>
    </row>
    <row r="1432" spans="20:39">
      <c r="T1432" s="85"/>
      <c r="U1432" s="85"/>
      <c r="V1432" s="85"/>
      <c r="W1432" s="85"/>
      <c r="X1432" s="85"/>
      <c r="Y1432" s="85"/>
      <c r="Z1432" s="85"/>
      <c r="AA1432" s="85"/>
      <c r="AB1432" s="85"/>
      <c r="AC1432" s="85"/>
      <c r="AD1432" s="85"/>
      <c r="AE1432" s="85"/>
      <c r="AF1432" s="85"/>
      <c r="AG1432" s="85"/>
      <c r="AH1432" s="85"/>
      <c r="AI1432" s="85"/>
      <c r="AJ1432" s="85"/>
      <c r="AK1432" s="85"/>
      <c r="AL1432" s="85"/>
      <c r="AM1432" s="85"/>
    </row>
    <row r="1433" spans="20:39">
      <c r="T1433" s="85"/>
      <c r="U1433" s="85"/>
      <c r="V1433" s="85"/>
      <c r="W1433" s="85"/>
      <c r="X1433" s="85"/>
      <c r="Y1433" s="85"/>
      <c r="Z1433" s="85"/>
      <c r="AA1433" s="85"/>
      <c r="AB1433" s="85"/>
      <c r="AC1433" s="85"/>
      <c r="AD1433" s="85"/>
      <c r="AE1433" s="85"/>
      <c r="AF1433" s="85"/>
      <c r="AG1433" s="85"/>
      <c r="AH1433" s="85"/>
      <c r="AI1433" s="85"/>
      <c r="AJ1433" s="85"/>
      <c r="AK1433" s="85"/>
      <c r="AL1433" s="85"/>
      <c r="AM1433" s="85"/>
    </row>
    <row r="1434" spans="20:39">
      <c r="T1434" s="85"/>
      <c r="U1434" s="85"/>
      <c r="V1434" s="85"/>
      <c r="W1434" s="85"/>
      <c r="X1434" s="85"/>
      <c r="Y1434" s="85"/>
      <c r="Z1434" s="85"/>
      <c r="AA1434" s="85"/>
      <c r="AB1434" s="85"/>
      <c r="AC1434" s="85"/>
      <c r="AD1434" s="85"/>
      <c r="AE1434" s="85"/>
      <c r="AF1434" s="85"/>
      <c r="AG1434" s="85"/>
      <c r="AH1434" s="85"/>
      <c r="AI1434" s="85"/>
      <c r="AJ1434" s="85"/>
      <c r="AK1434" s="85"/>
      <c r="AL1434" s="85"/>
      <c r="AM1434" s="85"/>
    </row>
    <row r="1435" spans="20:39">
      <c r="T1435" s="85"/>
      <c r="U1435" s="85"/>
      <c r="V1435" s="85"/>
      <c r="W1435" s="85"/>
      <c r="X1435" s="85"/>
      <c r="Y1435" s="85"/>
      <c r="Z1435" s="85"/>
      <c r="AA1435" s="85"/>
      <c r="AB1435" s="85"/>
      <c r="AC1435" s="85"/>
      <c r="AD1435" s="85"/>
      <c r="AE1435" s="85"/>
      <c r="AF1435" s="85"/>
      <c r="AG1435" s="85"/>
      <c r="AH1435" s="85"/>
      <c r="AI1435" s="85"/>
      <c r="AJ1435" s="85"/>
      <c r="AK1435" s="85"/>
      <c r="AL1435" s="85"/>
      <c r="AM1435" s="85"/>
    </row>
    <row r="1436" spans="20:39">
      <c r="T1436" s="85"/>
      <c r="U1436" s="85"/>
      <c r="V1436" s="85"/>
      <c r="W1436" s="85"/>
      <c r="X1436" s="85"/>
      <c r="Y1436" s="85"/>
      <c r="Z1436" s="85"/>
      <c r="AA1436" s="85"/>
      <c r="AB1436" s="85"/>
      <c r="AC1436" s="85"/>
      <c r="AD1436" s="85"/>
      <c r="AE1436" s="85"/>
      <c r="AF1436" s="85"/>
      <c r="AG1436" s="85"/>
      <c r="AH1436" s="85"/>
      <c r="AI1436" s="85"/>
      <c r="AJ1436" s="85"/>
      <c r="AK1436" s="85"/>
      <c r="AL1436" s="85"/>
      <c r="AM1436" s="85"/>
    </row>
    <row r="1437" spans="20:39">
      <c r="T1437" s="85"/>
      <c r="U1437" s="85"/>
      <c r="V1437" s="85"/>
      <c r="W1437" s="85"/>
      <c r="X1437" s="85"/>
      <c r="Y1437" s="85"/>
      <c r="Z1437" s="85"/>
      <c r="AA1437" s="85"/>
      <c r="AB1437" s="85"/>
      <c r="AC1437" s="85"/>
      <c r="AD1437" s="85"/>
      <c r="AE1437" s="85"/>
      <c r="AF1437" s="85"/>
      <c r="AG1437" s="85"/>
      <c r="AH1437" s="85"/>
      <c r="AI1437" s="85"/>
      <c r="AJ1437" s="85"/>
      <c r="AK1437" s="85"/>
      <c r="AL1437" s="85"/>
      <c r="AM1437" s="85"/>
    </row>
    <row r="1438" spans="20:39">
      <c r="T1438" s="85"/>
      <c r="U1438" s="85"/>
      <c r="V1438" s="85"/>
      <c r="W1438" s="85"/>
      <c r="X1438" s="85"/>
      <c r="Y1438" s="85"/>
      <c r="Z1438" s="85"/>
      <c r="AA1438" s="85"/>
      <c r="AB1438" s="85"/>
      <c r="AC1438" s="85"/>
      <c r="AD1438" s="85"/>
      <c r="AE1438" s="85"/>
      <c r="AF1438" s="85"/>
      <c r="AG1438" s="85"/>
      <c r="AH1438" s="85"/>
      <c r="AI1438" s="85"/>
      <c r="AJ1438" s="85"/>
      <c r="AK1438" s="85"/>
      <c r="AL1438" s="85"/>
      <c r="AM1438" s="85"/>
    </row>
    <row r="1439" spans="20:39">
      <c r="T1439" s="85"/>
      <c r="U1439" s="85"/>
      <c r="V1439" s="85"/>
      <c r="W1439" s="85"/>
      <c r="X1439" s="85"/>
      <c r="Y1439" s="85"/>
      <c r="Z1439" s="85"/>
      <c r="AA1439" s="85"/>
      <c r="AB1439" s="85"/>
      <c r="AC1439" s="85"/>
      <c r="AD1439" s="85"/>
      <c r="AE1439" s="85"/>
      <c r="AF1439" s="85"/>
      <c r="AG1439" s="85"/>
      <c r="AH1439" s="85"/>
      <c r="AI1439" s="85"/>
      <c r="AJ1439" s="85"/>
      <c r="AK1439" s="85"/>
      <c r="AL1439" s="85"/>
      <c r="AM1439" s="85"/>
    </row>
    <row r="1440" spans="20:39">
      <c r="T1440" s="85"/>
      <c r="U1440" s="85"/>
      <c r="V1440" s="85"/>
      <c r="W1440" s="85"/>
      <c r="X1440" s="85"/>
      <c r="Y1440" s="85"/>
      <c r="Z1440" s="85"/>
      <c r="AA1440" s="85"/>
      <c r="AB1440" s="85"/>
      <c r="AC1440" s="85"/>
      <c r="AD1440" s="85"/>
      <c r="AE1440" s="85"/>
      <c r="AF1440" s="85"/>
      <c r="AG1440" s="85"/>
      <c r="AH1440" s="85"/>
      <c r="AI1440" s="85"/>
      <c r="AJ1440" s="85"/>
      <c r="AK1440" s="85"/>
      <c r="AL1440" s="85"/>
      <c r="AM1440" s="85"/>
    </row>
    <row r="1441" spans="20:39">
      <c r="T1441" s="85"/>
      <c r="U1441" s="85"/>
      <c r="V1441" s="85"/>
      <c r="W1441" s="85"/>
      <c r="X1441" s="85"/>
      <c r="Y1441" s="85"/>
      <c r="Z1441" s="85"/>
      <c r="AA1441" s="85"/>
      <c r="AB1441" s="85"/>
      <c r="AC1441" s="85"/>
      <c r="AD1441" s="85"/>
      <c r="AE1441" s="85"/>
      <c r="AF1441" s="85"/>
      <c r="AG1441" s="85"/>
      <c r="AH1441" s="85"/>
      <c r="AI1441" s="85"/>
      <c r="AJ1441" s="85"/>
      <c r="AK1441" s="85"/>
      <c r="AL1441" s="85"/>
      <c r="AM1441" s="85"/>
    </row>
    <row r="1442" spans="20:39">
      <c r="T1442" s="85"/>
      <c r="U1442" s="85"/>
      <c r="V1442" s="85"/>
      <c r="W1442" s="85"/>
      <c r="X1442" s="85"/>
      <c r="Y1442" s="85"/>
      <c r="Z1442" s="85"/>
      <c r="AA1442" s="85"/>
      <c r="AB1442" s="85"/>
      <c r="AC1442" s="85"/>
      <c r="AD1442" s="85"/>
      <c r="AE1442" s="85"/>
      <c r="AF1442" s="85"/>
      <c r="AG1442" s="85"/>
      <c r="AH1442" s="85"/>
      <c r="AI1442" s="85"/>
      <c r="AJ1442" s="85"/>
      <c r="AK1442" s="85"/>
      <c r="AL1442" s="85"/>
      <c r="AM1442" s="85"/>
    </row>
    <row r="1443" spans="20:39">
      <c r="T1443" s="85"/>
      <c r="U1443" s="85"/>
      <c r="V1443" s="85"/>
      <c r="W1443" s="85"/>
      <c r="X1443" s="85"/>
      <c r="Y1443" s="85"/>
      <c r="Z1443" s="85"/>
      <c r="AA1443" s="85"/>
      <c r="AB1443" s="85"/>
      <c r="AC1443" s="85"/>
      <c r="AD1443" s="85"/>
      <c r="AE1443" s="85"/>
      <c r="AF1443" s="85"/>
      <c r="AG1443" s="85"/>
      <c r="AH1443" s="85"/>
      <c r="AI1443" s="85"/>
      <c r="AJ1443" s="85"/>
      <c r="AK1443" s="85"/>
      <c r="AL1443" s="85"/>
      <c r="AM1443" s="85"/>
    </row>
    <row r="1444" spans="20:39">
      <c r="T1444" s="85"/>
      <c r="U1444" s="85"/>
      <c r="V1444" s="85"/>
      <c r="W1444" s="85"/>
      <c r="X1444" s="85"/>
      <c r="Y1444" s="85"/>
      <c r="Z1444" s="85"/>
      <c r="AA1444" s="85"/>
      <c r="AB1444" s="85"/>
      <c r="AC1444" s="85"/>
      <c r="AD1444" s="85"/>
      <c r="AE1444" s="85"/>
      <c r="AF1444" s="85"/>
      <c r="AG1444" s="85"/>
      <c r="AH1444" s="85"/>
      <c r="AI1444" s="85"/>
      <c r="AJ1444" s="85"/>
      <c r="AK1444" s="85"/>
      <c r="AL1444" s="85"/>
      <c r="AM1444" s="85"/>
    </row>
    <row r="1445" spans="20:39">
      <c r="T1445" s="85"/>
      <c r="U1445" s="85"/>
      <c r="V1445" s="85"/>
      <c r="W1445" s="85"/>
      <c r="X1445" s="85"/>
      <c r="Y1445" s="85"/>
      <c r="Z1445" s="85"/>
      <c r="AA1445" s="85"/>
      <c r="AB1445" s="85"/>
      <c r="AC1445" s="85"/>
      <c r="AD1445" s="85"/>
      <c r="AE1445" s="85"/>
      <c r="AF1445" s="85"/>
      <c r="AG1445" s="85"/>
      <c r="AH1445" s="85"/>
      <c r="AI1445" s="85"/>
      <c r="AJ1445" s="85"/>
      <c r="AK1445" s="85"/>
      <c r="AL1445" s="85"/>
      <c r="AM1445" s="85"/>
    </row>
    <row r="1446" spans="20:39">
      <c r="T1446" s="85"/>
      <c r="U1446" s="85"/>
      <c r="V1446" s="85"/>
      <c r="W1446" s="85"/>
      <c r="X1446" s="85"/>
      <c r="Y1446" s="85"/>
      <c r="Z1446" s="85"/>
      <c r="AA1446" s="85"/>
      <c r="AB1446" s="85"/>
      <c r="AC1446" s="85"/>
      <c r="AD1446" s="85"/>
      <c r="AE1446" s="85"/>
      <c r="AF1446" s="85"/>
      <c r="AG1446" s="85"/>
      <c r="AH1446" s="85"/>
      <c r="AI1446" s="85"/>
      <c r="AJ1446" s="85"/>
      <c r="AK1446" s="85"/>
      <c r="AL1446" s="85"/>
      <c r="AM1446" s="85"/>
    </row>
    <row r="1447" spans="20:39">
      <c r="T1447" s="85"/>
      <c r="U1447" s="85"/>
      <c r="V1447" s="85"/>
      <c r="W1447" s="85"/>
      <c r="X1447" s="85"/>
      <c r="Y1447" s="85"/>
      <c r="Z1447" s="85"/>
      <c r="AA1447" s="85"/>
      <c r="AB1447" s="85"/>
      <c r="AC1447" s="85"/>
      <c r="AD1447" s="85"/>
      <c r="AE1447" s="85"/>
      <c r="AF1447" s="85"/>
      <c r="AG1447" s="85"/>
      <c r="AH1447" s="85"/>
      <c r="AI1447" s="85"/>
      <c r="AJ1447" s="85"/>
      <c r="AK1447" s="85"/>
      <c r="AL1447" s="85"/>
      <c r="AM1447" s="85"/>
    </row>
    <row r="1448" spans="20:39">
      <c r="T1448" s="85"/>
      <c r="U1448" s="85"/>
      <c r="V1448" s="85"/>
      <c r="W1448" s="85"/>
      <c r="X1448" s="85"/>
      <c r="Y1448" s="85"/>
      <c r="Z1448" s="85"/>
      <c r="AA1448" s="85"/>
      <c r="AB1448" s="85"/>
      <c r="AC1448" s="85"/>
      <c r="AD1448" s="85"/>
      <c r="AE1448" s="85"/>
      <c r="AF1448" s="85"/>
      <c r="AG1448" s="85"/>
      <c r="AH1448" s="85"/>
      <c r="AI1448" s="85"/>
      <c r="AJ1448" s="85"/>
      <c r="AK1448" s="85"/>
      <c r="AL1448" s="85"/>
      <c r="AM1448" s="85"/>
    </row>
    <row r="1449" spans="20:39">
      <c r="T1449" s="85"/>
      <c r="U1449" s="85"/>
      <c r="V1449" s="85"/>
      <c r="W1449" s="85"/>
      <c r="X1449" s="85"/>
      <c r="Y1449" s="85"/>
      <c r="Z1449" s="85"/>
      <c r="AA1449" s="85"/>
      <c r="AB1449" s="85"/>
      <c r="AC1449" s="85"/>
      <c r="AD1449" s="85"/>
      <c r="AE1449" s="85"/>
      <c r="AF1449" s="85"/>
      <c r="AG1449" s="85"/>
      <c r="AH1449" s="85"/>
      <c r="AI1449" s="85"/>
      <c r="AJ1449" s="85"/>
      <c r="AK1449" s="85"/>
      <c r="AL1449" s="85"/>
      <c r="AM1449" s="85"/>
    </row>
    <row r="1450" spans="20:39">
      <c r="T1450" s="85"/>
      <c r="U1450" s="85"/>
      <c r="V1450" s="85"/>
      <c r="W1450" s="85"/>
      <c r="X1450" s="85"/>
      <c r="Y1450" s="85"/>
      <c r="Z1450" s="85"/>
      <c r="AA1450" s="85"/>
      <c r="AB1450" s="85"/>
      <c r="AC1450" s="85"/>
      <c r="AD1450" s="85"/>
      <c r="AE1450" s="85"/>
      <c r="AF1450" s="85"/>
      <c r="AG1450" s="85"/>
      <c r="AH1450" s="85"/>
      <c r="AI1450" s="85"/>
      <c r="AJ1450" s="85"/>
      <c r="AK1450" s="85"/>
      <c r="AL1450" s="85"/>
      <c r="AM1450" s="85"/>
    </row>
    <row r="1451" spans="20:39">
      <c r="T1451" s="85"/>
      <c r="U1451" s="85"/>
      <c r="V1451" s="85"/>
      <c r="W1451" s="85"/>
      <c r="X1451" s="85"/>
      <c r="Y1451" s="85"/>
      <c r="Z1451" s="85"/>
      <c r="AA1451" s="85"/>
      <c r="AB1451" s="85"/>
      <c r="AC1451" s="85"/>
      <c r="AD1451" s="85"/>
      <c r="AE1451" s="85"/>
      <c r="AF1451" s="85"/>
      <c r="AG1451" s="85"/>
      <c r="AH1451" s="85"/>
      <c r="AI1451" s="85"/>
      <c r="AJ1451" s="85"/>
      <c r="AK1451" s="85"/>
      <c r="AL1451" s="85"/>
      <c r="AM1451" s="85"/>
    </row>
    <row r="1452" spans="20:39">
      <c r="T1452" s="85"/>
      <c r="U1452" s="85"/>
      <c r="V1452" s="85"/>
      <c r="W1452" s="85"/>
      <c r="X1452" s="85"/>
      <c r="Y1452" s="85"/>
      <c r="Z1452" s="85"/>
      <c r="AA1452" s="85"/>
      <c r="AB1452" s="85"/>
      <c r="AC1452" s="85"/>
      <c r="AD1452" s="85"/>
      <c r="AE1452" s="85"/>
      <c r="AF1452" s="85"/>
      <c r="AG1452" s="85"/>
      <c r="AH1452" s="85"/>
      <c r="AI1452" s="85"/>
      <c r="AJ1452" s="85"/>
      <c r="AK1452" s="85"/>
      <c r="AL1452" s="85"/>
      <c r="AM1452" s="85"/>
    </row>
    <row r="1453" spans="20:39">
      <c r="T1453" s="85"/>
      <c r="U1453" s="85"/>
      <c r="V1453" s="85"/>
      <c r="W1453" s="85"/>
      <c r="X1453" s="85"/>
      <c r="Y1453" s="85"/>
      <c r="Z1453" s="85"/>
      <c r="AA1453" s="85"/>
      <c r="AB1453" s="85"/>
      <c r="AC1453" s="85"/>
      <c r="AD1453" s="85"/>
      <c r="AE1453" s="85"/>
      <c r="AF1453" s="85"/>
      <c r="AG1453" s="85"/>
      <c r="AH1453" s="85"/>
      <c r="AI1453" s="85"/>
      <c r="AJ1453" s="85"/>
      <c r="AK1453" s="85"/>
      <c r="AL1453" s="85"/>
      <c r="AM1453" s="85"/>
    </row>
    <row r="1454" spans="20:39">
      <c r="T1454" s="85"/>
      <c r="U1454" s="85"/>
      <c r="V1454" s="85"/>
      <c r="W1454" s="85"/>
      <c r="X1454" s="85"/>
      <c r="Y1454" s="85"/>
      <c r="Z1454" s="85"/>
      <c r="AA1454" s="85"/>
      <c r="AB1454" s="85"/>
      <c r="AC1454" s="85"/>
      <c r="AD1454" s="85"/>
      <c r="AE1454" s="85"/>
      <c r="AF1454" s="85"/>
      <c r="AG1454" s="85"/>
      <c r="AH1454" s="85"/>
      <c r="AI1454" s="85"/>
      <c r="AJ1454" s="85"/>
      <c r="AK1454" s="85"/>
      <c r="AL1454" s="85"/>
      <c r="AM1454" s="85"/>
    </row>
    <row r="1455" spans="20:39">
      <c r="T1455" s="85"/>
      <c r="U1455" s="85"/>
      <c r="V1455" s="85"/>
      <c r="W1455" s="85"/>
      <c r="X1455" s="85"/>
      <c r="Y1455" s="85"/>
      <c r="Z1455" s="85"/>
      <c r="AA1455" s="85"/>
      <c r="AB1455" s="85"/>
      <c r="AC1455" s="85"/>
      <c r="AD1455" s="85"/>
      <c r="AE1455" s="85"/>
      <c r="AF1455" s="85"/>
      <c r="AG1455" s="85"/>
      <c r="AH1455" s="85"/>
      <c r="AI1455" s="85"/>
      <c r="AJ1455" s="85"/>
      <c r="AK1455" s="85"/>
      <c r="AL1455" s="85"/>
      <c r="AM1455" s="85"/>
    </row>
    <row r="1456" spans="20:39">
      <c r="T1456" s="85"/>
      <c r="U1456" s="85"/>
      <c r="V1456" s="85"/>
      <c r="W1456" s="85"/>
      <c r="X1456" s="85"/>
      <c r="Y1456" s="85"/>
      <c r="Z1456" s="85"/>
      <c r="AA1456" s="85"/>
      <c r="AB1456" s="85"/>
      <c r="AC1456" s="85"/>
      <c r="AD1456" s="85"/>
      <c r="AE1456" s="85"/>
      <c r="AF1456" s="85"/>
      <c r="AG1456" s="85"/>
      <c r="AH1456" s="85"/>
      <c r="AI1456" s="85"/>
      <c r="AJ1456" s="85"/>
      <c r="AK1456" s="85"/>
      <c r="AL1456" s="85"/>
      <c r="AM1456" s="85"/>
    </row>
    <row r="1457" spans="20:39">
      <c r="T1457" s="85"/>
      <c r="U1457" s="85"/>
      <c r="V1457" s="85"/>
      <c r="W1457" s="85"/>
      <c r="X1457" s="85"/>
      <c r="Y1457" s="85"/>
      <c r="Z1457" s="85"/>
      <c r="AA1457" s="85"/>
      <c r="AB1457" s="85"/>
      <c r="AC1457" s="85"/>
      <c r="AD1457" s="85"/>
      <c r="AE1457" s="85"/>
      <c r="AF1457" s="85"/>
      <c r="AG1457" s="85"/>
      <c r="AH1457" s="85"/>
      <c r="AI1457" s="85"/>
      <c r="AJ1457" s="85"/>
      <c r="AK1457" s="85"/>
      <c r="AL1457" s="85"/>
      <c r="AM1457" s="85"/>
    </row>
    <row r="1458" spans="20:39">
      <c r="T1458" s="85"/>
      <c r="U1458" s="85"/>
      <c r="V1458" s="85"/>
      <c r="W1458" s="85"/>
      <c r="X1458" s="85"/>
      <c r="Y1458" s="85"/>
      <c r="Z1458" s="85"/>
      <c r="AA1458" s="85"/>
      <c r="AB1458" s="85"/>
      <c r="AC1458" s="85"/>
      <c r="AD1458" s="85"/>
      <c r="AE1458" s="85"/>
      <c r="AF1458" s="85"/>
      <c r="AG1458" s="85"/>
      <c r="AH1458" s="85"/>
      <c r="AI1458" s="85"/>
      <c r="AJ1458" s="85"/>
      <c r="AK1458" s="85"/>
      <c r="AL1458" s="85"/>
      <c r="AM1458" s="85"/>
    </row>
    <row r="1459" spans="20:39">
      <c r="T1459" s="85"/>
      <c r="U1459" s="85"/>
      <c r="V1459" s="85"/>
      <c r="W1459" s="85"/>
      <c r="X1459" s="85"/>
      <c r="Y1459" s="85"/>
      <c r="Z1459" s="85"/>
      <c r="AA1459" s="85"/>
      <c r="AB1459" s="85"/>
      <c r="AC1459" s="85"/>
      <c r="AD1459" s="85"/>
      <c r="AE1459" s="85"/>
      <c r="AF1459" s="85"/>
      <c r="AG1459" s="85"/>
      <c r="AH1459" s="85"/>
      <c r="AI1459" s="85"/>
      <c r="AJ1459" s="85"/>
      <c r="AK1459" s="85"/>
      <c r="AL1459" s="85"/>
      <c r="AM1459" s="85"/>
    </row>
    <row r="1460" spans="20:39">
      <c r="T1460" s="85"/>
      <c r="U1460" s="85"/>
      <c r="V1460" s="85"/>
      <c r="W1460" s="85"/>
      <c r="X1460" s="85"/>
      <c r="Y1460" s="85"/>
      <c r="Z1460" s="85"/>
      <c r="AA1460" s="85"/>
      <c r="AB1460" s="85"/>
      <c r="AC1460" s="85"/>
      <c r="AD1460" s="85"/>
      <c r="AE1460" s="85"/>
      <c r="AF1460" s="85"/>
      <c r="AG1460" s="85"/>
      <c r="AH1460" s="85"/>
      <c r="AI1460" s="85"/>
      <c r="AJ1460" s="85"/>
      <c r="AK1460" s="85"/>
      <c r="AL1460" s="85"/>
      <c r="AM1460" s="85"/>
    </row>
    <row r="1461" spans="20:39">
      <c r="T1461" s="85"/>
      <c r="U1461" s="85"/>
      <c r="V1461" s="85"/>
      <c r="W1461" s="85"/>
      <c r="X1461" s="85"/>
      <c r="Y1461" s="85"/>
      <c r="Z1461" s="85"/>
      <c r="AA1461" s="85"/>
      <c r="AB1461" s="85"/>
      <c r="AC1461" s="85"/>
      <c r="AD1461" s="85"/>
      <c r="AE1461" s="85"/>
      <c r="AF1461" s="85"/>
      <c r="AG1461" s="85"/>
      <c r="AH1461" s="85"/>
      <c r="AI1461" s="85"/>
      <c r="AJ1461" s="85"/>
      <c r="AK1461" s="85"/>
      <c r="AL1461" s="85"/>
      <c r="AM1461" s="85"/>
    </row>
    <row r="1462" spans="20:39">
      <c r="T1462" s="85"/>
      <c r="U1462" s="85"/>
      <c r="V1462" s="85"/>
      <c r="W1462" s="85"/>
      <c r="X1462" s="85"/>
      <c r="Y1462" s="85"/>
      <c r="Z1462" s="85"/>
      <c r="AA1462" s="85"/>
      <c r="AB1462" s="85"/>
      <c r="AC1462" s="85"/>
      <c r="AD1462" s="85"/>
      <c r="AE1462" s="85"/>
      <c r="AF1462" s="85"/>
      <c r="AG1462" s="85"/>
      <c r="AH1462" s="85"/>
      <c r="AI1462" s="85"/>
      <c r="AJ1462" s="85"/>
      <c r="AK1462" s="85"/>
      <c r="AL1462" s="85"/>
      <c r="AM1462" s="85"/>
    </row>
    <row r="1463" spans="20:39">
      <c r="T1463" s="85"/>
      <c r="U1463" s="85"/>
      <c r="V1463" s="85"/>
      <c r="W1463" s="85"/>
      <c r="X1463" s="85"/>
      <c r="Y1463" s="85"/>
      <c r="Z1463" s="85"/>
      <c r="AA1463" s="85"/>
      <c r="AB1463" s="85"/>
      <c r="AC1463" s="85"/>
      <c r="AD1463" s="85"/>
      <c r="AE1463" s="85"/>
      <c r="AF1463" s="85"/>
      <c r="AG1463" s="85"/>
      <c r="AH1463" s="85"/>
      <c r="AI1463" s="85"/>
      <c r="AJ1463" s="85"/>
      <c r="AK1463" s="85"/>
      <c r="AL1463" s="85"/>
      <c r="AM1463" s="85"/>
    </row>
    <row r="1464" spans="20:39">
      <c r="T1464" s="85"/>
      <c r="U1464" s="85"/>
      <c r="V1464" s="85"/>
      <c r="W1464" s="85"/>
      <c r="X1464" s="85"/>
      <c r="Y1464" s="85"/>
      <c r="Z1464" s="85"/>
      <c r="AA1464" s="85"/>
      <c r="AB1464" s="85"/>
      <c r="AC1464" s="85"/>
      <c r="AD1464" s="85"/>
      <c r="AE1464" s="85"/>
      <c r="AF1464" s="85"/>
      <c r="AG1464" s="85"/>
      <c r="AH1464" s="85"/>
      <c r="AI1464" s="85"/>
      <c r="AJ1464" s="85"/>
      <c r="AK1464" s="85"/>
      <c r="AL1464" s="85"/>
      <c r="AM1464" s="85"/>
    </row>
    <row r="1465" spans="20:39">
      <c r="T1465" s="85"/>
      <c r="U1465" s="85"/>
      <c r="V1465" s="85"/>
      <c r="W1465" s="85"/>
      <c r="X1465" s="85"/>
      <c r="Y1465" s="85"/>
      <c r="Z1465" s="85"/>
      <c r="AA1465" s="85"/>
      <c r="AB1465" s="85"/>
      <c r="AC1465" s="85"/>
      <c r="AD1465" s="85"/>
      <c r="AE1465" s="85"/>
      <c r="AF1465" s="85"/>
      <c r="AG1465" s="85"/>
      <c r="AH1465" s="85"/>
      <c r="AI1465" s="85"/>
      <c r="AJ1465" s="85"/>
      <c r="AK1465" s="85"/>
      <c r="AL1465" s="85"/>
      <c r="AM1465" s="85"/>
    </row>
    <row r="1466" spans="20:39">
      <c r="T1466" s="85"/>
      <c r="U1466" s="85"/>
      <c r="V1466" s="85"/>
      <c r="W1466" s="85"/>
      <c r="X1466" s="85"/>
      <c r="Y1466" s="85"/>
      <c r="Z1466" s="85"/>
      <c r="AA1466" s="85"/>
      <c r="AB1466" s="85"/>
      <c r="AC1466" s="85"/>
      <c r="AD1466" s="85"/>
      <c r="AE1466" s="85"/>
      <c r="AF1466" s="85"/>
      <c r="AG1466" s="85"/>
      <c r="AH1466" s="85"/>
      <c r="AI1466" s="85"/>
      <c r="AJ1466" s="85"/>
      <c r="AK1466" s="85"/>
      <c r="AL1466" s="85"/>
      <c r="AM1466" s="85"/>
    </row>
    <row r="1467" spans="20:39">
      <c r="T1467" s="85"/>
      <c r="U1467" s="85"/>
      <c r="V1467" s="85"/>
      <c r="W1467" s="85"/>
      <c r="X1467" s="85"/>
      <c r="Y1467" s="85"/>
      <c r="Z1467" s="85"/>
      <c r="AA1467" s="85"/>
      <c r="AB1467" s="85"/>
      <c r="AC1467" s="85"/>
      <c r="AD1467" s="85"/>
      <c r="AE1467" s="85"/>
      <c r="AF1467" s="85"/>
      <c r="AG1467" s="85"/>
      <c r="AH1467" s="85"/>
      <c r="AI1467" s="85"/>
      <c r="AJ1467" s="85"/>
      <c r="AK1467" s="85"/>
      <c r="AL1467" s="85"/>
      <c r="AM1467" s="85"/>
    </row>
    <row r="1468" spans="20:39">
      <c r="T1468" s="85"/>
      <c r="U1468" s="85"/>
      <c r="V1468" s="85"/>
      <c r="W1468" s="85"/>
      <c r="X1468" s="85"/>
      <c r="Y1468" s="85"/>
      <c r="Z1468" s="85"/>
      <c r="AA1468" s="85"/>
      <c r="AB1468" s="85"/>
      <c r="AC1468" s="85"/>
      <c r="AD1468" s="85"/>
      <c r="AE1468" s="85"/>
      <c r="AF1468" s="85"/>
      <c r="AG1468" s="85"/>
      <c r="AH1468" s="85"/>
      <c r="AI1468" s="85"/>
      <c r="AJ1468" s="85"/>
      <c r="AK1468" s="85"/>
      <c r="AL1468" s="85"/>
      <c r="AM1468" s="85"/>
    </row>
    <row r="1469" spans="20:39">
      <c r="T1469" s="85"/>
      <c r="U1469" s="85"/>
      <c r="V1469" s="85"/>
      <c r="W1469" s="85"/>
      <c r="X1469" s="85"/>
      <c r="Y1469" s="85"/>
      <c r="Z1469" s="85"/>
      <c r="AA1469" s="85"/>
      <c r="AB1469" s="85"/>
      <c r="AC1469" s="85"/>
      <c r="AD1469" s="85"/>
      <c r="AE1469" s="85"/>
      <c r="AF1469" s="85"/>
      <c r="AG1469" s="85"/>
      <c r="AH1469" s="85"/>
      <c r="AI1469" s="85"/>
      <c r="AJ1469" s="85"/>
      <c r="AK1469" s="85"/>
      <c r="AL1469" s="85"/>
      <c r="AM1469" s="85"/>
    </row>
    <row r="1470" spans="20:39">
      <c r="T1470" s="85"/>
      <c r="U1470" s="85"/>
      <c r="V1470" s="85"/>
      <c r="W1470" s="85"/>
      <c r="X1470" s="85"/>
      <c r="Y1470" s="85"/>
      <c r="Z1470" s="85"/>
      <c r="AA1470" s="85"/>
      <c r="AB1470" s="85"/>
      <c r="AC1470" s="85"/>
      <c r="AD1470" s="85"/>
      <c r="AE1470" s="85"/>
      <c r="AF1470" s="85"/>
      <c r="AG1470" s="85"/>
      <c r="AH1470" s="85"/>
      <c r="AI1470" s="85"/>
      <c r="AJ1470" s="85"/>
      <c r="AK1470" s="85"/>
      <c r="AL1470" s="85"/>
      <c r="AM1470" s="85"/>
    </row>
    <row r="1471" spans="20:39">
      <c r="T1471" s="85"/>
      <c r="U1471" s="85"/>
      <c r="V1471" s="85"/>
      <c r="W1471" s="85"/>
      <c r="X1471" s="85"/>
      <c r="Y1471" s="85"/>
      <c r="Z1471" s="85"/>
      <c r="AA1471" s="85"/>
      <c r="AB1471" s="85"/>
      <c r="AC1471" s="85"/>
      <c r="AD1471" s="85"/>
      <c r="AE1471" s="85"/>
      <c r="AF1471" s="85"/>
      <c r="AG1471" s="85"/>
      <c r="AH1471" s="85"/>
      <c r="AI1471" s="85"/>
      <c r="AJ1471" s="85"/>
      <c r="AK1471" s="85"/>
      <c r="AL1471" s="85"/>
      <c r="AM1471" s="85"/>
    </row>
    <row r="1472" spans="20:39">
      <c r="T1472" s="85"/>
      <c r="U1472" s="85"/>
      <c r="V1472" s="85"/>
      <c r="W1472" s="85"/>
      <c r="X1472" s="85"/>
      <c r="Y1472" s="85"/>
      <c r="Z1472" s="85"/>
      <c r="AA1472" s="85"/>
      <c r="AB1472" s="85"/>
      <c r="AC1472" s="85"/>
      <c r="AD1472" s="85"/>
      <c r="AE1472" s="85"/>
      <c r="AF1472" s="85"/>
      <c r="AG1472" s="85"/>
      <c r="AH1472" s="85"/>
      <c r="AI1472" s="85"/>
      <c r="AJ1472" s="85"/>
      <c r="AK1472" s="85"/>
      <c r="AL1472" s="85"/>
      <c r="AM1472" s="85"/>
    </row>
    <row r="1473" spans="20:39">
      <c r="T1473" s="85"/>
      <c r="U1473" s="85"/>
      <c r="V1473" s="85"/>
      <c r="W1473" s="85"/>
      <c r="X1473" s="85"/>
      <c r="Y1473" s="85"/>
      <c r="Z1473" s="85"/>
      <c r="AA1473" s="85"/>
      <c r="AB1473" s="85"/>
      <c r="AC1473" s="85"/>
      <c r="AD1473" s="85"/>
      <c r="AE1473" s="85"/>
      <c r="AF1473" s="85"/>
      <c r="AG1473" s="85"/>
      <c r="AH1473" s="85"/>
      <c r="AI1473" s="85"/>
      <c r="AJ1473" s="85"/>
      <c r="AK1473" s="85"/>
      <c r="AL1473" s="85"/>
      <c r="AM1473" s="85"/>
    </row>
    <row r="1474" spans="20:39">
      <c r="T1474" s="85"/>
      <c r="U1474" s="85"/>
      <c r="V1474" s="85"/>
      <c r="W1474" s="85"/>
      <c r="X1474" s="85"/>
      <c r="Y1474" s="85"/>
      <c r="Z1474" s="85"/>
      <c r="AA1474" s="85"/>
      <c r="AB1474" s="85"/>
      <c r="AC1474" s="85"/>
      <c r="AD1474" s="85"/>
      <c r="AE1474" s="85"/>
      <c r="AF1474" s="85"/>
      <c r="AG1474" s="85"/>
      <c r="AH1474" s="85"/>
      <c r="AI1474" s="85"/>
      <c r="AJ1474" s="85"/>
      <c r="AK1474" s="85"/>
      <c r="AL1474" s="85"/>
      <c r="AM1474" s="85"/>
    </row>
    <row r="1475" spans="20:39">
      <c r="T1475" s="85"/>
      <c r="U1475" s="85"/>
      <c r="V1475" s="85"/>
      <c r="W1475" s="85"/>
      <c r="X1475" s="85"/>
      <c r="Y1475" s="85"/>
      <c r="Z1475" s="85"/>
      <c r="AA1475" s="85"/>
      <c r="AB1475" s="85"/>
      <c r="AC1475" s="85"/>
      <c r="AD1475" s="85"/>
      <c r="AE1475" s="85"/>
      <c r="AF1475" s="85"/>
      <c r="AG1475" s="85"/>
      <c r="AH1475" s="85"/>
      <c r="AI1475" s="85"/>
      <c r="AJ1475" s="85"/>
      <c r="AK1475" s="85"/>
      <c r="AL1475" s="85"/>
      <c r="AM1475" s="85"/>
    </row>
    <row r="1476" spans="20:39">
      <c r="T1476" s="85"/>
      <c r="U1476" s="85"/>
      <c r="V1476" s="85"/>
      <c r="W1476" s="85"/>
      <c r="X1476" s="85"/>
      <c r="Y1476" s="85"/>
      <c r="Z1476" s="85"/>
      <c r="AA1476" s="85"/>
      <c r="AB1476" s="85"/>
      <c r="AC1476" s="85"/>
      <c r="AD1476" s="85"/>
      <c r="AE1476" s="85"/>
      <c r="AF1476" s="85"/>
      <c r="AG1476" s="85"/>
      <c r="AH1476" s="85"/>
      <c r="AI1476" s="85"/>
      <c r="AJ1476" s="85"/>
      <c r="AK1476" s="85"/>
      <c r="AL1476" s="85"/>
      <c r="AM1476" s="85"/>
    </row>
    <row r="1477" spans="20:39">
      <c r="T1477" s="85"/>
      <c r="U1477" s="85"/>
      <c r="V1477" s="85"/>
      <c r="W1477" s="85"/>
      <c r="X1477" s="85"/>
      <c r="Y1477" s="85"/>
      <c r="Z1477" s="85"/>
      <c r="AA1477" s="85"/>
      <c r="AB1477" s="85"/>
      <c r="AC1477" s="85"/>
      <c r="AD1477" s="85"/>
      <c r="AE1477" s="85"/>
      <c r="AF1477" s="85"/>
      <c r="AG1477" s="85"/>
      <c r="AH1477" s="85"/>
      <c r="AI1477" s="85"/>
      <c r="AJ1477" s="85"/>
      <c r="AK1477" s="85"/>
      <c r="AL1477" s="85"/>
      <c r="AM1477" s="85"/>
    </row>
    <row r="1478" spans="20:39">
      <c r="T1478" s="85"/>
      <c r="U1478" s="85"/>
      <c r="V1478" s="85"/>
      <c r="W1478" s="85"/>
      <c r="X1478" s="85"/>
      <c r="Y1478" s="85"/>
      <c r="Z1478" s="85"/>
      <c r="AA1478" s="85"/>
      <c r="AB1478" s="85"/>
      <c r="AC1478" s="85"/>
      <c r="AD1478" s="85"/>
      <c r="AE1478" s="85"/>
      <c r="AF1478" s="85"/>
      <c r="AG1478" s="85"/>
      <c r="AH1478" s="85"/>
      <c r="AI1478" s="85"/>
      <c r="AJ1478" s="85"/>
      <c r="AK1478" s="85"/>
      <c r="AL1478" s="85"/>
      <c r="AM1478" s="85"/>
    </row>
    <row r="1479" spans="20:39">
      <c r="T1479" s="85"/>
      <c r="U1479" s="85"/>
      <c r="V1479" s="85"/>
      <c r="W1479" s="85"/>
      <c r="X1479" s="85"/>
      <c r="Y1479" s="85"/>
      <c r="Z1479" s="85"/>
      <c r="AA1479" s="85"/>
      <c r="AB1479" s="85"/>
      <c r="AC1479" s="85"/>
      <c r="AD1479" s="85"/>
      <c r="AE1479" s="85"/>
      <c r="AF1479" s="85"/>
      <c r="AG1479" s="85"/>
      <c r="AH1479" s="85"/>
      <c r="AI1479" s="85"/>
      <c r="AJ1479" s="85"/>
      <c r="AK1479" s="85"/>
      <c r="AL1479" s="85"/>
      <c r="AM1479" s="85"/>
    </row>
    <row r="1480" spans="20:39">
      <c r="T1480" s="85"/>
      <c r="U1480" s="85"/>
      <c r="V1480" s="85"/>
      <c r="W1480" s="85"/>
      <c r="X1480" s="85"/>
      <c r="Y1480" s="85"/>
      <c r="Z1480" s="85"/>
      <c r="AA1480" s="85"/>
      <c r="AB1480" s="85"/>
      <c r="AC1480" s="85"/>
      <c r="AD1480" s="85"/>
      <c r="AE1480" s="85"/>
      <c r="AF1480" s="85"/>
      <c r="AG1480" s="85"/>
      <c r="AH1480" s="85"/>
      <c r="AI1480" s="85"/>
      <c r="AJ1480" s="85"/>
      <c r="AK1480" s="85"/>
      <c r="AL1480" s="85"/>
      <c r="AM1480" s="85"/>
    </row>
    <row r="1481" spans="20:39">
      <c r="T1481" s="85"/>
      <c r="U1481" s="85"/>
      <c r="V1481" s="85"/>
      <c r="W1481" s="85"/>
      <c r="X1481" s="85"/>
      <c r="Y1481" s="85"/>
      <c r="Z1481" s="85"/>
      <c r="AA1481" s="85"/>
      <c r="AB1481" s="85"/>
      <c r="AC1481" s="85"/>
      <c r="AD1481" s="85"/>
      <c r="AE1481" s="85"/>
      <c r="AF1481" s="85"/>
      <c r="AG1481" s="85"/>
      <c r="AH1481" s="85"/>
      <c r="AI1481" s="85"/>
      <c r="AJ1481" s="85"/>
      <c r="AK1481" s="85"/>
      <c r="AL1481" s="85"/>
      <c r="AM1481" s="85"/>
    </row>
    <row r="1482" spans="20:39">
      <c r="T1482" s="85"/>
      <c r="U1482" s="85"/>
      <c r="V1482" s="85"/>
      <c r="W1482" s="85"/>
      <c r="X1482" s="85"/>
      <c r="Y1482" s="85"/>
      <c r="Z1482" s="85"/>
      <c r="AA1482" s="85"/>
      <c r="AB1482" s="85"/>
      <c r="AC1482" s="85"/>
      <c r="AD1482" s="85"/>
      <c r="AE1482" s="85"/>
      <c r="AF1482" s="85"/>
      <c r="AG1482" s="85"/>
      <c r="AH1482" s="85"/>
      <c r="AI1482" s="85"/>
      <c r="AJ1482" s="85"/>
      <c r="AK1482" s="85"/>
      <c r="AL1482" s="85"/>
      <c r="AM1482" s="85"/>
    </row>
    <row r="1483" spans="20:39">
      <c r="T1483" s="85"/>
      <c r="U1483" s="85"/>
      <c r="V1483" s="85"/>
      <c r="W1483" s="85"/>
      <c r="X1483" s="85"/>
      <c r="Y1483" s="85"/>
      <c r="Z1483" s="85"/>
      <c r="AA1483" s="85"/>
      <c r="AB1483" s="85"/>
      <c r="AC1483" s="85"/>
      <c r="AD1483" s="85"/>
      <c r="AE1483" s="85"/>
      <c r="AF1483" s="85"/>
      <c r="AG1483" s="85"/>
      <c r="AH1483" s="85"/>
      <c r="AI1483" s="85"/>
      <c r="AJ1483" s="85"/>
      <c r="AK1483" s="85"/>
      <c r="AL1483" s="85"/>
      <c r="AM1483" s="85"/>
    </row>
    <row r="1484" spans="20:39">
      <c r="T1484" s="85"/>
      <c r="U1484" s="85"/>
      <c r="V1484" s="85"/>
      <c r="W1484" s="85"/>
      <c r="X1484" s="85"/>
      <c r="Y1484" s="85"/>
      <c r="Z1484" s="85"/>
      <c r="AA1484" s="85"/>
      <c r="AB1484" s="85"/>
      <c r="AC1484" s="85"/>
      <c r="AD1484" s="85"/>
      <c r="AE1484" s="85"/>
      <c r="AF1484" s="85"/>
      <c r="AG1484" s="85"/>
      <c r="AH1484" s="85"/>
      <c r="AI1484" s="85"/>
      <c r="AJ1484" s="85"/>
      <c r="AK1484" s="85"/>
      <c r="AL1484" s="85"/>
      <c r="AM1484" s="85"/>
    </row>
    <row r="1485" spans="20:39">
      <c r="T1485" s="85"/>
      <c r="U1485" s="85"/>
      <c r="V1485" s="85"/>
      <c r="W1485" s="85"/>
      <c r="X1485" s="85"/>
      <c r="Y1485" s="85"/>
      <c r="Z1485" s="85"/>
      <c r="AA1485" s="85"/>
      <c r="AB1485" s="85"/>
      <c r="AC1485" s="85"/>
      <c r="AD1485" s="85"/>
      <c r="AE1485" s="85"/>
      <c r="AF1485" s="85"/>
      <c r="AG1485" s="85"/>
      <c r="AH1485" s="85"/>
      <c r="AI1485" s="85"/>
      <c r="AJ1485" s="85"/>
      <c r="AK1485" s="85"/>
      <c r="AL1485" s="85"/>
      <c r="AM1485" s="85"/>
    </row>
    <row r="1486" spans="20:39">
      <c r="T1486" s="85"/>
      <c r="U1486" s="85"/>
      <c r="V1486" s="85"/>
      <c r="W1486" s="85"/>
      <c r="X1486" s="85"/>
      <c r="Y1486" s="85"/>
      <c r="Z1486" s="85"/>
      <c r="AA1486" s="85"/>
      <c r="AB1486" s="85"/>
      <c r="AC1486" s="85"/>
      <c r="AD1486" s="85"/>
      <c r="AE1486" s="85"/>
      <c r="AF1486" s="85"/>
      <c r="AG1486" s="85"/>
      <c r="AH1486" s="85"/>
      <c r="AI1486" s="85"/>
      <c r="AJ1486" s="85"/>
      <c r="AK1486" s="85"/>
      <c r="AL1486" s="85"/>
      <c r="AM1486" s="85"/>
    </row>
    <row r="1487" spans="20:39">
      <c r="T1487" s="85"/>
      <c r="U1487" s="85"/>
      <c r="V1487" s="85"/>
      <c r="W1487" s="85"/>
      <c r="X1487" s="85"/>
      <c r="Y1487" s="85"/>
      <c r="Z1487" s="85"/>
      <c r="AA1487" s="85"/>
      <c r="AB1487" s="85"/>
      <c r="AC1487" s="85"/>
      <c r="AD1487" s="85"/>
      <c r="AE1487" s="85"/>
      <c r="AF1487" s="85"/>
      <c r="AG1487" s="85"/>
      <c r="AH1487" s="85"/>
      <c r="AI1487" s="85"/>
      <c r="AJ1487" s="85"/>
      <c r="AK1487" s="85"/>
      <c r="AL1487" s="85"/>
      <c r="AM1487" s="85"/>
    </row>
    <row r="1488" spans="20:39">
      <c r="T1488" s="85"/>
      <c r="U1488" s="85"/>
      <c r="V1488" s="85"/>
      <c r="W1488" s="85"/>
      <c r="X1488" s="85"/>
      <c r="Y1488" s="85"/>
      <c r="Z1488" s="85"/>
      <c r="AA1488" s="85"/>
      <c r="AB1488" s="85"/>
      <c r="AC1488" s="85"/>
      <c r="AD1488" s="85"/>
      <c r="AE1488" s="85"/>
      <c r="AF1488" s="85"/>
      <c r="AG1488" s="85"/>
      <c r="AH1488" s="85"/>
      <c r="AI1488" s="85"/>
      <c r="AJ1488" s="85"/>
      <c r="AK1488" s="85"/>
      <c r="AL1488" s="85"/>
      <c r="AM1488" s="85"/>
    </row>
    <row r="1489" spans="20:39">
      <c r="T1489" s="85"/>
      <c r="U1489" s="85"/>
      <c r="V1489" s="85"/>
      <c r="W1489" s="85"/>
      <c r="X1489" s="85"/>
      <c r="Y1489" s="85"/>
      <c r="Z1489" s="85"/>
      <c r="AA1489" s="85"/>
      <c r="AB1489" s="85"/>
      <c r="AC1489" s="85"/>
      <c r="AD1489" s="85"/>
      <c r="AE1489" s="85"/>
      <c r="AF1489" s="85"/>
      <c r="AG1489" s="85"/>
      <c r="AH1489" s="85"/>
      <c r="AI1489" s="85"/>
      <c r="AJ1489" s="85"/>
      <c r="AK1489" s="85"/>
      <c r="AL1489" s="85"/>
      <c r="AM1489" s="85"/>
    </row>
    <row r="1490" spans="20:39">
      <c r="T1490" s="85"/>
      <c r="U1490" s="85"/>
      <c r="V1490" s="85"/>
      <c r="W1490" s="85"/>
      <c r="X1490" s="85"/>
      <c r="Y1490" s="85"/>
      <c r="Z1490" s="85"/>
      <c r="AA1490" s="85"/>
      <c r="AB1490" s="85"/>
      <c r="AC1490" s="85"/>
      <c r="AD1490" s="85"/>
      <c r="AE1490" s="85"/>
      <c r="AF1490" s="85"/>
      <c r="AG1490" s="85"/>
      <c r="AH1490" s="85"/>
      <c r="AI1490" s="85"/>
      <c r="AJ1490" s="85"/>
      <c r="AK1490" s="85"/>
      <c r="AL1490" s="85"/>
      <c r="AM1490" s="85"/>
    </row>
    <row r="1491" spans="20:39">
      <c r="T1491" s="85"/>
      <c r="U1491" s="85"/>
      <c r="V1491" s="85"/>
      <c r="W1491" s="85"/>
      <c r="X1491" s="85"/>
      <c r="Y1491" s="85"/>
      <c r="Z1491" s="85"/>
      <c r="AA1491" s="85"/>
      <c r="AB1491" s="85"/>
      <c r="AC1491" s="85"/>
      <c r="AD1491" s="85"/>
      <c r="AE1491" s="85"/>
      <c r="AF1491" s="85"/>
      <c r="AG1491" s="85"/>
      <c r="AH1491" s="85"/>
      <c r="AI1491" s="85"/>
      <c r="AJ1491" s="85"/>
      <c r="AK1491" s="85"/>
      <c r="AL1491" s="85"/>
      <c r="AM1491" s="85"/>
    </row>
    <row r="1492" spans="20:39">
      <c r="T1492" s="85"/>
      <c r="U1492" s="85"/>
      <c r="V1492" s="85"/>
      <c r="W1492" s="85"/>
      <c r="X1492" s="85"/>
      <c r="Y1492" s="85"/>
      <c r="Z1492" s="85"/>
      <c r="AA1492" s="85"/>
      <c r="AB1492" s="85"/>
      <c r="AC1492" s="85"/>
      <c r="AD1492" s="85"/>
      <c r="AE1492" s="85"/>
      <c r="AF1492" s="85"/>
      <c r="AG1492" s="85"/>
      <c r="AH1492" s="85"/>
      <c r="AI1492" s="85"/>
      <c r="AJ1492" s="85"/>
      <c r="AK1492" s="85"/>
      <c r="AL1492" s="85"/>
      <c r="AM1492" s="85"/>
    </row>
    <row r="1493" spans="20:39">
      <c r="T1493" s="85"/>
      <c r="U1493" s="85"/>
      <c r="V1493" s="85"/>
      <c r="W1493" s="85"/>
      <c r="X1493" s="85"/>
      <c r="Y1493" s="85"/>
      <c r="Z1493" s="85"/>
      <c r="AA1493" s="85"/>
      <c r="AB1493" s="85"/>
      <c r="AC1493" s="85"/>
      <c r="AD1493" s="85"/>
      <c r="AE1493" s="85"/>
      <c r="AF1493" s="85"/>
      <c r="AG1493" s="85"/>
      <c r="AH1493" s="85"/>
      <c r="AI1493" s="85"/>
      <c r="AJ1493" s="85"/>
      <c r="AK1493" s="85"/>
      <c r="AL1493" s="85"/>
      <c r="AM1493" s="85"/>
    </row>
    <row r="1494" spans="20:39">
      <c r="T1494" s="85"/>
      <c r="U1494" s="85"/>
      <c r="V1494" s="85"/>
      <c r="W1494" s="85"/>
      <c r="X1494" s="85"/>
      <c r="Y1494" s="85"/>
      <c r="Z1494" s="85"/>
      <c r="AA1494" s="85"/>
      <c r="AB1494" s="85"/>
      <c r="AC1494" s="85"/>
      <c r="AD1494" s="85"/>
      <c r="AE1494" s="85"/>
      <c r="AF1494" s="85"/>
      <c r="AG1494" s="85"/>
      <c r="AH1494" s="85"/>
      <c r="AI1494" s="85"/>
      <c r="AJ1494" s="85"/>
      <c r="AK1494" s="85"/>
      <c r="AL1494" s="85"/>
      <c r="AM1494" s="85"/>
    </row>
    <row r="1495" spans="20:39">
      <c r="T1495" s="85"/>
      <c r="U1495" s="85"/>
      <c r="V1495" s="85"/>
      <c r="W1495" s="85"/>
      <c r="X1495" s="85"/>
      <c r="Y1495" s="85"/>
      <c r="Z1495" s="85"/>
      <c r="AA1495" s="85"/>
      <c r="AB1495" s="85"/>
      <c r="AC1495" s="85"/>
      <c r="AD1495" s="85"/>
      <c r="AE1495" s="85"/>
      <c r="AF1495" s="85"/>
      <c r="AG1495" s="85"/>
      <c r="AH1495" s="85"/>
      <c r="AI1495" s="85"/>
      <c r="AJ1495" s="85"/>
      <c r="AK1495" s="85"/>
      <c r="AL1495" s="85"/>
      <c r="AM1495" s="85"/>
    </row>
    <row r="1496" spans="20:39">
      <c r="T1496" s="85"/>
      <c r="U1496" s="85"/>
      <c r="V1496" s="85"/>
      <c r="W1496" s="85"/>
      <c r="X1496" s="85"/>
      <c r="Y1496" s="85"/>
      <c r="Z1496" s="85"/>
      <c r="AA1496" s="85"/>
      <c r="AB1496" s="85"/>
      <c r="AC1496" s="85"/>
      <c r="AD1496" s="85"/>
      <c r="AE1496" s="85"/>
      <c r="AF1496" s="85"/>
      <c r="AG1496" s="85"/>
      <c r="AH1496" s="85"/>
      <c r="AI1496" s="85"/>
      <c r="AJ1496" s="85"/>
      <c r="AK1496" s="85"/>
      <c r="AL1496" s="85"/>
      <c r="AM1496" s="85"/>
    </row>
    <row r="1497" spans="20:39">
      <c r="T1497" s="85"/>
      <c r="U1497" s="85"/>
      <c r="V1497" s="85"/>
      <c r="W1497" s="85"/>
      <c r="X1497" s="85"/>
      <c r="Y1497" s="85"/>
      <c r="Z1497" s="85"/>
      <c r="AA1497" s="85"/>
      <c r="AB1497" s="85"/>
      <c r="AC1497" s="85"/>
      <c r="AD1497" s="85"/>
      <c r="AE1497" s="85"/>
      <c r="AF1497" s="85"/>
      <c r="AG1497" s="85"/>
      <c r="AH1497" s="85"/>
      <c r="AI1497" s="85"/>
      <c r="AJ1497" s="85"/>
      <c r="AK1497" s="85"/>
      <c r="AL1497" s="85"/>
      <c r="AM1497" s="85"/>
    </row>
    <row r="1498" spans="20:39">
      <c r="T1498" s="85"/>
      <c r="U1498" s="85"/>
      <c r="V1498" s="85"/>
      <c r="W1498" s="85"/>
      <c r="X1498" s="85"/>
      <c r="Y1498" s="85"/>
      <c r="Z1498" s="85"/>
      <c r="AA1498" s="85"/>
      <c r="AB1498" s="85"/>
      <c r="AC1498" s="85"/>
      <c r="AD1498" s="85"/>
      <c r="AE1498" s="85"/>
      <c r="AF1498" s="85"/>
      <c r="AG1498" s="85"/>
      <c r="AH1498" s="85"/>
      <c r="AI1498" s="85"/>
      <c r="AJ1498" s="85"/>
      <c r="AK1498" s="85"/>
      <c r="AL1498" s="85"/>
      <c r="AM1498" s="85"/>
    </row>
    <row r="1499" spans="20:39">
      <c r="T1499" s="85"/>
      <c r="U1499" s="85"/>
      <c r="V1499" s="85"/>
      <c r="W1499" s="85"/>
      <c r="X1499" s="85"/>
      <c r="Y1499" s="85"/>
      <c r="Z1499" s="85"/>
      <c r="AA1499" s="85"/>
      <c r="AB1499" s="85"/>
      <c r="AC1499" s="85"/>
      <c r="AD1499" s="85"/>
      <c r="AE1499" s="85"/>
      <c r="AF1499" s="85"/>
      <c r="AG1499" s="85"/>
      <c r="AH1499" s="85"/>
      <c r="AI1499" s="85"/>
      <c r="AJ1499" s="85"/>
      <c r="AK1499" s="85"/>
      <c r="AL1499" s="85"/>
      <c r="AM1499" s="85"/>
    </row>
    <row r="1500" spans="20:39">
      <c r="T1500" s="85"/>
      <c r="U1500" s="85"/>
      <c r="V1500" s="85"/>
      <c r="W1500" s="85"/>
      <c r="X1500" s="85"/>
      <c r="Y1500" s="85"/>
      <c r="Z1500" s="85"/>
      <c r="AA1500" s="85"/>
      <c r="AB1500" s="85"/>
      <c r="AC1500" s="85"/>
      <c r="AD1500" s="85"/>
      <c r="AE1500" s="85"/>
      <c r="AF1500" s="85"/>
      <c r="AG1500" s="85"/>
      <c r="AH1500" s="85"/>
      <c r="AI1500" s="85"/>
      <c r="AJ1500" s="85"/>
      <c r="AK1500" s="85"/>
      <c r="AL1500" s="85"/>
      <c r="AM1500" s="85"/>
    </row>
    <row r="1501" spans="20:39">
      <c r="T1501" s="85"/>
      <c r="U1501" s="85"/>
      <c r="V1501" s="85"/>
      <c r="W1501" s="85"/>
      <c r="X1501" s="85"/>
      <c r="Y1501" s="85"/>
      <c r="Z1501" s="85"/>
      <c r="AA1501" s="85"/>
      <c r="AB1501" s="85"/>
      <c r="AC1501" s="85"/>
      <c r="AD1501" s="85"/>
      <c r="AE1501" s="85"/>
      <c r="AF1501" s="85"/>
      <c r="AG1501" s="85"/>
      <c r="AH1501" s="85"/>
      <c r="AI1501" s="85"/>
      <c r="AJ1501" s="85"/>
      <c r="AK1501" s="85"/>
      <c r="AL1501" s="85"/>
      <c r="AM1501" s="85"/>
    </row>
    <row r="1502" spans="20:39">
      <c r="T1502" s="85"/>
      <c r="U1502" s="85"/>
      <c r="V1502" s="85"/>
      <c r="W1502" s="85"/>
      <c r="X1502" s="85"/>
      <c r="Y1502" s="85"/>
      <c r="Z1502" s="85"/>
      <c r="AA1502" s="85"/>
      <c r="AB1502" s="85"/>
      <c r="AC1502" s="85"/>
      <c r="AD1502" s="85"/>
      <c r="AE1502" s="85"/>
      <c r="AF1502" s="85"/>
      <c r="AG1502" s="85"/>
      <c r="AH1502" s="85"/>
      <c r="AI1502" s="85"/>
      <c r="AJ1502" s="85"/>
      <c r="AK1502" s="85"/>
      <c r="AL1502" s="85"/>
      <c r="AM1502" s="85"/>
    </row>
    <row r="1503" spans="20:39">
      <c r="T1503" s="85"/>
      <c r="U1503" s="85"/>
      <c r="V1503" s="85"/>
      <c r="W1503" s="85"/>
      <c r="X1503" s="85"/>
      <c r="Y1503" s="85"/>
      <c r="Z1503" s="85"/>
      <c r="AA1503" s="85"/>
      <c r="AB1503" s="85"/>
      <c r="AC1503" s="85"/>
      <c r="AD1503" s="85"/>
      <c r="AE1503" s="85"/>
      <c r="AF1503" s="85"/>
      <c r="AG1503" s="85"/>
      <c r="AH1503" s="85"/>
      <c r="AI1503" s="85"/>
      <c r="AJ1503" s="85"/>
      <c r="AK1503" s="85"/>
      <c r="AL1503" s="85"/>
      <c r="AM1503" s="85"/>
    </row>
    <row r="1504" spans="20:39">
      <c r="T1504" s="85"/>
      <c r="U1504" s="85"/>
      <c r="V1504" s="85"/>
      <c r="W1504" s="85"/>
      <c r="X1504" s="85"/>
      <c r="Y1504" s="85"/>
      <c r="Z1504" s="85"/>
      <c r="AA1504" s="85"/>
      <c r="AB1504" s="85"/>
      <c r="AC1504" s="85"/>
      <c r="AD1504" s="85"/>
      <c r="AE1504" s="85"/>
      <c r="AF1504" s="85"/>
      <c r="AG1504" s="85"/>
      <c r="AH1504" s="85"/>
      <c r="AI1504" s="85"/>
      <c r="AJ1504" s="85"/>
      <c r="AK1504" s="85"/>
      <c r="AL1504" s="85"/>
      <c r="AM1504" s="85"/>
    </row>
    <row r="1505" spans="20:39">
      <c r="T1505" s="85"/>
      <c r="U1505" s="85"/>
      <c r="V1505" s="85"/>
      <c r="W1505" s="85"/>
      <c r="X1505" s="85"/>
      <c r="Y1505" s="85"/>
      <c r="Z1505" s="85"/>
      <c r="AA1505" s="85"/>
      <c r="AB1505" s="85"/>
      <c r="AC1505" s="85"/>
      <c r="AD1505" s="85"/>
      <c r="AE1505" s="85"/>
      <c r="AF1505" s="85"/>
      <c r="AG1505" s="85"/>
      <c r="AH1505" s="85"/>
      <c r="AI1505" s="85"/>
      <c r="AJ1505" s="85"/>
      <c r="AK1505" s="85"/>
      <c r="AL1505" s="85"/>
      <c r="AM1505" s="85"/>
    </row>
    <row r="1506" spans="20:39">
      <c r="T1506" s="85"/>
      <c r="U1506" s="85"/>
      <c r="V1506" s="85"/>
      <c r="W1506" s="85"/>
      <c r="X1506" s="85"/>
      <c r="Y1506" s="85"/>
      <c r="Z1506" s="85"/>
      <c r="AA1506" s="85"/>
      <c r="AB1506" s="85"/>
      <c r="AC1506" s="85"/>
      <c r="AD1506" s="85"/>
      <c r="AE1506" s="85"/>
      <c r="AF1506" s="85"/>
      <c r="AG1506" s="85"/>
      <c r="AH1506" s="85"/>
      <c r="AI1506" s="85"/>
      <c r="AJ1506" s="85"/>
      <c r="AK1506" s="85"/>
      <c r="AL1506" s="85"/>
      <c r="AM1506" s="85"/>
    </row>
    <row r="1507" spans="20:39">
      <c r="T1507" s="85"/>
      <c r="U1507" s="85"/>
      <c r="V1507" s="85"/>
      <c r="W1507" s="85"/>
      <c r="X1507" s="85"/>
      <c r="Y1507" s="85"/>
      <c r="Z1507" s="85"/>
      <c r="AA1507" s="85"/>
      <c r="AB1507" s="85"/>
      <c r="AC1507" s="85"/>
      <c r="AD1507" s="85"/>
      <c r="AE1507" s="85"/>
      <c r="AF1507" s="85"/>
      <c r="AG1507" s="85"/>
      <c r="AH1507" s="85"/>
      <c r="AI1507" s="85"/>
      <c r="AJ1507" s="85"/>
      <c r="AK1507" s="85"/>
      <c r="AL1507" s="85"/>
      <c r="AM1507" s="85"/>
    </row>
    <row r="1508" spans="20:39">
      <c r="T1508" s="85"/>
      <c r="U1508" s="85"/>
      <c r="V1508" s="85"/>
      <c r="W1508" s="85"/>
      <c r="X1508" s="85"/>
      <c r="Y1508" s="85"/>
      <c r="Z1508" s="85"/>
      <c r="AA1508" s="85"/>
      <c r="AB1508" s="85"/>
      <c r="AC1508" s="85"/>
      <c r="AD1508" s="85"/>
      <c r="AE1508" s="85"/>
      <c r="AF1508" s="85"/>
      <c r="AG1508" s="85"/>
      <c r="AH1508" s="85"/>
      <c r="AI1508" s="85"/>
      <c r="AJ1508" s="85"/>
      <c r="AK1508" s="85"/>
      <c r="AL1508" s="85"/>
      <c r="AM1508" s="85"/>
    </row>
    <row r="1509" spans="20:39">
      <c r="T1509" s="85"/>
      <c r="U1509" s="85"/>
      <c r="V1509" s="85"/>
      <c r="W1509" s="85"/>
      <c r="X1509" s="85"/>
      <c r="Y1509" s="85"/>
      <c r="Z1509" s="85"/>
      <c r="AA1509" s="85"/>
      <c r="AB1509" s="85"/>
      <c r="AC1509" s="85"/>
      <c r="AD1509" s="85"/>
      <c r="AE1509" s="85"/>
      <c r="AF1509" s="85"/>
      <c r="AG1509" s="85"/>
      <c r="AH1509" s="85"/>
      <c r="AI1509" s="85"/>
      <c r="AJ1509" s="85"/>
      <c r="AK1509" s="85"/>
      <c r="AL1509" s="85"/>
      <c r="AM1509" s="85"/>
    </row>
    <row r="1510" spans="20:39">
      <c r="T1510" s="85"/>
      <c r="U1510" s="85"/>
      <c r="V1510" s="85"/>
      <c r="W1510" s="85"/>
      <c r="X1510" s="85"/>
      <c r="Y1510" s="85"/>
      <c r="Z1510" s="85"/>
      <c r="AA1510" s="85"/>
      <c r="AB1510" s="85"/>
      <c r="AC1510" s="85"/>
      <c r="AD1510" s="85"/>
      <c r="AE1510" s="85"/>
      <c r="AF1510" s="85"/>
      <c r="AG1510" s="85"/>
      <c r="AH1510" s="85"/>
      <c r="AI1510" s="85"/>
      <c r="AJ1510" s="85"/>
      <c r="AK1510" s="85"/>
      <c r="AL1510" s="85"/>
      <c r="AM1510" s="85"/>
    </row>
    <row r="1511" spans="20:39">
      <c r="T1511" s="85"/>
      <c r="U1511" s="85"/>
      <c r="V1511" s="85"/>
      <c r="W1511" s="85"/>
      <c r="X1511" s="85"/>
      <c r="Y1511" s="85"/>
      <c r="Z1511" s="85"/>
      <c r="AA1511" s="85"/>
      <c r="AB1511" s="85"/>
      <c r="AC1511" s="85"/>
      <c r="AD1511" s="85"/>
      <c r="AE1511" s="85"/>
      <c r="AF1511" s="85"/>
      <c r="AG1511" s="85"/>
      <c r="AH1511" s="85"/>
      <c r="AI1511" s="85"/>
      <c r="AJ1511" s="85"/>
      <c r="AK1511" s="85"/>
      <c r="AL1511" s="85"/>
      <c r="AM1511" s="85"/>
    </row>
    <row r="1512" spans="20:39">
      <c r="T1512" s="85"/>
      <c r="U1512" s="85"/>
      <c r="V1512" s="85"/>
      <c r="W1512" s="85"/>
      <c r="X1512" s="85"/>
      <c r="Y1512" s="85"/>
      <c r="Z1512" s="85"/>
      <c r="AA1512" s="85"/>
      <c r="AB1512" s="85"/>
      <c r="AC1512" s="85"/>
      <c r="AD1512" s="85"/>
      <c r="AE1512" s="85"/>
      <c r="AF1512" s="85"/>
      <c r="AG1512" s="85"/>
      <c r="AH1512" s="85"/>
      <c r="AI1512" s="85"/>
      <c r="AJ1512" s="85"/>
      <c r="AK1512" s="85"/>
      <c r="AL1512" s="85"/>
      <c r="AM1512" s="85"/>
    </row>
    <row r="1513" spans="20:39">
      <c r="T1513" s="85"/>
      <c r="U1513" s="85"/>
      <c r="V1513" s="85"/>
      <c r="W1513" s="85"/>
      <c r="X1513" s="85"/>
      <c r="Y1513" s="85"/>
      <c r="Z1513" s="85"/>
      <c r="AA1513" s="85"/>
      <c r="AB1513" s="85"/>
      <c r="AC1513" s="85"/>
      <c r="AD1513" s="85"/>
      <c r="AE1513" s="85"/>
      <c r="AF1513" s="85"/>
      <c r="AG1513" s="85"/>
      <c r="AH1513" s="85"/>
      <c r="AI1513" s="85"/>
      <c r="AJ1513" s="85"/>
      <c r="AK1513" s="85"/>
      <c r="AL1513" s="85"/>
      <c r="AM1513" s="85"/>
    </row>
    <row r="1514" spans="20:39">
      <c r="T1514" s="85"/>
      <c r="U1514" s="85"/>
      <c r="V1514" s="85"/>
      <c r="W1514" s="85"/>
      <c r="X1514" s="85"/>
      <c r="Y1514" s="85"/>
      <c r="Z1514" s="85"/>
      <c r="AA1514" s="85"/>
      <c r="AB1514" s="85"/>
      <c r="AC1514" s="85"/>
      <c r="AD1514" s="85"/>
      <c r="AE1514" s="85"/>
      <c r="AF1514" s="85"/>
      <c r="AG1514" s="85"/>
      <c r="AH1514" s="85"/>
      <c r="AI1514" s="85"/>
      <c r="AJ1514" s="85"/>
      <c r="AK1514" s="85"/>
      <c r="AL1514" s="85"/>
      <c r="AM1514" s="85"/>
    </row>
    <row r="1515" spans="20:39">
      <c r="T1515" s="85"/>
      <c r="U1515" s="85"/>
      <c r="V1515" s="85"/>
      <c r="W1515" s="85"/>
      <c r="X1515" s="85"/>
      <c r="Y1515" s="85"/>
      <c r="Z1515" s="85"/>
      <c r="AA1515" s="85"/>
      <c r="AB1515" s="85"/>
      <c r="AC1515" s="85"/>
      <c r="AD1515" s="85"/>
      <c r="AE1515" s="85"/>
      <c r="AF1515" s="85"/>
      <c r="AG1515" s="85"/>
      <c r="AH1515" s="85"/>
      <c r="AI1515" s="85"/>
      <c r="AJ1515" s="85"/>
      <c r="AK1515" s="85"/>
      <c r="AL1515" s="85"/>
      <c r="AM1515" s="85"/>
    </row>
    <row r="1516" spans="20:39">
      <c r="T1516" s="85"/>
      <c r="U1516" s="85"/>
      <c r="V1516" s="85"/>
      <c r="W1516" s="85"/>
      <c r="X1516" s="85"/>
      <c r="Y1516" s="85"/>
      <c r="Z1516" s="85"/>
      <c r="AA1516" s="85"/>
      <c r="AB1516" s="85"/>
      <c r="AC1516" s="85"/>
      <c r="AD1516" s="85"/>
      <c r="AE1516" s="85"/>
      <c r="AF1516" s="85"/>
      <c r="AG1516" s="85"/>
      <c r="AH1516" s="85"/>
      <c r="AI1516" s="85"/>
      <c r="AJ1516" s="85"/>
      <c r="AK1516" s="85"/>
      <c r="AL1516" s="85"/>
      <c r="AM1516" s="85"/>
    </row>
    <row r="1517" spans="20:39">
      <c r="T1517" s="85"/>
      <c r="U1517" s="85"/>
      <c r="V1517" s="85"/>
      <c r="W1517" s="85"/>
      <c r="X1517" s="85"/>
      <c r="Y1517" s="85"/>
      <c r="Z1517" s="85"/>
      <c r="AA1517" s="85"/>
      <c r="AB1517" s="85"/>
      <c r="AC1517" s="85"/>
      <c r="AD1517" s="85"/>
      <c r="AE1517" s="85"/>
      <c r="AF1517" s="85"/>
      <c r="AG1517" s="85"/>
      <c r="AH1517" s="85"/>
      <c r="AI1517" s="85"/>
      <c r="AJ1517" s="85"/>
      <c r="AK1517" s="85"/>
      <c r="AL1517" s="85"/>
      <c r="AM1517" s="85"/>
    </row>
    <row r="1518" spans="20:39">
      <c r="T1518" s="85"/>
      <c r="U1518" s="85"/>
      <c r="V1518" s="85"/>
      <c r="W1518" s="85"/>
      <c r="X1518" s="85"/>
      <c r="Y1518" s="85"/>
      <c r="Z1518" s="85"/>
      <c r="AA1518" s="85"/>
      <c r="AB1518" s="85"/>
      <c r="AC1518" s="85"/>
      <c r="AD1518" s="85"/>
      <c r="AE1518" s="85"/>
      <c r="AF1518" s="85"/>
      <c r="AG1518" s="85"/>
      <c r="AH1518" s="85"/>
      <c r="AI1518" s="85"/>
      <c r="AJ1518" s="85"/>
      <c r="AK1518" s="85"/>
      <c r="AL1518" s="85"/>
      <c r="AM1518" s="85"/>
    </row>
    <row r="1519" spans="20:39">
      <c r="T1519" s="85"/>
      <c r="U1519" s="85"/>
      <c r="V1519" s="85"/>
      <c r="W1519" s="85"/>
      <c r="X1519" s="85"/>
      <c r="Y1519" s="85"/>
      <c r="Z1519" s="85"/>
      <c r="AA1519" s="85"/>
      <c r="AB1519" s="85"/>
      <c r="AC1519" s="85"/>
      <c r="AD1519" s="85"/>
      <c r="AE1519" s="85"/>
      <c r="AF1519" s="85"/>
      <c r="AG1519" s="85"/>
      <c r="AH1519" s="85"/>
      <c r="AI1519" s="85"/>
      <c r="AJ1519" s="85"/>
      <c r="AK1519" s="85"/>
      <c r="AL1519" s="85"/>
      <c r="AM1519" s="85"/>
    </row>
    <row r="1520" spans="20:39">
      <c r="T1520" s="85"/>
      <c r="U1520" s="85"/>
      <c r="V1520" s="85"/>
      <c r="W1520" s="85"/>
      <c r="X1520" s="85"/>
      <c r="Y1520" s="85"/>
      <c r="Z1520" s="85"/>
      <c r="AA1520" s="85"/>
      <c r="AB1520" s="85"/>
      <c r="AC1520" s="85"/>
      <c r="AD1520" s="85"/>
      <c r="AE1520" s="85"/>
      <c r="AF1520" s="85"/>
      <c r="AG1520" s="85"/>
      <c r="AH1520" s="85"/>
      <c r="AI1520" s="85"/>
      <c r="AJ1520" s="85"/>
      <c r="AK1520" s="85"/>
      <c r="AL1520" s="85"/>
      <c r="AM1520" s="85"/>
    </row>
    <row r="1521" spans="20:39">
      <c r="T1521" s="85"/>
      <c r="U1521" s="85"/>
      <c r="V1521" s="85"/>
      <c r="W1521" s="85"/>
      <c r="X1521" s="85"/>
      <c r="Y1521" s="85"/>
      <c r="Z1521" s="85"/>
      <c r="AA1521" s="85"/>
      <c r="AB1521" s="85"/>
      <c r="AC1521" s="85"/>
      <c r="AD1521" s="85"/>
      <c r="AE1521" s="85"/>
      <c r="AF1521" s="85"/>
      <c r="AG1521" s="85"/>
      <c r="AH1521" s="85"/>
      <c r="AI1521" s="85"/>
      <c r="AJ1521" s="85"/>
      <c r="AK1521" s="85"/>
      <c r="AL1521" s="85"/>
      <c r="AM1521" s="85"/>
    </row>
    <row r="1522" spans="20:39">
      <c r="T1522" s="85"/>
      <c r="U1522" s="85"/>
      <c r="V1522" s="85"/>
      <c r="W1522" s="85"/>
      <c r="X1522" s="85"/>
      <c r="Y1522" s="85"/>
      <c r="Z1522" s="85"/>
      <c r="AA1522" s="85"/>
      <c r="AB1522" s="85"/>
      <c r="AC1522" s="85"/>
      <c r="AD1522" s="85"/>
      <c r="AE1522" s="85"/>
      <c r="AF1522" s="85"/>
      <c r="AG1522" s="85"/>
      <c r="AH1522" s="85"/>
      <c r="AI1522" s="85"/>
      <c r="AJ1522" s="85"/>
      <c r="AK1522" s="85"/>
      <c r="AL1522" s="85"/>
      <c r="AM1522" s="85"/>
    </row>
    <row r="1523" spans="20:39">
      <c r="T1523" s="85"/>
      <c r="U1523" s="85"/>
      <c r="V1523" s="85"/>
      <c r="W1523" s="85"/>
      <c r="X1523" s="85"/>
      <c r="Y1523" s="85"/>
      <c r="Z1523" s="85"/>
      <c r="AA1523" s="85"/>
      <c r="AB1523" s="85"/>
      <c r="AC1523" s="85"/>
      <c r="AD1523" s="85"/>
      <c r="AE1523" s="85"/>
      <c r="AF1523" s="85"/>
      <c r="AG1523" s="85"/>
      <c r="AH1523" s="85"/>
      <c r="AI1523" s="85"/>
      <c r="AJ1523" s="85"/>
      <c r="AK1523" s="85"/>
      <c r="AL1523" s="85"/>
      <c r="AM1523" s="85"/>
    </row>
    <row r="1524" spans="20:39">
      <c r="T1524" s="85"/>
      <c r="U1524" s="85"/>
      <c r="V1524" s="85"/>
      <c r="W1524" s="85"/>
      <c r="X1524" s="85"/>
      <c r="Y1524" s="85"/>
      <c r="Z1524" s="85"/>
      <c r="AA1524" s="85"/>
      <c r="AB1524" s="85"/>
      <c r="AC1524" s="85"/>
      <c r="AD1524" s="85"/>
      <c r="AE1524" s="85"/>
      <c r="AF1524" s="85"/>
      <c r="AG1524" s="85"/>
      <c r="AH1524" s="85"/>
      <c r="AI1524" s="85"/>
      <c r="AJ1524" s="85"/>
      <c r="AK1524" s="85"/>
      <c r="AL1524" s="85"/>
      <c r="AM1524" s="85"/>
    </row>
    <row r="1525" spans="20:39">
      <c r="T1525" s="85"/>
      <c r="U1525" s="85"/>
      <c r="V1525" s="85"/>
      <c r="W1525" s="85"/>
      <c r="X1525" s="85"/>
      <c r="Y1525" s="85"/>
      <c r="Z1525" s="85"/>
      <c r="AA1525" s="85"/>
      <c r="AB1525" s="85"/>
      <c r="AC1525" s="85"/>
      <c r="AD1525" s="85"/>
      <c r="AE1525" s="85"/>
      <c r="AF1525" s="85"/>
      <c r="AG1525" s="85"/>
      <c r="AH1525" s="85"/>
      <c r="AI1525" s="85"/>
      <c r="AJ1525" s="85"/>
      <c r="AK1525" s="85"/>
      <c r="AL1525" s="85"/>
      <c r="AM1525" s="85"/>
    </row>
    <row r="1526" spans="20:39">
      <c r="T1526" s="85"/>
      <c r="U1526" s="85"/>
      <c r="V1526" s="85"/>
      <c r="W1526" s="85"/>
      <c r="X1526" s="85"/>
      <c r="Y1526" s="85"/>
      <c r="Z1526" s="85"/>
      <c r="AA1526" s="85"/>
      <c r="AB1526" s="85"/>
      <c r="AC1526" s="85"/>
      <c r="AD1526" s="85"/>
      <c r="AE1526" s="85"/>
      <c r="AF1526" s="85"/>
      <c r="AG1526" s="85"/>
      <c r="AH1526" s="85"/>
      <c r="AI1526" s="85"/>
      <c r="AJ1526" s="85"/>
      <c r="AK1526" s="85"/>
      <c r="AL1526" s="85"/>
      <c r="AM1526" s="85"/>
    </row>
    <row r="1527" spans="20:39">
      <c r="T1527" s="85"/>
      <c r="U1527" s="85"/>
      <c r="V1527" s="85"/>
      <c r="W1527" s="85"/>
      <c r="X1527" s="85"/>
      <c r="Y1527" s="85"/>
      <c r="Z1527" s="85"/>
      <c r="AA1527" s="85"/>
      <c r="AB1527" s="85"/>
      <c r="AC1527" s="85"/>
      <c r="AD1527" s="85"/>
      <c r="AE1527" s="85"/>
      <c r="AF1527" s="85"/>
      <c r="AG1527" s="85"/>
      <c r="AH1527" s="85"/>
      <c r="AI1527" s="85"/>
      <c r="AJ1527" s="85"/>
      <c r="AK1527" s="85"/>
      <c r="AL1527" s="85"/>
      <c r="AM1527" s="85"/>
    </row>
    <row r="1528" spans="20:39">
      <c r="T1528" s="85"/>
      <c r="U1528" s="85"/>
      <c r="V1528" s="85"/>
      <c r="W1528" s="85"/>
      <c r="X1528" s="85"/>
      <c r="Y1528" s="85"/>
      <c r="Z1528" s="85"/>
      <c r="AA1528" s="85"/>
      <c r="AB1528" s="85"/>
      <c r="AC1528" s="85"/>
      <c r="AD1528" s="85"/>
      <c r="AE1528" s="85"/>
      <c r="AF1528" s="85"/>
      <c r="AG1528" s="85"/>
      <c r="AH1528" s="85"/>
      <c r="AI1528" s="85"/>
      <c r="AJ1528" s="85"/>
      <c r="AK1528" s="85"/>
      <c r="AL1528" s="85"/>
      <c r="AM1528" s="85"/>
    </row>
    <row r="1529" spans="20:39">
      <c r="T1529" s="85"/>
      <c r="U1529" s="85"/>
      <c r="V1529" s="85"/>
      <c r="W1529" s="85"/>
      <c r="X1529" s="85"/>
      <c r="Y1529" s="85"/>
      <c r="Z1529" s="85"/>
      <c r="AA1529" s="85"/>
      <c r="AB1529" s="85"/>
      <c r="AC1529" s="85"/>
      <c r="AD1529" s="85"/>
      <c r="AE1529" s="85"/>
      <c r="AF1529" s="85"/>
      <c r="AG1529" s="85"/>
      <c r="AH1529" s="85"/>
      <c r="AI1529" s="85"/>
      <c r="AJ1529" s="85"/>
      <c r="AK1529" s="85"/>
      <c r="AL1529" s="85"/>
      <c r="AM1529" s="85"/>
    </row>
    <row r="1530" spans="20:39">
      <c r="T1530" s="85"/>
      <c r="U1530" s="85"/>
      <c r="V1530" s="85"/>
      <c r="W1530" s="85"/>
      <c r="X1530" s="85"/>
      <c r="Y1530" s="85"/>
      <c r="Z1530" s="85"/>
      <c r="AA1530" s="85"/>
      <c r="AB1530" s="85"/>
      <c r="AC1530" s="85"/>
      <c r="AD1530" s="85"/>
      <c r="AE1530" s="85"/>
      <c r="AF1530" s="85"/>
      <c r="AG1530" s="85"/>
      <c r="AH1530" s="85"/>
      <c r="AI1530" s="85"/>
      <c r="AJ1530" s="85"/>
      <c r="AK1530" s="85"/>
      <c r="AL1530" s="85"/>
      <c r="AM1530" s="85"/>
    </row>
    <row r="1531" spans="20:39">
      <c r="T1531" s="85"/>
      <c r="U1531" s="85"/>
      <c r="V1531" s="85"/>
      <c r="W1531" s="85"/>
      <c r="X1531" s="85"/>
      <c r="Y1531" s="85"/>
      <c r="Z1531" s="85"/>
      <c r="AA1531" s="85"/>
      <c r="AB1531" s="85"/>
      <c r="AC1531" s="85"/>
      <c r="AD1531" s="85"/>
      <c r="AE1531" s="85"/>
      <c r="AF1531" s="85"/>
      <c r="AG1531" s="85"/>
      <c r="AH1531" s="85"/>
      <c r="AI1531" s="85"/>
      <c r="AJ1531" s="85"/>
      <c r="AK1531" s="85"/>
      <c r="AL1531" s="85"/>
      <c r="AM1531" s="85"/>
    </row>
    <row r="1532" spans="20:39">
      <c r="T1532" s="85"/>
      <c r="U1532" s="85"/>
      <c r="V1532" s="85"/>
      <c r="W1532" s="85"/>
      <c r="X1532" s="85"/>
      <c r="Y1532" s="85"/>
      <c r="Z1532" s="85"/>
      <c r="AA1532" s="85"/>
      <c r="AB1532" s="85"/>
      <c r="AC1532" s="85"/>
      <c r="AD1532" s="85"/>
      <c r="AE1532" s="85"/>
      <c r="AF1532" s="85"/>
      <c r="AG1532" s="85"/>
      <c r="AH1532" s="85"/>
      <c r="AI1532" s="85"/>
      <c r="AJ1532" s="85"/>
      <c r="AK1532" s="85"/>
      <c r="AL1532" s="85"/>
      <c r="AM1532" s="85"/>
    </row>
    <row r="1533" spans="20:39">
      <c r="T1533" s="85"/>
      <c r="U1533" s="85"/>
      <c r="V1533" s="85"/>
      <c r="W1533" s="85"/>
      <c r="X1533" s="85"/>
      <c r="Y1533" s="85"/>
      <c r="Z1533" s="85"/>
      <c r="AA1533" s="85"/>
      <c r="AB1533" s="85"/>
      <c r="AC1533" s="85"/>
      <c r="AD1533" s="85"/>
      <c r="AE1533" s="85"/>
      <c r="AF1533" s="85"/>
      <c r="AG1533" s="85"/>
      <c r="AH1533" s="85"/>
      <c r="AI1533" s="85"/>
      <c r="AJ1533" s="85"/>
      <c r="AK1533" s="85"/>
      <c r="AL1533" s="85"/>
      <c r="AM1533" s="85"/>
    </row>
    <row r="1534" spans="20:39">
      <c r="T1534" s="85"/>
      <c r="U1534" s="85"/>
      <c r="V1534" s="85"/>
      <c r="W1534" s="85"/>
      <c r="X1534" s="85"/>
      <c r="Y1534" s="85"/>
      <c r="Z1534" s="85"/>
      <c r="AA1534" s="85"/>
      <c r="AB1534" s="85"/>
      <c r="AC1534" s="85"/>
      <c r="AD1534" s="85"/>
      <c r="AE1534" s="85"/>
      <c r="AF1534" s="85"/>
      <c r="AG1534" s="85"/>
      <c r="AH1534" s="85"/>
      <c r="AI1534" s="85"/>
      <c r="AJ1534" s="85"/>
      <c r="AK1534" s="85"/>
      <c r="AL1534" s="85"/>
      <c r="AM1534" s="85"/>
    </row>
    <row r="1535" spans="20:39">
      <c r="T1535" s="85"/>
      <c r="U1535" s="85"/>
      <c r="V1535" s="85"/>
      <c r="W1535" s="85"/>
      <c r="X1535" s="85"/>
      <c r="Y1535" s="85"/>
      <c r="Z1535" s="85"/>
      <c r="AA1535" s="85"/>
      <c r="AB1535" s="85"/>
      <c r="AC1535" s="85"/>
      <c r="AD1535" s="85"/>
      <c r="AE1535" s="85"/>
      <c r="AF1535" s="85"/>
      <c r="AG1535" s="85"/>
      <c r="AH1535" s="85"/>
      <c r="AI1535" s="85"/>
      <c r="AJ1535" s="85"/>
      <c r="AK1535" s="85"/>
      <c r="AL1535" s="85"/>
      <c r="AM1535" s="85"/>
    </row>
    <row r="1536" spans="20:39">
      <c r="T1536" s="85"/>
      <c r="U1536" s="85"/>
      <c r="V1536" s="85"/>
      <c r="W1536" s="85"/>
      <c r="X1536" s="85"/>
      <c r="Y1536" s="85"/>
      <c r="Z1536" s="85"/>
      <c r="AA1536" s="85"/>
      <c r="AB1536" s="85"/>
      <c r="AC1536" s="85"/>
      <c r="AD1536" s="85"/>
      <c r="AE1536" s="85"/>
      <c r="AF1536" s="85"/>
      <c r="AG1536" s="85"/>
      <c r="AH1536" s="85"/>
      <c r="AI1536" s="85"/>
      <c r="AJ1536" s="85"/>
      <c r="AK1536" s="85"/>
      <c r="AL1536" s="85"/>
      <c r="AM1536" s="85"/>
    </row>
    <row r="1537" spans="20:39">
      <c r="T1537" s="85"/>
      <c r="U1537" s="85"/>
      <c r="V1537" s="85"/>
      <c r="W1537" s="85"/>
      <c r="X1537" s="85"/>
      <c r="Y1537" s="85"/>
      <c r="Z1537" s="85"/>
      <c r="AA1537" s="85"/>
      <c r="AB1537" s="85"/>
      <c r="AC1537" s="85"/>
      <c r="AD1537" s="85"/>
      <c r="AE1537" s="85"/>
      <c r="AF1537" s="85"/>
      <c r="AG1537" s="85"/>
      <c r="AH1537" s="85"/>
      <c r="AI1537" s="85"/>
      <c r="AJ1537" s="85"/>
      <c r="AK1537" s="85"/>
      <c r="AL1537" s="85"/>
      <c r="AM1537" s="85"/>
    </row>
    <row r="1538" spans="20:39">
      <c r="T1538" s="85"/>
      <c r="U1538" s="85"/>
      <c r="V1538" s="85"/>
      <c r="W1538" s="85"/>
      <c r="X1538" s="85"/>
      <c r="Y1538" s="85"/>
      <c r="Z1538" s="85"/>
      <c r="AA1538" s="85"/>
      <c r="AB1538" s="85"/>
      <c r="AC1538" s="85"/>
      <c r="AD1538" s="85"/>
      <c r="AE1538" s="85"/>
      <c r="AF1538" s="85"/>
      <c r="AG1538" s="85"/>
      <c r="AH1538" s="85"/>
      <c r="AI1538" s="85"/>
      <c r="AJ1538" s="85"/>
      <c r="AK1538" s="85"/>
      <c r="AL1538" s="85"/>
      <c r="AM1538" s="85"/>
    </row>
    <row r="1539" spans="20:39">
      <c r="T1539" s="85"/>
      <c r="U1539" s="85"/>
      <c r="V1539" s="85"/>
      <c r="W1539" s="85"/>
      <c r="X1539" s="85"/>
      <c r="Y1539" s="85"/>
      <c r="Z1539" s="85"/>
      <c r="AA1539" s="85"/>
      <c r="AB1539" s="85"/>
      <c r="AC1539" s="85"/>
      <c r="AD1539" s="85"/>
      <c r="AE1539" s="85"/>
      <c r="AF1539" s="85"/>
      <c r="AG1539" s="85"/>
      <c r="AH1539" s="85"/>
      <c r="AI1539" s="85"/>
      <c r="AJ1539" s="85"/>
      <c r="AK1539" s="85"/>
      <c r="AL1539" s="85"/>
      <c r="AM1539" s="85"/>
    </row>
    <row r="1540" spans="20:39">
      <c r="T1540" s="85"/>
      <c r="U1540" s="85"/>
      <c r="V1540" s="85"/>
      <c r="W1540" s="85"/>
      <c r="X1540" s="85"/>
      <c r="Y1540" s="85"/>
      <c r="Z1540" s="85"/>
      <c r="AA1540" s="85"/>
      <c r="AB1540" s="85"/>
      <c r="AC1540" s="85"/>
      <c r="AD1540" s="85"/>
      <c r="AE1540" s="85"/>
      <c r="AF1540" s="85"/>
      <c r="AG1540" s="85"/>
      <c r="AH1540" s="85"/>
      <c r="AI1540" s="85"/>
      <c r="AJ1540" s="85"/>
      <c r="AK1540" s="85"/>
      <c r="AL1540" s="85"/>
      <c r="AM1540" s="85"/>
    </row>
    <row r="1541" spans="20:39">
      <c r="T1541" s="85"/>
      <c r="U1541" s="85"/>
      <c r="V1541" s="85"/>
      <c r="W1541" s="85"/>
      <c r="X1541" s="85"/>
      <c r="Y1541" s="85"/>
      <c r="Z1541" s="85"/>
      <c r="AA1541" s="85"/>
      <c r="AB1541" s="85"/>
      <c r="AC1541" s="85"/>
      <c r="AD1541" s="85"/>
      <c r="AE1541" s="85"/>
      <c r="AF1541" s="85"/>
      <c r="AG1541" s="85"/>
      <c r="AH1541" s="85"/>
      <c r="AI1541" s="85"/>
      <c r="AJ1541" s="85"/>
      <c r="AK1541" s="85"/>
      <c r="AL1541" s="85"/>
      <c r="AM1541" s="85"/>
    </row>
    <row r="1542" spans="20:39">
      <c r="T1542" s="85"/>
      <c r="U1542" s="85"/>
      <c r="V1542" s="85"/>
      <c r="W1542" s="85"/>
      <c r="X1542" s="85"/>
      <c r="Y1542" s="85"/>
      <c r="Z1542" s="85"/>
      <c r="AA1542" s="85"/>
      <c r="AB1542" s="85"/>
      <c r="AC1542" s="85"/>
      <c r="AD1542" s="85"/>
      <c r="AE1542" s="85"/>
      <c r="AF1542" s="85"/>
      <c r="AG1542" s="85"/>
      <c r="AH1542" s="85"/>
      <c r="AI1542" s="85"/>
      <c r="AJ1542" s="85"/>
      <c r="AK1542" s="85"/>
      <c r="AL1542" s="85"/>
      <c r="AM1542" s="85"/>
    </row>
    <row r="1543" spans="20:39">
      <c r="T1543" s="85"/>
      <c r="U1543" s="85"/>
      <c r="V1543" s="85"/>
      <c r="W1543" s="85"/>
      <c r="X1543" s="85"/>
      <c r="Y1543" s="85"/>
      <c r="Z1543" s="85"/>
      <c r="AA1543" s="85"/>
      <c r="AB1543" s="85"/>
      <c r="AC1543" s="85"/>
      <c r="AD1543" s="85"/>
      <c r="AE1543" s="85"/>
      <c r="AF1543" s="85"/>
      <c r="AG1543" s="85"/>
      <c r="AH1543" s="85"/>
      <c r="AI1543" s="85"/>
      <c r="AJ1543" s="85"/>
      <c r="AK1543" s="85"/>
      <c r="AL1543" s="85"/>
      <c r="AM1543" s="85"/>
    </row>
    <row r="1544" spans="20:39">
      <c r="T1544" s="85"/>
      <c r="U1544" s="85"/>
      <c r="V1544" s="85"/>
      <c r="W1544" s="85"/>
      <c r="X1544" s="85"/>
      <c r="Y1544" s="85"/>
      <c r="Z1544" s="85"/>
      <c r="AA1544" s="85"/>
      <c r="AB1544" s="85"/>
      <c r="AC1544" s="85"/>
      <c r="AD1544" s="85"/>
      <c r="AE1544" s="85"/>
      <c r="AF1544" s="85"/>
      <c r="AG1544" s="85"/>
      <c r="AH1544" s="85"/>
      <c r="AI1544" s="85"/>
      <c r="AJ1544" s="85"/>
      <c r="AK1544" s="85"/>
      <c r="AL1544" s="85"/>
      <c r="AM1544" s="85"/>
    </row>
    <row r="1545" spans="20:39">
      <c r="T1545" s="85"/>
      <c r="U1545" s="85"/>
      <c r="V1545" s="85"/>
      <c r="W1545" s="85"/>
      <c r="X1545" s="85"/>
      <c r="Y1545" s="85"/>
      <c r="Z1545" s="85"/>
      <c r="AA1545" s="85"/>
      <c r="AB1545" s="85"/>
      <c r="AC1545" s="85"/>
      <c r="AD1545" s="85"/>
      <c r="AE1545" s="85"/>
      <c r="AF1545" s="85"/>
      <c r="AG1545" s="85"/>
      <c r="AH1545" s="85"/>
      <c r="AI1545" s="85"/>
      <c r="AJ1545" s="85"/>
      <c r="AK1545" s="85"/>
      <c r="AL1545" s="85"/>
      <c r="AM1545" s="85"/>
    </row>
    <row r="1546" spans="20:39">
      <c r="T1546" s="85"/>
      <c r="U1546" s="85"/>
      <c r="V1546" s="85"/>
      <c r="W1546" s="85"/>
      <c r="X1546" s="85"/>
      <c r="Y1546" s="85"/>
      <c r="Z1546" s="85"/>
      <c r="AA1546" s="85"/>
      <c r="AB1546" s="85"/>
      <c r="AC1546" s="85"/>
      <c r="AD1546" s="85"/>
      <c r="AE1546" s="85"/>
      <c r="AF1546" s="85"/>
      <c r="AG1546" s="85"/>
      <c r="AH1546" s="85"/>
      <c r="AI1546" s="85"/>
      <c r="AJ1546" s="85"/>
      <c r="AK1546" s="85"/>
      <c r="AL1546" s="85"/>
      <c r="AM1546" s="85"/>
    </row>
    <row r="1547" spans="20:39">
      <c r="T1547" s="85"/>
      <c r="U1547" s="85"/>
      <c r="V1547" s="85"/>
      <c r="W1547" s="85"/>
      <c r="X1547" s="85"/>
      <c r="Y1547" s="85"/>
      <c r="Z1547" s="85"/>
      <c r="AA1547" s="85"/>
      <c r="AB1547" s="85"/>
      <c r="AC1547" s="85"/>
      <c r="AD1547" s="85"/>
      <c r="AE1547" s="85"/>
      <c r="AF1547" s="85"/>
      <c r="AG1547" s="85"/>
      <c r="AH1547" s="85"/>
      <c r="AI1547" s="85"/>
      <c r="AJ1547" s="85"/>
      <c r="AK1547" s="85"/>
      <c r="AL1547" s="85"/>
      <c r="AM1547" s="85"/>
    </row>
    <row r="1548" spans="20:39">
      <c r="T1548" s="85"/>
      <c r="U1548" s="85"/>
      <c r="V1548" s="85"/>
      <c r="W1548" s="85"/>
      <c r="X1548" s="85"/>
      <c r="Y1548" s="85"/>
      <c r="Z1548" s="85"/>
      <c r="AA1548" s="85"/>
      <c r="AB1548" s="85"/>
      <c r="AC1548" s="85"/>
      <c r="AD1548" s="85"/>
      <c r="AE1548" s="85"/>
      <c r="AF1548" s="85"/>
      <c r="AG1548" s="85"/>
      <c r="AH1548" s="85"/>
      <c r="AI1548" s="85"/>
      <c r="AJ1548" s="85"/>
      <c r="AK1548" s="85"/>
      <c r="AL1548" s="85"/>
      <c r="AM1548" s="85"/>
    </row>
    <row r="1549" spans="20:39">
      <c r="T1549" s="85"/>
      <c r="U1549" s="85"/>
      <c r="V1549" s="85"/>
      <c r="W1549" s="85"/>
      <c r="X1549" s="85"/>
      <c r="Y1549" s="85"/>
      <c r="Z1549" s="85"/>
      <c r="AA1549" s="85"/>
      <c r="AB1549" s="85"/>
      <c r="AC1549" s="85"/>
      <c r="AD1549" s="85"/>
      <c r="AE1549" s="85"/>
      <c r="AF1549" s="85"/>
      <c r="AG1549" s="85"/>
      <c r="AH1549" s="85"/>
      <c r="AI1549" s="85"/>
      <c r="AJ1549" s="85"/>
      <c r="AK1549" s="85"/>
      <c r="AL1549" s="85"/>
      <c r="AM1549" s="85"/>
    </row>
    <row r="1550" spans="20:39">
      <c r="T1550" s="85"/>
      <c r="U1550" s="85"/>
      <c r="V1550" s="85"/>
      <c r="W1550" s="85"/>
      <c r="X1550" s="85"/>
      <c r="Y1550" s="85"/>
      <c r="Z1550" s="85"/>
      <c r="AA1550" s="85"/>
      <c r="AB1550" s="85"/>
      <c r="AC1550" s="85"/>
      <c r="AD1550" s="85"/>
      <c r="AE1550" s="85"/>
      <c r="AF1550" s="85"/>
      <c r="AG1550" s="85"/>
      <c r="AH1550" s="85"/>
      <c r="AI1550" s="85"/>
      <c r="AJ1550" s="85"/>
      <c r="AK1550" s="85"/>
      <c r="AL1550" s="85"/>
      <c r="AM1550" s="85"/>
    </row>
    <row r="1551" spans="20:39">
      <c r="T1551" s="85"/>
      <c r="U1551" s="85"/>
      <c r="V1551" s="85"/>
      <c r="W1551" s="85"/>
      <c r="X1551" s="85"/>
      <c r="Y1551" s="85"/>
      <c r="Z1551" s="85"/>
      <c r="AA1551" s="85"/>
      <c r="AB1551" s="85"/>
      <c r="AC1551" s="85"/>
      <c r="AD1551" s="85"/>
      <c r="AE1551" s="85"/>
      <c r="AF1551" s="85"/>
      <c r="AG1551" s="85"/>
      <c r="AH1551" s="85"/>
      <c r="AI1551" s="85"/>
      <c r="AJ1551" s="85"/>
      <c r="AK1551" s="85"/>
      <c r="AL1551" s="85"/>
      <c r="AM1551" s="85"/>
    </row>
    <row r="1552" spans="20:39">
      <c r="T1552" s="85"/>
      <c r="U1552" s="85"/>
      <c r="V1552" s="85"/>
      <c r="W1552" s="85"/>
      <c r="X1552" s="85"/>
      <c r="Y1552" s="85"/>
      <c r="Z1552" s="85"/>
      <c r="AA1552" s="85"/>
      <c r="AB1552" s="85"/>
      <c r="AC1552" s="85"/>
      <c r="AD1552" s="85"/>
      <c r="AE1552" s="85"/>
      <c r="AF1552" s="85"/>
      <c r="AG1552" s="85"/>
      <c r="AH1552" s="85"/>
      <c r="AI1552" s="85"/>
      <c r="AJ1552" s="85"/>
      <c r="AK1552" s="85"/>
      <c r="AL1552" s="85"/>
      <c r="AM1552" s="85"/>
    </row>
    <row r="1553" spans="20:39">
      <c r="T1553" s="85"/>
      <c r="U1553" s="85"/>
      <c r="V1553" s="85"/>
      <c r="W1553" s="85"/>
      <c r="X1553" s="85"/>
      <c r="Y1553" s="85"/>
      <c r="Z1553" s="85"/>
      <c r="AA1553" s="85"/>
      <c r="AB1553" s="85"/>
      <c r="AC1553" s="85"/>
      <c r="AD1553" s="85"/>
      <c r="AE1553" s="85"/>
      <c r="AF1553" s="85"/>
      <c r="AG1553" s="85"/>
      <c r="AH1553" s="85"/>
      <c r="AI1553" s="85"/>
      <c r="AJ1553" s="85"/>
      <c r="AK1553" s="85"/>
      <c r="AL1553" s="85"/>
      <c r="AM1553" s="85"/>
    </row>
    <row r="1554" spans="20:39">
      <c r="T1554" s="85"/>
      <c r="U1554" s="85"/>
      <c r="V1554" s="85"/>
      <c r="W1554" s="85"/>
      <c r="X1554" s="85"/>
      <c r="Y1554" s="85"/>
      <c r="Z1554" s="85"/>
      <c r="AA1554" s="85"/>
      <c r="AB1554" s="85"/>
      <c r="AC1554" s="85"/>
      <c r="AD1554" s="85"/>
      <c r="AE1554" s="85"/>
      <c r="AF1554" s="85"/>
      <c r="AG1554" s="85"/>
      <c r="AH1554" s="85"/>
      <c r="AI1554" s="85"/>
      <c r="AJ1554" s="85"/>
      <c r="AK1554" s="85"/>
      <c r="AL1554" s="85"/>
      <c r="AM1554" s="85"/>
    </row>
    <row r="1555" spans="20:39">
      <c r="T1555" s="85"/>
      <c r="U1555" s="85"/>
      <c r="V1555" s="85"/>
      <c r="W1555" s="85"/>
      <c r="X1555" s="85"/>
      <c r="Y1555" s="85"/>
      <c r="Z1555" s="85"/>
      <c r="AA1555" s="85"/>
      <c r="AB1555" s="85"/>
      <c r="AC1555" s="85"/>
      <c r="AD1555" s="85"/>
      <c r="AE1555" s="85"/>
      <c r="AF1555" s="85"/>
      <c r="AG1555" s="85"/>
      <c r="AH1555" s="85"/>
      <c r="AI1555" s="85"/>
      <c r="AJ1555" s="85"/>
      <c r="AK1555" s="85"/>
      <c r="AL1555" s="85"/>
      <c r="AM1555" s="85"/>
    </row>
    <row r="1556" spans="20:39">
      <c r="T1556" s="85"/>
      <c r="U1556" s="85"/>
      <c r="V1556" s="85"/>
      <c r="W1556" s="85"/>
      <c r="X1556" s="85"/>
      <c r="Y1556" s="85"/>
      <c r="Z1556" s="85"/>
      <c r="AA1556" s="85"/>
      <c r="AB1556" s="85"/>
      <c r="AC1556" s="85"/>
      <c r="AD1556" s="85"/>
      <c r="AE1556" s="85"/>
      <c r="AF1556" s="85"/>
      <c r="AG1556" s="85"/>
      <c r="AH1556" s="85"/>
      <c r="AI1556" s="85"/>
      <c r="AJ1556" s="85"/>
      <c r="AK1556" s="85"/>
      <c r="AL1556" s="85"/>
      <c r="AM1556" s="85"/>
    </row>
    <row r="1557" spans="20:39">
      <c r="T1557" s="85"/>
      <c r="U1557" s="85"/>
      <c r="V1557" s="85"/>
      <c r="W1557" s="85"/>
      <c r="X1557" s="85"/>
      <c r="Y1557" s="85"/>
      <c r="Z1557" s="85"/>
      <c r="AA1557" s="85"/>
      <c r="AB1557" s="85"/>
      <c r="AC1557" s="85"/>
      <c r="AD1557" s="85"/>
      <c r="AE1557" s="85"/>
      <c r="AF1557" s="85"/>
      <c r="AG1557" s="85"/>
      <c r="AH1557" s="85"/>
      <c r="AI1557" s="85"/>
      <c r="AJ1557" s="85"/>
      <c r="AK1557" s="85"/>
      <c r="AL1557" s="85"/>
      <c r="AM1557" s="85"/>
    </row>
    <row r="1558" spans="20:39">
      <c r="T1558" s="85"/>
      <c r="U1558" s="85"/>
      <c r="V1558" s="85"/>
      <c r="W1558" s="85"/>
      <c r="X1558" s="85"/>
      <c r="Y1558" s="85"/>
      <c r="Z1558" s="85"/>
      <c r="AA1558" s="85"/>
      <c r="AB1558" s="85"/>
      <c r="AC1558" s="85"/>
      <c r="AD1558" s="85"/>
      <c r="AE1558" s="85"/>
      <c r="AF1558" s="85"/>
      <c r="AG1558" s="85"/>
      <c r="AH1558" s="85"/>
      <c r="AI1558" s="85"/>
      <c r="AJ1558" s="85"/>
      <c r="AK1558" s="85"/>
      <c r="AL1558" s="85"/>
      <c r="AM1558" s="85"/>
    </row>
    <row r="1559" spans="20:39">
      <c r="T1559" s="85"/>
      <c r="U1559" s="85"/>
      <c r="V1559" s="85"/>
      <c r="W1559" s="85"/>
      <c r="X1559" s="85"/>
      <c r="Y1559" s="85"/>
      <c r="Z1559" s="85"/>
      <c r="AA1559" s="85"/>
      <c r="AB1559" s="85"/>
      <c r="AC1559" s="85"/>
      <c r="AD1559" s="85"/>
      <c r="AE1559" s="85"/>
      <c r="AF1559" s="85"/>
      <c r="AG1559" s="85"/>
      <c r="AH1559" s="85"/>
      <c r="AI1559" s="85"/>
      <c r="AJ1559" s="85"/>
      <c r="AK1559" s="85"/>
      <c r="AL1559" s="85"/>
      <c r="AM1559" s="85"/>
    </row>
    <row r="1560" spans="20:39">
      <c r="T1560" s="85"/>
      <c r="U1560" s="85"/>
      <c r="V1560" s="85"/>
      <c r="W1560" s="85"/>
      <c r="X1560" s="85"/>
      <c r="Y1560" s="85"/>
      <c r="Z1560" s="85"/>
      <c r="AA1560" s="85"/>
      <c r="AB1560" s="85"/>
      <c r="AC1560" s="85"/>
      <c r="AD1560" s="85"/>
      <c r="AE1560" s="85"/>
      <c r="AF1560" s="85"/>
      <c r="AG1560" s="85"/>
      <c r="AH1560" s="85"/>
      <c r="AI1560" s="85"/>
      <c r="AJ1560" s="85"/>
      <c r="AK1560" s="85"/>
      <c r="AL1560" s="85"/>
      <c r="AM1560" s="85"/>
    </row>
    <row r="1561" spans="20:39">
      <c r="T1561" s="85"/>
      <c r="U1561" s="85"/>
      <c r="V1561" s="85"/>
      <c r="W1561" s="85"/>
      <c r="X1561" s="85"/>
      <c r="Y1561" s="85"/>
      <c r="Z1561" s="85"/>
      <c r="AA1561" s="85"/>
      <c r="AB1561" s="85"/>
      <c r="AC1561" s="85"/>
      <c r="AD1561" s="85"/>
      <c r="AE1561" s="85"/>
      <c r="AF1561" s="85"/>
      <c r="AG1561" s="85"/>
      <c r="AH1561" s="85"/>
      <c r="AI1561" s="85"/>
      <c r="AJ1561" s="85"/>
      <c r="AK1561" s="85"/>
      <c r="AL1561" s="85"/>
      <c r="AM1561" s="85"/>
    </row>
    <row r="1562" spans="20:39">
      <c r="T1562" s="85"/>
      <c r="U1562" s="85"/>
      <c r="V1562" s="85"/>
      <c r="W1562" s="85"/>
      <c r="X1562" s="85"/>
      <c r="Y1562" s="85"/>
      <c r="Z1562" s="85"/>
      <c r="AA1562" s="85"/>
      <c r="AB1562" s="85"/>
      <c r="AC1562" s="85"/>
      <c r="AD1562" s="85"/>
      <c r="AE1562" s="85"/>
      <c r="AF1562" s="85"/>
      <c r="AG1562" s="85"/>
      <c r="AH1562" s="85"/>
      <c r="AI1562" s="85"/>
      <c r="AJ1562" s="85"/>
      <c r="AK1562" s="85"/>
      <c r="AL1562" s="85"/>
      <c r="AM1562" s="85"/>
    </row>
    <row r="1563" spans="20:39">
      <c r="T1563" s="85"/>
      <c r="U1563" s="85"/>
      <c r="V1563" s="85"/>
      <c r="W1563" s="85"/>
      <c r="X1563" s="85"/>
      <c r="Y1563" s="85"/>
      <c r="Z1563" s="85"/>
      <c r="AA1563" s="85"/>
      <c r="AB1563" s="85"/>
      <c r="AC1563" s="85"/>
      <c r="AD1563" s="85"/>
      <c r="AE1563" s="85"/>
      <c r="AF1563" s="85"/>
      <c r="AG1563" s="85"/>
      <c r="AH1563" s="85"/>
      <c r="AI1563" s="85"/>
      <c r="AJ1563" s="85"/>
      <c r="AK1563" s="85"/>
      <c r="AL1563" s="85"/>
      <c r="AM1563" s="85"/>
    </row>
    <row r="1564" spans="20:39">
      <c r="T1564" s="85"/>
      <c r="U1564" s="85"/>
      <c r="V1564" s="85"/>
      <c r="W1564" s="85"/>
      <c r="X1564" s="85"/>
      <c r="Y1564" s="85"/>
      <c r="Z1564" s="85"/>
      <c r="AA1564" s="85"/>
      <c r="AB1564" s="85"/>
      <c r="AC1564" s="85"/>
      <c r="AD1564" s="85"/>
      <c r="AE1564" s="85"/>
      <c r="AF1564" s="85"/>
      <c r="AG1564" s="85"/>
      <c r="AH1564" s="85"/>
      <c r="AI1564" s="85"/>
      <c r="AJ1564" s="85"/>
      <c r="AK1564" s="85"/>
      <c r="AL1564" s="85"/>
      <c r="AM1564" s="85"/>
    </row>
    <row r="1565" spans="20:39">
      <c r="T1565" s="85"/>
      <c r="U1565" s="85"/>
      <c r="V1565" s="85"/>
      <c r="W1565" s="85"/>
      <c r="X1565" s="85"/>
      <c r="Y1565" s="85"/>
      <c r="Z1565" s="85"/>
      <c r="AA1565" s="85"/>
      <c r="AB1565" s="85"/>
      <c r="AC1565" s="85"/>
      <c r="AD1565" s="85"/>
      <c r="AE1565" s="85"/>
      <c r="AF1565" s="85"/>
      <c r="AG1565" s="85"/>
      <c r="AH1565" s="85"/>
      <c r="AI1565" s="85"/>
      <c r="AJ1565" s="85"/>
      <c r="AK1565" s="85"/>
      <c r="AL1565" s="85"/>
      <c r="AM1565" s="85"/>
    </row>
    <row r="1566" spans="20:39">
      <c r="T1566" s="85"/>
      <c r="U1566" s="85"/>
      <c r="V1566" s="85"/>
      <c r="W1566" s="85"/>
      <c r="X1566" s="85"/>
      <c r="Y1566" s="85"/>
      <c r="Z1566" s="85"/>
      <c r="AA1566" s="85"/>
      <c r="AB1566" s="85"/>
      <c r="AC1566" s="85"/>
      <c r="AD1566" s="85"/>
      <c r="AE1566" s="85"/>
      <c r="AF1566" s="85"/>
      <c r="AG1566" s="85"/>
      <c r="AH1566" s="85"/>
      <c r="AI1566" s="85"/>
      <c r="AJ1566" s="85"/>
      <c r="AK1566" s="85"/>
      <c r="AL1566" s="85"/>
      <c r="AM1566" s="85"/>
    </row>
    <row r="1567" spans="20:39">
      <c r="T1567" s="85"/>
      <c r="U1567" s="85"/>
      <c r="V1567" s="85"/>
      <c r="W1567" s="85"/>
      <c r="X1567" s="85"/>
      <c r="Y1567" s="85"/>
      <c r="Z1567" s="85"/>
      <c r="AA1567" s="85"/>
      <c r="AB1567" s="85"/>
      <c r="AC1567" s="85"/>
      <c r="AD1567" s="85"/>
      <c r="AE1567" s="85"/>
      <c r="AF1567" s="85"/>
      <c r="AG1567" s="85"/>
      <c r="AH1567" s="85"/>
      <c r="AI1567" s="85"/>
      <c r="AJ1567" s="85"/>
      <c r="AK1567" s="85"/>
      <c r="AL1567" s="85"/>
      <c r="AM1567" s="85"/>
    </row>
    <row r="1568" spans="20:39">
      <c r="T1568" s="85"/>
      <c r="U1568" s="85"/>
      <c r="V1568" s="85"/>
      <c r="W1568" s="85"/>
      <c r="X1568" s="85"/>
      <c r="Y1568" s="85"/>
      <c r="Z1568" s="85"/>
      <c r="AA1568" s="85"/>
      <c r="AB1568" s="85"/>
      <c r="AC1568" s="85"/>
      <c r="AD1568" s="85"/>
      <c r="AE1568" s="85"/>
      <c r="AF1568" s="85"/>
      <c r="AG1568" s="85"/>
      <c r="AH1568" s="85"/>
      <c r="AI1568" s="85"/>
      <c r="AJ1568" s="85"/>
      <c r="AK1568" s="85"/>
      <c r="AL1568" s="85"/>
      <c r="AM1568" s="85"/>
    </row>
    <row r="1569" spans="20:39">
      <c r="T1569" s="85"/>
      <c r="U1569" s="85"/>
      <c r="V1569" s="85"/>
      <c r="W1569" s="85"/>
      <c r="X1569" s="85"/>
      <c r="Y1569" s="85"/>
      <c r="Z1569" s="85"/>
      <c r="AA1569" s="85"/>
      <c r="AB1569" s="85"/>
      <c r="AC1569" s="85"/>
      <c r="AD1569" s="85"/>
      <c r="AE1569" s="85"/>
      <c r="AF1569" s="85"/>
      <c r="AG1569" s="85"/>
      <c r="AH1569" s="85"/>
      <c r="AI1569" s="85"/>
      <c r="AJ1569" s="85"/>
      <c r="AK1569" s="85"/>
      <c r="AL1569" s="85"/>
      <c r="AM1569" s="85"/>
    </row>
    <row r="1570" spans="20:39">
      <c r="T1570" s="85"/>
      <c r="U1570" s="85"/>
      <c r="V1570" s="85"/>
      <c r="W1570" s="85"/>
      <c r="X1570" s="85"/>
      <c r="Y1570" s="85"/>
      <c r="Z1570" s="85"/>
      <c r="AA1570" s="85"/>
      <c r="AB1570" s="85"/>
      <c r="AC1570" s="85"/>
      <c r="AD1570" s="85"/>
      <c r="AE1570" s="85"/>
      <c r="AF1570" s="85"/>
      <c r="AG1570" s="85"/>
      <c r="AH1570" s="85"/>
      <c r="AI1570" s="85"/>
      <c r="AJ1570" s="85"/>
      <c r="AK1570" s="85"/>
      <c r="AL1570" s="85"/>
      <c r="AM1570" s="85"/>
    </row>
    <row r="1571" spans="20:39">
      <c r="T1571" s="85"/>
      <c r="U1571" s="85"/>
      <c r="V1571" s="85"/>
      <c r="W1571" s="85"/>
      <c r="X1571" s="85"/>
      <c r="Y1571" s="85"/>
      <c r="Z1571" s="85"/>
      <c r="AA1571" s="85"/>
      <c r="AB1571" s="85"/>
      <c r="AC1571" s="85"/>
      <c r="AD1571" s="85"/>
      <c r="AE1571" s="85"/>
      <c r="AF1571" s="85"/>
      <c r="AG1571" s="85"/>
      <c r="AH1571" s="85"/>
      <c r="AI1571" s="85"/>
      <c r="AJ1571" s="85"/>
      <c r="AK1571" s="85"/>
      <c r="AL1571" s="85"/>
      <c r="AM1571" s="85"/>
    </row>
    <row r="1572" spans="20:39">
      <c r="T1572" s="85"/>
      <c r="U1572" s="85"/>
      <c r="V1572" s="85"/>
      <c r="W1572" s="85"/>
      <c r="X1572" s="85"/>
      <c r="Y1572" s="85"/>
      <c r="Z1572" s="85"/>
      <c r="AA1572" s="85"/>
      <c r="AB1572" s="85"/>
      <c r="AC1572" s="85"/>
      <c r="AD1572" s="85"/>
      <c r="AE1572" s="85"/>
      <c r="AF1572" s="85"/>
      <c r="AG1572" s="85"/>
      <c r="AH1572" s="85"/>
      <c r="AI1572" s="85"/>
      <c r="AJ1572" s="85"/>
      <c r="AK1572" s="85"/>
      <c r="AL1572" s="85"/>
      <c r="AM1572" s="85"/>
    </row>
    <row r="1573" spans="20:39">
      <c r="T1573" s="85"/>
      <c r="U1573" s="85"/>
      <c r="V1573" s="85"/>
      <c r="W1573" s="85"/>
      <c r="X1573" s="85"/>
      <c r="Y1573" s="85"/>
      <c r="Z1573" s="85"/>
      <c r="AA1573" s="85"/>
      <c r="AB1573" s="85"/>
      <c r="AC1573" s="85"/>
      <c r="AD1573" s="85"/>
      <c r="AE1573" s="85"/>
      <c r="AF1573" s="85"/>
      <c r="AG1573" s="85"/>
      <c r="AH1573" s="85"/>
      <c r="AI1573" s="85"/>
      <c r="AJ1573" s="85"/>
      <c r="AK1573" s="85"/>
      <c r="AL1573" s="85"/>
      <c r="AM1573" s="85"/>
    </row>
    <row r="1574" spans="20:39">
      <c r="T1574" s="85"/>
      <c r="U1574" s="85"/>
      <c r="V1574" s="85"/>
      <c r="W1574" s="85"/>
      <c r="X1574" s="85"/>
      <c r="Y1574" s="85"/>
      <c r="Z1574" s="85"/>
      <c r="AA1574" s="85"/>
      <c r="AB1574" s="85"/>
      <c r="AC1574" s="85"/>
      <c r="AD1574" s="85"/>
      <c r="AE1574" s="85"/>
      <c r="AF1574" s="85"/>
      <c r="AG1574" s="85"/>
      <c r="AH1574" s="85"/>
      <c r="AI1574" s="85"/>
      <c r="AJ1574" s="85"/>
      <c r="AK1574" s="85"/>
      <c r="AL1574" s="85"/>
      <c r="AM1574" s="85"/>
    </row>
    <row r="1575" spans="20:39">
      <c r="T1575" s="85"/>
      <c r="U1575" s="85"/>
      <c r="V1575" s="85"/>
      <c r="W1575" s="85"/>
      <c r="X1575" s="85"/>
      <c r="Y1575" s="85"/>
      <c r="Z1575" s="85"/>
      <c r="AA1575" s="85"/>
      <c r="AB1575" s="85"/>
      <c r="AC1575" s="85"/>
      <c r="AD1575" s="85"/>
      <c r="AE1575" s="85"/>
      <c r="AF1575" s="85"/>
      <c r="AG1575" s="85"/>
      <c r="AH1575" s="85"/>
      <c r="AI1575" s="85"/>
      <c r="AJ1575" s="85"/>
      <c r="AK1575" s="85"/>
      <c r="AL1575" s="85"/>
      <c r="AM1575" s="85"/>
    </row>
    <row r="1576" spans="20:39">
      <c r="T1576" s="85"/>
      <c r="U1576" s="85"/>
      <c r="V1576" s="85"/>
      <c r="W1576" s="85"/>
      <c r="X1576" s="85"/>
      <c r="Y1576" s="85"/>
      <c r="Z1576" s="85"/>
      <c r="AA1576" s="85"/>
      <c r="AB1576" s="85"/>
      <c r="AC1576" s="85"/>
      <c r="AD1576" s="85"/>
      <c r="AE1576" s="85"/>
      <c r="AF1576" s="85"/>
      <c r="AG1576" s="85"/>
      <c r="AH1576" s="85"/>
      <c r="AI1576" s="85"/>
      <c r="AJ1576" s="85"/>
      <c r="AK1576" s="85"/>
      <c r="AL1576" s="85"/>
      <c r="AM1576" s="85"/>
    </row>
    <row r="1577" spans="20:39">
      <c r="T1577" s="85"/>
      <c r="U1577" s="85"/>
      <c r="V1577" s="85"/>
      <c r="W1577" s="85"/>
      <c r="X1577" s="85"/>
      <c r="Y1577" s="85"/>
      <c r="Z1577" s="85"/>
      <c r="AA1577" s="85"/>
      <c r="AB1577" s="85"/>
      <c r="AC1577" s="85"/>
      <c r="AD1577" s="85"/>
      <c r="AE1577" s="85"/>
      <c r="AF1577" s="85"/>
      <c r="AG1577" s="85"/>
      <c r="AH1577" s="85"/>
      <c r="AI1577" s="85"/>
      <c r="AJ1577" s="85"/>
      <c r="AK1577" s="85"/>
      <c r="AL1577" s="85"/>
      <c r="AM1577" s="85"/>
    </row>
    <row r="1578" spans="20:39">
      <c r="T1578" s="85"/>
      <c r="U1578" s="85"/>
      <c r="V1578" s="85"/>
      <c r="W1578" s="85"/>
      <c r="X1578" s="85"/>
      <c r="Y1578" s="85"/>
      <c r="Z1578" s="85"/>
      <c r="AA1578" s="85"/>
      <c r="AB1578" s="85"/>
      <c r="AC1578" s="85"/>
      <c r="AD1578" s="85"/>
      <c r="AE1578" s="85"/>
      <c r="AF1578" s="85"/>
      <c r="AG1578" s="85"/>
      <c r="AH1578" s="85"/>
      <c r="AI1578" s="85"/>
      <c r="AJ1578" s="85"/>
      <c r="AK1578" s="85"/>
      <c r="AL1578" s="85"/>
      <c r="AM1578" s="85"/>
    </row>
    <row r="1579" spans="20:39">
      <c r="T1579" s="85"/>
      <c r="U1579" s="85"/>
      <c r="V1579" s="85"/>
      <c r="W1579" s="85"/>
      <c r="X1579" s="85"/>
      <c r="Y1579" s="85"/>
      <c r="Z1579" s="85"/>
      <c r="AA1579" s="85"/>
      <c r="AB1579" s="85"/>
      <c r="AC1579" s="85"/>
      <c r="AD1579" s="85"/>
      <c r="AE1579" s="85"/>
      <c r="AF1579" s="85"/>
      <c r="AG1579" s="85"/>
      <c r="AH1579" s="85"/>
      <c r="AI1579" s="85"/>
      <c r="AJ1579" s="85"/>
      <c r="AK1579" s="85"/>
      <c r="AL1579" s="85"/>
      <c r="AM1579" s="85"/>
    </row>
    <row r="1580" spans="20:39">
      <c r="T1580" s="85"/>
      <c r="U1580" s="85"/>
      <c r="V1580" s="85"/>
      <c r="W1580" s="85"/>
      <c r="X1580" s="85"/>
      <c r="Y1580" s="85"/>
      <c r="Z1580" s="85"/>
      <c r="AA1580" s="85"/>
      <c r="AB1580" s="85"/>
      <c r="AC1580" s="85"/>
      <c r="AD1580" s="85"/>
      <c r="AE1580" s="85"/>
      <c r="AF1580" s="85"/>
      <c r="AG1580" s="85"/>
      <c r="AH1580" s="85"/>
      <c r="AI1580" s="85"/>
      <c r="AJ1580" s="85"/>
      <c r="AK1580" s="85"/>
      <c r="AL1580" s="85"/>
      <c r="AM1580" s="85"/>
    </row>
    <row r="1581" spans="20:39">
      <c r="T1581" s="85"/>
      <c r="U1581" s="85"/>
      <c r="V1581" s="85"/>
      <c r="W1581" s="85"/>
      <c r="X1581" s="85"/>
      <c r="Y1581" s="85"/>
      <c r="Z1581" s="85"/>
      <c r="AA1581" s="85"/>
      <c r="AB1581" s="85"/>
      <c r="AC1581" s="85"/>
      <c r="AD1581" s="85"/>
      <c r="AE1581" s="85"/>
      <c r="AF1581" s="85"/>
      <c r="AG1581" s="85"/>
      <c r="AH1581" s="85"/>
      <c r="AI1581" s="85"/>
      <c r="AJ1581" s="85"/>
      <c r="AK1581" s="85"/>
      <c r="AL1581" s="85"/>
      <c r="AM1581" s="85"/>
    </row>
    <row r="1582" spans="20:39">
      <c r="T1582" s="85"/>
      <c r="U1582" s="85"/>
      <c r="V1582" s="85"/>
      <c r="W1582" s="85"/>
      <c r="X1582" s="85"/>
      <c r="Y1582" s="85"/>
      <c r="Z1582" s="85"/>
      <c r="AA1582" s="85"/>
      <c r="AB1582" s="85"/>
      <c r="AC1582" s="85"/>
      <c r="AD1582" s="85"/>
      <c r="AE1582" s="85"/>
      <c r="AF1582" s="85"/>
      <c r="AG1582" s="85"/>
      <c r="AH1582" s="85"/>
      <c r="AI1582" s="85"/>
      <c r="AJ1582" s="85"/>
      <c r="AK1582" s="85"/>
      <c r="AL1582" s="85"/>
      <c r="AM1582" s="85"/>
    </row>
    <row r="1583" spans="20:39">
      <c r="T1583" s="85"/>
      <c r="U1583" s="85"/>
      <c r="V1583" s="85"/>
      <c r="W1583" s="85"/>
      <c r="X1583" s="85"/>
      <c r="Y1583" s="85"/>
      <c r="Z1583" s="85"/>
      <c r="AA1583" s="85"/>
      <c r="AB1583" s="85"/>
      <c r="AC1583" s="85"/>
      <c r="AD1583" s="85"/>
      <c r="AE1583" s="85"/>
      <c r="AF1583" s="85"/>
      <c r="AG1583" s="85"/>
      <c r="AH1583" s="85"/>
      <c r="AI1583" s="85"/>
      <c r="AJ1583" s="85"/>
      <c r="AK1583" s="85"/>
      <c r="AL1583" s="85"/>
      <c r="AM1583" s="85"/>
    </row>
    <row r="1584" spans="20:39">
      <c r="T1584" s="85"/>
      <c r="U1584" s="85"/>
      <c r="V1584" s="85"/>
      <c r="W1584" s="85"/>
      <c r="X1584" s="85"/>
      <c r="Y1584" s="85"/>
      <c r="Z1584" s="85"/>
      <c r="AA1584" s="85"/>
      <c r="AB1584" s="85"/>
      <c r="AC1584" s="85"/>
      <c r="AD1584" s="85"/>
      <c r="AE1584" s="85"/>
      <c r="AF1584" s="85"/>
      <c r="AG1584" s="85"/>
      <c r="AH1584" s="85"/>
      <c r="AI1584" s="85"/>
      <c r="AJ1584" s="85"/>
      <c r="AK1584" s="85"/>
      <c r="AL1584" s="85"/>
      <c r="AM1584" s="85"/>
    </row>
    <row r="1585" spans="20:39">
      <c r="T1585" s="85"/>
      <c r="U1585" s="85"/>
      <c r="V1585" s="85"/>
      <c r="W1585" s="85"/>
      <c r="X1585" s="85"/>
      <c r="Y1585" s="85"/>
      <c r="Z1585" s="85"/>
      <c r="AA1585" s="85"/>
      <c r="AB1585" s="85"/>
      <c r="AC1585" s="85"/>
      <c r="AD1585" s="85"/>
      <c r="AE1585" s="85"/>
      <c r="AF1585" s="85"/>
      <c r="AG1585" s="85"/>
      <c r="AH1585" s="85"/>
      <c r="AI1585" s="85"/>
      <c r="AJ1585" s="85"/>
      <c r="AK1585" s="85"/>
      <c r="AL1585" s="85"/>
      <c r="AM1585" s="85"/>
    </row>
    <row r="1586" spans="20:39">
      <c r="T1586" s="85"/>
      <c r="U1586" s="85"/>
      <c r="V1586" s="85"/>
      <c r="W1586" s="85"/>
      <c r="X1586" s="85"/>
      <c r="Y1586" s="85"/>
      <c r="Z1586" s="85"/>
      <c r="AA1586" s="85"/>
      <c r="AB1586" s="85"/>
      <c r="AC1586" s="85"/>
      <c r="AD1586" s="85"/>
      <c r="AE1586" s="85"/>
      <c r="AF1586" s="85"/>
      <c r="AG1586" s="85"/>
      <c r="AH1586" s="85"/>
      <c r="AI1586" s="85"/>
      <c r="AJ1586" s="85"/>
      <c r="AK1586" s="85"/>
      <c r="AL1586" s="85"/>
      <c r="AM1586" s="85"/>
    </row>
    <row r="1587" spans="20:39">
      <c r="T1587" s="85"/>
      <c r="U1587" s="85"/>
      <c r="V1587" s="85"/>
      <c r="W1587" s="85"/>
      <c r="X1587" s="85"/>
      <c r="Y1587" s="85"/>
      <c r="Z1587" s="85"/>
      <c r="AA1587" s="85"/>
      <c r="AB1587" s="85"/>
      <c r="AC1587" s="85"/>
      <c r="AD1587" s="85"/>
      <c r="AE1587" s="85"/>
      <c r="AF1587" s="85"/>
      <c r="AG1587" s="85"/>
      <c r="AH1587" s="85"/>
      <c r="AI1587" s="85"/>
      <c r="AJ1587" s="85"/>
      <c r="AK1587" s="85"/>
      <c r="AL1587" s="85"/>
      <c r="AM1587" s="85"/>
    </row>
    <row r="1588" spans="20:39">
      <c r="T1588" s="85"/>
      <c r="U1588" s="85"/>
      <c r="V1588" s="85"/>
      <c r="W1588" s="85"/>
      <c r="X1588" s="85"/>
      <c r="Y1588" s="85"/>
      <c r="Z1588" s="85"/>
      <c r="AA1588" s="85"/>
      <c r="AB1588" s="85"/>
      <c r="AC1588" s="85"/>
      <c r="AD1588" s="85"/>
      <c r="AE1588" s="85"/>
      <c r="AF1588" s="85"/>
      <c r="AG1588" s="85"/>
      <c r="AH1588" s="85"/>
      <c r="AI1588" s="85"/>
      <c r="AJ1588" s="85"/>
      <c r="AK1588" s="85"/>
      <c r="AL1588" s="85"/>
      <c r="AM1588" s="85"/>
    </row>
    <row r="1589" spans="20:39">
      <c r="T1589" s="85"/>
      <c r="U1589" s="85"/>
      <c r="V1589" s="85"/>
      <c r="W1589" s="85"/>
      <c r="X1589" s="85"/>
      <c r="Y1589" s="85"/>
      <c r="Z1589" s="85"/>
      <c r="AA1589" s="85"/>
      <c r="AB1589" s="85"/>
      <c r="AC1589" s="85"/>
      <c r="AD1589" s="85"/>
      <c r="AE1589" s="85"/>
      <c r="AF1589" s="85"/>
      <c r="AG1589" s="85"/>
      <c r="AH1589" s="85"/>
      <c r="AI1589" s="85"/>
      <c r="AJ1589" s="85"/>
      <c r="AK1589" s="85"/>
      <c r="AL1589" s="85"/>
      <c r="AM1589" s="85"/>
    </row>
    <row r="1590" spans="20:39">
      <c r="T1590" s="85"/>
      <c r="U1590" s="85"/>
      <c r="V1590" s="85"/>
      <c r="W1590" s="85"/>
      <c r="X1590" s="85"/>
      <c r="Y1590" s="85"/>
      <c r="Z1590" s="85"/>
      <c r="AA1590" s="85"/>
      <c r="AB1590" s="85"/>
      <c r="AC1590" s="85"/>
      <c r="AD1590" s="85"/>
      <c r="AE1590" s="85"/>
      <c r="AF1590" s="85"/>
      <c r="AG1590" s="85"/>
      <c r="AH1590" s="85"/>
      <c r="AI1590" s="85"/>
      <c r="AJ1590" s="85"/>
      <c r="AK1590" s="85"/>
      <c r="AL1590" s="85"/>
      <c r="AM1590" s="85"/>
    </row>
    <row r="1591" spans="20:39">
      <c r="T1591" s="85"/>
      <c r="U1591" s="85"/>
      <c r="V1591" s="85"/>
      <c r="W1591" s="85"/>
      <c r="X1591" s="85"/>
      <c r="Y1591" s="85"/>
      <c r="Z1591" s="85"/>
      <c r="AA1591" s="85"/>
      <c r="AB1591" s="85"/>
      <c r="AC1591" s="85"/>
      <c r="AD1591" s="85"/>
      <c r="AE1591" s="85"/>
      <c r="AF1591" s="85"/>
      <c r="AG1591" s="85"/>
      <c r="AH1591" s="85"/>
      <c r="AI1591" s="85"/>
      <c r="AJ1591" s="85"/>
      <c r="AK1591" s="85"/>
      <c r="AL1591" s="85"/>
      <c r="AM1591" s="85"/>
    </row>
    <row r="1592" spans="20:39">
      <c r="T1592" s="85"/>
      <c r="U1592" s="85"/>
      <c r="V1592" s="85"/>
      <c r="W1592" s="85"/>
      <c r="X1592" s="85"/>
      <c r="Y1592" s="85"/>
      <c r="Z1592" s="85"/>
      <c r="AA1592" s="85"/>
      <c r="AB1592" s="85"/>
      <c r="AC1592" s="85"/>
      <c r="AD1592" s="85"/>
      <c r="AE1592" s="85"/>
      <c r="AF1592" s="85"/>
      <c r="AG1592" s="85"/>
      <c r="AH1592" s="85"/>
      <c r="AI1592" s="85"/>
      <c r="AJ1592" s="85"/>
      <c r="AK1592" s="85"/>
      <c r="AL1592" s="85"/>
      <c r="AM1592" s="85"/>
    </row>
    <row r="1593" spans="20:39">
      <c r="T1593" s="85"/>
      <c r="U1593" s="85"/>
      <c r="V1593" s="85"/>
      <c r="W1593" s="85"/>
      <c r="X1593" s="85"/>
      <c r="Y1593" s="85"/>
      <c r="Z1593" s="85"/>
      <c r="AA1593" s="85"/>
      <c r="AB1593" s="85"/>
      <c r="AC1593" s="85"/>
      <c r="AD1593" s="85"/>
      <c r="AE1593" s="85"/>
      <c r="AF1593" s="85"/>
      <c r="AG1593" s="85"/>
      <c r="AH1593" s="85"/>
      <c r="AI1593" s="85"/>
      <c r="AJ1593" s="85"/>
      <c r="AK1593" s="85"/>
      <c r="AL1593" s="85"/>
      <c r="AM1593" s="85"/>
    </row>
    <row r="1594" spans="20:39">
      <c r="T1594" s="85"/>
      <c r="U1594" s="85"/>
      <c r="V1594" s="85"/>
      <c r="W1594" s="85"/>
      <c r="X1594" s="85"/>
      <c r="Y1594" s="85"/>
      <c r="Z1594" s="85"/>
      <c r="AA1594" s="85"/>
      <c r="AB1594" s="85"/>
      <c r="AC1594" s="85"/>
      <c r="AD1594" s="85"/>
      <c r="AE1594" s="85"/>
      <c r="AF1594" s="85"/>
      <c r="AG1594" s="85"/>
      <c r="AH1594" s="85"/>
      <c r="AI1594" s="85"/>
      <c r="AJ1594" s="85"/>
      <c r="AK1594" s="85"/>
      <c r="AL1594" s="85"/>
      <c r="AM1594" s="85"/>
    </row>
    <row r="1595" spans="20:39">
      <c r="T1595" s="85"/>
      <c r="U1595" s="85"/>
      <c r="V1595" s="85"/>
      <c r="W1595" s="85"/>
      <c r="X1595" s="85"/>
      <c r="Y1595" s="85"/>
      <c r="Z1595" s="85"/>
      <c r="AA1595" s="85"/>
      <c r="AB1595" s="85"/>
      <c r="AC1595" s="85"/>
      <c r="AD1595" s="85"/>
      <c r="AE1595" s="85"/>
      <c r="AF1595" s="85"/>
      <c r="AG1595" s="85"/>
      <c r="AH1595" s="85"/>
      <c r="AI1595" s="85"/>
      <c r="AJ1595" s="85"/>
      <c r="AK1595" s="85"/>
      <c r="AL1595" s="85"/>
      <c r="AM1595" s="85"/>
    </row>
    <row r="1596" spans="20:39">
      <c r="T1596" s="85"/>
      <c r="U1596" s="85"/>
      <c r="V1596" s="85"/>
      <c r="W1596" s="85"/>
      <c r="X1596" s="85"/>
      <c r="Y1596" s="85"/>
      <c r="Z1596" s="85"/>
      <c r="AA1596" s="85"/>
      <c r="AB1596" s="85"/>
      <c r="AC1596" s="85"/>
      <c r="AD1596" s="85"/>
      <c r="AE1596" s="85"/>
      <c r="AF1596" s="85"/>
      <c r="AG1596" s="85"/>
      <c r="AH1596" s="85"/>
      <c r="AI1596" s="85"/>
      <c r="AJ1596" s="85"/>
      <c r="AK1596" s="85"/>
      <c r="AL1596" s="85"/>
      <c r="AM1596" s="85"/>
    </row>
    <row r="1597" spans="20:39">
      <c r="T1597" s="85"/>
      <c r="U1597" s="85"/>
      <c r="V1597" s="85"/>
      <c r="W1597" s="85"/>
      <c r="X1597" s="85"/>
      <c r="Y1597" s="85"/>
      <c r="Z1597" s="85"/>
      <c r="AA1597" s="85"/>
      <c r="AB1597" s="85"/>
      <c r="AC1597" s="85"/>
      <c r="AD1597" s="85"/>
      <c r="AE1597" s="85"/>
      <c r="AF1597" s="85"/>
      <c r="AG1597" s="85"/>
      <c r="AH1597" s="85"/>
      <c r="AI1597" s="85"/>
      <c r="AJ1597" s="85"/>
      <c r="AK1597" s="85"/>
      <c r="AL1597" s="85"/>
      <c r="AM1597" s="85"/>
    </row>
    <row r="1598" spans="20:39">
      <c r="T1598" s="85"/>
      <c r="U1598" s="85"/>
      <c r="V1598" s="85"/>
      <c r="W1598" s="85"/>
      <c r="X1598" s="85"/>
      <c r="Y1598" s="85"/>
      <c r="Z1598" s="85"/>
      <c r="AA1598" s="85"/>
      <c r="AB1598" s="85"/>
      <c r="AC1598" s="85"/>
      <c r="AD1598" s="85"/>
      <c r="AE1598" s="85"/>
      <c r="AF1598" s="85"/>
      <c r="AG1598" s="85"/>
      <c r="AH1598" s="85"/>
      <c r="AI1598" s="85"/>
      <c r="AJ1598" s="85"/>
      <c r="AK1598" s="85"/>
      <c r="AL1598" s="85"/>
      <c r="AM1598" s="85"/>
    </row>
    <row r="1599" spans="20:39">
      <c r="T1599" s="85"/>
      <c r="U1599" s="85"/>
      <c r="V1599" s="85"/>
      <c r="W1599" s="85"/>
      <c r="X1599" s="85"/>
      <c r="Y1599" s="85"/>
      <c r="Z1599" s="85"/>
      <c r="AA1599" s="85"/>
      <c r="AB1599" s="85"/>
      <c r="AC1599" s="85"/>
      <c r="AD1599" s="85"/>
      <c r="AE1599" s="85"/>
      <c r="AF1599" s="85"/>
      <c r="AG1599" s="85"/>
      <c r="AH1599" s="85"/>
      <c r="AI1599" s="85"/>
      <c r="AJ1599" s="85"/>
      <c r="AK1599" s="85"/>
      <c r="AL1599" s="85"/>
      <c r="AM1599" s="85"/>
    </row>
    <row r="1600" spans="20:39">
      <c r="T1600" s="85"/>
      <c r="U1600" s="85"/>
      <c r="V1600" s="85"/>
      <c r="W1600" s="85"/>
      <c r="X1600" s="85"/>
      <c r="Y1600" s="85"/>
      <c r="Z1600" s="85"/>
      <c r="AA1600" s="85"/>
      <c r="AB1600" s="85"/>
      <c r="AC1600" s="85"/>
      <c r="AD1600" s="85"/>
      <c r="AE1600" s="85"/>
      <c r="AF1600" s="85"/>
      <c r="AG1600" s="85"/>
      <c r="AH1600" s="85"/>
      <c r="AI1600" s="85"/>
      <c r="AJ1600" s="85"/>
      <c r="AK1600" s="85"/>
      <c r="AL1600" s="85"/>
      <c r="AM1600" s="85"/>
    </row>
    <row r="1601" spans="20:39">
      <c r="T1601" s="85"/>
      <c r="U1601" s="85"/>
      <c r="V1601" s="85"/>
      <c r="W1601" s="85"/>
      <c r="X1601" s="85"/>
      <c r="Y1601" s="85"/>
      <c r="Z1601" s="85"/>
      <c r="AA1601" s="85"/>
      <c r="AB1601" s="85"/>
      <c r="AC1601" s="85"/>
      <c r="AD1601" s="85"/>
      <c r="AE1601" s="85"/>
      <c r="AF1601" s="85"/>
      <c r="AG1601" s="85"/>
      <c r="AH1601" s="85"/>
      <c r="AI1601" s="85"/>
      <c r="AJ1601" s="85"/>
      <c r="AK1601" s="85"/>
      <c r="AL1601" s="85"/>
      <c r="AM1601" s="85"/>
    </row>
    <row r="1602" spans="20:39">
      <c r="T1602" s="85"/>
      <c r="U1602" s="85"/>
      <c r="V1602" s="85"/>
      <c r="W1602" s="85"/>
      <c r="X1602" s="85"/>
      <c r="Y1602" s="85"/>
      <c r="Z1602" s="85"/>
      <c r="AA1602" s="85"/>
      <c r="AB1602" s="85"/>
      <c r="AC1602" s="85"/>
      <c r="AD1602" s="85"/>
      <c r="AE1602" s="85"/>
      <c r="AF1602" s="85"/>
      <c r="AG1602" s="85"/>
      <c r="AH1602" s="85"/>
      <c r="AI1602" s="85"/>
      <c r="AJ1602" s="85"/>
      <c r="AK1602" s="85"/>
      <c r="AL1602" s="85"/>
      <c r="AM1602" s="85"/>
    </row>
    <row r="1603" spans="20:39">
      <c r="T1603" s="85"/>
      <c r="U1603" s="85"/>
      <c r="V1603" s="85"/>
      <c r="W1603" s="85"/>
      <c r="X1603" s="85"/>
      <c r="Y1603" s="85"/>
      <c r="Z1603" s="85"/>
      <c r="AA1603" s="85"/>
      <c r="AB1603" s="85"/>
      <c r="AC1603" s="85"/>
      <c r="AD1603" s="85"/>
      <c r="AE1603" s="85"/>
      <c r="AF1603" s="85"/>
      <c r="AG1603" s="85"/>
      <c r="AH1603" s="85"/>
      <c r="AI1603" s="85"/>
      <c r="AJ1603" s="85"/>
      <c r="AK1603" s="85"/>
      <c r="AL1603" s="85"/>
      <c r="AM1603" s="85"/>
    </row>
    <row r="1604" spans="20:39">
      <c r="T1604" s="85"/>
      <c r="U1604" s="85"/>
      <c r="V1604" s="85"/>
      <c r="W1604" s="85"/>
      <c r="X1604" s="85"/>
      <c r="Y1604" s="85"/>
      <c r="Z1604" s="85"/>
      <c r="AA1604" s="85"/>
      <c r="AB1604" s="85"/>
      <c r="AC1604" s="85"/>
      <c r="AD1604" s="85"/>
      <c r="AE1604" s="85"/>
      <c r="AF1604" s="85"/>
      <c r="AG1604" s="85"/>
      <c r="AH1604" s="85"/>
      <c r="AI1604" s="85"/>
      <c r="AJ1604" s="85"/>
      <c r="AK1604" s="85"/>
      <c r="AL1604" s="85"/>
      <c r="AM1604" s="85"/>
    </row>
    <row r="1605" spans="20:39">
      <c r="T1605" s="85"/>
      <c r="U1605" s="85"/>
      <c r="V1605" s="85"/>
      <c r="W1605" s="85"/>
      <c r="X1605" s="85"/>
      <c r="Y1605" s="85"/>
      <c r="Z1605" s="85"/>
      <c r="AA1605" s="85"/>
      <c r="AB1605" s="85"/>
      <c r="AC1605" s="85"/>
      <c r="AD1605" s="85"/>
      <c r="AE1605" s="85"/>
      <c r="AF1605" s="85"/>
      <c r="AG1605" s="85"/>
      <c r="AH1605" s="85"/>
      <c r="AI1605" s="85"/>
      <c r="AJ1605" s="85"/>
      <c r="AK1605" s="85"/>
      <c r="AL1605" s="85"/>
      <c r="AM1605" s="85"/>
    </row>
    <row r="1606" spans="20:39">
      <c r="T1606" s="85"/>
      <c r="U1606" s="85"/>
      <c r="V1606" s="85"/>
      <c r="W1606" s="85"/>
      <c r="X1606" s="85"/>
      <c r="Y1606" s="85"/>
      <c r="Z1606" s="85"/>
      <c r="AA1606" s="85"/>
      <c r="AB1606" s="85"/>
      <c r="AC1606" s="85"/>
      <c r="AD1606" s="85"/>
      <c r="AE1606" s="85"/>
      <c r="AF1606" s="85"/>
      <c r="AG1606" s="85"/>
      <c r="AH1606" s="85"/>
      <c r="AI1606" s="85"/>
      <c r="AJ1606" s="85"/>
      <c r="AK1606" s="85"/>
      <c r="AL1606" s="85"/>
      <c r="AM1606" s="85"/>
    </row>
    <row r="1607" spans="20:39">
      <c r="T1607" s="85"/>
      <c r="U1607" s="85"/>
      <c r="V1607" s="85"/>
      <c r="W1607" s="85"/>
      <c r="X1607" s="85"/>
      <c r="Y1607" s="85"/>
      <c r="Z1607" s="85"/>
      <c r="AA1607" s="85"/>
      <c r="AB1607" s="85"/>
      <c r="AC1607" s="85"/>
      <c r="AD1607" s="85"/>
      <c r="AE1607" s="85"/>
      <c r="AF1607" s="85"/>
      <c r="AG1607" s="85"/>
      <c r="AH1607" s="85"/>
      <c r="AI1607" s="85"/>
      <c r="AJ1607" s="85"/>
      <c r="AK1607" s="85"/>
      <c r="AL1607" s="85"/>
      <c r="AM1607" s="85"/>
    </row>
    <row r="1608" spans="20:39">
      <c r="T1608" s="85"/>
      <c r="U1608" s="85"/>
      <c r="V1608" s="85"/>
      <c r="W1608" s="85"/>
      <c r="X1608" s="85"/>
      <c r="Y1608" s="85"/>
      <c r="Z1608" s="85"/>
      <c r="AA1608" s="85"/>
      <c r="AB1608" s="85"/>
      <c r="AC1608" s="85"/>
      <c r="AD1608" s="85"/>
      <c r="AE1608" s="85"/>
      <c r="AF1608" s="85"/>
      <c r="AG1608" s="85"/>
      <c r="AH1608" s="85"/>
      <c r="AI1608" s="85"/>
      <c r="AJ1608" s="85"/>
      <c r="AK1608" s="85"/>
      <c r="AL1608" s="85"/>
      <c r="AM1608" s="85"/>
    </row>
    <row r="1609" spans="20:39">
      <c r="T1609" s="85"/>
      <c r="U1609" s="85"/>
      <c r="V1609" s="85"/>
      <c r="W1609" s="85"/>
      <c r="X1609" s="85"/>
      <c r="Y1609" s="85"/>
      <c r="Z1609" s="85"/>
      <c r="AA1609" s="85"/>
      <c r="AB1609" s="85"/>
      <c r="AC1609" s="85"/>
      <c r="AD1609" s="85"/>
      <c r="AE1609" s="85"/>
      <c r="AF1609" s="85"/>
      <c r="AG1609" s="85"/>
      <c r="AH1609" s="85"/>
      <c r="AI1609" s="85"/>
      <c r="AJ1609" s="85"/>
      <c r="AK1609" s="85"/>
      <c r="AL1609" s="85"/>
      <c r="AM1609" s="85"/>
    </row>
    <row r="1610" spans="20:39">
      <c r="T1610" s="85"/>
      <c r="U1610" s="85"/>
      <c r="V1610" s="85"/>
      <c r="W1610" s="85"/>
      <c r="X1610" s="85"/>
      <c r="Y1610" s="85"/>
      <c r="Z1610" s="85"/>
      <c r="AA1610" s="85"/>
      <c r="AB1610" s="85"/>
      <c r="AC1610" s="85"/>
      <c r="AD1610" s="85"/>
      <c r="AE1610" s="85"/>
      <c r="AF1610" s="85"/>
      <c r="AG1610" s="85"/>
      <c r="AH1610" s="85"/>
      <c r="AI1610" s="85"/>
      <c r="AJ1610" s="85"/>
      <c r="AK1610" s="85"/>
      <c r="AL1610" s="85"/>
      <c r="AM1610" s="85"/>
    </row>
    <row r="1611" spans="20:39">
      <c r="T1611" s="85"/>
      <c r="U1611" s="85"/>
      <c r="V1611" s="85"/>
      <c r="W1611" s="85"/>
      <c r="X1611" s="85"/>
      <c r="Y1611" s="85"/>
      <c r="Z1611" s="85"/>
      <c r="AA1611" s="85"/>
      <c r="AB1611" s="85"/>
      <c r="AC1611" s="85"/>
      <c r="AD1611" s="85"/>
      <c r="AE1611" s="85"/>
      <c r="AF1611" s="85"/>
      <c r="AG1611" s="85"/>
      <c r="AH1611" s="85"/>
      <c r="AI1611" s="85"/>
      <c r="AJ1611" s="85"/>
      <c r="AK1611" s="85"/>
      <c r="AL1611" s="85"/>
      <c r="AM1611" s="85"/>
    </row>
    <row r="1612" spans="20:39">
      <c r="T1612" s="85"/>
      <c r="U1612" s="85"/>
      <c r="V1612" s="85"/>
      <c r="W1612" s="85"/>
      <c r="X1612" s="85"/>
      <c r="Y1612" s="85"/>
      <c r="Z1612" s="85"/>
      <c r="AA1612" s="85"/>
      <c r="AB1612" s="85"/>
      <c r="AC1612" s="85"/>
      <c r="AD1612" s="85"/>
      <c r="AE1612" s="85"/>
      <c r="AF1612" s="85"/>
      <c r="AG1612" s="85"/>
      <c r="AH1612" s="85"/>
      <c r="AI1612" s="85"/>
      <c r="AJ1612" s="85"/>
      <c r="AK1612" s="85"/>
      <c r="AL1612" s="85"/>
      <c r="AM1612" s="85"/>
    </row>
    <row r="1613" spans="20:39">
      <c r="T1613" s="85"/>
      <c r="U1613" s="85"/>
      <c r="V1613" s="85"/>
      <c r="W1613" s="85"/>
      <c r="X1613" s="85"/>
      <c r="Y1613" s="85"/>
      <c r="Z1613" s="85"/>
      <c r="AA1613" s="85"/>
      <c r="AB1613" s="85"/>
      <c r="AC1613" s="85"/>
      <c r="AD1613" s="85"/>
      <c r="AE1613" s="85"/>
      <c r="AF1613" s="85"/>
      <c r="AG1613" s="85"/>
      <c r="AH1613" s="85"/>
      <c r="AI1613" s="85"/>
      <c r="AJ1613" s="85"/>
      <c r="AK1613" s="85"/>
      <c r="AL1613" s="85"/>
      <c r="AM1613" s="85"/>
    </row>
    <row r="1614" spans="20:39">
      <c r="T1614" s="85"/>
      <c r="U1614" s="85"/>
      <c r="V1614" s="85"/>
      <c r="W1614" s="85"/>
      <c r="X1614" s="85"/>
      <c r="Y1614" s="85"/>
      <c r="Z1614" s="85"/>
      <c r="AA1614" s="85"/>
      <c r="AB1614" s="85"/>
      <c r="AC1614" s="85"/>
      <c r="AD1614" s="85"/>
      <c r="AE1614" s="85"/>
      <c r="AF1614" s="85"/>
      <c r="AG1614" s="85"/>
      <c r="AH1614" s="85"/>
      <c r="AI1614" s="85"/>
      <c r="AJ1614" s="85"/>
      <c r="AK1614" s="85"/>
      <c r="AL1614" s="85"/>
      <c r="AM1614" s="85"/>
    </row>
    <row r="1615" spans="20:39">
      <c r="T1615" s="85"/>
      <c r="U1615" s="85"/>
      <c r="V1615" s="85"/>
      <c r="W1615" s="85"/>
      <c r="X1615" s="85"/>
      <c r="Y1615" s="85"/>
      <c r="Z1615" s="85"/>
      <c r="AA1615" s="85"/>
      <c r="AB1615" s="85"/>
      <c r="AC1615" s="85"/>
      <c r="AD1615" s="85"/>
      <c r="AE1615" s="85"/>
      <c r="AF1615" s="85"/>
      <c r="AG1615" s="85"/>
      <c r="AH1615" s="85"/>
      <c r="AI1615" s="85"/>
      <c r="AJ1615" s="85"/>
      <c r="AK1615" s="85"/>
      <c r="AL1615" s="85"/>
      <c r="AM1615" s="85"/>
    </row>
    <row r="1616" spans="20:39">
      <c r="T1616" s="85"/>
      <c r="U1616" s="85"/>
      <c r="V1616" s="85"/>
      <c r="W1616" s="85"/>
      <c r="X1616" s="85"/>
      <c r="Y1616" s="85"/>
      <c r="Z1616" s="85"/>
      <c r="AA1616" s="85"/>
      <c r="AB1616" s="85"/>
      <c r="AC1616" s="85"/>
      <c r="AD1616" s="85"/>
      <c r="AE1616" s="85"/>
      <c r="AF1616" s="85"/>
      <c r="AG1616" s="85"/>
      <c r="AH1616" s="85"/>
      <c r="AI1616" s="85"/>
      <c r="AJ1616" s="85"/>
      <c r="AK1616" s="85"/>
      <c r="AL1616" s="85"/>
      <c r="AM1616" s="85"/>
    </row>
    <row r="1617" spans="20:39">
      <c r="T1617" s="85"/>
      <c r="U1617" s="85"/>
      <c r="V1617" s="85"/>
      <c r="W1617" s="85"/>
      <c r="X1617" s="85"/>
      <c r="Y1617" s="85"/>
      <c r="Z1617" s="85"/>
      <c r="AA1617" s="85"/>
      <c r="AB1617" s="85"/>
      <c r="AC1617" s="85"/>
      <c r="AD1617" s="85"/>
      <c r="AE1617" s="85"/>
      <c r="AF1617" s="85"/>
      <c r="AG1617" s="85"/>
      <c r="AH1617" s="85"/>
      <c r="AI1617" s="85"/>
      <c r="AJ1617" s="85"/>
      <c r="AK1617" s="85"/>
      <c r="AL1617" s="85"/>
      <c r="AM1617" s="85"/>
    </row>
    <row r="1618" spans="20:39">
      <c r="T1618" s="85"/>
      <c r="U1618" s="85"/>
      <c r="V1618" s="85"/>
      <c r="W1618" s="85"/>
      <c r="X1618" s="85"/>
      <c r="Y1618" s="85"/>
      <c r="Z1618" s="85"/>
      <c r="AA1618" s="85"/>
      <c r="AB1618" s="85"/>
      <c r="AC1618" s="85"/>
      <c r="AD1618" s="85"/>
      <c r="AE1618" s="85"/>
      <c r="AF1618" s="85"/>
      <c r="AG1618" s="85"/>
      <c r="AH1618" s="85"/>
      <c r="AI1618" s="85"/>
      <c r="AJ1618" s="85"/>
      <c r="AK1618" s="85"/>
      <c r="AL1618" s="85"/>
      <c r="AM1618" s="85"/>
    </row>
    <row r="1619" spans="20:39">
      <c r="T1619" s="85"/>
      <c r="U1619" s="85"/>
      <c r="V1619" s="85"/>
      <c r="W1619" s="85"/>
      <c r="X1619" s="85"/>
      <c r="Y1619" s="85"/>
      <c r="Z1619" s="85"/>
      <c r="AA1619" s="85"/>
      <c r="AB1619" s="85"/>
      <c r="AC1619" s="85"/>
      <c r="AD1619" s="85"/>
      <c r="AE1619" s="85"/>
      <c r="AF1619" s="85"/>
      <c r="AG1619" s="85"/>
      <c r="AH1619" s="85"/>
      <c r="AI1619" s="85"/>
      <c r="AJ1619" s="85"/>
      <c r="AK1619" s="85"/>
      <c r="AL1619" s="85"/>
      <c r="AM1619" s="85"/>
    </row>
    <row r="1620" spans="20:39">
      <c r="T1620" s="85"/>
      <c r="U1620" s="85"/>
      <c r="V1620" s="85"/>
      <c r="W1620" s="85"/>
      <c r="X1620" s="85"/>
      <c r="Y1620" s="85"/>
      <c r="Z1620" s="85"/>
      <c r="AA1620" s="85"/>
      <c r="AB1620" s="85"/>
      <c r="AC1620" s="85"/>
      <c r="AD1620" s="85"/>
      <c r="AE1620" s="85"/>
      <c r="AF1620" s="85"/>
      <c r="AG1620" s="85"/>
      <c r="AH1620" s="85"/>
      <c r="AI1620" s="85"/>
      <c r="AJ1620" s="85"/>
      <c r="AK1620" s="85"/>
      <c r="AL1620" s="85"/>
      <c r="AM1620" s="85"/>
    </row>
    <row r="1621" spans="20:39">
      <c r="T1621" s="85"/>
      <c r="U1621" s="85"/>
      <c r="V1621" s="85"/>
      <c r="W1621" s="85"/>
      <c r="X1621" s="85"/>
      <c r="Y1621" s="85"/>
      <c r="Z1621" s="85"/>
      <c r="AA1621" s="85"/>
      <c r="AB1621" s="85"/>
      <c r="AC1621" s="85"/>
      <c r="AD1621" s="85"/>
      <c r="AE1621" s="85"/>
      <c r="AF1621" s="85"/>
      <c r="AG1621" s="85"/>
      <c r="AH1621" s="85"/>
      <c r="AI1621" s="85"/>
      <c r="AJ1621" s="85"/>
      <c r="AK1621" s="85"/>
      <c r="AL1621" s="85"/>
      <c r="AM1621" s="85"/>
    </row>
    <row r="1622" spans="20:39">
      <c r="T1622" s="85"/>
      <c r="U1622" s="85"/>
      <c r="V1622" s="85"/>
      <c r="W1622" s="85"/>
      <c r="X1622" s="85"/>
      <c r="Y1622" s="85"/>
      <c r="Z1622" s="85"/>
      <c r="AA1622" s="85"/>
      <c r="AB1622" s="85"/>
      <c r="AC1622" s="85"/>
      <c r="AD1622" s="85"/>
      <c r="AE1622" s="85"/>
      <c r="AF1622" s="85"/>
      <c r="AG1622" s="85"/>
      <c r="AH1622" s="85"/>
      <c r="AI1622" s="85"/>
      <c r="AJ1622" s="85"/>
      <c r="AK1622" s="85"/>
      <c r="AL1622" s="85"/>
      <c r="AM1622" s="85"/>
    </row>
    <row r="1623" spans="20:39">
      <c r="T1623" s="85"/>
      <c r="U1623" s="85"/>
      <c r="V1623" s="85"/>
      <c r="W1623" s="85"/>
      <c r="X1623" s="85"/>
      <c r="Y1623" s="85"/>
      <c r="Z1623" s="85"/>
      <c r="AA1623" s="85"/>
      <c r="AB1623" s="85"/>
      <c r="AC1623" s="85"/>
      <c r="AD1623" s="85"/>
      <c r="AE1623" s="85"/>
      <c r="AF1623" s="85"/>
      <c r="AG1623" s="85"/>
      <c r="AH1623" s="85"/>
      <c r="AI1623" s="85"/>
      <c r="AJ1623" s="85"/>
      <c r="AK1623" s="85"/>
      <c r="AL1623" s="85"/>
      <c r="AM1623" s="85"/>
    </row>
    <row r="1624" spans="20:39">
      <c r="T1624" s="85"/>
      <c r="U1624" s="85"/>
      <c r="V1624" s="85"/>
      <c r="W1624" s="85"/>
      <c r="X1624" s="85"/>
      <c r="Y1624" s="85"/>
      <c r="Z1624" s="85"/>
      <c r="AA1624" s="85"/>
      <c r="AB1624" s="85"/>
      <c r="AC1624" s="85"/>
      <c r="AD1624" s="85"/>
      <c r="AE1624" s="85"/>
      <c r="AF1624" s="85"/>
      <c r="AG1624" s="85"/>
      <c r="AH1624" s="85"/>
      <c r="AI1624" s="85"/>
      <c r="AJ1624" s="85"/>
      <c r="AK1624" s="85"/>
      <c r="AL1624" s="85"/>
      <c r="AM1624" s="85"/>
    </row>
    <row r="1625" spans="20:39">
      <c r="T1625" s="85"/>
      <c r="U1625" s="85"/>
      <c r="V1625" s="85"/>
      <c r="W1625" s="85"/>
      <c r="X1625" s="85"/>
      <c r="Y1625" s="85"/>
      <c r="Z1625" s="85"/>
      <c r="AA1625" s="85"/>
      <c r="AB1625" s="85"/>
      <c r="AC1625" s="85"/>
      <c r="AD1625" s="85"/>
      <c r="AE1625" s="85"/>
      <c r="AF1625" s="85"/>
      <c r="AG1625" s="85"/>
      <c r="AH1625" s="85"/>
      <c r="AI1625" s="85"/>
      <c r="AJ1625" s="85"/>
      <c r="AK1625" s="85"/>
      <c r="AL1625" s="85"/>
      <c r="AM1625" s="85"/>
    </row>
    <row r="1626" spans="20:39">
      <c r="T1626" s="85"/>
      <c r="U1626" s="85"/>
      <c r="V1626" s="85"/>
      <c r="W1626" s="85"/>
      <c r="X1626" s="85"/>
      <c r="Y1626" s="85"/>
      <c r="Z1626" s="85"/>
      <c r="AA1626" s="85"/>
      <c r="AB1626" s="85"/>
      <c r="AC1626" s="85"/>
      <c r="AD1626" s="85"/>
      <c r="AE1626" s="85"/>
      <c r="AF1626" s="85"/>
      <c r="AG1626" s="85"/>
      <c r="AH1626" s="85"/>
      <c r="AI1626" s="85"/>
      <c r="AJ1626" s="85"/>
      <c r="AK1626" s="85"/>
      <c r="AL1626" s="85"/>
      <c r="AM1626" s="85"/>
    </row>
    <row r="1627" spans="20:39">
      <c r="T1627" s="85"/>
      <c r="U1627" s="85"/>
      <c r="V1627" s="85"/>
      <c r="W1627" s="85"/>
      <c r="X1627" s="85"/>
      <c r="Y1627" s="85"/>
      <c r="Z1627" s="85"/>
      <c r="AA1627" s="85"/>
      <c r="AB1627" s="85"/>
      <c r="AC1627" s="85"/>
      <c r="AD1627" s="85"/>
      <c r="AE1627" s="85"/>
      <c r="AF1627" s="85"/>
      <c r="AG1627" s="85"/>
      <c r="AH1627" s="85"/>
      <c r="AI1627" s="85"/>
      <c r="AJ1627" s="85"/>
      <c r="AK1627" s="85"/>
      <c r="AL1627" s="85"/>
      <c r="AM1627" s="85"/>
    </row>
    <row r="1628" spans="20:39">
      <c r="T1628" s="85"/>
      <c r="U1628" s="85"/>
      <c r="V1628" s="85"/>
      <c r="W1628" s="85"/>
      <c r="X1628" s="85"/>
      <c r="Y1628" s="85"/>
      <c r="Z1628" s="85"/>
      <c r="AA1628" s="85"/>
      <c r="AB1628" s="85"/>
      <c r="AC1628" s="85"/>
      <c r="AD1628" s="85"/>
      <c r="AE1628" s="85"/>
      <c r="AF1628" s="85"/>
      <c r="AG1628" s="85"/>
      <c r="AH1628" s="85"/>
      <c r="AI1628" s="85"/>
      <c r="AJ1628" s="85"/>
      <c r="AK1628" s="85"/>
      <c r="AL1628" s="85"/>
      <c r="AM1628" s="85"/>
    </row>
    <row r="1629" spans="20:39">
      <c r="T1629" s="85"/>
      <c r="U1629" s="85"/>
      <c r="V1629" s="85"/>
      <c r="W1629" s="85"/>
      <c r="X1629" s="85"/>
      <c r="Y1629" s="85"/>
      <c r="Z1629" s="85"/>
      <c r="AA1629" s="85"/>
      <c r="AB1629" s="85"/>
      <c r="AC1629" s="85"/>
      <c r="AD1629" s="85"/>
      <c r="AE1629" s="85"/>
      <c r="AF1629" s="85"/>
      <c r="AG1629" s="85"/>
      <c r="AH1629" s="85"/>
      <c r="AI1629" s="85"/>
      <c r="AJ1629" s="85"/>
      <c r="AK1629" s="85"/>
      <c r="AL1629" s="85"/>
      <c r="AM1629" s="85"/>
    </row>
    <row r="1630" spans="20:39">
      <c r="T1630" s="85"/>
      <c r="U1630" s="85"/>
      <c r="V1630" s="85"/>
      <c r="W1630" s="85"/>
      <c r="X1630" s="85"/>
      <c r="Y1630" s="85"/>
      <c r="Z1630" s="85"/>
      <c r="AA1630" s="85"/>
      <c r="AB1630" s="85"/>
      <c r="AC1630" s="85"/>
      <c r="AD1630" s="85"/>
      <c r="AE1630" s="85"/>
      <c r="AF1630" s="85"/>
      <c r="AG1630" s="85"/>
      <c r="AH1630" s="85"/>
      <c r="AI1630" s="85"/>
      <c r="AJ1630" s="85"/>
      <c r="AK1630" s="85"/>
      <c r="AL1630" s="85"/>
      <c r="AM1630" s="85"/>
    </row>
    <row r="1631" spans="20:39">
      <c r="T1631" s="85"/>
      <c r="U1631" s="85"/>
      <c r="V1631" s="85"/>
      <c r="W1631" s="85"/>
      <c r="X1631" s="85"/>
      <c r="Y1631" s="85"/>
      <c r="Z1631" s="85"/>
      <c r="AA1631" s="85"/>
      <c r="AB1631" s="85"/>
      <c r="AC1631" s="85"/>
      <c r="AD1631" s="85"/>
      <c r="AE1631" s="85"/>
      <c r="AF1631" s="85"/>
      <c r="AG1631" s="85"/>
      <c r="AH1631" s="85"/>
      <c r="AI1631" s="85"/>
      <c r="AJ1631" s="85"/>
      <c r="AK1631" s="85"/>
      <c r="AL1631" s="85"/>
      <c r="AM1631" s="85"/>
    </row>
    <row r="1632" spans="20:39">
      <c r="T1632" s="85"/>
      <c r="U1632" s="85"/>
      <c r="V1632" s="85"/>
      <c r="W1632" s="85"/>
      <c r="X1632" s="85"/>
      <c r="Y1632" s="85"/>
      <c r="Z1632" s="85"/>
      <c r="AA1632" s="85"/>
      <c r="AB1632" s="85"/>
      <c r="AC1632" s="85"/>
      <c r="AD1632" s="85"/>
      <c r="AE1632" s="85"/>
      <c r="AF1632" s="85"/>
      <c r="AG1632" s="85"/>
      <c r="AH1632" s="85"/>
      <c r="AI1632" s="85"/>
      <c r="AJ1632" s="85"/>
      <c r="AK1632" s="85"/>
      <c r="AL1632" s="85"/>
      <c r="AM1632" s="85"/>
    </row>
    <row r="1633" spans="20:39">
      <c r="T1633" s="85"/>
      <c r="U1633" s="85"/>
      <c r="V1633" s="85"/>
      <c r="W1633" s="85"/>
      <c r="X1633" s="85"/>
      <c r="Y1633" s="85"/>
      <c r="Z1633" s="85"/>
      <c r="AA1633" s="85"/>
      <c r="AB1633" s="85"/>
      <c r="AC1633" s="85"/>
      <c r="AD1633" s="85"/>
      <c r="AE1633" s="85"/>
      <c r="AF1633" s="85"/>
      <c r="AG1633" s="85"/>
      <c r="AH1633" s="85"/>
      <c r="AI1633" s="85"/>
      <c r="AJ1633" s="85"/>
      <c r="AK1633" s="85"/>
      <c r="AL1633" s="85"/>
      <c r="AM1633" s="85"/>
    </row>
    <row r="1634" spans="20:39">
      <c r="T1634" s="85"/>
      <c r="U1634" s="85"/>
      <c r="V1634" s="85"/>
      <c r="W1634" s="85"/>
      <c r="X1634" s="85"/>
      <c r="Y1634" s="85"/>
      <c r="Z1634" s="85"/>
      <c r="AA1634" s="85"/>
      <c r="AB1634" s="85"/>
      <c r="AC1634" s="85"/>
      <c r="AD1634" s="85"/>
      <c r="AE1634" s="85"/>
      <c r="AF1634" s="85"/>
      <c r="AG1634" s="85"/>
      <c r="AH1634" s="85"/>
      <c r="AI1634" s="85"/>
      <c r="AJ1634" s="85"/>
      <c r="AK1634" s="85"/>
      <c r="AL1634" s="85"/>
      <c r="AM1634" s="85"/>
    </row>
    <row r="1635" spans="20:39">
      <c r="T1635" s="85"/>
      <c r="U1635" s="85"/>
      <c r="V1635" s="85"/>
      <c r="W1635" s="85"/>
      <c r="X1635" s="85"/>
      <c r="Y1635" s="85"/>
      <c r="Z1635" s="85"/>
      <c r="AA1635" s="85"/>
      <c r="AB1635" s="85"/>
      <c r="AC1635" s="85"/>
      <c r="AD1635" s="85"/>
      <c r="AE1635" s="85"/>
      <c r="AF1635" s="85"/>
      <c r="AG1635" s="85"/>
      <c r="AH1635" s="85"/>
      <c r="AI1635" s="85"/>
      <c r="AJ1635" s="85"/>
      <c r="AK1635" s="85"/>
      <c r="AL1635" s="85"/>
      <c r="AM1635" s="85"/>
    </row>
    <row r="1636" spans="20:39">
      <c r="T1636" s="85"/>
      <c r="U1636" s="85"/>
      <c r="V1636" s="85"/>
      <c r="W1636" s="85"/>
      <c r="X1636" s="85"/>
      <c r="Y1636" s="85"/>
      <c r="Z1636" s="85"/>
      <c r="AA1636" s="85"/>
      <c r="AB1636" s="85"/>
      <c r="AC1636" s="85"/>
      <c r="AD1636" s="85"/>
      <c r="AE1636" s="85"/>
      <c r="AF1636" s="85"/>
      <c r="AG1636" s="85"/>
      <c r="AH1636" s="85"/>
      <c r="AI1636" s="85"/>
      <c r="AJ1636" s="85"/>
      <c r="AK1636" s="85"/>
      <c r="AL1636" s="85"/>
      <c r="AM1636" s="85"/>
    </row>
    <row r="1637" spans="20:39">
      <c r="T1637" s="85"/>
      <c r="U1637" s="85"/>
      <c r="V1637" s="85"/>
      <c r="W1637" s="85"/>
      <c r="X1637" s="85"/>
      <c r="Y1637" s="85"/>
      <c r="Z1637" s="85"/>
      <c r="AA1637" s="85"/>
      <c r="AB1637" s="85"/>
      <c r="AC1637" s="85"/>
      <c r="AD1637" s="85"/>
      <c r="AE1637" s="85"/>
      <c r="AF1637" s="85"/>
      <c r="AG1637" s="85"/>
      <c r="AH1637" s="85"/>
      <c r="AI1637" s="85"/>
      <c r="AJ1637" s="85"/>
      <c r="AK1637" s="85"/>
      <c r="AL1637" s="85"/>
      <c r="AM1637" s="85"/>
    </row>
    <row r="1638" spans="20:39">
      <c r="T1638" s="85"/>
      <c r="U1638" s="85"/>
      <c r="V1638" s="85"/>
      <c r="W1638" s="85"/>
      <c r="X1638" s="85"/>
      <c r="Y1638" s="85"/>
      <c r="Z1638" s="85"/>
      <c r="AA1638" s="85"/>
      <c r="AB1638" s="85"/>
      <c r="AC1638" s="85"/>
      <c r="AD1638" s="85"/>
      <c r="AE1638" s="85"/>
      <c r="AF1638" s="85"/>
      <c r="AG1638" s="85"/>
      <c r="AH1638" s="85"/>
      <c r="AI1638" s="85"/>
      <c r="AJ1638" s="85"/>
      <c r="AK1638" s="85"/>
      <c r="AL1638" s="85"/>
      <c r="AM1638" s="85"/>
    </row>
    <row r="1639" spans="20:39">
      <c r="T1639" s="85"/>
      <c r="U1639" s="85"/>
      <c r="V1639" s="85"/>
      <c r="W1639" s="85"/>
      <c r="X1639" s="85"/>
      <c r="Y1639" s="85"/>
      <c r="Z1639" s="85"/>
      <c r="AA1639" s="85"/>
      <c r="AB1639" s="85"/>
      <c r="AC1639" s="85"/>
      <c r="AD1639" s="85"/>
      <c r="AE1639" s="85"/>
      <c r="AF1639" s="85"/>
      <c r="AG1639" s="85"/>
      <c r="AH1639" s="85"/>
      <c r="AI1639" s="85"/>
      <c r="AJ1639" s="85"/>
      <c r="AK1639" s="85"/>
      <c r="AL1639" s="85"/>
      <c r="AM1639" s="85"/>
    </row>
    <row r="1640" spans="20:39">
      <c r="T1640" s="85"/>
      <c r="U1640" s="85"/>
      <c r="V1640" s="85"/>
      <c r="W1640" s="85"/>
      <c r="X1640" s="85"/>
      <c r="Y1640" s="85"/>
      <c r="Z1640" s="85"/>
      <c r="AA1640" s="85"/>
      <c r="AB1640" s="85"/>
      <c r="AC1640" s="85"/>
      <c r="AD1640" s="85"/>
      <c r="AE1640" s="85"/>
      <c r="AF1640" s="85"/>
      <c r="AG1640" s="85"/>
      <c r="AH1640" s="85"/>
      <c r="AI1640" s="85"/>
      <c r="AJ1640" s="85"/>
      <c r="AK1640" s="85"/>
      <c r="AL1640" s="85"/>
      <c r="AM1640" s="85"/>
    </row>
    <row r="1641" spans="20:39">
      <c r="T1641" s="85"/>
      <c r="U1641" s="85"/>
      <c r="V1641" s="85"/>
      <c r="W1641" s="85"/>
      <c r="X1641" s="85"/>
      <c r="Y1641" s="85"/>
      <c r="Z1641" s="85"/>
      <c r="AA1641" s="85"/>
      <c r="AB1641" s="85"/>
      <c r="AC1641" s="85"/>
      <c r="AD1641" s="85"/>
      <c r="AE1641" s="85"/>
      <c r="AF1641" s="85"/>
      <c r="AG1641" s="85"/>
      <c r="AH1641" s="85"/>
      <c r="AI1641" s="85"/>
      <c r="AJ1641" s="85"/>
      <c r="AK1641" s="85"/>
      <c r="AL1641" s="85"/>
      <c r="AM1641" s="85"/>
    </row>
    <row r="1642" spans="20:39">
      <c r="T1642" s="85"/>
      <c r="U1642" s="85"/>
      <c r="V1642" s="85"/>
      <c r="W1642" s="85"/>
      <c r="X1642" s="85"/>
      <c r="Y1642" s="85"/>
      <c r="Z1642" s="85"/>
      <c r="AA1642" s="85"/>
      <c r="AB1642" s="85"/>
      <c r="AC1642" s="85"/>
      <c r="AD1642" s="85"/>
      <c r="AE1642" s="85"/>
      <c r="AF1642" s="85"/>
      <c r="AG1642" s="85"/>
      <c r="AH1642" s="85"/>
      <c r="AI1642" s="85"/>
      <c r="AJ1642" s="85"/>
      <c r="AK1642" s="85"/>
      <c r="AL1642" s="85"/>
      <c r="AM1642" s="85"/>
    </row>
    <row r="1643" spans="20:39">
      <c r="T1643" s="85"/>
      <c r="U1643" s="85"/>
      <c r="V1643" s="85"/>
      <c r="W1643" s="85"/>
      <c r="X1643" s="85"/>
      <c r="Y1643" s="85"/>
      <c r="Z1643" s="85"/>
      <c r="AA1643" s="85"/>
      <c r="AB1643" s="85"/>
      <c r="AC1643" s="85"/>
      <c r="AD1643" s="85"/>
      <c r="AE1643" s="85"/>
      <c r="AF1643" s="85"/>
      <c r="AG1643" s="85"/>
      <c r="AH1643" s="85"/>
      <c r="AI1643" s="85"/>
      <c r="AJ1643" s="85"/>
      <c r="AK1643" s="85"/>
      <c r="AL1643" s="85"/>
      <c r="AM1643" s="85"/>
    </row>
    <row r="1644" spans="20:39">
      <c r="T1644" s="85"/>
      <c r="U1644" s="85"/>
      <c r="V1644" s="85"/>
      <c r="W1644" s="85"/>
      <c r="X1644" s="85"/>
      <c r="Y1644" s="85"/>
      <c r="Z1644" s="85"/>
      <c r="AA1644" s="85"/>
      <c r="AB1644" s="85"/>
      <c r="AC1644" s="85"/>
      <c r="AD1644" s="85"/>
      <c r="AE1644" s="85"/>
      <c r="AF1644" s="85"/>
      <c r="AG1644" s="85"/>
      <c r="AH1644" s="85"/>
      <c r="AI1644" s="85"/>
      <c r="AJ1644" s="85"/>
      <c r="AK1644" s="85"/>
      <c r="AL1644" s="85"/>
      <c r="AM1644" s="85"/>
    </row>
    <row r="1645" spans="20:39">
      <c r="T1645" s="85"/>
      <c r="U1645" s="85"/>
      <c r="V1645" s="85"/>
      <c r="W1645" s="85"/>
      <c r="X1645" s="85"/>
      <c r="Y1645" s="85"/>
      <c r="Z1645" s="85"/>
      <c r="AA1645" s="85"/>
      <c r="AB1645" s="85"/>
      <c r="AC1645" s="85"/>
      <c r="AD1645" s="85"/>
      <c r="AE1645" s="85"/>
      <c r="AF1645" s="85"/>
      <c r="AG1645" s="85"/>
      <c r="AH1645" s="85"/>
      <c r="AI1645" s="85"/>
      <c r="AJ1645" s="85"/>
      <c r="AK1645" s="85"/>
      <c r="AL1645" s="85"/>
      <c r="AM1645" s="85"/>
    </row>
    <row r="1646" spans="20:39">
      <c r="T1646" s="85"/>
      <c r="U1646" s="85"/>
      <c r="V1646" s="85"/>
      <c r="W1646" s="85"/>
      <c r="X1646" s="85"/>
      <c r="Y1646" s="85"/>
      <c r="Z1646" s="85"/>
      <c r="AA1646" s="85"/>
      <c r="AB1646" s="85"/>
      <c r="AC1646" s="85"/>
      <c r="AD1646" s="85"/>
      <c r="AE1646" s="85"/>
      <c r="AF1646" s="85"/>
      <c r="AG1646" s="85"/>
      <c r="AH1646" s="85"/>
      <c r="AI1646" s="85"/>
      <c r="AJ1646" s="85"/>
      <c r="AK1646" s="85"/>
      <c r="AL1646" s="85"/>
      <c r="AM1646" s="85"/>
    </row>
    <row r="1647" spans="20:39">
      <c r="T1647" s="85"/>
      <c r="U1647" s="85"/>
      <c r="V1647" s="85"/>
      <c r="W1647" s="85"/>
      <c r="X1647" s="85"/>
      <c r="Y1647" s="85"/>
      <c r="Z1647" s="85"/>
      <c r="AA1647" s="85"/>
      <c r="AB1647" s="85"/>
      <c r="AC1647" s="85"/>
      <c r="AD1647" s="85"/>
      <c r="AE1647" s="85"/>
      <c r="AF1647" s="85"/>
      <c r="AG1647" s="85"/>
      <c r="AH1647" s="85"/>
      <c r="AI1647" s="85"/>
      <c r="AJ1647" s="85"/>
      <c r="AK1647" s="85"/>
      <c r="AL1647" s="85"/>
      <c r="AM1647" s="85"/>
    </row>
    <row r="1648" spans="20:39">
      <c r="T1648" s="85"/>
      <c r="U1648" s="85"/>
      <c r="V1648" s="85"/>
      <c r="W1648" s="85"/>
      <c r="X1648" s="85"/>
      <c r="Y1648" s="85"/>
      <c r="Z1648" s="85"/>
      <c r="AA1648" s="85"/>
      <c r="AB1648" s="85"/>
      <c r="AC1648" s="85"/>
      <c r="AD1648" s="85"/>
      <c r="AE1648" s="85"/>
      <c r="AF1648" s="85"/>
      <c r="AG1648" s="85"/>
      <c r="AH1648" s="85"/>
      <c r="AI1648" s="85"/>
      <c r="AJ1648" s="85"/>
      <c r="AK1648" s="85"/>
      <c r="AL1648" s="85"/>
      <c r="AM1648" s="85"/>
    </row>
    <row r="1649" spans="20:39">
      <c r="T1649" s="85"/>
      <c r="U1649" s="85"/>
      <c r="V1649" s="85"/>
      <c r="W1649" s="85"/>
      <c r="X1649" s="85"/>
      <c r="Y1649" s="85"/>
      <c r="Z1649" s="85"/>
      <c r="AA1649" s="85"/>
      <c r="AB1649" s="85"/>
      <c r="AC1649" s="85"/>
      <c r="AD1649" s="85"/>
      <c r="AE1649" s="85"/>
      <c r="AF1649" s="85"/>
      <c r="AG1649" s="85"/>
      <c r="AH1649" s="85"/>
      <c r="AI1649" s="85"/>
      <c r="AJ1649" s="85"/>
      <c r="AK1649" s="85"/>
      <c r="AL1649" s="85"/>
      <c r="AM1649" s="85"/>
    </row>
    <row r="1650" spans="20:39">
      <c r="T1650" s="85"/>
      <c r="U1650" s="85"/>
      <c r="V1650" s="85"/>
      <c r="W1650" s="85"/>
      <c r="X1650" s="85"/>
      <c r="Y1650" s="85"/>
      <c r="Z1650" s="85"/>
      <c r="AA1650" s="85"/>
      <c r="AB1650" s="85"/>
      <c r="AC1650" s="85"/>
      <c r="AD1650" s="85"/>
      <c r="AE1650" s="85"/>
      <c r="AF1650" s="85"/>
      <c r="AG1650" s="85"/>
      <c r="AH1650" s="85"/>
      <c r="AI1650" s="85"/>
      <c r="AJ1650" s="85"/>
      <c r="AK1650" s="85"/>
      <c r="AL1650" s="85"/>
      <c r="AM1650" s="85"/>
    </row>
    <row r="1651" spans="20:39">
      <c r="T1651" s="85"/>
      <c r="U1651" s="85"/>
      <c r="V1651" s="85"/>
      <c r="W1651" s="85"/>
      <c r="X1651" s="85"/>
      <c r="Y1651" s="85"/>
      <c r="Z1651" s="85"/>
      <c r="AA1651" s="85"/>
      <c r="AB1651" s="85"/>
      <c r="AC1651" s="85"/>
      <c r="AD1651" s="85"/>
      <c r="AE1651" s="85"/>
      <c r="AF1651" s="85"/>
      <c r="AG1651" s="85"/>
      <c r="AH1651" s="85"/>
      <c r="AI1651" s="85"/>
      <c r="AJ1651" s="85"/>
      <c r="AK1651" s="85"/>
      <c r="AL1651" s="85"/>
      <c r="AM1651" s="85"/>
    </row>
    <row r="1652" spans="20:39">
      <c r="T1652" s="85"/>
      <c r="U1652" s="85"/>
      <c r="V1652" s="85"/>
      <c r="W1652" s="85"/>
      <c r="X1652" s="85"/>
      <c r="Y1652" s="85"/>
      <c r="Z1652" s="85"/>
      <c r="AA1652" s="85"/>
      <c r="AB1652" s="85"/>
      <c r="AC1652" s="85"/>
      <c r="AD1652" s="85"/>
      <c r="AE1652" s="85"/>
      <c r="AF1652" s="85"/>
      <c r="AG1652" s="85"/>
      <c r="AH1652" s="85"/>
      <c r="AI1652" s="85"/>
      <c r="AJ1652" s="85"/>
      <c r="AK1652" s="85"/>
      <c r="AL1652" s="85"/>
      <c r="AM1652" s="85"/>
    </row>
    <row r="1653" spans="20:39">
      <c r="T1653" s="85"/>
      <c r="U1653" s="85"/>
      <c r="V1653" s="85"/>
      <c r="W1653" s="85"/>
      <c r="X1653" s="85"/>
      <c r="Y1653" s="85"/>
      <c r="Z1653" s="85"/>
      <c r="AA1653" s="85"/>
      <c r="AB1653" s="85"/>
      <c r="AC1653" s="85"/>
      <c r="AD1653" s="85"/>
      <c r="AE1653" s="85"/>
      <c r="AF1653" s="85"/>
      <c r="AG1653" s="85"/>
      <c r="AH1653" s="85"/>
      <c r="AI1653" s="85"/>
      <c r="AJ1653" s="85"/>
      <c r="AK1653" s="85"/>
      <c r="AL1653" s="85"/>
      <c r="AM1653" s="85"/>
    </row>
    <row r="1654" spans="20:39">
      <c r="T1654" s="85"/>
      <c r="U1654" s="85"/>
      <c r="V1654" s="85"/>
      <c r="W1654" s="85"/>
      <c r="X1654" s="85"/>
      <c r="Y1654" s="85"/>
      <c r="Z1654" s="85"/>
      <c r="AA1654" s="85"/>
      <c r="AB1654" s="85"/>
      <c r="AC1654" s="85"/>
      <c r="AD1654" s="85"/>
      <c r="AE1654" s="85"/>
      <c r="AF1654" s="85"/>
      <c r="AG1654" s="85"/>
      <c r="AH1654" s="85"/>
      <c r="AI1654" s="85"/>
      <c r="AJ1654" s="85"/>
      <c r="AK1654" s="85"/>
      <c r="AL1654" s="85"/>
      <c r="AM1654" s="85"/>
    </row>
    <row r="1655" spans="20:39">
      <c r="T1655" s="85"/>
      <c r="U1655" s="85"/>
      <c r="V1655" s="85"/>
      <c r="W1655" s="85"/>
      <c r="X1655" s="85"/>
      <c r="Y1655" s="85"/>
      <c r="Z1655" s="85"/>
      <c r="AA1655" s="85"/>
      <c r="AB1655" s="85"/>
      <c r="AC1655" s="85"/>
      <c r="AD1655" s="85"/>
      <c r="AE1655" s="85"/>
      <c r="AF1655" s="85"/>
      <c r="AG1655" s="85"/>
      <c r="AH1655" s="85"/>
      <c r="AI1655" s="85"/>
      <c r="AJ1655" s="85"/>
      <c r="AK1655" s="85"/>
      <c r="AL1655" s="85"/>
      <c r="AM1655" s="85"/>
    </row>
    <row r="1656" spans="20:39">
      <c r="T1656" s="85"/>
      <c r="U1656" s="85"/>
      <c r="V1656" s="85"/>
      <c r="W1656" s="85"/>
      <c r="X1656" s="85"/>
      <c r="Y1656" s="85"/>
      <c r="Z1656" s="85"/>
      <c r="AA1656" s="85"/>
      <c r="AB1656" s="85"/>
      <c r="AC1656" s="85"/>
      <c r="AD1656" s="85"/>
      <c r="AE1656" s="85"/>
      <c r="AF1656" s="85"/>
      <c r="AG1656" s="85"/>
      <c r="AH1656" s="85"/>
      <c r="AI1656" s="85"/>
      <c r="AJ1656" s="85"/>
      <c r="AK1656" s="85"/>
      <c r="AL1656" s="85"/>
      <c r="AM1656" s="85"/>
    </row>
    <row r="1657" spans="20:39">
      <c r="T1657" s="85"/>
      <c r="U1657" s="85"/>
      <c r="V1657" s="85"/>
      <c r="W1657" s="85"/>
      <c r="X1657" s="85"/>
      <c r="Y1657" s="85"/>
      <c r="Z1657" s="85"/>
      <c r="AA1657" s="85"/>
      <c r="AB1657" s="85"/>
      <c r="AC1657" s="85"/>
      <c r="AD1657" s="85"/>
      <c r="AE1657" s="85"/>
      <c r="AF1657" s="85"/>
      <c r="AG1657" s="85"/>
      <c r="AH1657" s="85"/>
      <c r="AI1657" s="85"/>
      <c r="AJ1657" s="85"/>
      <c r="AK1657" s="85"/>
      <c r="AL1657" s="85"/>
      <c r="AM1657" s="85"/>
    </row>
    <row r="1658" spans="20:39">
      <c r="T1658" s="85"/>
      <c r="U1658" s="85"/>
      <c r="V1658" s="85"/>
      <c r="W1658" s="85"/>
      <c r="X1658" s="85"/>
      <c r="Y1658" s="85"/>
      <c r="Z1658" s="85"/>
      <c r="AA1658" s="85"/>
      <c r="AB1658" s="85"/>
      <c r="AC1658" s="85"/>
      <c r="AD1658" s="85"/>
      <c r="AE1658" s="85"/>
      <c r="AF1658" s="85"/>
      <c r="AG1658" s="85"/>
      <c r="AH1658" s="85"/>
      <c r="AI1658" s="85"/>
      <c r="AJ1658" s="85"/>
      <c r="AK1658" s="85"/>
      <c r="AL1658" s="85"/>
      <c r="AM1658" s="85"/>
    </row>
    <row r="1659" spans="20:39">
      <c r="T1659" s="85"/>
      <c r="U1659" s="85"/>
      <c r="V1659" s="85"/>
      <c r="W1659" s="85"/>
      <c r="X1659" s="85"/>
      <c r="Y1659" s="85"/>
      <c r="Z1659" s="85"/>
      <c r="AA1659" s="85"/>
      <c r="AB1659" s="85"/>
      <c r="AC1659" s="85"/>
      <c r="AD1659" s="85"/>
      <c r="AE1659" s="85"/>
      <c r="AF1659" s="85"/>
      <c r="AG1659" s="85"/>
      <c r="AH1659" s="85"/>
      <c r="AI1659" s="85"/>
      <c r="AJ1659" s="85"/>
      <c r="AK1659" s="85"/>
      <c r="AL1659" s="85"/>
      <c r="AM1659" s="85"/>
    </row>
    <row r="1660" spans="20:39">
      <c r="T1660" s="85"/>
      <c r="U1660" s="85"/>
      <c r="V1660" s="85"/>
      <c r="W1660" s="85"/>
      <c r="X1660" s="85"/>
      <c r="Y1660" s="85"/>
      <c r="Z1660" s="85"/>
      <c r="AA1660" s="85"/>
      <c r="AB1660" s="85"/>
      <c r="AC1660" s="85"/>
      <c r="AD1660" s="85"/>
      <c r="AE1660" s="85"/>
      <c r="AF1660" s="85"/>
      <c r="AG1660" s="85"/>
      <c r="AH1660" s="85"/>
      <c r="AI1660" s="85"/>
      <c r="AJ1660" s="85"/>
      <c r="AK1660" s="85"/>
      <c r="AL1660" s="85"/>
      <c r="AM1660" s="85"/>
    </row>
    <row r="1661" spans="20:39">
      <c r="T1661" s="85"/>
      <c r="U1661" s="85"/>
      <c r="V1661" s="85"/>
      <c r="W1661" s="85"/>
      <c r="X1661" s="85"/>
      <c r="Y1661" s="85"/>
      <c r="Z1661" s="85"/>
      <c r="AA1661" s="85"/>
      <c r="AB1661" s="85"/>
      <c r="AC1661" s="85"/>
      <c r="AD1661" s="85"/>
      <c r="AE1661" s="85"/>
      <c r="AF1661" s="85"/>
      <c r="AG1661" s="85"/>
      <c r="AH1661" s="85"/>
      <c r="AI1661" s="85"/>
      <c r="AJ1661" s="85"/>
      <c r="AK1661" s="85"/>
      <c r="AL1661" s="85"/>
      <c r="AM1661" s="85"/>
    </row>
    <row r="1662" spans="20:39">
      <c r="T1662" s="85"/>
      <c r="U1662" s="85"/>
      <c r="V1662" s="85"/>
      <c r="W1662" s="85"/>
      <c r="X1662" s="85"/>
      <c r="Y1662" s="85"/>
      <c r="Z1662" s="85"/>
      <c r="AA1662" s="85"/>
      <c r="AB1662" s="85"/>
      <c r="AC1662" s="85"/>
      <c r="AD1662" s="85"/>
      <c r="AE1662" s="85"/>
      <c r="AF1662" s="85"/>
      <c r="AG1662" s="85"/>
      <c r="AH1662" s="85"/>
      <c r="AI1662" s="85"/>
      <c r="AJ1662" s="85"/>
      <c r="AK1662" s="85"/>
      <c r="AL1662" s="85"/>
      <c r="AM1662" s="85"/>
    </row>
    <row r="1663" spans="20:39">
      <c r="T1663" s="85"/>
      <c r="U1663" s="85"/>
      <c r="V1663" s="85"/>
      <c r="W1663" s="85"/>
      <c r="X1663" s="85"/>
      <c r="Y1663" s="85"/>
      <c r="Z1663" s="85"/>
      <c r="AA1663" s="85"/>
      <c r="AB1663" s="85"/>
      <c r="AC1663" s="85"/>
      <c r="AD1663" s="85"/>
      <c r="AE1663" s="85"/>
      <c r="AF1663" s="85"/>
      <c r="AG1663" s="85"/>
      <c r="AH1663" s="85"/>
      <c r="AI1663" s="85"/>
      <c r="AJ1663" s="85"/>
      <c r="AK1663" s="85"/>
      <c r="AL1663" s="85"/>
      <c r="AM1663" s="85"/>
    </row>
    <row r="1664" spans="20:39">
      <c r="T1664" s="85"/>
      <c r="U1664" s="85"/>
      <c r="V1664" s="85"/>
      <c r="W1664" s="85"/>
      <c r="X1664" s="85"/>
      <c r="Y1664" s="85"/>
      <c r="Z1664" s="85"/>
      <c r="AA1664" s="85"/>
      <c r="AB1664" s="85"/>
      <c r="AC1664" s="85"/>
      <c r="AD1664" s="85"/>
      <c r="AE1664" s="85"/>
      <c r="AF1664" s="85"/>
      <c r="AG1664" s="85"/>
      <c r="AH1664" s="85"/>
      <c r="AI1664" s="85"/>
      <c r="AJ1664" s="85"/>
      <c r="AK1664" s="85"/>
      <c r="AL1664" s="85"/>
      <c r="AM1664" s="85"/>
    </row>
    <row r="1665" spans="20:39">
      <c r="T1665" s="85"/>
      <c r="U1665" s="85"/>
      <c r="V1665" s="85"/>
      <c r="W1665" s="85"/>
      <c r="X1665" s="85"/>
      <c r="Y1665" s="85"/>
      <c r="Z1665" s="85"/>
      <c r="AA1665" s="85"/>
      <c r="AB1665" s="85"/>
      <c r="AC1665" s="85"/>
      <c r="AD1665" s="85"/>
      <c r="AE1665" s="85"/>
      <c r="AF1665" s="85"/>
      <c r="AG1665" s="85"/>
      <c r="AH1665" s="85"/>
      <c r="AI1665" s="85"/>
      <c r="AJ1665" s="85"/>
      <c r="AK1665" s="85"/>
      <c r="AL1665" s="85"/>
      <c r="AM1665" s="85"/>
    </row>
    <row r="1666" spans="20:39">
      <c r="T1666" s="85"/>
      <c r="U1666" s="85"/>
      <c r="V1666" s="85"/>
      <c r="W1666" s="85"/>
      <c r="X1666" s="85"/>
      <c r="Y1666" s="85"/>
      <c r="Z1666" s="85"/>
      <c r="AA1666" s="85"/>
      <c r="AB1666" s="85"/>
      <c r="AC1666" s="85"/>
      <c r="AD1666" s="85"/>
      <c r="AE1666" s="85"/>
      <c r="AF1666" s="85"/>
      <c r="AG1666" s="85"/>
      <c r="AH1666" s="85"/>
      <c r="AI1666" s="85"/>
      <c r="AJ1666" s="85"/>
      <c r="AK1666" s="85"/>
      <c r="AL1666" s="85"/>
      <c r="AM1666" s="85"/>
    </row>
    <row r="1667" spans="20:39">
      <c r="T1667" s="85"/>
      <c r="U1667" s="85"/>
      <c r="V1667" s="85"/>
      <c r="W1667" s="85"/>
      <c r="X1667" s="85"/>
      <c r="Y1667" s="85"/>
      <c r="Z1667" s="85"/>
      <c r="AA1667" s="85"/>
      <c r="AB1667" s="85"/>
      <c r="AC1667" s="85"/>
      <c r="AD1667" s="85"/>
      <c r="AE1667" s="85"/>
      <c r="AF1667" s="85"/>
      <c r="AG1667" s="85"/>
      <c r="AH1667" s="85"/>
      <c r="AI1667" s="85"/>
      <c r="AJ1667" s="85"/>
      <c r="AK1667" s="85"/>
      <c r="AL1667" s="85"/>
      <c r="AM1667" s="85"/>
    </row>
    <row r="1668" spans="20:39">
      <c r="T1668" s="85"/>
      <c r="U1668" s="85"/>
      <c r="V1668" s="85"/>
      <c r="W1668" s="85"/>
      <c r="X1668" s="85"/>
      <c r="Y1668" s="85"/>
      <c r="Z1668" s="85"/>
      <c r="AA1668" s="85"/>
      <c r="AB1668" s="85"/>
      <c r="AC1668" s="85"/>
      <c r="AD1668" s="85"/>
      <c r="AE1668" s="85"/>
      <c r="AF1668" s="85"/>
      <c r="AG1668" s="85"/>
      <c r="AH1668" s="85"/>
      <c r="AI1668" s="85"/>
      <c r="AJ1668" s="85"/>
      <c r="AK1668" s="85"/>
      <c r="AL1668" s="85"/>
      <c r="AM1668" s="85"/>
    </row>
    <row r="1669" spans="20:39">
      <c r="T1669" s="85"/>
      <c r="U1669" s="85"/>
      <c r="V1669" s="85"/>
      <c r="W1669" s="85"/>
      <c r="X1669" s="85"/>
      <c r="Y1669" s="85"/>
      <c r="Z1669" s="85"/>
      <c r="AA1669" s="85"/>
      <c r="AB1669" s="85"/>
      <c r="AC1669" s="85"/>
      <c r="AD1669" s="85"/>
      <c r="AE1669" s="85"/>
      <c r="AF1669" s="85"/>
      <c r="AG1669" s="85"/>
      <c r="AH1669" s="85"/>
      <c r="AI1669" s="85"/>
      <c r="AJ1669" s="85"/>
      <c r="AK1669" s="85"/>
      <c r="AL1669" s="85"/>
      <c r="AM1669" s="85"/>
    </row>
    <row r="1670" spans="20:39">
      <c r="T1670" s="85"/>
      <c r="U1670" s="85"/>
      <c r="V1670" s="85"/>
      <c r="W1670" s="85"/>
      <c r="X1670" s="85"/>
      <c r="Y1670" s="85"/>
      <c r="Z1670" s="85"/>
      <c r="AA1670" s="85"/>
      <c r="AB1670" s="85"/>
      <c r="AC1670" s="85"/>
      <c r="AD1670" s="85"/>
      <c r="AE1670" s="85"/>
      <c r="AF1670" s="85"/>
      <c r="AG1670" s="85"/>
      <c r="AH1670" s="85"/>
      <c r="AI1670" s="85"/>
      <c r="AJ1670" s="85"/>
      <c r="AK1670" s="85"/>
      <c r="AL1670" s="85"/>
      <c r="AM1670" s="85"/>
    </row>
    <row r="1671" spans="20:39">
      <c r="T1671" s="85"/>
      <c r="U1671" s="85"/>
      <c r="V1671" s="85"/>
      <c r="W1671" s="85"/>
      <c r="X1671" s="85"/>
      <c r="Y1671" s="85"/>
      <c r="Z1671" s="85"/>
      <c r="AA1671" s="85"/>
      <c r="AB1671" s="85"/>
      <c r="AC1671" s="85"/>
      <c r="AD1671" s="85"/>
      <c r="AE1671" s="85"/>
      <c r="AF1671" s="85"/>
      <c r="AG1671" s="85"/>
      <c r="AH1671" s="85"/>
      <c r="AI1671" s="85"/>
      <c r="AJ1671" s="85"/>
      <c r="AK1671" s="85"/>
      <c r="AL1671" s="85"/>
      <c r="AM1671" s="85"/>
    </row>
    <row r="1672" spans="20:39">
      <c r="T1672" s="85"/>
      <c r="U1672" s="85"/>
      <c r="V1672" s="85"/>
      <c r="W1672" s="85"/>
      <c r="X1672" s="85"/>
      <c r="Y1672" s="85"/>
      <c r="Z1672" s="85"/>
      <c r="AA1672" s="85"/>
      <c r="AB1672" s="85"/>
      <c r="AC1672" s="85"/>
      <c r="AD1672" s="85"/>
      <c r="AE1672" s="85"/>
      <c r="AF1672" s="85"/>
      <c r="AG1672" s="85"/>
      <c r="AH1672" s="85"/>
      <c r="AI1672" s="85"/>
      <c r="AJ1672" s="85"/>
      <c r="AK1672" s="85"/>
      <c r="AL1672" s="85"/>
      <c r="AM1672" s="85"/>
    </row>
    <row r="1673" spans="20:39">
      <c r="T1673" s="85"/>
      <c r="U1673" s="85"/>
      <c r="V1673" s="85"/>
      <c r="W1673" s="85"/>
      <c r="X1673" s="85"/>
      <c r="Y1673" s="85"/>
      <c r="Z1673" s="85"/>
      <c r="AA1673" s="85"/>
      <c r="AB1673" s="85"/>
      <c r="AC1673" s="85"/>
      <c r="AD1673" s="85"/>
      <c r="AE1673" s="85"/>
      <c r="AF1673" s="85"/>
      <c r="AG1673" s="85"/>
      <c r="AH1673" s="85"/>
      <c r="AI1673" s="85"/>
      <c r="AJ1673" s="85"/>
      <c r="AK1673" s="85"/>
      <c r="AL1673" s="85"/>
      <c r="AM1673" s="85"/>
    </row>
    <row r="1674" spans="20:39">
      <c r="T1674" s="85"/>
      <c r="U1674" s="85"/>
      <c r="V1674" s="85"/>
      <c r="W1674" s="85"/>
      <c r="X1674" s="85"/>
      <c r="Y1674" s="85"/>
      <c r="Z1674" s="85"/>
      <c r="AA1674" s="85"/>
      <c r="AB1674" s="85"/>
      <c r="AC1674" s="85"/>
      <c r="AD1674" s="85"/>
      <c r="AE1674" s="85"/>
      <c r="AF1674" s="85"/>
      <c r="AG1674" s="85"/>
      <c r="AH1674" s="85"/>
      <c r="AI1674" s="85"/>
      <c r="AJ1674" s="85"/>
      <c r="AK1674" s="85"/>
      <c r="AL1674" s="85"/>
      <c r="AM1674" s="85"/>
    </row>
    <row r="1675" spans="20:39">
      <c r="T1675" s="85"/>
      <c r="U1675" s="85"/>
      <c r="V1675" s="85"/>
      <c r="W1675" s="85"/>
      <c r="X1675" s="85"/>
      <c r="Y1675" s="85"/>
      <c r="Z1675" s="85"/>
      <c r="AA1675" s="85"/>
      <c r="AB1675" s="85"/>
      <c r="AC1675" s="85"/>
      <c r="AD1675" s="85"/>
      <c r="AE1675" s="85"/>
      <c r="AF1675" s="85"/>
      <c r="AG1675" s="85"/>
      <c r="AH1675" s="85"/>
      <c r="AI1675" s="85"/>
      <c r="AJ1675" s="85"/>
      <c r="AK1675" s="85"/>
      <c r="AL1675" s="85"/>
      <c r="AM1675" s="85"/>
    </row>
    <row r="1676" spans="20:39">
      <c r="T1676" s="85"/>
      <c r="U1676" s="85"/>
      <c r="V1676" s="85"/>
      <c r="W1676" s="85"/>
      <c r="X1676" s="85"/>
      <c r="Y1676" s="85"/>
      <c r="Z1676" s="85"/>
      <c r="AA1676" s="85"/>
      <c r="AB1676" s="85"/>
      <c r="AC1676" s="85"/>
      <c r="AD1676" s="85"/>
      <c r="AE1676" s="85"/>
      <c r="AF1676" s="85"/>
      <c r="AG1676" s="85"/>
      <c r="AH1676" s="85"/>
      <c r="AI1676" s="85"/>
      <c r="AJ1676" s="85"/>
      <c r="AK1676" s="85"/>
      <c r="AL1676" s="85"/>
      <c r="AM1676" s="85"/>
    </row>
    <row r="1677" spans="20:39">
      <c r="T1677" s="85"/>
      <c r="U1677" s="85"/>
      <c r="V1677" s="85"/>
      <c r="W1677" s="85"/>
      <c r="X1677" s="85"/>
      <c r="Y1677" s="85"/>
      <c r="Z1677" s="85"/>
      <c r="AA1677" s="85"/>
      <c r="AB1677" s="85"/>
      <c r="AC1677" s="85"/>
      <c r="AD1677" s="85"/>
      <c r="AE1677" s="85"/>
      <c r="AF1677" s="85"/>
      <c r="AG1677" s="85"/>
      <c r="AH1677" s="85"/>
      <c r="AI1677" s="85"/>
      <c r="AJ1677" s="85"/>
      <c r="AK1677" s="85"/>
      <c r="AL1677" s="85"/>
      <c r="AM1677" s="85"/>
    </row>
    <row r="1678" spans="20:39">
      <c r="T1678" s="85"/>
      <c r="U1678" s="85"/>
      <c r="V1678" s="85"/>
      <c r="W1678" s="85"/>
      <c r="X1678" s="85"/>
      <c r="Y1678" s="85"/>
      <c r="Z1678" s="85"/>
      <c r="AA1678" s="85"/>
      <c r="AB1678" s="85"/>
      <c r="AC1678" s="85"/>
      <c r="AD1678" s="85"/>
      <c r="AE1678" s="85"/>
      <c r="AF1678" s="85"/>
      <c r="AG1678" s="85"/>
      <c r="AH1678" s="85"/>
      <c r="AI1678" s="85"/>
      <c r="AJ1678" s="85"/>
      <c r="AK1678" s="85"/>
      <c r="AL1678" s="85"/>
      <c r="AM1678" s="85"/>
    </row>
    <row r="1679" spans="20:39">
      <c r="T1679" s="85"/>
      <c r="U1679" s="85"/>
      <c r="V1679" s="85"/>
      <c r="W1679" s="85"/>
      <c r="X1679" s="85"/>
      <c r="Y1679" s="85"/>
      <c r="Z1679" s="85"/>
      <c r="AA1679" s="85"/>
      <c r="AB1679" s="85"/>
      <c r="AC1679" s="85"/>
      <c r="AD1679" s="85"/>
      <c r="AE1679" s="85"/>
      <c r="AF1679" s="85"/>
      <c r="AG1679" s="85"/>
      <c r="AH1679" s="85"/>
      <c r="AI1679" s="85"/>
      <c r="AJ1679" s="85"/>
      <c r="AK1679" s="85"/>
      <c r="AL1679" s="85"/>
      <c r="AM1679" s="85"/>
    </row>
    <row r="1680" spans="20:39">
      <c r="T1680" s="85"/>
      <c r="U1680" s="85"/>
      <c r="V1680" s="85"/>
      <c r="W1680" s="85"/>
      <c r="X1680" s="85"/>
      <c r="Y1680" s="85"/>
      <c r="Z1680" s="85"/>
      <c r="AA1680" s="85"/>
      <c r="AB1680" s="85"/>
      <c r="AC1680" s="85"/>
      <c r="AD1680" s="85"/>
      <c r="AE1680" s="85"/>
      <c r="AF1680" s="85"/>
      <c r="AG1680" s="85"/>
      <c r="AH1680" s="85"/>
      <c r="AI1680" s="85"/>
      <c r="AJ1680" s="85"/>
      <c r="AK1680" s="85"/>
      <c r="AL1680" s="85"/>
      <c r="AM1680" s="85"/>
    </row>
    <row r="1681" spans="20:39">
      <c r="T1681" s="85"/>
      <c r="U1681" s="85"/>
      <c r="V1681" s="85"/>
      <c r="W1681" s="85"/>
      <c r="X1681" s="85"/>
      <c r="Y1681" s="85"/>
      <c r="Z1681" s="85"/>
      <c r="AA1681" s="85"/>
      <c r="AB1681" s="85"/>
      <c r="AC1681" s="85"/>
      <c r="AD1681" s="85"/>
      <c r="AE1681" s="85"/>
      <c r="AF1681" s="85"/>
      <c r="AG1681" s="85"/>
      <c r="AH1681" s="85"/>
      <c r="AI1681" s="85"/>
      <c r="AJ1681" s="85"/>
      <c r="AK1681" s="85"/>
      <c r="AL1681" s="85"/>
      <c r="AM1681" s="85"/>
    </row>
    <row r="1682" spans="20:39">
      <c r="T1682" s="85"/>
      <c r="U1682" s="85"/>
      <c r="V1682" s="85"/>
      <c r="W1682" s="85"/>
      <c r="X1682" s="85"/>
      <c r="Y1682" s="85"/>
      <c r="Z1682" s="85"/>
      <c r="AA1682" s="85"/>
      <c r="AB1682" s="85"/>
      <c r="AC1682" s="85"/>
      <c r="AD1682" s="85"/>
      <c r="AE1682" s="85"/>
      <c r="AF1682" s="85"/>
      <c r="AG1682" s="85"/>
      <c r="AH1682" s="85"/>
      <c r="AI1682" s="85"/>
      <c r="AJ1682" s="85"/>
      <c r="AK1682" s="85"/>
      <c r="AL1682" s="85"/>
      <c r="AM1682" s="85"/>
    </row>
    <row r="1683" spans="20:39">
      <c r="T1683" s="85"/>
      <c r="U1683" s="85"/>
      <c r="V1683" s="85"/>
      <c r="W1683" s="85"/>
      <c r="X1683" s="85"/>
      <c r="Y1683" s="85"/>
      <c r="Z1683" s="85"/>
      <c r="AA1683" s="85"/>
      <c r="AB1683" s="85"/>
      <c r="AC1683" s="85"/>
      <c r="AD1683" s="85"/>
      <c r="AE1683" s="85"/>
      <c r="AF1683" s="85"/>
      <c r="AG1683" s="85"/>
      <c r="AH1683" s="85"/>
      <c r="AI1683" s="85"/>
      <c r="AJ1683" s="85"/>
      <c r="AK1683" s="85"/>
      <c r="AL1683" s="85"/>
      <c r="AM1683" s="85"/>
    </row>
    <row r="1684" spans="20:39">
      <c r="T1684" s="85"/>
      <c r="U1684" s="85"/>
      <c r="V1684" s="85"/>
      <c r="W1684" s="85"/>
      <c r="X1684" s="85"/>
      <c r="Y1684" s="85"/>
      <c r="Z1684" s="85"/>
      <c r="AA1684" s="85"/>
      <c r="AB1684" s="85"/>
      <c r="AC1684" s="85"/>
      <c r="AD1684" s="85"/>
      <c r="AE1684" s="85"/>
      <c r="AF1684" s="85"/>
      <c r="AG1684" s="85"/>
      <c r="AH1684" s="85"/>
      <c r="AI1684" s="85"/>
      <c r="AJ1684" s="85"/>
      <c r="AK1684" s="85"/>
      <c r="AL1684" s="85"/>
      <c r="AM1684" s="85"/>
    </row>
    <row r="1685" spans="20:39">
      <c r="T1685" s="85"/>
      <c r="U1685" s="85"/>
      <c r="V1685" s="85"/>
      <c r="W1685" s="85"/>
      <c r="X1685" s="85"/>
      <c r="Y1685" s="85"/>
      <c r="Z1685" s="85"/>
      <c r="AA1685" s="85"/>
      <c r="AB1685" s="85"/>
      <c r="AC1685" s="85"/>
      <c r="AD1685" s="85"/>
      <c r="AE1685" s="85"/>
      <c r="AF1685" s="85"/>
      <c r="AG1685" s="85"/>
      <c r="AH1685" s="85"/>
      <c r="AI1685" s="85"/>
      <c r="AJ1685" s="85"/>
      <c r="AK1685" s="85"/>
      <c r="AL1685" s="85"/>
      <c r="AM1685" s="85"/>
    </row>
    <row r="1686" spans="20:39">
      <c r="T1686" s="85"/>
      <c r="U1686" s="85"/>
      <c r="V1686" s="85"/>
      <c r="W1686" s="85"/>
      <c r="X1686" s="85"/>
      <c r="Y1686" s="85"/>
      <c r="Z1686" s="85"/>
      <c r="AA1686" s="85"/>
      <c r="AB1686" s="85"/>
      <c r="AC1686" s="85"/>
      <c r="AD1686" s="85"/>
      <c r="AE1686" s="85"/>
      <c r="AF1686" s="85"/>
      <c r="AG1686" s="85"/>
      <c r="AH1686" s="85"/>
      <c r="AI1686" s="85"/>
      <c r="AJ1686" s="85"/>
      <c r="AK1686" s="85"/>
      <c r="AL1686" s="85"/>
      <c r="AM1686" s="85"/>
    </row>
    <row r="1687" spans="20:39">
      <c r="T1687" s="85"/>
      <c r="U1687" s="85"/>
      <c r="V1687" s="85"/>
      <c r="W1687" s="85"/>
      <c r="X1687" s="85"/>
      <c r="Y1687" s="85"/>
      <c r="Z1687" s="85"/>
      <c r="AA1687" s="85"/>
      <c r="AB1687" s="85"/>
      <c r="AC1687" s="85"/>
      <c r="AD1687" s="85"/>
      <c r="AE1687" s="85"/>
      <c r="AF1687" s="85"/>
      <c r="AG1687" s="85"/>
      <c r="AH1687" s="85"/>
      <c r="AI1687" s="85"/>
      <c r="AJ1687" s="85"/>
      <c r="AK1687" s="85"/>
      <c r="AL1687" s="85"/>
      <c r="AM1687" s="85"/>
    </row>
    <row r="1688" spans="20:39">
      <c r="T1688" s="85"/>
      <c r="U1688" s="85"/>
      <c r="V1688" s="85"/>
      <c r="W1688" s="85"/>
      <c r="X1688" s="85"/>
      <c r="Y1688" s="85"/>
      <c r="Z1688" s="85"/>
      <c r="AA1688" s="85"/>
      <c r="AB1688" s="85"/>
      <c r="AC1688" s="85"/>
      <c r="AD1688" s="85"/>
      <c r="AE1688" s="85"/>
      <c r="AF1688" s="85"/>
      <c r="AG1688" s="85"/>
      <c r="AH1688" s="85"/>
      <c r="AI1688" s="85"/>
      <c r="AJ1688" s="85"/>
      <c r="AK1688" s="85"/>
      <c r="AL1688" s="85"/>
      <c r="AM1688" s="85"/>
    </row>
    <row r="1689" spans="20:39">
      <c r="T1689" s="85"/>
      <c r="U1689" s="85"/>
      <c r="V1689" s="85"/>
      <c r="W1689" s="85"/>
      <c r="X1689" s="85"/>
      <c r="Y1689" s="85"/>
      <c r="Z1689" s="85"/>
      <c r="AA1689" s="85"/>
      <c r="AB1689" s="85"/>
      <c r="AC1689" s="85"/>
      <c r="AD1689" s="85"/>
      <c r="AE1689" s="85"/>
      <c r="AF1689" s="85"/>
      <c r="AG1689" s="85"/>
      <c r="AH1689" s="85"/>
      <c r="AI1689" s="85"/>
      <c r="AJ1689" s="85"/>
      <c r="AK1689" s="85"/>
      <c r="AL1689" s="85"/>
      <c r="AM1689" s="85"/>
    </row>
    <row r="1690" spans="20:39">
      <c r="T1690" s="85"/>
      <c r="U1690" s="85"/>
      <c r="V1690" s="85"/>
      <c r="W1690" s="85"/>
      <c r="X1690" s="85"/>
      <c r="Y1690" s="85"/>
      <c r="Z1690" s="85"/>
      <c r="AA1690" s="85"/>
      <c r="AB1690" s="85"/>
      <c r="AC1690" s="85"/>
      <c r="AD1690" s="85"/>
      <c r="AE1690" s="85"/>
      <c r="AF1690" s="85"/>
      <c r="AG1690" s="85"/>
      <c r="AH1690" s="85"/>
      <c r="AI1690" s="85"/>
      <c r="AJ1690" s="85"/>
      <c r="AK1690" s="85"/>
      <c r="AL1690" s="85"/>
      <c r="AM1690" s="85"/>
    </row>
    <row r="1691" spans="20:39">
      <c r="T1691" s="85"/>
      <c r="U1691" s="85"/>
      <c r="V1691" s="85"/>
      <c r="W1691" s="85"/>
      <c r="X1691" s="85"/>
      <c r="Y1691" s="85"/>
      <c r="Z1691" s="85"/>
      <c r="AA1691" s="85"/>
      <c r="AB1691" s="85"/>
      <c r="AC1691" s="85"/>
      <c r="AD1691" s="85"/>
      <c r="AE1691" s="85"/>
      <c r="AF1691" s="85"/>
      <c r="AG1691" s="85"/>
      <c r="AH1691" s="85"/>
      <c r="AI1691" s="85"/>
      <c r="AJ1691" s="85"/>
      <c r="AK1691" s="85"/>
      <c r="AL1691" s="85"/>
      <c r="AM1691" s="85"/>
    </row>
    <row r="1692" spans="20:39">
      <c r="T1692" s="85"/>
      <c r="U1692" s="85"/>
      <c r="V1692" s="85"/>
      <c r="W1692" s="85"/>
      <c r="X1692" s="85"/>
      <c r="Y1692" s="85"/>
      <c r="Z1692" s="85"/>
      <c r="AA1692" s="85"/>
      <c r="AB1692" s="85"/>
      <c r="AC1692" s="85"/>
      <c r="AD1692" s="85"/>
      <c r="AE1692" s="85"/>
      <c r="AF1692" s="85"/>
      <c r="AG1692" s="85"/>
      <c r="AH1692" s="85"/>
      <c r="AI1692" s="85"/>
      <c r="AJ1692" s="85"/>
      <c r="AK1692" s="85"/>
      <c r="AL1692" s="85"/>
      <c r="AM1692" s="85"/>
    </row>
    <row r="1693" spans="20:39">
      <c r="T1693" s="85"/>
      <c r="U1693" s="85"/>
      <c r="V1693" s="85"/>
      <c r="W1693" s="85"/>
      <c r="X1693" s="85"/>
      <c r="Y1693" s="85"/>
      <c r="Z1693" s="85"/>
      <c r="AA1693" s="85"/>
      <c r="AB1693" s="85"/>
      <c r="AC1693" s="85"/>
      <c r="AD1693" s="85"/>
      <c r="AE1693" s="85"/>
      <c r="AF1693" s="85"/>
      <c r="AG1693" s="85"/>
      <c r="AH1693" s="85"/>
      <c r="AI1693" s="85"/>
      <c r="AJ1693" s="85"/>
      <c r="AK1693" s="85"/>
      <c r="AL1693" s="85"/>
      <c r="AM1693" s="85"/>
    </row>
    <row r="1694" spans="20:39">
      <c r="T1694" s="85"/>
      <c r="U1694" s="85"/>
      <c r="V1694" s="85"/>
      <c r="W1694" s="85"/>
      <c r="X1694" s="85"/>
      <c r="Y1694" s="85"/>
      <c r="Z1694" s="85"/>
      <c r="AA1694" s="85"/>
      <c r="AB1694" s="85"/>
      <c r="AC1694" s="85"/>
      <c r="AD1694" s="85"/>
      <c r="AE1694" s="85"/>
      <c r="AF1694" s="85"/>
      <c r="AG1694" s="85"/>
      <c r="AH1694" s="85"/>
      <c r="AI1694" s="85"/>
      <c r="AJ1694" s="85"/>
      <c r="AK1694" s="85"/>
      <c r="AL1694" s="85"/>
      <c r="AM1694" s="85"/>
    </row>
    <row r="1695" spans="20:39">
      <c r="T1695" s="85"/>
      <c r="U1695" s="85"/>
      <c r="V1695" s="85"/>
      <c r="W1695" s="85"/>
      <c r="X1695" s="85"/>
      <c r="Y1695" s="85"/>
      <c r="Z1695" s="85"/>
      <c r="AA1695" s="85"/>
      <c r="AB1695" s="85"/>
      <c r="AC1695" s="85"/>
      <c r="AD1695" s="85"/>
      <c r="AE1695" s="85"/>
      <c r="AF1695" s="85"/>
      <c r="AG1695" s="85"/>
      <c r="AH1695" s="85"/>
      <c r="AI1695" s="85"/>
      <c r="AJ1695" s="85"/>
      <c r="AK1695" s="85"/>
      <c r="AL1695" s="85"/>
      <c r="AM1695" s="85"/>
    </row>
    <row r="1696" spans="20:39">
      <c r="T1696" s="85"/>
      <c r="U1696" s="85"/>
      <c r="V1696" s="85"/>
      <c r="W1696" s="85"/>
      <c r="X1696" s="85"/>
      <c r="Y1696" s="85"/>
      <c r="Z1696" s="85"/>
      <c r="AA1696" s="85"/>
      <c r="AB1696" s="85"/>
      <c r="AC1696" s="85"/>
      <c r="AD1696" s="85"/>
      <c r="AE1696" s="85"/>
      <c r="AF1696" s="85"/>
      <c r="AG1696" s="85"/>
      <c r="AH1696" s="85"/>
      <c r="AI1696" s="85"/>
      <c r="AJ1696" s="85"/>
      <c r="AK1696" s="85"/>
      <c r="AL1696" s="85"/>
      <c r="AM1696" s="85"/>
    </row>
    <row r="1697" spans="20:39">
      <c r="T1697" s="85"/>
      <c r="U1697" s="85"/>
      <c r="V1697" s="85"/>
      <c r="W1697" s="85"/>
      <c r="X1697" s="85"/>
      <c r="Y1697" s="85"/>
      <c r="Z1697" s="85"/>
      <c r="AA1697" s="85"/>
      <c r="AB1697" s="85"/>
      <c r="AC1697" s="85"/>
      <c r="AD1697" s="85"/>
      <c r="AE1697" s="85"/>
      <c r="AF1697" s="85"/>
      <c r="AG1697" s="85"/>
      <c r="AH1697" s="85"/>
      <c r="AI1697" s="85"/>
      <c r="AJ1697" s="85"/>
      <c r="AK1697" s="85"/>
      <c r="AL1697" s="85"/>
      <c r="AM1697" s="85"/>
    </row>
    <row r="1698" spans="20:39">
      <c r="T1698" s="85"/>
      <c r="U1698" s="85"/>
      <c r="V1698" s="85"/>
      <c r="W1698" s="85"/>
      <c r="X1698" s="85"/>
      <c r="Y1698" s="85"/>
      <c r="Z1698" s="85"/>
      <c r="AA1698" s="85"/>
      <c r="AB1698" s="85"/>
      <c r="AC1698" s="85"/>
      <c r="AD1698" s="85"/>
      <c r="AE1698" s="85"/>
      <c r="AF1698" s="85"/>
      <c r="AG1698" s="85"/>
      <c r="AH1698" s="85"/>
      <c r="AI1698" s="85"/>
      <c r="AJ1698" s="85"/>
      <c r="AK1698" s="85"/>
      <c r="AL1698" s="85"/>
      <c r="AM1698" s="85"/>
    </row>
    <row r="1699" spans="20:39">
      <c r="T1699" s="85"/>
      <c r="U1699" s="85"/>
      <c r="V1699" s="85"/>
      <c r="W1699" s="85"/>
      <c r="X1699" s="85"/>
      <c r="Y1699" s="85"/>
      <c r="Z1699" s="85"/>
      <c r="AA1699" s="85"/>
      <c r="AB1699" s="85"/>
      <c r="AC1699" s="85"/>
      <c r="AD1699" s="85"/>
      <c r="AE1699" s="85"/>
      <c r="AF1699" s="85"/>
      <c r="AG1699" s="85"/>
      <c r="AH1699" s="85"/>
      <c r="AI1699" s="85"/>
      <c r="AJ1699" s="85"/>
      <c r="AK1699" s="85"/>
      <c r="AL1699" s="85"/>
      <c r="AM1699" s="85"/>
    </row>
    <row r="1700" spans="20:39">
      <c r="T1700" s="85"/>
      <c r="U1700" s="85"/>
      <c r="V1700" s="85"/>
      <c r="W1700" s="85"/>
      <c r="X1700" s="85"/>
      <c r="Y1700" s="85"/>
      <c r="Z1700" s="85"/>
      <c r="AA1700" s="85"/>
      <c r="AB1700" s="85"/>
      <c r="AC1700" s="85"/>
      <c r="AD1700" s="85"/>
      <c r="AE1700" s="85"/>
      <c r="AF1700" s="85"/>
      <c r="AG1700" s="85"/>
      <c r="AH1700" s="85"/>
      <c r="AI1700" s="85"/>
      <c r="AJ1700" s="85"/>
      <c r="AK1700" s="85"/>
      <c r="AL1700" s="85"/>
      <c r="AM1700" s="85"/>
    </row>
    <row r="1701" spans="20:39">
      <c r="T1701" s="85"/>
      <c r="U1701" s="85"/>
      <c r="V1701" s="85"/>
      <c r="W1701" s="85"/>
      <c r="X1701" s="85"/>
      <c r="Y1701" s="85"/>
      <c r="Z1701" s="85"/>
      <c r="AA1701" s="85"/>
      <c r="AB1701" s="85"/>
      <c r="AC1701" s="85"/>
      <c r="AD1701" s="85"/>
      <c r="AE1701" s="85"/>
      <c r="AF1701" s="85"/>
      <c r="AG1701" s="85"/>
      <c r="AH1701" s="85"/>
      <c r="AI1701" s="85"/>
      <c r="AJ1701" s="85"/>
      <c r="AK1701" s="85"/>
      <c r="AL1701" s="85"/>
      <c r="AM1701" s="85"/>
    </row>
    <row r="1702" spans="20:39">
      <c r="T1702" s="85"/>
      <c r="U1702" s="85"/>
      <c r="V1702" s="85"/>
      <c r="W1702" s="85"/>
      <c r="X1702" s="85"/>
      <c r="Y1702" s="85"/>
      <c r="Z1702" s="85"/>
      <c r="AA1702" s="85"/>
      <c r="AB1702" s="85"/>
      <c r="AC1702" s="85"/>
      <c r="AD1702" s="85"/>
      <c r="AE1702" s="85"/>
      <c r="AF1702" s="85"/>
      <c r="AG1702" s="85"/>
      <c r="AH1702" s="85"/>
      <c r="AI1702" s="85"/>
      <c r="AJ1702" s="85"/>
      <c r="AK1702" s="85"/>
      <c r="AL1702" s="85"/>
      <c r="AM1702" s="85"/>
    </row>
    <row r="1703" spans="20:39">
      <c r="T1703" s="85"/>
      <c r="U1703" s="85"/>
      <c r="V1703" s="85"/>
      <c r="W1703" s="85"/>
      <c r="X1703" s="85"/>
      <c r="Y1703" s="85"/>
      <c r="Z1703" s="85"/>
      <c r="AA1703" s="85"/>
      <c r="AB1703" s="85"/>
      <c r="AC1703" s="85"/>
      <c r="AD1703" s="85"/>
      <c r="AE1703" s="85"/>
      <c r="AF1703" s="85"/>
      <c r="AG1703" s="85"/>
      <c r="AH1703" s="85"/>
      <c r="AI1703" s="85"/>
      <c r="AJ1703" s="85"/>
      <c r="AK1703" s="85"/>
      <c r="AL1703" s="85"/>
      <c r="AM1703" s="85"/>
    </row>
    <row r="1704" spans="20:39">
      <c r="T1704" s="85"/>
      <c r="U1704" s="85"/>
      <c r="V1704" s="85"/>
      <c r="W1704" s="85"/>
      <c r="X1704" s="85"/>
      <c r="Y1704" s="85"/>
      <c r="Z1704" s="85"/>
      <c r="AA1704" s="85"/>
      <c r="AB1704" s="85"/>
      <c r="AC1704" s="85"/>
      <c r="AD1704" s="85"/>
      <c r="AE1704" s="85"/>
      <c r="AF1704" s="85"/>
      <c r="AG1704" s="85"/>
      <c r="AH1704" s="85"/>
      <c r="AI1704" s="85"/>
      <c r="AJ1704" s="85"/>
      <c r="AK1704" s="85"/>
      <c r="AL1704" s="85"/>
      <c r="AM1704" s="85"/>
    </row>
    <row r="1705" spans="20:39">
      <c r="T1705" s="85"/>
      <c r="U1705" s="85"/>
      <c r="V1705" s="85"/>
      <c r="W1705" s="85"/>
      <c r="X1705" s="85"/>
      <c r="Y1705" s="85"/>
      <c r="Z1705" s="85"/>
      <c r="AA1705" s="85"/>
      <c r="AB1705" s="85"/>
      <c r="AC1705" s="85"/>
      <c r="AD1705" s="85"/>
      <c r="AE1705" s="85"/>
      <c r="AF1705" s="85"/>
      <c r="AG1705" s="85"/>
      <c r="AH1705" s="85"/>
      <c r="AI1705" s="85"/>
      <c r="AJ1705" s="85"/>
      <c r="AK1705" s="85"/>
      <c r="AL1705" s="85"/>
      <c r="AM1705" s="85"/>
    </row>
    <row r="1706" spans="20:39">
      <c r="T1706" s="85"/>
      <c r="U1706" s="85"/>
      <c r="V1706" s="85"/>
      <c r="W1706" s="85"/>
      <c r="X1706" s="85"/>
      <c r="Y1706" s="85"/>
      <c r="Z1706" s="85"/>
      <c r="AA1706" s="85"/>
      <c r="AB1706" s="85"/>
      <c r="AC1706" s="85"/>
      <c r="AD1706" s="85"/>
      <c r="AE1706" s="85"/>
      <c r="AF1706" s="85"/>
      <c r="AG1706" s="85"/>
      <c r="AH1706" s="85"/>
      <c r="AI1706" s="85"/>
      <c r="AJ1706" s="85"/>
      <c r="AK1706" s="85"/>
      <c r="AL1706" s="85"/>
      <c r="AM1706" s="85"/>
    </row>
    <row r="1707" spans="20:39">
      <c r="T1707" s="85"/>
      <c r="U1707" s="85"/>
      <c r="V1707" s="85"/>
      <c r="W1707" s="85"/>
      <c r="X1707" s="85"/>
      <c r="Y1707" s="85"/>
      <c r="Z1707" s="85"/>
      <c r="AA1707" s="85"/>
      <c r="AB1707" s="85"/>
      <c r="AC1707" s="85"/>
      <c r="AD1707" s="85"/>
      <c r="AE1707" s="85"/>
      <c r="AF1707" s="85"/>
      <c r="AG1707" s="85"/>
      <c r="AH1707" s="85"/>
      <c r="AI1707" s="85"/>
      <c r="AJ1707" s="85"/>
      <c r="AK1707" s="85"/>
      <c r="AL1707" s="85"/>
      <c r="AM1707" s="85"/>
    </row>
    <row r="1708" spans="20:39">
      <c r="T1708" s="85"/>
      <c r="U1708" s="85"/>
      <c r="V1708" s="85"/>
      <c r="W1708" s="85"/>
      <c r="X1708" s="85"/>
      <c r="Y1708" s="85"/>
      <c r="Z1708" s="85"/>
      <c r="AA1708" s="85"/>
      <c r="AB1708" s="85"/>
      <c r="AC1708" s="85"/>
      <c r="AD1708" s="85"/>
      <c r="AE1708" s="85"/>
      <c r="AF1708" s="85"/>
      <c r="AG1708" s="85"/>
      <c r="AH1708" s="85"/>
      <c r="AI1708" s="85"/>
      <c r="AJ1708" s="85"/>
      <c r="AK1708" s="85"/>
      <c r="AL1708" s="85"/>
      <c r="AM1708" s="85"/>
    </row>
    <row r="1709" spans="20:39">
      <c r="T1709" s="85"/>
      <c r="U1709" s="85"/>
      <c r="V1709" s="85"/>
      <c r="W1709" s="85"/>
      <c r="X1709" s="85"/>
      <c r="Y1709" s="85"/>
      <c r="Z1709" s="85"/>
      <c r="AA1709" s="85"/>
      <c r="AB1709" s="85"/>
      <c r="AC1709" s="85"/>
      <c r="AD1709" s="85"/>
      <c r="AE1709" s="85"/>
      <c r="AF1709" s="85"/>
      <c r="AG1709" s="85"/>
      <c r="AH1709" s="85"/>
      <c r="AI1709" s="85"/>
      <c r="AJ1709" s="85"/>
      <c r="AK1709" s="85"/>
      <c r="AL1709" s="85"/>
      <c r="AM1709" s="85"/>
    </row>
    <row r="1710" spans="20:39">
      <c r="T1710" s="85"/>
      <c r="U1710" s="85"/>
      <c r="V1710" s="85"/>
      <c r="W1710" s="85"/>
      <c r="X1710" s="85"/>
      <c r="Y1710" s="85"/>
      <c r="Z1710" s="85"/>
      <c r="AA1710" s="85"/>
      <c r="AB1710" s="85"/>
      <c r="AC1710" s="85"/>
      <c r="AD1710" s="85"/>
      <c r="AE1710" s="85"/>
      <c r="AF1710" s="85"/>
      <c r="AG1710" s="85"/>
      <c r="AH1710" s="85"/>
      <c r="AI1710" s="85"/>
      <c r="AJ1710" s="85"/>
      <c r="AK1710" s="85"/>
      <c r="AL1710" s="85"/>
      <c r="AM1710" s="85"/>
    </row>
    <row r="1711" spans="20:39">
      <c r="T1711" s="85"/>
      <c r="U1711" s="85"/>
      <c r="V1711" s="85"/>
      <c r="W1711" s="85"/>
      <c r="X1711" s="85"/>
      <c r="Y1711" s="85"/>
      <c r="Z1711" s="85"/>
      <c r="AA1711" s="85"/>
      <c r="AB1711" s="85"/>
      <c r="AC1711" s="85"/>
      <c r="AD1711" s="85"/>
      <c r="AE1711" s="85"/>
      <c r="AF1711" s="85"/>
      <c r="AG1711" s="85"/>
      <c r="AH1711" s="85"/>
      <c r="AI1711" s="85"/>
      <c r="AJ1711" s="85"/>
      <c r="AK1711" s="85"/>
      <c r="AL1711" s="85"/>
      <c r="AM1711" s="85"/>
    </row>
    <row r="1712" spans="20:39">
      <c r="T1712" s="85"/>
      <c r="U1712" s="85"/>
      <c r="V1712" s="85"/>
      <c r="W1712" s="85"/>
      <c r="X1712" s="85"/>
      <c r="Y1712" s="85"/>
      <c r="Z1712" s="85"/>
      <c r="AA1712" s="85"/>
      <c r="AB1712" s="85"/>
      <c r="AC1712" s="85"/>
      <c r="AD1712" s="85"/>
      <c r="AE1712" s="85"/>
      <c r="AF1712" s="85"/>
      <c r="AG1712" s="85"/>
      <c r="AH1712" s="85"/>
      <c r="AI1712" s="85"/>
      <c r="AJ1712" s="85"/>
      <c r="AK1712" s="85"/>
      <c r="AL1712" s="85"/>
      <c r="AM1712" s="85"/>
    </row>
    <row r="1713" spans="20:39">
      <c r="T1713" s="85"/>
      <c r="U1713" s="85"/>
      <c r="V1713" s="85"/>
      <c r="W1713" s="85"/>
      <c r="X1713" s="85"/>
      <c r="Y1713" s="85"/>
      <c r="Z1713" s="85"/>
      <c r="AA1713" s="85"/>
      <c r="AB1713" s="85"/>
      <c r="AC1713" s="85"/>
      <c r="AD1713" s="85"/>
      <c r="AE1713" s="85"/>
      <c r="AF1713" s="85"/>
      <c r="AG1713" s="85"/>
      <c r="AH1713" s="85"/>
      <c r="AI1713" s="85"/>
      <c r="AJ1713" s="85"/>
      <c r="AK1713" s="85"/>
      <c r="AL1713" s="85"/>
      <c r="AM1713" s="85"/>
    </row>
    <row r="1714" spans="20:39">
      <c r="T1714" s="85"/>
      <c r="U1714" s="85"/>
      <c r="V1714" s="85"/>
      <c r="W1714" s="85"/>
      <c r="X1714" s="85"/>
      <c r="Y1714" s="85"/>
      <c r="Z1714" s="85"/>
      <c r="AA1714" s="85"/>
      <c r="AB1714" s="85"/>
      <c r="AC1714" s="85"/>
      <c r="AD1714" s="85"/>
      <c r="AE1714" s="85"/>
      <c r="AF1714" s="85"/>
      <c r="AG1714" s="85"/>
      <c r="AH1714" s="85"/>
      <c r="AI1714" s="85"/>
      <c r="AJ1714" s="85"/>
      <c r="AK1714" s="85"/>
      <c r="AL1714" s="85"/>
      <c r="AM1714" s="85"/>
    </row>
    <row r="1715" spans="20:39">
      <c r="T1715" s="85"/>
      <c r="U1715" s="85"/>
      <c r="V1715" s="85"/>
      <c r="W1715" s="85"/>
      <c r="X1715" s="85"/>
      <c r="Y1715" s="85"/>
      <c r="Z1715" s="85"/>
      <c r="AA1715" s="85"/>
      <c r="AB1715" s="85"/>
      <c r="AC1715" s="85"/>
      <c r="AD1715" s="85"/>
      <c r="AE1715" s="85"/>
      <c r="AF1715" s="85"/>
      <c r="AG1715" s="85"/>
      <c r="AH1715" s="85"/>
      <c r="AI1715" s="85"/>
      <c r="AJ1715" s="85"/>
      <c r="AK1715" s="85"/>
      <c r="AL1715" s="85"/>
      <c r="AM1715" s="85"/>
    </row>
    <row r="1716" spans="20:39">
      <c r="T1716" s="85"/>
      <c r="U1716" s="85"/>
      <c r="V1716" s="85"/>
      <c r="W1716" s="85"/>
      <c r="X1716" s="85"/>
      <c r="Y1716" s="85"/>
      <c r="Z1716" s="85"/>
      <c r="AA1716" s="85"/>
      <c r="AB1716" s="85"/>
      <c r="AC1716" s="85"/>
      <c r="AD1716" s="85"/>
      <c r="AE1716" s="85"/>
      <c r="AF1716" s="85"/>
      <c r="AG1716" s="85"/>
      <c r="AH1716" s="85"/>
      <c r="AI1716" s="85"/>
      <c r="AJ1716" s="85"/>
      <c r="AK1716" s="85"/>
      <c r="AL1716" s="85"/>
      <c r="AM1716" s="85"/>
    </row>
    <row r="1717" spans="20:39">
      <c r="T1717" s="85"/>
      <c r="U1717" s="85"/>
      <c r="V1717" s="85"/>
      <c r="W1717" s="85"/>
      <c r="X1717" s="85"/>
      <c r="Y1717" s="85"/>
      <c r="Z1717" s="85"/>
      <c r="AA1717" s="85"/>
      <c r="AB1717" s="85"/>
      <c r="AC1717" s="85"/>
      <c r="AD1717" s="85"/>
      <c r="AE1717" s="85"/>
      <c r="AF1717" s="85"/>
      <c r="AG1717" s="85"/>
      <c r="AH1717" s="85"/>
      <c r="AI1717" s="85"/>
      <c r="AJ1717" s="85"/>
      <c r="AK1717" s="85"/>
      <c r="AL1717" s="85"/>
      <c r="AM1717" s="85"/>
    </row>
    <row r="1718" spans="20:39">
      <c r="T1718" s="85"/>
      <c r="U1718" s="85"/>
      <c r="V1718" s="85"/>
      <c r="W1718" s="85"/>
      <c r="X1718" s="85"/>
      <c r="Y1718" s="85"/>
      <c r="Z1718" s="85"/>
      <c r="AA1718" s="85"/>
      <c r="AB1718" s="85"/>
      <c r="AC1718" s="85"/>
      <c r="AD1718" s="85"/>
      <c r="AE1718" s="85"/>
      <c r="AF1718" s="85"/>
      <c r="AG1718" s="85"/>
      <c r="AH1718" s="85"/>
      <c r="AI1718" s="85"/>
      <c r="AJ1718" s="85"/>
      <c r="AK1718" s="85"/>
      <c r="AL1718" s="85"/>
      <c r="AM1718" s="85"/>
    </row>
    <row r="1719" spans="20:39">
      <c r="T1719" s="85"/>
      <c r="U1719" s="85"/>
      <c r="V1719" s="85"/>
      <c r="W1719" s="85"/>
      <c r="X1719" s="85"/>
      <c r="Y1719" s="85"/>
      <c r="Z1719" s="85"/>
      <c r="AA1719" s="85"/>
      <c r="AB1719" s="85"/>
      <c r="AC1719" s="85"/>
      <c r="AD1719" s="85"/>
      <c r="AE1719" s="85"/>
      <c r="AF1719" s="85"/>
      <c r="AG1719" s="85"/>
      <c r="AH1719" s="85"/>
      <c r="AI1719" s="85"/>
      <c r="AJ1719" s="85"/>
      <c r="AK1719" s="85"/>
      <c r="AL1719" s="85"/>
      <c r="AM1719" s="85"/>
    </row>
    <row r="1720" spans="20:39">
      <c r="T1720" s="85"/>
      <c r="U1720" s="85"/>
      <c r="V1720" s="85"/>
      <c r="W1720" s="85"/>
      <c r="X1720" s="85"/>
      <c r="Y1720" s="85"/>
      <c r="Z1720" s="85"/>
      <c r="AA1720" s="85"/>
      <c r="AB1720" s="85"/>
      <c r="AC1720" s="85"/>
      <c r="AD1720" s="85"/>
      <c r="AE1720" s="85"/>
      <c r="AF1720" s="85"/>
      <c r="AG1720" s="85"/>
      <c r="AH1720" s="85"/>
      <c r="AI1720" s="85"/>
      <c r="AJ1720" s="85"/>
      <c r="AK1720" s="85"/>
      <c r="AL1720" s="85"/>
      <c r="AM1720" s="85"/>
    </row>
    <row r="1721" spans="20:39">
      <c r="T1721" s="85"/>
      <c r="U1721" s="85"/>
      <c r="V1721" s="85"/>
      <c r="W1721" s="85"/>
      <c r="X1721" s="85"/>
      <c r="Y1721" s="85"/>
      <c r="Z1721" s="85"/>
      <c r="AA1721" s="85"/>
      <c r="AB1721" s="85"/>
      <c r="AC1721" s="85"/>
      <c r="AD1721" s="85"/>
      <c r="AE1721" s="85"/>
      <c r="AF1721" s="85"/>
      <c r="AG1721" s="85"/>
      <c r="AH1721" s="85"/>
      <c r="AI1721" s="85"/>
      <c r="AJ1721" s="85"/>
      <c r="AK1721" s="85"/>
      <c r="AL1721" s="85"/>
      <c r="AM1721" s="85"/>
    </row>
    <row r="1722" spans="20:39">
      <c r="T1722" s="85"/>
      <c r="U1722" s="85"/>
      <c r="V1722" s="85"/>
      <c r="W1722" s="85"/>
      <c r="X1722" s="85"/>
      <c r="Y1722" s="85"/>
      <c r="Z1722" s="85"/>
      <c r="AA1722" s="85"/>
      <c r="AB1722" s="85"/>
      <c r="AC1722" s="85"/>
      <c r="AD1722" s="85"/>
      <c r="AE1722" s="85"/>
      <c r="AF1722" s="85"/>
      <c r="AG1722" s="85"/>
      <c r="AH1722" s="85"/>
      <c r="AI1722" s="85"/>
      <c r="AJ1722" s="85"/>
      <c r="AK1722" s="85"/>
      <c r="AL1722" s="85"/>
      <c r="AM1722" s="85"/>
    </row>
    <row r="1723" spans="20:39">
      <c r="T1723" s="85"/>
      <c r="U1723" s="85"/>
      <c r="V1723" s="85"/>
      <c r="W1723" s="85"/>
      <c r="X1723" s="85"/>
      <c r="Y1723" s="85"/>
      <c r="Z1723" s="85"/>
      <c r="AA1723" s="85"/>
      <c r="AB1723" s="85"/>
      <c r="AC1723" s="85"/>
      <c r="AD1723" s="85"/>
      <c r="AE1723" s="85"/>
      <c r="AF1723" s="85"/>
      <c r="AG1723" s="85"/>
      <c r="AH1723" s="85"/>
      <c r="AI1723" s="85"/>
      <c r="AJ1723" s="85"/>
      <c r="AK1723" s="85"/>
      <c r="AL1723" s="85"/>
      <c r="AM1723" s="85"/>
    </row>
    <row r="1724" spans="20:39">
      <c r="T1724" s="85"/>
      <c r="U1724" s="85"/>
      <c r="V1724" s="85"/>
      <c r="W1724" s="85"/>
      <c r="X1724" s="85"/>
      <c r="Y1724" s="85"/>
      <c r="Z1724" s="85"/>
      <c r="AA1724" s="85"/>
      <c r="AB1724" s="85"/>
      <c r="AC1724" s="85"/>
      <c r="AD1724" s="85"/>
      <c r="AE1724" s="85"/>
      <c r="AF1724" s="85"/>
      <c r="AG1724" s="85"/>
      <c r="AH1724" s="85"/>
      <c r="AI1724" s="85"/>
      <c r="AJ1724" s="85"/>
      <c r="AK1724" s="85"/>
      <c r="AL1724" s="85"/>
      <c r="AM1724" s="85"/>
    </row>
    <row r="1725" spans="20:39">
      <c r="T1725" s="85"/>
      <c r="U1725" s="85"/>
      <c r="V1725" s="85"/>
      <c r="W1725" s="85"/>
      <c r="X1725" s="85"/>
      <c r="Y1725" s="85"/>
      <c r="Z1725" s="85"/>
      <c r="AA1725" s="85"/>
      <c r="AB1725" s="85"/>
      <c r="AC1725" s="85"/>
      <c r="AD1725" s="85"/>
      <c r="AE1725" s="85"/>
      <c r="AF1725" s="85"/>
      <c r="AG1725" s="85"/>
      <c r="AH1725" s="85"/>
      <c r="AI1725" s="85"/>
      <c r="AJ1725" s="85"/>
      <c r="AK1725" s="85"/>
      <c r="AL1725" s="85"/>
      <c r="AM1725" s="85"/>
    </row>
    <row r="1726" spans="20:39">
      <c r="T1726" s="85"/>
      <c r="U1726" s="85"/>
      <c r="V1726" s="85"/>
      <c r="W1726" s="85"/>
      <c r="X1726" s="85"/>
      <c r="Y1726" s="85"/>
      <c r="Z1726" s="85"/>
      <c r="AA1726" s="85"/>
      <c r="AB1726" s="85"/>
      <c r="AC1726" s="85"/>
      <c r="AD1726" s="85"/>
      <c r="AE1726" s="85"/>
      <c r="AF1726" s="85"/>
      <c r="AG1726" s="85"/>
      <c r="AH1726" s="85"/>
      <c r="AI1726" s="85"/>
      <c r="AJ1726" s="85"/>
      <c r="AK1726" s="85"/>
      <c r="AL1726" s="85"/>
      <c r="AM1726" s="85"/>
    </row>
    <row r="1727" spans="20:39">
      <c r="T1727" s="85"/>
      <c r="U1727" s="85"/>
      <c r="V1727" s="85"/>
      <c r="W1727" s="85"/>
      <c r="X1727" s="85"/>
      <c r="Y1727" s="85"/>
      <c r="Z1727" s="85"/>
      <c r="AA1727" s="85"/>
      <c r="AB1727" s="85"/>
      <c r="AC1727" s="85"/>
      <c r="AD1727" s="85"/>
      <c r="AE1727" s="85"/>
      <c r="AF1727" s="85"/>
      <c r="AG1727" s="85"/>
      <c r="AH1727" s="85"/>
      <c r="AI1727" s="85"/>
      <c r="AJ1727" s="85"/>
      <c r="AK1727" s="85"/>
      <c r="AL1727" s="85"/>
      <c r="AM1727" s="85"/>
    </row>
    <row r="1728" spans="20:39">
      <c r="T1728" s="85"/>
      <c r="U1728" s="85"/>
      <c r="V1728" s="85"/>
      <c r="W1728" s="85"/>
      <c r="X1728" s="85"/>
      <c r="Y1728" s="85"/>
      <c r="Z1728" s="85"/>
      <c r="AA1728" s="85"/>
      <c r="AB1728" s="85"/>
      <c r="AC1728" s="85"/>
      <c r="AD1728" s="85"/>
      <c r="AE1728" s="85"/>
      <c r="AF1728" s="85"/>
      <c r="AG1728" s="85"/>
      <c r="AH1728" s="85"/>
      <c r="AI1728" s="85"/>
      <c r="AJ1728" s="85"/>
      <c r="AK1728" s="85"/>
      <c r="AL1728" s="85"/>
      <c r="AM1728" s="85"/>
    </row>
    <row r="1729" spans="20:39">
      <c r="T1729" s="85"/>
      <c r="U1729" s="85"/>
      <c r="V1729" s="85"/>
      <c r="W1729" s="85"/>
      <c r="X1729" s="85"/>
      <c r="Y1729" s="85"/>
      <c r="Z1729" s="85"/>
      <c r="AA1729" s="85"/>
      <c r="AB1729" s="85"/>
      <c r="AC1729" s="85"/>
      <c r="AD1729" s="85"/>
      <c r="AE1729" s="85"/>
      <c r="AF1729" s="85"/>
      <c r="AG1729" s="85"/>
      <c r="AH1729" s="85"/>
      <c r="AI1729" s="85"/>
      <c r="AJ1729" s="85"/>
      <c r="AK1729" s="85"/>
      <c r="AL1729" s="85"/>
      <c r="AM1729" s="85"/>
    </row>
    <row r="1730" spans="20:39">
      <c r="T1730" s="85"/>
      <c r="U1730" s="85"/>
      <c r="V1730" s="85"/>
      <c r="W1730" s="85"/>
      <c r="X1730" s="85"/>
      <c r="Y1730" s="85"/>
      <c r="Z1730" s="85"/>
      <c r="AA1730" s="85"/>
      <c r="AB1730" s="85"/>
      <c r="AC1730" s="85"/>
      <c r="AD1730" s="85"/>
      <c r="AE1730" s="85"/>
      <c r="AF1730" s="85"/>
      <c r="AG1730" s="85"/>
      <c r="AH1730" s="85"/>
      <c r="AI1730" s="85"/>
      <c r="AJ1730" s="85"/>
      <c r="AK1730" s="85"/>
      <c r="AL1730" s="85"/>
      <c r="AM1730" s="85"/>
    </row>
    <row r="1731" spans="20:39">
      <c r="T1731" s="85"/>
      <c r="U1731" s="85"/>
      <c r="V1731" s="85"/>
      <c r="W1731" s="85"/>
      <c r="X1731" s="85"/>
      <c r="Y1731" s="85"/>
      <c r="Z1731" s="85"/>
      <c r="AA1731" s="85"/>
      <c r="AB1731" s="85"/>
      <c r="AC1731" s="85"/>
      <c r="AD1731" s="85"/>
      <c r="AE1731" s="85"/>
      <c r="AF1731" s="85"/>
      <c r="AG1731" s="85"/>
      <c r="AH1731" s="85"/>
      <c r="AI1731" s="85"/>
      <c r="AJ1731" s="85"/>
      <c r="AK1731" s="85"/>
      <c r="AL1731" s="85"/>
      <c r="AM1731" s="85"/>
    </row>
    <row r="1732" spans="20:39">
      <c r="T1732" s="85"/>
      <c r="U1732" s="85"/>
      <c r="V1732" s="85"/>
      <c r="W1732" s="85"/>
      <c r="X1732" s="85"/>
      <c r="Y1732" s="85"/>
      <c r="Z1732" s="85"/>
      <c r="AA1732" s="85"/>
      <c r="AB1732" s="85"/>
      <c r="AC1732" s="85"/>
      <c r="AD1732" s="85"/>
      <c r="AE1732" s="85"/>
      <c r="AF1732" s="85"/>
      <c r="AG1732" s="85"/>
      <c r="AH1732" s="85"/>
      <c r="AI1732" s="85"/>
      <c r="AJ1732" s="85"/>
      <c r="AK1732" s="85"/>
      <c r="AL1732" s="85"/>
      <c r="AM1732" s="85"/>
    </row>
    <row r="1733" spans="20:39">
      <c r="T1733" s="85"/>
      <c r="U1733" s="85"/>
      <c r="V1733" s="85"/>
      <c r="W1733" s="85"/>
      <c r="X1733" s="85"/>
      <c r="Y1733" s="85"/>
      <c r="Z1733" s="85"/>
      <c r="AA1733" s="85"/>
      <c r="AB1733" s="85"/>
      <c r="AC1733" s="85"/>
      <c r="AD1733" s="85"/>
      <c r="AE1733" s="85"/>
      <c r="AF1733" s="85"/>
      <c r="AG1733" s="85"/>
      <c r="AH1733" s="85"/>
      <c r="AI1733" s="85"/>
      <c r="AJ1733" s="85"/>
      <c r="AK1733" s="85"/>
      <c r="AL1733" s="85"/>
      <c r="AM1733" s="85"/>
    </row>
    <row r="1734" spans="20:39">
      <c r="T1734" s="85"/>
      <c r="U1734" s="85"/>
      <c r="V1734" s="85"/>
      <c r="W1734" s="85"/>
      <c r="X1734" s="85"/>
      <c r="Y1734" s="85"/>
      <c r="Z1734" s="85"/>
      <c r="AA1734" s="85"/>
      <c r="AB1734" s="85"/>
      <c r="AC1734" s="85"/>
      <c r="AD1734" s="85"/>
      <c r="AE1734" s="85"/>
      <c r="AF1734" s="85"/>
      <c r="AG1734" s="85"/>
      <c r="AH1734" s="85"/>
      <c r="AI1734" s="85"/>
      <c r="AJ1734" s="85"/>
      <c r="AK1734" s="85"/>
      <c r="AL1734" s="85"/>
      <c r="AM1734" s="85"/>
    </row>
    <row r="1735" spans="20:39">
      <c r="T1735" s="85"/>
      <c r="U1735" s="85"/>
      <c r="V1735" s="85"/>
      <c r="W1735" s="85"/>
      <c r="X1735" s="85"/>
      <c r="Y1735" s="85"/>
      <c r="Z1735" s="85"/>
      <c r="AA1735" s="85"/>
      <c r="AB1735" s="85"/>
      <c r="AC1735" s="85"/>
      <c r="AD1735" s="85"/>
      <c r="AE1735" s="85"/>
      <c r="AF1735" s="85"/>
      <c r="AG1735" s="85"/>
      <c r="AH1735" s="85"/>
      <c r="AI1735" s="85"/>
      <c r="AJ1735" s="85"/>
      <c r="AK1735" s="85"/>
      <c r="AL1735" s="85"/>
      <c r="AM1735" s="85"/>
    </row>
    <row r="1736" spans="20:39">
      <c r="T1736" s="85"/>
      <c r="U1736" s="85"/>
      <c r="V1736" s="85"/>
      <c r="W1736" s="85"/>
      <c r="X1736" s="85"/>
      <c r="Y1736" s="85"/>
      <c r="Z1736" s="85"/>
      <c r="AA1736" s="85"/>
      <c r="AB1736" s="85"/>
      <c r="AC1736" s="85"/>
      <c r="AD1736" s="85"/>
      <c r="AE1736" s="85"/>
      <c r="AF1736" s="85"/>
      <c r="AG1736" s="85"/>
      <c r="AH1736" s="85"/>
      <c r="AI1736" s="85"/>
      <c r="AJ1736" s="85"/>
      <c r="AK1736" s="85"/>
      <c r="AL1736" s="85"/>
      <c r="AM1736" s="85"/>
    </row>
    <row r="1737" spans="20:39">
      <c r="T1737" s="85"/>
      <c r="U1737" s="85"/>
      <c r="V1737" s="85"/>
      <c r="W1737" s="85"/>
      <c r="X1737" s="85"/>
      <c r="Y1737" s="85"/>
      <c r="Z1737" s="85"/>
      <c r="AA1737" s="85"/>
      <c r="AB1737" s="85"/>
      <c r="AC1737" s="85"/>
      <c r="AD1737" s="85"/>
      <c r="AE1737" s="85"/>
      <c r="AF1737" s="85"/>
      <c r="AG1737" s="85"/>
      <c r="AH1737" s="85"/>
      <c r="AI1737" s="85"/>
      <c r="AJ1737" s="85"/>
      <c r="AK1737" s="85"/>
      <c r="AL1737" s="85"/>
      <c r="AM1737" s="85"/>
    </row>
    <row r="1738" spans="20:39">
      <c r="T1738" s="85"/>
      <c r="U1738" s="85"/>
      <c r="V1738" s="85"/>
      <c r="W1738" s="85"/>
      <c r="X1738" s="85"/>
      <c r="Y1738" s="85"/>
      <c r="Z1738" s="85"/>
      <c r="AA1738" s="85"/>
      <c r="AB1738" s="85"/>
      <c r="AC1738" s="85"/>
      <c r="AD1738" s="85"/>
      <c r="AE1738" s="85"/>
      <c r="AF1738" s="85"/>
      <c r="AG1738" s="85"/>
      <c r="AH1738" s="85"/>
      <c r="AI1738" s="85"/>
      <c r="AJ1738" s="85"/>
      <c r="AK1738" s="85"/>
      <c r="AL1738" s="85"/>
      <c r="AM1738" s="85"/>
    </row>
    <row r="1739" spans="20:39">
      <c r="T1739" s="85"/>
      <c r="U1739" s="85"/>
      <c r="V1739" s="85"/>
      <c r="W1739" s="85"/>
      <c r="X1739" s="85"/>
      <c r="Y1739" s="85"/>
      <c r="Z1739" s="85"/>
      <c r="AA1739" s="85"/>
      <c r="AB1739" s="85"/>
      <c r="AC1739" s="85"/>
      <c r="AD1739" s="85"/>
      <c r="AE1739" s="85"/>
      <c r="AF1739" s="85"/>
      <c r="AG1739" s="85"/>
      <c r="AH1739" s="85"/>
      <c r="AI1739" s="85"/>
      <c r="AJ1739" s="85"/>
      <c r="AK1739" s="85"/>
      <c r="AL1739" s="85"/>
      <c r="AM1739" s="85"/>
    </row>
    <row r="1740" spans="20:39">
      <c r="T1740" s="85"/>
      <c r="U1740" s="85"/>
      <c r="V1740" s="85"/>
      <c r="W1740" s="85"/>
      <c r="X1740" s="85"/>
      <c r="Y1740" s="85"/>
      <c r="Z1740" s="85"/>
      <c r="AA1740" s="85"/>
      <c r="AB1740" s="85"/>
      <c r="AC1740" s="85"/>
      <c r="AD1740" s="85"/>
      <c r="AE1740" s="85"/>
      <c r="AF1740" s="85"/>
      <c r="AG1740" s="85"/>
      <c r="AH1740" s="85"/>
      <c r="AI1740" s="85"/>
      <c r="AJ1740" s="85"/>
      <c r="AK1740" s="85"/>
      <c r="AL1740" s="85"/>
      <c r="AM1740" s="85"/>
    </row>
    <row r="1741" spans="20:39">
      <c r="T1741" s="85"/>
      <c r="U1741" s="85"/>
      <c r="V1741" s="85"/>
      <c r="W1741" s="85"/>
      <c r="X1741" s="85"/>
      <c r="Y1741" s="85"/>
      <c r="Z1741" s="85"/>
      <c r="AA1741" s="85"/>
      <c r="AB1741" s="85"/>
      <c r="AC1741" s="85"/>
      <c r="AD1741" s="85"/>
      <c r="AE1741" s="85"/>
      <c r="AF1741" s="85"/>
      <c r="AG1741" s="85"/>
      <c r="AH1741" s="85"/>
      <c r="AI1741" s="85"/>
      <c r="AJ1741" s="85"/>
      <c r="AK1741" s="85"/>
      <c r="AL1741" s="85"/>
      <c r="AM1741" s="85"/>
    </row>
    <row r="1742" spans="20:39">
      <c r="T1742" s="85"/>
      <c r="U1742" s="85"/>
      <c r="V1742" s="85"/>
      <c r="W1742" s="85"/>
      <c r="X1742" s="85"/>
      <c r="Y1742" s="85"/>
      <c r="Z1742" s="85"/>
      <c r="AA1742" s="85"/>
      <c r="AB1742" s="85"/>
      <c r="AC1742" s="85"/>
      <c r="AD1742" s="85"/>
      <c r="AE1742" s="85"/>
      <c r="AF1742" s="85"/>
      <c r="AG1742" s="85"/>
      <c r="AH1742" s="85"/>
      <c r="AI1742" s="85"/>
      <c r="AJ1742" s="85"/>
      <c r="AK1742" s="85"/>
      <c r="AL1742" s="85"/>
      <c r="AM1742" s="85"/>
    </row>
    <row r="1743" spans="20:39">
      <c r="T1743" s="85"/>
      <c r="U1743" s="85"/>
      <c r="V1743" s="85"/>
      <c r="W1743" s="85"/>
      <c r="X1743" s="85"/>
      <c r="Y1743" s="85"/>
      <c r="Z1743" s="85"/>
      <c r="AA1743" s="85"/>
      <c r="AB1743" s="85"/>
      <c r="AC1743" s="85"/>
      <c r="AD1743" s="85"/>
      <c r="AE1743" s="85"/>
      <c r="AF1743" s="85"/>
      <c r="AG1743" s="85"/>
      <c r="AH1743" s="85"/>
      <c r="AI1743" s="85"/>
      <c r="AJ1743" s="85"/>
      <c r="AK1743" s="85"/>
      <c r="AL1743" s="85"/>
      <c r="AM1743" s="85"/>
    </row>
    <row r="1744" spans="20:39">
      <c r="T1744" s="85"/>
      <c r="U1744" s="85"/>
      <c r="V1744" s="85"/>
      <c r="W1744" s="85"/>
      <c r="X1744" s="85"/>
      <c r="Y1744" s="85"/>
      <c r="Z1744" s="85"/>
      <c r="AA1744" s="85"/>
      <c r="AB1744" s="85"/>
      <c r="AC1744" s="85"/>
      <c r="AD1744" s="85"/>
      <c r="AE1744" s="85"/>
      <c r="AF1744" s="85"/>
      <c r="AG1744" s="85"/>
      <c r="AH1744" s="85"/>
      <c r="AI1744" s="85"/>
      <c r="AJ1744" s="85"/>
      <c r="AK1744" s="85"/>
      <c r="AL1744" s="85"/>
      <c r="AM1744" s="85"/>
    </row>
    <row r="1745" spans="20:39">
      <c r="T1745" s="85"/>
      <c r="U1745" s="85"/>
      <c r="V1745" s="85"/>
      <c r="W1745" s="85"/>
      <c r="X1745" s="85"/>
      <c r="Y1745" s="85"/>
      <c r="Z1745" s="85"/>
      <c r="AA1745" s="85"/>
      <c r="AB1745" s="85"/>
      <c r="AC1745" s="85"/>
      <c r="AD1745" s="85"/>
      <c r="AE1745" s="85"/>
      <c r="AF1745" s="85"/>
      <c r="AG1745" s="85"/>
      <c r="AH1745" s="85"/>
      <c r="AI1745" s="85"/>
      <c r="AJ1745" s="85"/>
      <c r="AK1745" s="85"/>
      <c r="AL1745" s="85"/>
      <c r="AM1745" s="85"/>
    </row>
    <row r="1746" spans="20:39">
      <c r="T1746" s="85"/>
      <c r="U1746" s="85"/>
      <c r="V1746" s="85"/>
      <c r="W1746" s="85"/>
      <c r="X1746" s="85"/>
      <c r="Y1746" s="85"/>
      <c r="Z1746" s="85"/>
      <c r="AA1746" s="85"/>
      <c r="AB1746" s="85"/>
      <c r="AC1746" s="85"/>
      <c r="AD1746" s="85"/>
      <c r="AE1746" s="85"/>
      <c r="AF1746" s="85"/>
      <c r="AG1746" s="85"/>
      <c r="AH1746" s="85"/>
      <c r="AI1746" s="85"/>
      <c r="AJ1746" s="85"/>
      <c r="AK1746" s="85"/>
      <c r="AL1746" s="85"/>
      <c r="AM1746" s="85"/>
    </row>
    <row r="1747" spans="20:39">
      <c r="T1747" s="85"/>
      <c r="U1747" s="85"/>
      <c r="V1747" s="85"/>
      <c r="W1747" s="85"/>
      <c r="X1747" s="85"/>
      <c r="Y1747" s="85"/>
      <c r="Z1747" s="85"/>
      <c r="AA1747" s="85"/>
      <c r="AB1747" s="85"/>
      <c r="AC1747" s="85"/>
      <c r="AD1747" s="85"/>
      <c r="AE1747" s="85"/>
      <c r="AF1747" s="85"/>
      <c r="AG1747" s="85"/>
      <c r="AH1747" s="85"/>
      <c r="AI1747" s="85"/>
      <c r="AJ1747" s="85"/>
      <c r="AK1747" s="85"/>
      <c r="AL1747" s="85"/>
      <c r="AM1747" s="85"/>
    </row>
    <row r="1748" spans="20:39">
      <c r="T1748" s="85"/>
      <c r="U1748" s="85"/>
      <c r="V1748" s="85"/>
      <c r="W1748" s="85"/>
      <c r="X1748" s="85"/>
      <c r="Y1748" s="85"/>
      <c r="Z1748" s="85"/>
      <c r="AA1748" s="85"/>
      <c r="AB1748" s="85"/>
      <c r="AC1748" s="85"/>
      <c r="AD1748" s="85"/>
      <c r="AE1748" s="85"/>
      <c r="AF1748" s="85"/>
      <c r="AG1748" s="85"/>
      <c r="AH1748" s="85"/>
      <c r="AI1748" s="85"/>
      <c r="AJ1748" s="85"/>
      <c r="AK1748" s="85"/>
      <c r="AL1748" s="85"/>
      <c r="AM1748" s="85"/>
    </row>
    <row r="1749" spans="20:39">
      <c r="T1749" s="85"/>
      <c r="U1749" s="85"/>
      <c r="V1749" s="85"/>
      <c r="W1749" s="85"/>
      <c r="X1749" s="85"/>
      <c r="Y1749" s="85"/>
      <c r="Z1749" s="85"/>
      <c r="AA1749" s="85"/>
      <c r="AB1749" s="85"/>
      <c r="AC1749" s="85"/>
      <c r="AD1749" s="85"/>
      <c r="AE1749" s="85"/>
      <c r="AF1749" s="85"/>
      <c r="AG1749" s="85"/>
      <c r="AH1749" s="85"/>
      <c r="AI1749" s="85"/>
      <c r="AJ1749" s="85"/>
      <c r="AK1749" s="85"/>
      <c r="AL1749" s="85"/>
      <c r="AM1749" s="85"/>
    </row>
    <row r="1750" spans="20:39">
      <c r="T1750" s="85"/>
      <c r="U1750" s="85"/>
      <c r="V1750" s="85"/>
      <c r="W1750" s="85"/>
      <c r="X1750" s="85"/>
      <c r="Y1750" s="85"/>
      <c r="Z1750" s="85"/>
      <c r="AA1750" s="85"/>
      <c r="AB1750" s="85"/>
      <c r="AC1750" s="85"/>
      <c r="AD1750" s="85"/>
      <c r="AE1750" s="85"/>
      <c r="AF1750" s="85"/>
      <c r="AG1750" s="85"/>
      <c r="AH1750" s="85"/>
      <c r="AI1750" s="85"/>
      <c r="AJ1750" s="85"/>
      <c r="AK1750" s="85"/>
      <c r="AL1750" s="85"/>
      <c r="AM1750" s="85"/>
    </row>
    <row r="1751" spans="20:39">
      <c r="T1751" s="85"/>
      <c r="U1751" s="85"/>
      <c r="V1751" s="85"/>
      <c r="W1751" s="85"/>
      <c r="X1751" s="85"/>
      <c r="Y1751" s="85"/>
      <c r="Z1751" s="85"/>
      <c r="AA1751" s="85"/>
      <c r="AB1751" s="85"/>
      <c r="AC1751" s="85"/>
      <c r="AD1751" s="85"/>
      <c r="AE1751" s="85"/>
      <c r="AF1751" s="85"/>
      <c r="AG1751" s="85"/>
      <c r="AH1751" s="85"/>
      <c r="AI1751" s="85"/>
      <c r="AJ1751" s="85"/>
      <c r="AK1751" s="85"/>
      <c r="AL1751" s="85"/>
      <c r="AM1751" s="85"/>
    </row>
    <row r="1752" spans="20:39">
      <c r="T1752" s="85"/>
      <c r="U1752" s="85"/>
      <c r="V1752" s="85"/>
      <c r="W1752" s="85"/>
      <c r="X1752" s="85"/>
      <c r="Y1752" s="85"/>
      <c r="Z1752" s="85"/>
      <c r="AA1752" s="85"/>
      <c r="AB1752" s="85"/>
      <c r="AC1752" s="85"/>
      <c r="AD1752" s="85"/>
      <c r="AE1752" s="85"/>
      <c r="AF1752" s="85"/>
      <c r="AG1752" s="85"/>
      <c r="AH1752" s="85"/>
      <c r="AI1752" s="85"/>
      <c r="AJ1752" s="85"/>
      <c r="AK1752" s="85"/>
      <c r="AL1752" s="85"/>
      <c r="AM1752" s="85"/>
    </row>
    <row r="1753" spans="20:39">
      <c r="T1753" s="85"/>
      <c r="U1753" s="85"/>
      <c r="V1753" s="85"/>
      <c r="W1753" s="85"/>
      <c r="X1753" s="85"/>
      <c r="Y1753" s="85"/>
      <c r="Z1753" s="85"/>
      <c r="AA1753" s="85"/>
      <c r="AB1753" s="85"/>
      <c r="AC1753" s="85"/>
      <c r="AD1753" s="85"/>
      <c r="AE1753" s="85"/>
      <c r="AF1753" s="85"/>
      <c r="AG1753" s="85"/>
      <c r="AH1753" s="85"/>
      <c r="AI1753" s="85"/>
      <c r="AJ1753" s="85"/>
      <c r="AK1753" s="85"/>
      <c r="AL1753" s="85"/>
      <c r="AM1753" s="85"/>
    </row>
    <row r="1754" spans="20:39">
      <c r="T1754" s="85"/>
      <c r="U1754" s="85"/>
      <c r="V1754" s="85"/>
      <c r="W1754" s="85"/>
      <c r="X1754" s="85"/>
      <c r="Y1754" s="85"/>
      <c r="Z1754" s="85"/>
      <c r="AA1754" s="85"/>
      <c r="AB1754" s="85"/>
      <c r="AC1754" s="85"/>
      <c r="AD1754" s="85"/>
      <c r="AE1754" s="85"/>
      <c r="AF1754" s="85"/>
      <c r="AG1754" s="85"/>
      <c r="AH1754" s="85"/>
      <c r="AI1754" s="85"/>
      <c r="AJ1754" s="85"/>
      <c r="AK1754" s="85"/>
      <c r="AL1754" s="85"/>
      <c r="AM1754" s="85"/>
    </row>
    <row r="1755" spans="20:39">
      <c r="T1755" s="85"/>
      <c r="U1755" s="85"/>
      <c r="V1755" s="85"/>
      <c r="W1755" s="85"/>
      <c r="X1755" s="85"/>
      <c r="Y1755" s="85"/>
      <c r="Z1755" s="85"/>
      <c r="AA1755" s="85"/>
      <c r="AB1755" s="85"/>
      <c r="AC1755" s="85"/>
      <c r="AD1755" s="85"/>
      <c r="AE1755" s="85"/>
      <c r="AF1755" s="85"/>
      <c r="AG1755" s="85"/>
      <c r="AH1755" s="85"/>
      <c r="AI1755" s="85"/>
      <c r="AJ1755" s="85"/>
      <c r="AK1755" s="85"/>
      <c r="AL1755" s="85"/>
      <c r="AM1755" s="85"/>
    </row>
    <row r="1756" spans="20:39">
      <c r="T1756" s="85"/>
      <c r="U1756" s="85"/>
      <c r="V1756" s="85"/>
      <c r="W1756" s="85"/>
      <c r="X1756" s="85"/>
      <c r="Y1756" s="85"/>
      <c r="Z1756" s="85"/>
      <c r="AA1756" s="85"/>
      <c r="AB1756" s="85"/>
      <c r="AC1756" s="85"/>
      <c r="AD1756" s="85"/>
      <c r="AE1756" s="85"/>
      <c r="AF1756" s="85"/>
      <c r="AG1756" s="85"/>
      <c r="AH1756" s="85"/>
      <c r="AI1756" s="85"/>
      <c r="AJ1756" s="85"/>
      <c r="AK1756" s="85"/>
      <c r="AL1756" s="85"/>
      <c r="AM1756" s="85"/>
    </row>
    <row r="1757" spans="20:39">
      <c r="T1757" s="85"/>
      <c r="U1757" s="85"/>
      <c r="V1757" s="85"/>
      <c r="W1757" s="85"/>
      <c r="X1757" s="85"/>
      <c r="Y1757" s="85"/>
      <c r="Z1757" s="85"/>
      <c r="AA1757" s="85"/>
      <c r="AB1757" s="85"/>
      <c r="AC1757" s="85"/>
      <c r="AD1757" s="85"/>
      <c r="AE1757" s="85"/>
      <c r="AF1757" s="85"/>
      <c r="AG1757" s="85"/>
      <c r="AH1757" s="85"/>
      <c r="AI1757" s="85"/>
      <c r="AJ1757" s="85"/>
      <c r="AK1757" s="85"/>
      <c r="AL1757" s="85"/>
      <c r="AM1757" s="85"/>
    </row>
    <row r="1758" spans="20:39">
      <c r="T1758" s="85"/>
      <c r="U1758" s="85"/>
      <c r="V1758" s="85"/>
      <c r="W1758" s="85"/>
      <c r="X1758" s="85"/>
      <c r="Y1758" s="85"/>
      <c r="Z1758" s="85"/>
      <c r="AA1758" s="85"/>
      <c r="AB1758" s="85"/>
      <c r="AC1758" s="85"/>
      <c r="AD1758" s="85"/>
      <c r="AE1758" s="85"/>
      <c r="AF1758" s="85"/>
      <c r="AG1758" s="85"/>
      <c r="AH1758" s="85"/>
      <c r="AI1758" s="85"/>
      <c r="AJ1758" s="85"/>
      <c r="AK1758" s="85"/>
      <c r="AL1758" s="85"/>
      <c r="AM1758" s="85"/>
    </row>
    <row r="1759" spans="20:39">
      <c r="T1759" s="85"/>
      <c r="U1759" s="85"/>
      <c r="V1759" s="85"/>
      <c r="W1759" s="85"/>
      <c r="X1759" s="85"/>
      <c r="Y1759" s="85"/>
      <c r="Z1759" s="85"/>
      <c r="AA1759" s="85"/>
      <c r="AB1759" s="85"/>
      <c r="AC1759" s="85"/>
      <c r="AD1759" s="85"/>
      <c r="AE1759" s="85"/>
      <c r="AF1759" s="85"/>
      <c r="AG1759" s="85"/>
      <c r="AH1759" s="85"/>
      <c r="AI1759" s="85"/>
      <c r="AJ1759" s="85"/>
      <c r="AK1759" s="85"/>
      <c r="AL1759" s="85"/>
      <c r="AM1759" s="85"/>
    </row>
    <row r="1760" spans="20:39">
      <c r="T1760" s="85"/>
      <c r="U1760" s="85"/>
      <c r="V1760" s="85"/>
      <c r="W1760" s="85"/>
      <c r="X1760" s="85"/>
      <c r="Y1760" s="85"/>
      <c r="Z1760" s="85"/>
      <c r="AA1760" s="85"/>
      <c r="AB1760" s="85"/>
      <c r="AC1760" s="85"/>
      <c r="AD1760" s="85"/>
      <c r="AE1760" s="85"/>
      <c r="AF1760" s="85"/>
      <c r="AG1760" s="85"/>
      <c r="AH1760" s="85"/>
      <c r="AI1760" s="85"/>
      <c r="AJ1760" s="85"/>
      <c r="AK1760" s="85"/>
      <c r="AL1760" s="85"/>
      <c r="AM1760" s="85"/>
    </row>
    <row r="1761" spans="20:39">
      <c r="T1761" s="85"/>
      <c r="U1761" s="85"/>
      <c r="V1761" s="85"/>
      <c r="W1761" s="85"/>
      <c r="X1761" s="85"/>
      <c r="Y1761" s="85"/>
      <c r="Z1761" s="85"/>
      <c r="AA1761" s="85"/>
      <c r="AB1761" s="85"/>
      <c r="AC1761" s="85"/>
      <c r="AD1761" s="85"/>
      <c r="AE1761" s="85"/>
      <c r="AF1761" s="85"/>
      <c r="AG1761" s="85"/>
      <c r="AH1761" s="85"/>
      <c r="AI1761" s="85"/>
      <c r="AJ1761" s="85"/>
      <c r="AK1761" s="85"/>
      <c r="AL1761" s="85"/>
      <c r="AM1761" s="85"/>
    </row>
    <row r="1762" spans="20:39">
      <c r="T1762" s="85"/>
      <c r="U1762" s="85"/>
      <c r="V1762" s="85"/>
      <c r="W1762" s="85"/>
      <c r="X1762" s="85"/>
      <c r="Y1762" s="85"/>
      <c r="Z1762" s="85"/>
      <c r="AA1762" s="85"/>
      <c r="AB1762" s="85"/>
      <c r="AC1762" s="85"/>
      <c r="AD1762" s="85"/>
      <c r="AE1762" s="85"/>
      <c r="AF1762" s="85"/>
      <c r="AG1762" s="85"/>
      <c r="AH1762" s="85"/>
      <c r="AI1762" s="85"/>
      <c r="AJ1762" s="85"/>
      <c r="AK1762" s="85"/>
      <c r="AL1762" s="85"/>
      <c r="AM1762" s="85"/>
    </row>
    <row r="1763" spans="20:39">
      <c r="T1763" s="85"/>
      <c r="U1763" s="85"/>
      <c r="V1763" s="85"/>
      <c r="W1763" s="85"/>
      <c r="X1763" s="85"/>
      <c r="Y1763" s="85"/>
      <c r="Z1763" s="85"/>
      <c r="AA1763" s="85"/>
      <c r="AB1763" s="85"/>
      <c r="AC1763" s="85"/>
      <c r="AD1763" s="85"/>
      <c r="AE1763" s="85"/>
      <c r="AF1763" s="85"/>
      <c r="AG1763" s="85"/>
      <c r="AH1763" s="85"/>
      <c r="AI1763" s="85"/>
      <c r="AJ1763" s="85"/>
      <c r="AK1763" s="85"/>
      <c r="AL1763" s="85"/>
      <c r="AM1763" s="85"/>
    </row>
    <row r="1764" spans="20:39">
      <c r="T1764" s="85"/>
      <c r="U1764" s="85"/>
      <c r="V1764" s="85"/>
      <c r="W1764" s="85"/>
      <c r="X1764" s="85"/>
      <c r="Y1764" s="85"/>
      <c r="Z1764" s="85"/>
      <c r="AA1764" s="85"/>
      <c r="AB1764" s="85"/>
      <c r="AC1764" s="85"/>
      <c r="AD1764" s="85"/>
      <c r="AE1764" s="85"/>
      <c r="AF1764" s="85"/>
      <c r="AG1764" s="85"/>
      <c r="AH1764" s="85"/>
      <c r="AI1764" s="85"/>
      <c r="AJ1764" s="85"/>
      <c r="AK1764" s="85"/>
      <c r="AL1764" s="85"/>
      <c r="AM1764" s="85"/>
    </row>
    <row r="1765" spans="20:39">
      <c r="T1765" s="85"/>
      <c r="U1765" s="85"/>
      <c r="V1765" s="85"/>
      <c r="W1765" s="85"/>
      <c r="X1765" s="85"/>
      <c r="Y1765" s="85"/>
      <c r="Z1765" s="85"/>
      <c r="AA1765" s="85"/>
      <c r="AB1765" s="85"/>
      <c r="AC1765" s="85"/>
      <c r="AD1765" s="85"/>
      <c r="AE1765" s="85"/>
      <c r="AF1765" s="85"/>
      <c r="AG1765" s="85"/>
      <c r="AH1765" s="85"/>
      <c r="AI1765" s="85"/>
      <c r="AJ1765" s="85"/>
      <c r="AK1765" s="85"/>
      <c r="AL1765" s="85"/>
      <c r="AM1765" s="85"/>
    </row>
    <row r="1766" spans="20:39">
      <c r="T1766" s="85"/>
      <c r="U1766" s="85"/>
      <c r="V1766" s="85"/>
      <c r="W1766" s="85"/>
      <c r="X1766" s="85"/>
      <c r="Y1766" s="85"/>
      <c r="Z1766" s="85"/>
      <c r="AA1766" s="85"/>
      <c r="AB1766" s="85"/>
      <c r="AC1766" s="85"/>
      <c r="AD1766" s="85"/>
      <c r="AE1766" s="85"/>
      <c r="AF1766" s="85"/>
      <c r="AG1766" s="85"/>
      <c r="AH1766" s="85"/>
      <c r="AI1766" s="85"/>
      <c r="AJ1766" s="85"/>
      <c r="AK1766" s="85"/>
      <c r="AL1766" s="85"/>
      <c r="AM1766" s="85"/>
    </row>
    <row r="1767" spans="20:39">
      <c r="T1767" s="85"/>
      <c r="U1767" s="85"/>
      <c r="V1767" s="85"/>
      <c r="W1767" s="85"/>
      <c r="X1767" s="85"/>
      <c r="Y1767" s="85"/>
      <c r="Z1767" s="85"/>
      <c r="AA1767" s="85"/>
      <c r="AB1767" s="85"/>
      <c r="AC1767" s="85"/>
      <c r="AD1767" s="85"/>
      <c r="AE1767" s="85"/>
      <c r="AF1767" s="85"/>
      <c r="AG1767" s="85"/>
      <c r="AH1767" s="85"/>
      <c r="AI1767" s="85"/>
      <c r="AJ1767" s="85"/>
      <c r="AK1767" s="85"/>
      <c r="AL1767" s="85"/>
      <c r="AM1767" s="85"/>
    </row>
    <row r="1768" spans="20:39">
      <c r="T1768" s="85"/>
      <c r="U1768" s="85"/>
      <c r="V1768" s="85"/>
      <c r="W1768" s="85"/>
      <c r="X1768" s="85"/>
      <c r="Y1768" s="85"/>
      <c r="Z1768" s="85"/>
      <c r="AA1768" s="85"/>
      <c r="AB1768" s="85"/>
      <c r="AC1768" s="85"/>
      <c r="AD1768" s="85"/>
      <c r="AE1768" s="85"/>
      <c r="AF1768" s="85"/>
      <c r="AG1768" s="85"/>
      <c r="AH1768" s="85"/>
      <c r="AI1768" s="85"/>
      <c r="AJ1768" s="85"/>
      <c r="AK1768" s="85"/>
      <c r="AL1768" s="85"/>
      <c r="AM1768" s="85"/>
    </row>
    <row r="1769" spans="20:39">
      <c r="T1769" s="85"/>
      <c r="U1769" s="85"/>
      <c r="V1769" s="85"/>
      <c r="W1769" s="85"/>
      <c r="X1769" s="85"/>
      <c r="Y1769" s="85"/>
      <c r="Z1769" s="85"/>
      <c r="AA1769" s="85"/>
      <c r="AB1769" s="85"/>
      <c r="AC1769" s="85"/>
      <c r="AD1769" s="85"/>
      <c r="AE1769" s="85"/>
      <c r="AF1769" s="85"/>
      <c r="AG1769" s="85"/>
      <c r="AH1769" s="85"/>
      <c r="AI1769" s="85"/>
      <c r="AJ1769" s="85"/>
      <c r="AK1769" s="85"/>
      <c r="AL1769" s="85"/>
      <c r="AM1769" s="85"/>
    </row>
    <row r="1770" spans="20:39">
      <c r="T1770" s="85"/>
      <c r="U1770" s="85"/>
      <c r="V1770" s="85"/>
      <c r="W1770" s="85"/>
      <c r="X1770" s="85"/>
      <c r="Y1770" s="85"/>
      <c r="Z1770" s="85"/>
      <c r="AA1770" s="85"/>
      <c r="AB1770" s="85"/>
      <c r="AC1770" s="85"/>
      <c r="AD1770" s="85"/>
      <c r="AE1770" s="85"/>
      <c r="AF1770" s="85"/>
      <c r="AG1770" s="85"/>
      <c r="AH1770" s="85"/>
      <c r="AI1770" s="85"/>
      <c r="AJ1770" s="85"/>
      <c r="AK1770" s="85"/>
      <c r="AL1770" s="85"/>
      <c r="AM1770" s="85"/>
    </row>
    <row r="1771" spans="20:39">
      <c r="T1771" s="85"/>
      <c r="U1771" s="85"/>
      <c r="V1771" s="85"/>
      <c r="W1771" s="85"/>
      <c r="X1771" s="85"/>
      <c r="Y1771" s="85"/>
      <c r="Z1771" s="85"/>
      <c r="AA1771" s="85"/>
      <c r="AB1771" s="85"/>
      <c r="AC1771" s="85"/>
      <c r="AD1771" s="85"/>
      <c r="AE1771" s="85"/>
      <c r="AF1771" s="85"/>
      <c r="AG1771" s="85"/>
      <c r="AH1771" s="85"/>
      <c r="AI1771" s="85"/>
      <c r="AJ1771" s="85"/>
      <c r="AK1771" s="85"/>
      <c r="AL1771" s="85"/>
      <c r="AM1771" s="85"/>
    </row>
    <row r="1772" spans="20:39">
      <c r="T1772" s="85"/>
      <c r="U1772" s="85"/>
      <c r="V1772" s="85"/>
      <c r="W1772" s="85"/>
      <c r="X1772" s="85"/>
      <c r="Y1772" s="85"/>
      <c r="Z1772" s="85"/>
      <c r="AA1772" s="85"/>
      <c r="AB1772" s="85"/>
      <c r="AC1772" s="85"/>
      <c r="AD1772" s="85"/>
      <c r="AE1772" s="85"/>
      <c r="AF1772" s="85"/>
      <c r="AG1772" s="85"/>
      <c r="AH1772" s="85"/>
      <c r="AI1772" s="85"/>
      <c r="AJ1772" s="85"/>
      <c r="AK1772" s="85"/>
      <c r="AL1772" s="85"/>
      <c r="AM1772" s="85"/>
    </row>
    <row r="1773" spans="20:39">
      <c r="T1773" s="85"/>
      <c r="U1773" s="85"/>
      <c r="V1773" s="85"/>
      <c r="W1773" s="85"/>
      <c r="X1773" s="85"/>
      <c r="Y1773" s="85"/>
      <c r="Z1773" s="85"/>
      <c r="AA1773" s="85"/>
      <c r="AB1773" s="85"/>
      <c r="AC1773" s="85"/>
      <c r="AD1773" s="85"/>
      <c r="AE1773" s="85"/>
      <c r="AF1773" s="85"/>
      <c r="AG1773" s="85"/>
      <c r="AH1773" s="85"/>
      <c r="AI1773" s="85"/>
      <c r="AJ1773" s="85"/>
      <c r="AK1773" s="85"/>
      <c r="AL1773" s="85"/>
      <c r="AM1773" s="85"/>
    </row>
    <row r="1774" spans="20:39">
      <c r="T1774" s="85"/>
      <c r="U1774" s="85"/>
      <c r="V1774" s="85"/>
      <c r="W1774" s="85"/>
      <c r="X1774" s="85"/>
      <c r="Y1774" s="85"/>
      <c r="Z1774" s="85"/>
      <c r="AA1774" s="85"/>
      <c r="AB1774" s="85"/>
      <c r="AC1774" s="85"/>
      <c r="AD1774" s="85"/>
      <c r="AE1774" s="85"/>
      <c r="AF1774" s="85"/>
      <c r="AG1774" s="85"/>
      <c r="AH1774" s="85"/>
      <c r="AI1774" s="85"/>
      <c r="AJ1774" s="85"/>
      <c r="AK1774" s="85"/>
      <c r="AL1774" s="85"/>
      <c r="AM1774" s="85"/>
    </row>
    <row r="1775" spans="20:39">
      <c r="T1775" s="85"/>
      <c r="U1775" s="85"/>
      <c r="V1775" s="85"/>
      <c r="W1775" s="85"/>
      <c r="X1775" s="85"/>
      <c r="Y1775" s="85"/>
      <c r="Z1775" s="85"/>
      <c r="AA1775" s="85"/>
      <c r="AB1775" s="85"/>
      <c r="AC1775" s="85"/>
      <c r="AD1775" s="85"/>
      <c r="AE1775" s="85"/>
      <c r="AF1775" s="85"/>
      <c r="AG1775" s="85"/>
      <c r="AH1775" s="85"/>
      <c r="AI1775" s="85"/>
      <c r="AJ1775" s="85"/>
      <c r="AK1775" s="85"/>
      <c r="AL1775" s="85"/>
      <c r="AM1775" s="85"/>
    </row>
    <row r="1776" spans="20:39">
      <c r="T1776" s="85"/>
      <c r="U1776" s="85"/>
      <c r="V1776" s="85"/>
      <c r="W1776" s="85"/>
      <c r="X1776" s="85"/>
      <c r="Y1776" s="85"/>
      <c r="Z1776" s="85"/>
      <c r="AA1776" s="85"/>
      <c r="AB1776" s="85"/>
      <c r="AC1776" s="85"/>
      <c r="AD1776" s="85"/>
      <c r="AE1776" s="85"/>
      <c r="AF1776" s="85"/>
      <c r="AG1776" s="85"/>
      <c r="AH1776" s="85"/>
      <c r="AI1776" s="85"/>
      <c r="AJ1776" s="85"/>
      <c r="AK1776" s="85"/>
      <c r="AL1776" s="85"/>
      <c r="AM1776" s="85"/>
    </row>
    <row r="1777" spans="20:39">
      <c r="T1777" s="85"/>
      <c r="U1777" s="85"/>
      <c r="V1777" s="85"/>
      <c r="W1777" s="85"/>
      <c r="X1777" s="85"/>
      <c r="Y1777" s="85"/>
      <c r="Z1777" s="85"/>
      <c r="AA1777" s="85"/>
      <c r="AB1777" s="85"/>
      <c r="AC1777" s="85"/>
      <c r="AD1777" s="85"/>
      <c r="AE1777" s="85"/>
      <c r="AF1777" s="85"/>
      <c r="AG1777" s="85"/>
      <c r="AH1777" s="85"/>
      <c r="AI1777" s="85"/>
      <c r="AJ1777" s="85"/>
      <c r="AK1777" s="85"/>
      <c r="AL1777" s="85"/>
      <c r="AM1777" s="85"/>
    </row>
    <row r="1778" spans="20:39">
      <c r="T1778" s="85"/>
      <c r="U1778" s="85"/>
      <c r="V1778" s="85"/>
      <c r="W1778" s="85"/>
      <c r="X1778" s="85"/>
      <c r="Y1778" s="85"/>
      <c r="Z1778" s="85"/>
      <c r="AA1778" s="85"/>
      <c r="AB1778" s="85"/>
      <c r="AC1778" s="85"/>
      <c r="AD1778" s="85"/>
      <c r="AE1778" s="85"/>
      <c r="AF1778" s="85"/>
      <c r="AG1778" s="85"/>
      <c r="AH1778" s="85"/>
      <c r="AI1778" s="85"/>
      <c r="AJ1778" s="85"/>
      <c r="AK1778" s="85"/>
      <c r="AL1778" s="85"/>
      <c r="AM1778" s="85"/>
    </row>
    <row r="1779" spans="20:39">
      <c r="T1779" s="85"/>
      <c r="U1779" s="85"/>
      <c r="V1779" s="85"/>
      <c r="W1779" s="85"/>
      <c r="X1779" s="85"/>
      <c r="Y1779" s="85"/>
      <c r="Z1779" s="85"/>
      <c r="AA1779" s="85"/>
      <c r="AB1779" s="85"/>
      <c r="AC1779" s="85"/>
      <c r="AD1779" s="85"/>
      <c r="AE1779" s="85"/>
      <c r="AF1779" s="85"/>
      <c r="AG1779" s="85"/>
      <c r="AH1779" s="85"/>
      <c r="AI1779" s="85"/>
      <c r="AJ1779" s="85"/>
      <c r="AK1779" s="85"/>
      <c r="AL1779" s="85"/>
      <c r="AM1779" s="85"/>
    </row>
    <row r="1780" spans="20:39">
      <c r="T1780" s="85"/>
      <c r="U1780" s="85"/>
      <c r="V1780" s="85"/>
      <c r="W1780" s="85"/>
      <c r="X1780" s="85"/>
      <c r="Y1780" s="85"/>
      <c r="Z1780" s="85"/>
      <c r="AA1780" s="85"/>
      <c r="AB1780" s="85"/>
      <c r="AC1780" s="85"/>
      <c r="AD1780" s="85"/>
      <c r="AE1780" s="85"/>
      <c r="AF1780" s="85"/>
      <c r="AG1780" s="85"/>
      <c r="AH1780" s="85"/>
      <c r="AI1780" s="85"/>
      <c r="AJ1780" s="85"/>
      <c r="AK1780" s="85"/>
      <c r="AL1780" s="85"/>
      <c r="AM1780" s="85"/>
    </row>
    <row r="1781" spans="20:39">
      <c r="T1781" s="85"/>
      <c r="U1781" s="85"/>
      <c r="V1781" s="85"/>
      <c r="W1781" s="85"/>
      <c r="X1781" s="85"/>
      <c r="Y1781" s="85"/>
      <c r="Z1781" s="85"/>
      <c r="AA1781" s="85"/>
      <c r="AB1781" s="85"/>
      <c r="AC1781" s="85"/>
      <c r="AD1781" s="85"/>
      <c r="AE1781" s="85"/>
      <c r="AF1781" s="85"/>
      <c r="AG1781" s="85"/>
      <c r="AH1781" s="85"/>
      <c r="AI1781" s="85"/>
      <c r="AJ1781" s="85"/>
      <c r="AK1781" s="85"/>
      <c r="AL1781" s="85"/>
      <c r="AM1781" s="85"/>
    </row>
    <row r="1782" spans="20:39">
      <c r="T1782" s="85"/>
      <c r="U1782" s="85"/>
      <c r="V1782" s="85"/>
      <c r="W1782" s="85"/>
      <c r="X1782" s="85"/>
      <c r="Y1782" s="85"/>
      <c r="Z1782" s="85"/>
      <c r="AA1782" s="85"/>
      <c r="AB1782" s="85"/>
      <c r="AC1782" s="85"/>
      <c r="AD1782" s="85"/>
      <c r="AE1782" s="85"/>
      <c r="AF1782" s="85"/>
      <c r="AG1782" s="85"/>
      <c r="AH1782" s="85"/>
      <c r="AI1782" s="85"/>
      <c r="AJ1782" s="85"/>
      <c r="AK1782" s="85"/>
      <c r="AL1782" s="85"/>
      <c r="AM1782" s="85"/>
    </row>
    <row r="1783" spans="20:39">
      <c r="T1783" s="85"/>
      <c r="U1783" s="85"/>
      <c r="V1783" s="85"/>
      <c r="W1783" s="85"/>
      <c r="X1783" s="85"/>
      <c r="Y1783" s="85"/>
      <c r="Z1783" s="85"/>
      <c r="AA1783" s="85"/>
      <c r="AB1783" s="85"/>
      <c r="AC1783" s="85"/>
      <c r="AD1783" s="85"/>
      <c r="AE1783" s="85"/>
      <c r="AF1783" s="85"/>
      <c r="AG1783" s="85"/>
      <c r="AH1783" s="85"/>
      <c r="AI1783" s="85"/>
      <c r="AJ1783" s="85"/>
      <c r="AK1783" s="85"/>
      <c r="AL1783" s="85"/>
      <c r="AM1783" s="85"/>
    </row>
    <row r="1784" spans="20:39">
      <c r="T1784" s="85"/>
      <c r="U1784" s="85"/>
      <c r="V1784" s="85"/>
      <c r="W1784" s="85"/>
      <c r="X1784" s="85"/>
      <c r="Y1784" s="85"/>
      <c r="Z1784" s="85"/>
      <c r="AA1784" s="85"/>
      <c r="AB1784" s="85"/>
      <c r="AC1784" s="85"/>
      <c r="AD1784" s="85"/>
      <c r="AE1784" s="85"/>
      <c r="AF1784" s="85"/>
      <c r="AG1784" s="85"/>
      <c r="AH1784" s="85"/>
      <c r="AI1784" s="85"/>
      <c r="AJ1784" s="85"/>
      <c r="AK1784" s="85"/>
      <c r="AL1784" s="85"/>
      <c r="AM1784" s="85"/>
    </row>
    <row r="1785" spans="20:39">
      <c r="T1785" s="85"/>
      <c r="U1785" s="85"/>
      <c r="V1785" s="85"/>
      <c r="W1785" s="85"/>
      <c r="X1785" s="85"/>
      <c r="Y1785" s="85"/>
      <c r="Z1785" s="85"/>
      <c r="AA1785" s="85"/>
      <c r="AB1785" s="85"/>
      <c r="AC1785" s="85"/>
      <c r="AD1785" s="85"/>
      <c r="AE1785" s="85"/>
      <c r="AF1785" s="85"/>
      <c r="AG1785" s="85"/>
      <c r="AH1785" s="85"/>
      <c r="AI1785" s="85"/>
      <c r="AJ1785" s="85"/>
      <c r="AK1785" s="85"/>
      <c r="AL1785" s="85"/>
      <c r="AM1785" s="85"/>
    </row>
    <row r="1786" spans="20:39">
      <c r="T1786" s="85"/>
      <c r="U1786" s="85"/>
      <c r="V1786" s="85"/>
      <c r="W1786" s="85"/>
      <c r="X1786" s="85"/>
      <c r="Y1786" s="85"/>
      <c r="Z1786" s="85"/>
      <c r="AA1786" s="85"/>
      <c r="AB1786" s="85"/>
      <c r="AC1786" s="85"/>
      <c r="AD1786" s="85"/>
      <c r="AE1786" s="85"/>
      <c r="AF1786" s="85"/>
      <c r="AG1786" s="85"/>
      <c r="AH1786" s="85"/>
      <c r="AI1786" s="85"/>
      <c r="AJ1786" s="85"/>
      <c r="AK1786" s="85"/>
      <c r="AL1786" s="85"/>
      <c r="AM1786" s="85"/>
    </row>
    <row r="1787" spans="20:39">
      <c r="T1787" s="85"/>
      <c r="U1787" s="85"/>
      <c r="V1787" s="85"/>
      <c r="W1787" s="85"/>
      <c r="X1787" s="85"/>
      <c r="Y1787" s="85"/>
      <c r="Z1787" s="85"/>
      <c r="AA1787" s="85"/>
      <c r="AB1787" s="85"/>
      <c r="AC1787" s="85"/>
      <c r="AD1787" s="85"/>
      <c r="AE1787" s="85"/>
      <c r="AF1787" s="85"/>
      <c r="AG1787" s="85"/>
      <c r="AH1787" s="85"/>
      <c r="AI1787" s="85"/>
      <c r="AJ1787" s="85"/>
      <c r="AK1787" s="85"/>
      <c r="AL1787" s="85"/>
      <c r="AM1787" s="85"/>
    </row>
    <row r="1788" spans="20:39">
      <c r="T1788" s="85"/>
      <c r="U1788" s="85"/>
      <c r="V1788" s="85"/>
      <c r="W1788" s="85"/>
      <c r="X1788" s="85"/>
      <c r="Y1788" s="85"/>
      <c r="Z1788" s="85"/>
      <c r="AA1788" s="85"/>
      <c r="AB1788" s="85"/>
      <c r="AC1788" s="85"/>
      <c r="AD1788" s="85"/>
      <c r="AE1788" s="85"/>
      <c r="AF1788" s="85"/>
      <c r="AG1788" s="85"/>
      <c r="AH1788" s="85"/>
      <c r="AI1788" s="85"/>
      <c r="AJ1788" s="85"/>
      <c r="AK1788" s="85"/>
      <c r="AL1788" s="85"/>
      <c r="AM1788" s="85"/>
    </row>
    <row r="1789" spans="20:39">
      <c r="T1789" s="85"/>
      <c r="U1789" s="85"/>
      <c r="V1789" s="85"/>
      <c r="W1789" s="85"/>
      <c r="X1789" s="85"/>
      <c r="Y1789" s="85"/>
      <c r="Z1789" s="85"/>
      <c r="AA1789" s="85"/>
      <c r="AB1789" s="85"/>
      <c r="AC1789" s="85"/>
      <c r="AD1789" s="85"/>
      <c r="AE1789" s="85"/>
      <c r="AF1789" s="85"/>
      <c r="AG1789" s="85"/>
      <c r="AH1789" s="85"/>
      <c r="AI1789" s="85"/>
      <c r="AJ1789" s="85"/>
      <c r="AK1789" s="85"/>
      <c r="AL1789" s="85"/>
      <c r="AM1789" s="85"/>
    </row>
    <row r="1790" spans="20:39">
      <c r="T1790" s="85"/>
      <c r="U1790" s="85"/>
      <c r="V1790" s="85"/>
      <c r="W1790" s="85"/>
      <c r="X1790" s="85"/>
      <c r="Y1790" s="85"/>
      <c r="Z1790" s="85"/>
      <c r="AA1790" s="85"/>
      <c r="AB1790" s="85"/>
      <c r="AC1790" s="85"/>
      <c r="AD1790" s="85"/>
      <c r="AE1790" s="85"/>
      <c r="AF1790" s="85"/>
      <c r="AG1790" s="85"/>
      <c r="AH1790" s="85"/>
      <c r="AI1790" s="85"/>
      <c r="AJ1790" s="85"/>
      <c r="AK1790" s="85"/>
      <c r="AL1790" s="85"/>
      <c r="AM1790" s="85"/>
    </row>
    <row r="1791" spans="20:39">
      <c r="T1791" s="85"/>
      <c r="U1791" s="85"/>
      <c r="V1791" s="85"/>
      <c r="W1791" s="85"/>
      <c r="X1791" s="85"/>
      <c r="Y1791" s="85"/>
      <c r="Z1791" s="85"/>
      <c r="AA1791" s="85"/>
      <c r="AB1791" s="85"/>
      <c r="AC1791" s="85"/>
      <c r="AD1791" s="85"/>
      <c r="AE1791" s="85"/>
      <c r="AF1791" s="85"/>
      <c r="AG1791" s="85"/>
      <c r="AH1791" s="85"/>
      <c r="AI1791" s="85"/>
      <c r="AJ1791" s="85"/>
      <c r="AK1791" s="85"/>
      <c r="AL1791" s="85"/>
      <c r="AM1791" s="85"/>
    </row>
    <row r="1792" spans="20:39">
      <c r="T1792" s="85"/>
      <c r="U1792" s="85"/>
      <c r="V1792" s="85"/>
      <c r="W1792" s="85"/>
      <c r="X1792" s="85"/>
      <c r="Y1792" s="85"/>
      <c r="Z1792" s="85"/>
      <c r="AA1792" s="85"/>
      <c r="AB1792" s="85"/>
      <c r="AC1792" s="85"/>
      <c r="AD1792" s="85"/>
      <c r="AE1792" s="85"/>
      <c r="AF1792" s="85"/>
      <c r="AG1792" s="85"/>
      <c r="AH1792" s="85"/>
      <c r="AI1792" s="85"/>
      <c r="AJ1792" s="85"/>
      <c r="AK1792" s="85"/>
      <c r="AL1792" s="85"/>
      <c r="AM1792" s="85"/>
    </row>
    <row r="1793" spans="20:39">
      <c r="T1793" s="85"/>
      <c r="U1793" s="85"/>
      <c r="V1793" s="85"/>
      <c r="W1793" s="85"/>
      <c r="X1793" s="85"/>
      <c r="Y1793" s="85"/>
      <c r="Z1793" s="85"/>
      <c r="AA1793" s="85"/>
      <c r="AB1793" s="85"/>
      <c r="AC1793" s="85"/>
      <c r="AD1793" s="85"/>
      <c r="AE1793" s="85"/>
      <c r="AF1793" s="85"/>
      <c r="AG1793" s="85"/>
      <c r="AH1793" s="85"/>
      <c r="AI1793" s="85"/>
      <c r="AJ1793" s="85"/>
      <c r="AK1793" s="85"/>
      <c r="AL1793" s="85"/>
      <c r="AM1793" s="85"/>
    </row>
    <row r="1794" spans="20:39">
      <c r="T1794" s="85"/>
      <c r="U1794" s="85"/>
      <c r="V1794" s="85"/>
      <c r="W1794" s="85"/>
      <c r="X1794" s="85"/>
      <c r="Y1794" s="85"/>
      <c r="Z1794" s="85"/>
      <c r="AA1794" s="85"/>
      <c r="AB1794" s="85"/>
      <c r="AC1794" s="85"/>
      <c r="AD1794" s="85"/>
      <c r="AE1794" s="85"/>
      <c r="AF1794" s="85"/>
      <c r="AG1794" s="85"/>
      <c r="AH1794" s="85"/>
      <c r="AI1794" s="85"/>
      <c r="AJ1794" s="85"/>
      <c r="AK1794" s="85"/>
      <c r="AL1794" s="85"/>
      <c r="AM1794" s="85"/>
    </row>
    <row r="1795" spans="20:39">
      <c r="T1795" s="85"/>
      <c r="U1795" s="85"/>
      <c r="V1795" s="85"/>
      <c r="W1795" s="85"/>
      <c r="X1795" s="85"/>
      <c r="Y1795" s="85"/>
      <c r="Z1795" s="85"/>
      <c r="AA1795" s="85"/>
      <c r="AB1795" s="85"/>
      <c r="AC1795" s="85"/>
      <c r="AD1795" s="85"/>
      <c r="AE1795" s="85"/>
      <c r="AF1795" s="85"/>
      <c r="AG1795" s="85"/>
      <c r="AH1795" s="85"/>
      <c r="AI1795" s="85"/>
      <c r="AJ1795" s="85"/>
      <c r="AK1795" s="85"/>
      <c r="AL1795" s="85"/>
      <c r="AM1795" s="85"/>
    </row>
    <row r="1796" spans="20:39">
      <c r="T1796" s="85"/>
      <c r="U1796" s="85"/>
      <c r="V1796" s="85"/>
      <c r="W1796" s="85"/>
      <c r="X1796" s="85"/>
      <c r="Y1796" s="85"/>
      <c r="Z1796" s="85"/>
      <c r="AA1796" s="85"/>
      <c r="AB1796" s="85"/>
      <c r="AC1796" s="85"/>
      <c r="AD1796" s="85"/>
      <c r="AE1796" s="85"/>
      <c r="AF1796" s="85"/>
      <c r="AG1796" s="85"/>
      <c r="AH1796" s="85"/>
      <c r="AI1796" s="85"/>
      <c r="AJ1796" s="85"/>
      <c r="AK1796" s="85"/>
      <c r="AL1796" s="85"/>
      <c r="AM1796" s="85"/>
    </row>
    <row r="1797" spans="20:39">
      <c r="T1797" s="85"/>
      <c r="U1797" s="85"/>
      <c r="V1797" s="85"/>
      <c r="W1797" s="85"/>
      <c r="X1797" s="85"/>
      <c r="Y1797" s="85"/>
      <c r="Z1797" s="85"/>
      <c r="AA1797" s="85"/>
      <c r="AB1797" s="85"/>
      <c r="AC1797" s="85"/>
      <c r="AD1797" s="85"/>
      <c r="AE1797" s="85"/>
      <c r="AF1797" s="85"/>
      <c r="AG1797" s="85"/>
      <c r="AH1797" s="85"/>
      <c r="AI1797" s="85"/>
      <c r="AJ1797" s="85"/>
      <c r="AK1797" s="85"/>
      <c r="AL1797" s="85"/>
      <c r="AM1797" s="85"/>
    </row>
    <row r="1798" spans="20:39">
      <c r="T1798" s="85"/>
      <c r="U1798" s="85"/>
      <c r="V1798" s="85"/>
      <c r="W1798" s="85"/>
      <c r="X1798" s="85"/>
      <c r="Y1798" s="85"/>
      <c r="Z1798" s="85"/>
      <c r="AA1798" s="85"/>
      <c r="AB1798" s="85"/>
      <c r="AC1798" s="85"/>
      <c r="AD1798" s="85"/>
      <c r="AE1798" s="85"/>
      <c r="AF1798" s="85"/>
      <c r="AG1798" s="85"/>
      <c r="AH1798" s="85"/>
      <c r="AI1798" s="85"/>
      <c r="AJ1798" s="85"/>
      <c r="AK1798" s="85"/>
      <c r="AL1798" s="85"/>
      <c r="AM1798" s="85"/>
    </row>
    <row r="1799" spans="20:39">
      <c r="T1799" s="85"/>
      <c r="U1799" s="85"/>
      <c r="V1799" s="85"/>
      <c r="W1799" s="85"/>
      <c r="X1799" s="85"/>
      <c r="Y1799" s="85"/>
      <c r="Z1799" s="85"/>
      <c r="AA1799" s="85"/>
      <c r="AB1799" s="85"/>
      <c r="AC1799" s="85"/>
      <c r="AD1799" s="85"/>
      <c r="AE1799" s="85"/>
      <c r="AF1799" s="85"/>
      <c r="AG1799" s="85"/>
      <c r="AH1799" s="85"/>
      <c r="AI1799" s="85"/>
      <c r="AJ1799" s="85"/>
      <c r="AK1799" s="85"/>
      <c r="AL1799" s="85"/>
      <c r="AM1799" s="85"/>
    </row>
    <row r="1800" spans="20:39">
      <c r="T1800" s="85"/>
      <c r="U1800" s="85"/>
      <c r="V1800" s="85"/>
      <c r="W1800" s="85"/>
      <c r="X1800" s="85"/>
      <c r="Y1800" s="85"/>
      <c r="Z1800" s="85"/>
      <c r="AA1800" s="85"/>
      <c r="AB1800" s="85"/>
      <c r="AC1800" s="85"/>
      <c r="AD1800" s="85"/>
      <c r="AE1800" s="85"/>
      <c r="AF1800" s="85"/>
      <c r="AG1800" s="85"/>
      <c r="AH1800" s="85"/>
      <c r="AI1800" s="85"/>
      <c r="AJ1800" s="85"/>
      <c r="AK1800" s="85"/>
      <c r="AL1800" s="85"/>
      <c r="AM1800" s="85"/>
    </row>
    <row r="1801" spans="20:39">
      <c r="T1801" s="85"/>
      <c r="U1801" s="85"/>
      <c r="V1801" s="85"/>
      <c r="W1801" s="85"/>
      <c r="X1801" s="85"/>
      <c r="Y1801" s="85"/>
      <c r="Z1801" s="85"/>
      <c r="AA1801" s="85"/>
      <c r="AB1801" s="85"/>
      <c r="AC1801" s="85"/>
      <c r="AD1801" s="85"/>
      <c r="AE1801" s="85"/>
      <c r="AF1801" s="85"/>
      <c r="AG1801" s="85"/>
      <c r="AH1801" s="85"/>
      <c r="AI1801" s="85"/>
      <c r="AJ1801" s="85"/>
      <c r="AK1801" s="85"/>
      <c r="AL1801" s="85"/>
      <c r="AM1801" s="85"/>
    </row>
    <row r="1802" spans="20:39">
      <c r="T1802" s="85"/>
      <c r="U1802" s="85"/>
      <c r="V1802" s="85"/>
      <c r="W1802" s="85"/>
      <c r="X1802" s="85"/>
      <c r="Y1802" s="85"/>
      <c r="Z1802" s="85"/>
      <c r="AA1802" s="85"/>
      <c r="AB1802" s="85"/>
      <c r="AC1802" s="85"/>
      <c r="AD1802" s="85"/>
      <c r="AE1802" s="85"/>
      <c r="AF1802" s="85"/>
      <c r="AG1802" s="85"/>
      <c r="AH1802" s="85"/>
      <c r="AI1802" s="85"/>
      <c r="AJ1802" s="85"/>
      <c r="AK1802" s="85"/>
      <c r="AL1802" s="85"/>
      <c r="AM1802" s="85"/>
    </row>
    <row r="1803" spans="20:39">
      <c r="T1803" s="85"/>
      <c r="U1803" s="85"/>
      <c r="V1803" s="85"/>
      <c r="W1803" s="85"/>
      <c r="X1803" s="85"/>
      <c r="Y1803" s="85"/>
      <c r="Z1803" s="85"/>
      <c r="AA1803" s="85"/>
      <c r="AB1803" s="85"/>
      <c r="AC1803" s="85"/>
      <c r="AD1803" s="85"/>
      <c r="AE1803" s="85"/>
      <c r="AF1803" s="85"/>
      <c r="AG1803" s="85"/>
      <c r="AH1803" s="85"/>
      <c r="AI1803" s="85"/>
      <c r="AJ1803" s="85"/>
      <c r="AK1803" s="85"/>
      <c r="AL1803" s="85"/>
      <c r="AM1803" s="85"/>
    </row>
    <row r="1804" spans="20:39">
      <c r="T1804" s="85"/>
      <c r="U1804" s="85"/>
      <c r="V1804" s="85"/>
      <c r="W1804" s="85"/>
      <c r="X1804" s="85"/>
      <c r="Y1804" s="85"/>
      <c r="Z1804" s="85"/>
      <c r="AA1804" s="85"/>
      <c r="AB1804" s="85"/>
      <c r="AC1804" s="85"/>
      <c r="AD1804" s="85"/>
      <c r="AE1804" s="85"/>
      <c r="AF1804" s="85"/>
      <c r="AG1804" s="85"/>
      <c r="AH1804" s="85"/>
      <c r="AI1804" s="85"/>
      <c r="AJ1804" s="85"/>
      <c r="AK1804" s="85"/>
      <c r="AL1804" s="85"/>
      <c r="AM1804" s="85"/>
    </row>
    <row r="1805" spans="20:39">
      <c r="T1805" s="85"/>
      <c r="U1805" s="85"/>
      <c r="V1805" s="85"/>
      <c r="W1805" s="85"/>
      <c r="X1805" s="85"/>
      <c r="Y1805" s="85"/>
      <c r="Z1805" s="85"/>
      <c r="AA1805" s="85"/>
      <c r="AB1805" s="85"/>
      <c r="AC1805" s="85"/>
      <c r="AD1805" s="85"/>
      <c r="AE1805" s="85"/>
      <c r="AF1805" s="85"/>
      <c r="AG1805" s="85"/>
      <c r="AH1805" s="85"/>
      <c r="AI1805" s="85"/>
      <c r="AJ1805" s="85"/>
      <c r="AK1805" s="85"/>
      <c r="AL1805" s="85"/>
      <c r="AM1805" s="85"/>
    </row>
    <row r="1806" spans="20:39">
      <c r="T1806" s="85"/>
      <c r="U1806" s="85"/>
      <c r="V1806" s="85"/>
      <c r="W1806" s="85"/>
      <c r="X1806" s="85"/>
      <c r="Y1806" s="85"/>
      <c r="Z1806" s="85"/>
      <c r="AA1806" s="85"/>
      <c r="AB1806" s="85"/>
      <c r="AC1806" s="85"/>
      <c r="AD1806" s="85"/>
      <c r="AE1806" s="85"/>
      <c r="AF1806" s="85"/>
      <c r="AG1806" s="85"/>
      <c r="AH1806" s="85"/>
      <c r="AI1806" s="85"/>
      <c r="AJ1806" s="85"/>
      <c r="AK1806" s="85"/>
      <c r="AL1806" s="85"/>
      <c r="AM1806" s="85"/>
    </row>
    <row r="1807" spans="20:39">
      <c r="T1807" s="85"/>
      <c r="U1807" s="85"/>
      <c r="V1807" s="85"/>
      <c r="W1807" s="85"/>
      <c r="X1807" s="85"/>
      <c r="Y1807" s="85"/>
      <c r="Z1807" s="85"/>
      <c r="AA1807" s="85"/>
      <c r="AB1807" s="85"/>
      <c r="AC1807" s="85"/>
      <c r="AD1807" s="85"/>
      <c r="AE1807" s="85"/>
      <c r="AF1807" s="85"/>
      <c r="AG1807" s="85"/>
      <c r="AH1807" s="85"/>
      <c r="AI1807" s="85"/>
      <c r="AJ1807" s="85"/>
      <c r="AK1807" s="85"/>
      <c r="AL1807" s="85"/>
      <c r="AM1807" s="85"/>
    </row>
    <row r="1808" spans="20:39">
      <c r="T1808" s="85"/>
      <c r="U1808" s="85"/>
      <c r="V1808" s="85"/>
      <c r="W1808" s="85"/>
      <c r="X1808" s="85"/>
      <c r="Y1808" s="85"/>
      <c r="Z1808" s="85"/>
      <c r="AA1808" s="85"/>
      <c r="AB1808" s="85"/>
      <c r="AC1808" s="85"/>
      <c r="AD1808" s="85"/>
      <c r="AE1808" s="85"/>
      <c r="AF1808" s="85"/>
      <c r="AG1808" s="85"/>
      <c r="AH1808" s="85"/>
      <c r="AI1808" s="85"/>
      <c r="AJ1808" s="85"/>
      <c r="AK1808" s="85"/>
      <c r="AL1808" s="85"/>
      <c r="AM1808" s="85"/>
    </row>
    <row r="1809" spans="20:39">
      <c r="T1809" s="85"/>
      <c r="U1809" s="85"/>
      <c r="V1809" s="85"/>
      <c r="W1809" s="85"/>
      <c r="X1809" s="85"/>
      <c r="Y1809" s="85"/>
      <c r="Z1809" s="85"/>
      <c r="AA1809" s="85"/>
      <c r="AB1809" s="85"/>
      <c r="AC1809" s="85"/>
      <c r="AD1809" s="85"/>
      <c r="AE1809" s="85"/>
      <c r="AF1809" s="85"/>
      <c r="AG1809" s="85"/>
      <c r="AH1809" s="85"/>
      <c r="AI1809" s="85"/>
      <c r="AJ1809" s="85"/>
      <c r="AK1809" s="85"/>
      <c r="AL1809" s="85"/>
      <c r="AM1809" s="85"/>
    </row>
    <row r="1810" spans="20:39">
      <c r="T1810" s="85"/>
      <c r="U1810" s="85"/>
      <c r="V1810" s="85"/>
      <c r="W1810" s="85"/>
      <c r="X1810" s="85"/>
      <c r="Y1810" s="85"/>
      <c r="Z1810" s="85"/>
      <c r="AA1810" s="85"/>
      <c r="AB1810" s="85"/>
      <c r="AC1810" s="85"/>
      <c r="AD1810" s="85"/>
      <c r="AE1810" s="85"/>
      <c r="AF1810" s="85"/>
      <c r="AG1810" s="85"/>
      <c r="AH1810" s="85"/>
      <c r="AI1810" s="85"/>
      <c r="AJ1810" s="85"/>
      <c r="AK1810" s="85"/>
      <c r="AL1810" s="85"/>
      <c r="AM1810" s="85"/>
    </row>
    <row r="1811" spans="20:39">
      <c r="T1811" s="85"/>
      <c r="U1811" s="85"/>
      <c r="V1811" s="85"/>
      <c r="W1811" s="85"/>
      <c r="X1811" s="85"/>
      <c r="Y1811" s="85"/>
      <c r="Z1811" s="85"/>
      <c r="AA1811" s="85"/>
      <c r="AB1811" s="85"/>
      <c r="AC1811" s="85"/>
      <c r="AD1811" s="85"/>
      <c r="AE1811" s="85"/>
      <c r="AF1811" s="85"/>
      <c r="AG1811" s="85"/>
      <c r="AH1811" s="85"/>
      <c r="AI1811" s="85"/>
      <c r="AJ1811" s="85"/>
      <c r="AK1811" s="85"/>
      <c r="AL1811" s="85"/>
      <c r="AM1811" s="85"/>
    </row>
    <row r="1812" spans="20:39">
      <c r="T1812" s="85"/>
      <c r="U1812" s="85"/>
      <c r="V1812" s="85"/>
      <c r="W1812" s="85"/>
      <c r="X1812" s="85"/>
      <c r="Y1812" s="85"/>
      <c r="Z1812" s="85"/>
      <c r="AA1812" s="85"/>
      <c r="AB1812" s="85"/>
      <c r="AC1812" s="85"/>
      <c r="AD1812" s="85"/>
      <c r="AE1812" s="85"/>
      <c r="AF1812" s="85"/>
      <c r="AG1812" s="85"/>
      <c r="AH1812" s="85"/>
      <c r="AI1812" s="85"/>
      <c r="AJ1812" s="85"/>
      <c r="AK1812" s="85"/>
      <c r="AL1812" s="85"/>
      <c r="AM1812" s="85"/>
    </row>
    <row r="1813" spans="20:39">
      <c r="T1813" s="85"/>
      <c r="U1813" s="85"/>
      <c r="V1813" s="85"/>
      <c r="W1813" s="85"/>
      <c r="X1813" s="85"/>
      <c r="Y1813" s="85"/>
      <c r="Z1813" s="85"/>
      <c r="AA1813" s="85"/>
      <c r="AB1813" s="85"/>
      <c r="AC1813" s="85"/>
      <c r="AD1813" s="85"/>
      <c r="AE1813" s="85"/>
      <c r="AF1813" s="85"/>
      <c r="AG1813" s="85"/>
      <c r="AH1813" s="85"/>
      <c r="AI1813" s="85"/>
      <c r="AJ1813" s="85"/>
      <c r="AK1813" s="85"/>
      <c r="AL1813" s="85"/>
      <c r="AM1813" s="85"/>
    </row>
    <row r="1814" spans="20:39">
      <c r="T1814" s="85"/>
      <c r="U1814" s="85"/>
      <c r="V1814" s="85"/>
      <c r="W1814" s="85"/>
      <c r="X1814" s="85"/>
      <c r="Y1814" s="85"/>
      <c r="Z1814" s="85"/>
      <c r="AA1814" s="85"/>
      <c r="AB1814" s="85"/>
      <c r="AC1814" s="85"/>
      <c r="AD1814" s="85"/>
      <c r="AE1814" s="85"/>
      <c r="AF1814" s="85"/>
      <c r="AG1814" s="85"/>
      <c r="AH1814" s="85"/>
      <c r="AI1814" s="85"/>
      <c r="AJ1814" s="85"/>
      <c r="AK1814" s="85"/>
      <c r="AL1814" s="85"/>
      <c r="AM1814" s="85"/>
    </row>
    <row r="1815" spans="20:39">
      <c r="T1815" s="85"/>
      <c r="U1815" s="85"/>
      <c r="V1815" s="85"/>
      <c r="W1815" s="85"/>
      <c r="X1815" s="85"/>
      <c r="Y1815" s="85"/>
      <c r="Z1815" s="85"/>
      <c r="AA1815" s="85"/>
      <c r="AB1815" s="85"/>
      <c r="AC1815" s="85"/>
      <c r="AD1815" s="85"/>
      <c r="AE1815" s="85"/>
      <c r="AF1815" s="85"/>
      <c r="AG1815" s="85"/>
      <c r="AH1815" s="85"/>
      <c r="AI1815" s="85"/>
      <c r="AJ1815" s="85"/>
      <c r="AK1815" s="85"/>
      <c r="AL1815" s="85"/>
      <c r="AM1815" s="85"/>
    </row>
    <row r="1816" spans="20:39">
      <c r="T1816" s="85"/>
      <c r="U1816" s="85"/>
      <c r="V1816" s="85"/>
      <c r="W1816" s="85"/>
      <c r="X1816" s="85"/>
      <c r="Y1816" s="85"/>
      <c r="Z1816" s="85"/>
      <c r="AA1816" s="85"/>
      <c r="AB1816" s="85"/>
      <c r="AC1816" s="85"/>
      <c r="AD1816" s="85"/>
      <c r="AE1816" s="85"/>
      <c r="AF1816" s="85"/>
      <c r="AG1816" s="85"/>
      <c r="AH1816" s="85"/>
      <c r="AI1816" s="85"/>
      <c r="AJ1816" s="85"/>
      <c r="AK1816" s="85"/>
      <c r="AL1816" s="85"/>
      <c r="AM1816" s="85"/>
    </row>
    <row r="1817" spans="20:39">
      <c r="T1817" s="85"/>
      <c r="U1817" s="85"/>
      <c r="V1817" s="85"/>
      <c r="W1817" s="85"/>
      <c r="X1817" s="85"/>
      <c r="Y1817" s="85"/>
      <c r="Z1817" s="85"/>
      <c r="AA1817" s="85"/>
      <c r="AB1817" s="85"/>
      <c r="AC1817" s="85"/>
      <c r="AD1817" s="85"/>
      <c r="AE1817" s="85"/>
      <c r="AF1817" s="85"/>
      <c r="AG1817" s="85"/>
      <c r="AH1817" s="85"/>
      <c r="AI1817" s="85"/>
      <c r="AJ1817" s="85"/>
      <c r="AK1817" s="85"/>
      <c r="AL1817" s="85"/>
      <c r="AM1817" s="85"/>
    </row>
    <row r="1818" spans="20:39">
      <c r="T1818" s="85"/>
      <c r="U1818" s="85"/>
      <c r="V1818" s="85"/>
      <c r="W1818" s="85"/>
      <c r="X1818" s="85"/>
      <c r="Y1818" s="85"/>
      <c r="Z1818" s="85"/>
      <c r="AA1818" s="85"/>
      <c r="AB1818" s="85"/>
      <c r="AC1818" s="85"/>
      <c r="AD1818" s="85"/>
      <c r="AE1818" s="85"/>
      <c r="AF1818" s="85"/>
      <c r="AG1818" s="85"/>
      <c r="AH1818" s="85"/>
      <c r="AI1818" s="85"/>
      <c r="AJ1818" s="85"/>
      <c r="AK1818" s="85"/>
      <c r="AL1818" s="85"/>
      <c r="AM1818" s="85"/>
    </row>
    <row r="1819" spans="20:39">
      <c r="T1819" s="85"/>
      <c r="U1819" s="85"/>
      <c r="V1819" s="85"/>
      <c r="W1819" s="85"/>
      <c r="X1819" s="85"/>
      <c r="Y1819" s="85"/>
      <c r="Z1819" s="85"/>
      <c r="AA1819" s="85"/>
      <c r="AB1819" s="85"/>
      <c r="AC1819" s="85"/>
      <c r="AD1819" s="85"/>
      <c r="AE1819" s="85"/>
      <c r="AF1819" s="85"/>
      <c r="AG1819" s="85"/>
      <c r="AH1819" s="85"/>
      <c r="AI1819" s="85"/>
      <c r="AJ1819" s="85"/>
      <c r="AK1819" s="85"/>
      <c r="AL1819" s="85"/>
      <c r="AM1819" s="85"/>
    </row>
    <row r="1820" spans="20:39">
      <c r="T1820" s="85"/>
      <c r="U1820" s="85"/>
      <c r="V1820" s="85"/>
      <c r="W1820" s="85"/>
      <c r="X1820" s="85"/>
      <c r="Y1820" s="85"/>
      <c r="Z1820" s="85"/>
      <c r="AA1820" s="85"/>
      <c r="AB1820" s="85"/>
      <c r="AC1820" s="85"/>
      <c r="AD1820" s="85"/>
      <c r="AE1820" s="85"/>
      <c r="AF1820" s="85"/>
      <c r="AG1820" s="85"/>
      <c r="AH1820" s="85"/>
      <c r="AI1820" s="85"/>
      <c r="AJ1820" s="85"/>
      <c r="AK1820" s="85"/>
      <c r="AL1820" s="85"/>
      <c r="AM1820" s="85"/>
    </row>
    <row r="1821" spans="20:39">
      <c r="T1821" s="85"/>
      <c r="U1821" s="85"/>
      <c r="V1821" s="85"/>
      <c r="W1821" s="85"/>
      <c r="X1821" s="85"/>
      <c r="Y1821" s="85"/>
      <c r="Z1821" s="85"/>
      <c r="AA1821" s="85"/>
      <c r="AB1821" s="85"/>
      <c r="AC1821" s="85"/>
      <c r="AD1821" s="85"/>
      <c r="AE1821" s="85"/>
      <c r="AF1821" s="85"/>
      <c r="AG1821" s="85"/>
      <c r="AH1821" s="85"/>
      <c r="AI1821" s="85"/>
      <c r="AJ1821" s="85"/>
      <c r="AK1821" s="85"/>
      <c r="AL1821" s="85"/>
      <c r="AM1821" s="85"/>
    </row>
    <row r="1822" spans="20:39">
      <c r="T1822" s="85"/>
      <c r="U1822" s="85"/>
      <c r="V1822" s="85"/>
      <c r="W1822" s="85"/>
      <c r="X1822" s="85"/>
      <c r="Y1822" s="85"/>
      <c r="Z1822" s="85"/>
      <c r="AA1822" s="85"/>
      <c r="AB1822" s="85"/>
      <c r="AC1822" s="85"/>
      <c r="AD1822" s="85"/>
      <c r="AE1822" s="85"/>
      <c r="AF1822" s="85"/>
      <c r="AG1822" s="85"/>
      <c r="AH1822" s="85"/>
      <c r="AI1822" s="85"/>
      <c r="AJ1822" s="85"/>
      <c r="AK1822" s="85"/>
      <c r="AL1822" s="85"/>
      <c r="AM1822" s="85"/>
    </row>
    <row r="1823" spans="20:39">
      <c r="T1823" s="85"/>
      <c r="U1823" s="85"/>
      <c r="V1823" s="85"/>
      <c r="W1823" s="85"/>
      <c r="X1823" s="85"/>
      <c r="Y1823" s="85"/>
      <c r="Z1823" s="85"/>
      <c r="AA1823" s="85"/>
      <c r="AB1823" s="85"/>
      <c r="AC1823" s="85"/>
      <c r="AD1823" s="85"/>
      <c r="AE1823" s="85"/>
      <c r="AF1823" s="85"/>
      <c r="AG1823" s="85"/>
      <c r="AH1823" s="85"/>
      <c r="AI1823" s="85"/>
      <c r="AJ1823" s="85"/>
      <c r="AK1823" s="85"/>
      <c r="AL1823" s="85"/>
      <c r="AM1823" s="85"/>
    </row>
    <row r="1824" spans="20:39">
      <c r="T1824" s="85"/>
      <c r="U1824" s="85"/>
      <c r="V1824" s="85"/>
      <c r="W1824" s="85"/>
      <c r="X1824" s="85"/>
      <c r="Y1824" s="85"/>
      <c r="Z1824" s="85"/>
      <c r="AA1824" s="85"/>
      <c r="AB1824" s="85"/>
      <c r="AC1824" s="85"/>
      <c r="AD1824" s="85"/>
      <c r="AE1824" s="85"/>
      <c r="AF1824" s="85"/>
      <c r="AG1824" s="85"/>
      <c r="AH1824" s="85"/>
      <c r="AI1824" s="85"/>
      <c r="AJ1824" s="85"/>
      <c r="AK1824" s="85"/>
      <c r="AL1824" s="85"/>
      <c r="AM1824" s="85"/>
    </row>
    <row r="1825" spans="20:39">
      <c r="T1825" s="85"/>
      <c r="U1825" s="85"/>
      <c r="V1825" s="85"/>
      <c r="W1825" s="85"/>
      <c r="X1825" s="85"/>
      <c r="Y1825" s="85"/>
      <c r="Z1825" s="85"/>
      <c r="AA1825" s="85"/>
      <c r="AB1825" s="85"/>
      <c r="AC1825" s="85"/>
      <c r="AD1825" s="85"/>
      <c r="AE1825" s="85"/>
      <c r="AF1825" s="85"/>
      <c r="AG1825" s="85"/>
      <c r="AH1825" s="85"/>
      <c r="AI1825" s="85"/>
      <c r="AJ1825" s="85"/>
      <c r="AK1825" s="85"/>
      <c r="AL1825" s="85"/>
      <c r="AM1825" s="85"/>
    </row>
    <row r="1826" spans="20:39">
      <c r="T1826" s="85"/>
      <c r="U1826" s="85"/>
      <c r="V1826" s="85"/>
      <c r="W1826" s="85"/>
      <c r="X1826" s="85"/>
      <c r="Y1826" s="85"/>
      <c r="Z1826" s="85"/>
      <c r="AA1826" s="85"/>
      <c r="AB1826" s="85"/>
      <c r="AC1826" s="85"/>
      <c r="AD1826" s="85"/>
      <c r="AE1826" s="85"/>
      <c r="AF1826" s="85"/>
      <c r="AG1826" s="85"/>
      <c r="AH1826" s="85"/>
      <c r="AI1826" s="85"/>
      <c r="AJ1826" s="85"/>
      <c r="AK1826" s="85"/>
      <c r="AL1826" s="85"/>
      <c r="AM1826" s="85"/>
    </row>
    <row r="1827" spans="20:39">
      <c r="T1827" s="85"/>
      <c r="U1827" s="85"/>
      <c r="V1827" s="85"/>
      <c r="W1827" s="85"/>
      <c r="X1827" s="85"/>
      <c r="Y1827" s="85"/>
      <c r="Z1827" s="85"/>
      <c r="AA1827" s="85"/>
      <c r="AB1827" s="85"/>
      <c r="AC1827" s="85"/>
      <c r="AD1827" s="85"/>
      <c r="AE1827" s="85"/>
      <c r="AF1827" s="85"/>
      <c r="AG1827" s="85"/>
      <c r="AH1827" s="85"/>
      <c r="AI1827" s="85"/>
      <c r="AJ1827" s="85"/>
      <c r="AK1827" s="85"/>
      <c r="AL1827" s="85"/>
      <c r="AM1827" s="85"/>
    </row>
    <row r="1828" spans="20:39">
      <c r="T1828" s="85"/>
      <c r="U1828" s="85"/>
      <c r="V1828" s="85"/>
      <c r="W1828" s="85"/>
      <c r="X1828" s="85"/>
      <c r="Y1828" s="85"/>
      <c r="Z1828" s="85"/>
      <c r="AA1828" s="85"/>
      <c r="AB1828" s="85"/>
      <c r="AC1828" s="85"/>
      <c r="AD1828" s="85"/>
      <c r="AE1828" s="85"/>
      <c r="AF1828" s="85"/>
      <c r="AG1828" s="85"/>
      <c r="AH1828" s="85"/>
      <c r="AI1828" s="85"/>
      <c r="AJ1828" s="85"/>
      <c r="AK1828" s="85"/>
      <c r="AL1828" s="85"/>
      <c r="AM1828" s="85"/>
    </row>
    <row r="1829" spans="20:39">
      <c r="T1829" s="85"/>
      <c r="U1829" s="85"/>
      <c r="V1829" s="85"/>
      <c r="W1829" s="85"/>
      <c r="X1829" s="85"/>
      <c r="Y1829" s="85"/>
      <c r="Z1829" s="85"/>
      <c r="AA1829" s="85"/>
      <c r="AB1829" s="85"/>
      <c r="AC1829" s="85"/>
      <c r="AD1829" s="85"/>
      <c r="AE1829" s="85"/>
      <c r="AF1829" s="85"/>
      <c r="AG1829" s="85"/>
      <c r="AH1829" s="85"/>
      <c r="AI1829" s="85"/>
      <c r="AJ1829" s="85"/>
      <c r="AK1829" s="85"/>
      <c r="AL1829" s="85"/>
      <c r="AM1829" s="85"/>
    </row>
    <row r="1830" spans="20:39">
      <c r="T1830" s="85"/>
      <c r="U1830" s="85"/>
      <c r="V1830" s="85"/>
      <c r="W1830" s="85"/>
      <c r="X1830" s="85"/>
      <c r="Y1830" s="85"/>
      <c r="Z1830" s="85"/>
      <c r="AA1830" s="85"/>
      <c r="AB1830" s="85"/>
      <c r="AC1830" s="85"/>
      <c r="AD1830" s="85"/>
      <c r="AE1830" s="85"/>
      <c r="AF1830" s="85"/>
      <c r="AG1830" s="85"/>
      <c r="AH1830" s="85"/>
      <c r="AI1830" s="85"/>
      <c r="AJ1830" s="85"/>
      <c r="AK1830" s="85"/>
      <c r="AL1830" s="85"/>
      <c r="AM1830" s="85"/>
    </row>
    <row r="1831" spans="20:39">
      <c r="T1831" s="85"/>
      <c r="U1831" s="85"/>
      <c r="V1831" s="85"/>
      <c r="W1831" s="85"/>
      <c r="X1831" s="85"/>
      <c r="Y1831" s="85"/>
      <c r="Z1831" s="85"/>
      <c r="AA1831" s="85"/>
      <c r="AB1831" s="85"/>
      <c r="AC1831" s="85"/>
      <c r="AD1831" s="85"/>
      <c r="AE1831" s="85"/>
      <c r="AF1831" s="85"/>
      <c r="AG1831" s="85"/>
      <c r="AH1831" s="85"/>
      <c r="AI1831" s="85"/>
      <c r="AJ1831" s="85"/>
      <c r="AK1831" s="85"/>
      <c r="AL1831" s="85"/>
      <c r="AM1831" s="85"/>
    </row>
    <row r="1832" spans="20:39">
      <c r="T1832" s="85"/>
      <c r="U1832" s="85"/>
      <c r="V1832" s="85"/>
      <c r="W1832" s="85"/>
      <c r="X1832" s="85"/>
      <c r="Y1832" s="85"/>
      <c r="Z1832" s="85"/>
      <c r="AA1832" s="85"/>
      <c r="AB1832" s="85"/>
      <c r="AC1832" s="85"/>
      <c r="AD1832" s="85"/>
      <c r="AE1832" s="85"/>
      <c r="AF1832" s="85"/>
      <c r="AG1832" s="85"/>
      <c r="AH1832" s="85"/>
      <c r="AI1832" s="85"/>
      <c r="AJ1832" s="85"/>
      <c r="AK1832" s="85"/>
      <c r="AL1832" s="85"/>
      <c r="AM1832" s="85"/>
    </row>
    <row r="1833" spans="20:39">
      <c r="T1833" s="85"/>
      <c r="U1833" s="85"/>
      <c r="V1833" s="85"/>
      <c r="W1833" s="85"/>
      <c r="X1833" s="85"/>
      <c r="Y1833" s="85"/>
      <c r="Z1833" s="85"/>
      <c r="AA1833" s="85"/>
      <c r="AB1833" s="85"/>
      <c r="AC1833" s="85"/>
      <c r="AD1833" s="85"/>
      <c r="AE1833" s="85"/>
      <c r="AF1833" s="85"/>
      <c r="AG1833" s="85"/>
      <c r="AH1833" s="85"/>
      <c r="AI1833" s="85"/>
      <c r="AJ1833" s="85"/>
      <c r="AK1833" s="85"/>
      <c r="AL1833" s="85"/>
      <c r="AM1833" s="85"/>
    </row>
    <row r="1834" spans="20:39">
      <c r="T1834" s="85"/>
      <c r="U1834" s="85"/>
      <c r="V1834" s="85"/>
      <c r="W1834" s="85"/>
      <c r="X1834" s="85"/>
      <c r="Y1834" s="85"/>
      <c r="Z1834" s="85"/>
      <c r="AA1834" s="85"/>
      <c r="AB1834" s="85"/>
      <c r="AC1834" s="85"/>
      <c r="AD1834" s="85"/>
      <c r="AE1834" s="85"/>
      <c r="AF1834" s="85"/>
      <c r="AG1834" s="85"/>
      <c r="AH1834" s="85"/>
      <c r="AI1834" s="85"/>
      <c r="AJ1834" s="85"/>
      <c r="AK1834" s="85"/>
      <c r="AL1834" s="85"/>
      <c r="AM1834" s="85"/>
    </row>
    <row r="1835" spans="20:39">
      <c r="T1835" s="85"/>
      <c r="U1835" s="85"/>
      <c r="V1835" s="85"/>
      <c r="W1835" s="85"/>
      <c r="X1835" s="85"/>
      <c r="Y1835" s="85"/>
      <c r="Z1835" s="85"/>
      <c r="AA1835" s="85"/>
      <c r="AB1835" s="85"/>
      <c r="AC1835" s="85"/>
      <c r="AD1835" s="85"/>
      <c r="AE1835" s="85"/>
      <c r="AF1835" s="85"/>
      <c r="AG1835" s="85"/>
      <c r="AH1835" s="85"/>
      <c r="AI1835" s="85"/>
      <c r="AJ1835" s="85"/>
      <c r="AK1835" s="85"/>
      <c r="AL1835" s="85"/>
      <c r="AM1835" s="85"/>
    </row>
    <row r="1836" spans="20:39">
      <c r="T1836" s="85"/>
      <c r="U1836" s="85"/>
      <c r="V1836" s="85"/>
      <c r="W1836" s="85"/>
      <c r="X1836" s="85"/>
      <c r="Y1836" s="85"/>
      <c r="Z1836" s="85"/>
      <c r="AA1836" s="85"/>
      <c r="AB1836" s="85"/>
      <c r="AC1836" s="85"/>
      <c r="AD1836" s="85"/>
      <c r="AE1836" s="85"/>
      <c r="AF1836" s="85"/>
      <c r="AG1836" s="85"/>
      <c r="AH1836" s="85"/>
      <c r="AI1836" s="85"/>
      <c r="AJ1836" s="85"/>
      <c r="AK1836" s="85"/>
      <c r="AL1836" s="85"/>
      <c r="AM1836" s="85"/>
    </row>
    <row r="1837" spans="20:39">
      <c r="T1837" s="85"/>
      <c r="U1837" s="85"/>
      <c r="V1837" s="85"/>
      <c r="W1837" s="85"/>
      <c r="X1837" s="85"/>
      <c r="Y1837" s="85"/>
      <c r="Z1837" s="85"/>
      <c r="AA1837" s="85"/>
      <c r="AB1837" s="85"/>
      <c r="AC1837" s="85"/>
      <c r="AD1837" s="85"/>
      <c r="AE1837" s="85"/>
      <c r="AF1837" s="85"/>
      <c r="AG1837" s="85"/>
      <c r="AH1837" s="85"/>
      <c r="AI1837" s="85"/>
      <c r="AJ1837" s="85"/>
      <c r="AK1837" s="85"/>
      <c r="AL1837" s="85"/>
      <c r="AM1837" s="85"/>
    </row>
    <row r="1838" spans="20:39">
      <c r="T1838" s="85"/>
      <c r="U1838" s="85"/>
      <c r="V1838" s="85"/>
      <c r="W1838" s="85"/>
      <c r="X1838" s="85"/>
      <c r="Y1838" s="85"/>
      <c r="Z1838" s="85"/>
      <c r="AA1838" s="85"/>
      <c r="AB1838" s="85"/>
      <c r="AC1838" s="85"/>
      <c r="AD1838" s="85"/>
      <c r="AE1838" s="85"/>
      <c r="AF1838" s="85"/>
      <c r="AG1838" s="85"/>
      <c r="AH1838" s="85"/>
      <c r="AI1838" s="85"/>
      <c r="AJ1838" s="85"/>
      <c r="AK1838" s="85"/>
      <c r="AL1838" s="85"/>
      <c r="AM1838" s="85"/>
    </row>
    <row r="1839" spans="20:39">
      <c r="T1839" s="85"/>
      <c r="U1839" s="85"/>
      <c r="V1839" s="85"/>
      <c r="W1839" s="85"/>
      <c r="X1839" s="85"/>
      <c r="Y1839" s="85"/>
      <c r="Z1839" s="85"/>
      <c r="AA1839" s="85"/>
      <c r="AB1839" s="85"/>
      <c r="AC1839" s="85"/>
      <c r="AD1839" s="85"/>
      <c r="AE1839" s="85"/>
      <c r="AF1839" s="85"/>
      <c r="AG1839" s="85"/>
      <c r="AH1839" s="85"/>
      <c r="AI1839" s="85"/>
      <c r="AJ1839" s="85"/>
      <c r="AK1839" s="85"/>
      <c r="AL1839" s="85"/>
      <c r="AM1839" s="85"/>
    </row>
    <row r="1840" spans="20:39">
      <c r="T1840" s="85"/>
      <c r="U1840" s="85"/>
      <c r="V1840" s="85"/>
      <c r="W1840" s="85"/>
      <c r="X1840" s="85"/>
      <c r="Y1840" s="85"/>
      <c r="Z1840" s="85"/>
      <c r="AA1840" s="85"/>
      <c r="AB1840" s="85"/>
      <c r="AC1840" s="85"/>
      <c r="AD1840" s="85"/>
      <c r="AE1840" s="85"/>
      <c r="AF1840" s="85"/>
      <c r="AG1840" s="85"/>
      <c r="AH1840" s="85"/>
      <c r="AI1840" s="85"/>
      <c r="AJ1840" s="85"/>
      <c r="AK1840" s="85"/>
      <c r="AL1840" s="85"/>
      <c r="AM1840" s="85"/>
    </row>
    <row r="1841" spans="20:39">
      <c r="T1841" s="85"/>
      <c r="U1841" s="85"/>
      <c r="V1841" s="85"/>
      <c r="W1841" s="85"/>
      <c r="X1841" s="85"/>
      <c r="Y1841" s="85"/>
      <c r="Z1841" s="85"/>
      <c r="AA1841" s="85"/>
      <c r="AB1841" s="85"/>
      <c r="AC1841" s="85"/>
      <c r="AD1841" s="85"/>
      <c r="AE1841" s="85"/>
      <c r="AF1841" s="85"/>
      <c r="AG1841" s="85"/>
      <c r="AH1841" s="85"/>
      <c r="AI1841" s="85"/>
      <c r="AJ1841" s="85"/>
      <c r="AK1841" s="85"/>
      <c r="AL1841" s="85"/>
      <c r="AM1841" s="85"/>
    </row>
    <row r="1842" spans="20:39">
      <c r="T1842" s="85"/>
      <c r="U1842" s="85"/>
      <c r="V1842" s="85"/>
      <c r="W1842" s="85"/>
      <c r="X1842" s="85"/>
      <c r="Y1842" s="85"/>
      <c r="Z1842" s="85"/>
      <c r="AA1842" s="85"/>
      <c r="AB1842" s="85"/>
      <c r="AC1842" s="85"/>
      <c r="AD1842" s="85"/>
      <c r="AE1842" s="85"/>
      <c r="AF1842" s="85"/>
      <c r="AG1842" s="85"/>
      <c r="AH1842" s="85"/>
      <c r="AI1842" s="85"/>
      <c r="AJ1842" s="85"/>
      <c r="AK1842" s="85"/>
      <c r="AL1842" s="85"/>
      <c r="AM1842" s="85"/>
    </row>
    <row r="1843" spans="20:39">
      <c r="T1843" s="85"/>
      <c r="U1843" s="85"/>
      <c r="V1843" s="85"/>
      <c r="W1843" s="85"/>
      <c r="X1843" s="85"/>
      <c r="Y1843" s="85"/>
      <c r="Z1843" s="85"/>
      <c r="AA1843" s="85"/>
      <c r="AB1843" s="85"/>
      <c r="AC1843" s="85"/>
      <c r="AD1843" s="85"/>
      <c r="AE1843" s="85"/>
      <c r="AF1843" s="85"/>
      <c r="AG1843" s="85"/>
      <c r="AH1843" s="85"/>
      <c r="AI1843" s="85"/>
      <c r="AJ1843" s="85"/>
      <c r="AK1843" s="85"/>
      <c r="AL1843" s="85"/>
      <c r="AM1843" s="85"/>
    </row>
    <row r="1844" spans="20:39">
      <c r="T1844" s="85"/>
      <c r="U1844" s="85"/>
      <c r="V1844" s="85"/>
      <c r="W1844" s="85"/>
      <c r="X1844" s="85"/>
      <c r="Y1844" s="85"/>
      <c r="Z1844" s="85"/>
      <c r="AA1844" s="85"/>
      <c r="AB1844" s="85"/>
      <c r="AC1844" s="85"/>
      <c r="AD1844" s="85"/>
      <c r="AE1844" s="85"/>
      <c r="AF1844" s="85"/>
      <c r="AG1844" s="85"/>
      <c r="AH1844" s="85"/>
      <c r="AI1844" s="85"/>
      <c r="AJ1844" s="85"/>
      <c r="AK1844" s="85"/>
      <c r="AL1844" s="85"/>
      <c r="AM1844" s="85"/>
    </row>
    <row r="1845" spans="20:39">
      <c r="T1845" s="85"/>
      <c r="U1845" s="85"/>
      <c r="V1845" s="85"/>
      <c r="W1845" s="85"/>
      <c r="X1845" s="85"/>
      <c r="Y1845" s="85"/>
      <c r="Z1845" s="85"/>
      <c r="AA1845" s="85"/>
      <c r="AB1845" s="85"/>
      <c r="AC1845" s="85"/>
      <c r="AD1845" s="85"/>
      <c r="AE1845" s="85"/>
      <c r="AF1845" s="85"/>
      <c r="AG1845" s="85"/>
      <c r="AH1845" s="85"/>
      <c r="AI1845" s="85"/>
      <c r="AJ1845" s="85"/>
      <c r="AK1845" s="85"/>
      <c r="AL1845" s="85"/>
      <c r="AM1845" s="85"/>
    </row>
    <row r="1846" spans="20:39">
      <c r="T1846" s="85"/>
      <c r="U1846" s="85"/>
      <c r="V1846" s="85"/>
      <c r="W1846" s="85"/>
      <c r="X1846" s="85"/>
      <c r="Y1846" s="85"/>
      <c r="Z1846" s="85"/>
      <c r="AA1846" s="85"/>
      <c r="AB1846" s="85"/>
      <c r="AC1846" s="85"/>
      <c r="AD1846" s="85"/>
      <c r="AE1846" s="85"/>
      <c r="AF1846" s="85"/>
      <c r="AG1846" s="85"/>
      <c r="AH1846" s="85"/>
      <c r="AI1846" s="85"/>
      <c r="AJ1846" s="85"/>
      <c r="AK1846" s="85"/>
      <c r="AL1846" s="85"/>
      <c r="AM1846" s="85"/>
    </row>
    <row r="1847" spans="20:39">
      <c r="T1847" s="85"/>
      <c r="U1847" s="85"/>
      <c r="V1847" s="85"/>
      <c r="W1847" s="85"/>
      <c r="X1847" s="85"/>
      <c r="Y1847" s="85"/>
      <c r="Z1847" s="85"/>
      <c r="AA1847" s="85"/>
      <c r="AB1847" s="85"/>
      <c r="AC1847" s="85"/>
      <c r="AD1847" s="85"/>
      <c r="AE1847" s="85"/>
      <c r="AF1847" s="85"/>
      <c r="AG1847" s="85"/>
      <c r="AH1847" s="85"/>
      <c r="AI1847" s="85"/>
      <c r="AJ1847" s="85"/>
      <c r="AK1847" s="85"/>
      <c r="AL1847" s="85"/>
      <c r="AM1847" s="85"/>
    </row>
    <row r="1848" spans="20:39">
      <c r="T1848" s="85"/>
      <c r="U1848" s="85"/>
      <c r="V1848" s="85"/>
      <c r="W1848" s="85"/>
      <c r="X1848" s="85"/>
      <c r="Y1848" s="85"/>
      <c r="Z1848" s="85"/>
      <c r="AA1848" s="85"/>
      <c r="AB1848" s="85"/>
      <c r="AC1848" s="85"/>
      <c r="AD1848" s="85"/>
      <c r="AE1848" s="85"/>
      <c r="AF1848" s="85"/>
      <c r="AG1848" s="85"/>
      <c r="AH1848" s="85"/>
      <c r="AI1848" s="85"/>
      <c r="AJ1848" s="85"/>
      <c r="AK1848" s="85"/>
      <c r="AL1848" s="85"/>
      <c r="AM1848" s="85"/>
    </row>
    <row r="1849" spans="20:39">
      <c r="T1849" s="85"/>
      <c r="U1849" s="85"/>
      <c r="V1849" s="85"/>
      <c r="W1849" s="85"/>
      <c r="X1849" s="85"/>
      <c r="Y1849" s="85"/>
      <c r="Z1849" s="85"/>
      <c r="AA1849" s="85"/>
      <c r="AB1849" s="85"/>
      <c r="AC1849" s="85"/>
      <c r="AD1849" s="85"/>
      <c r="AE1849" s="85"/>
      <c r="AF1849" s="85"/>
      <c r="AG1849" s="85"/>
      <c r="AH1849" s="85"/>
      <c r="AI1849" s="85"/>
      <c r="AJ1849" s="85"/>
      <c r="AK1849" s="85"/>
      <c r="AL1849" s="85"/>
      <c r="AM1849" s="85"/>
    </row>
    <row r="1850" spans="20:39">
      <c r="T1850" s="85"/>
      <c r="U1850" s="85"/>
      <c r="V1850" s="85"/>
      <c r="W1850" s="85"/>
      <c r="X1850" s="85"/>
      <c r="Y1850" s="85"/>
      <c r="Z1850" s="85"/>
      <c r="AA1850" s="85"/>
      <c r="AB1850" s="85"/>
      <c r="AC1850" s="85"/>
      <c r="AD1850" s="85"/>
      <c r="AE1850" s="85"/>
      <c r="AF1850" s="85"/>
      <c r="AG1850" s="85"/>
      <c r="AH1850" s="85"/>
      <c r="AI1850" s="85"/>
      <c r="AJ1850" s="85"/>
      <c r="AK1850" s="85"/>
      <c r="AL1850" s="85"/>
      <c r="AM1850" s="85"/>
    </row>
    <row r="1851" spans="20:39">
      <c r="T1851" s="85"/>
      <c r="U1851" s="85"/>
      <c r="V1851" s="85"/>
      <c r="W1851" s="85"/>
      <c r="X1851" s="85"/>
      <c r="Y1851" s="85"/>
      <c r="Z1851" s="85"/>
      <c r="AA1851" s="85"/>
      <c r="AB1851" s="85"/>
      <c r="AC1851" s="85"/>
      <c r="AD1851" s="85"/>
      <c r="AE1851" s="85"/>
      <c r="AF1851" s="85"/>
      <c r="AG1851" s="85"/>
      <c r="AH1851" s="85"/>
      <c r="AI1851" s="85"/>
      <c r="AJ1851" s="85"/>
      <c r="AK1851" s="85"/>
      <c r="AL1851" s="85"/>
      <c r="AM1851" s="85"/>
    </row>
    <row r="1852" spans="20:39">
      <c r="T1852" s="85"/>
      <c r="U1852" s="85"/>
      <c r="V1852" s="85"/>
      <c r="W1852" s="85"/>
      <c r="X1852" s="85"/>
      <c r="Y1852" s="85"/>
      <c r="Z1852" s="85"/>
      <c r="AA1852" s="85"/>
      <c r="AB1852" s="85"/>
      <c r="AC1852" s="85"/>
      <c r="AD1852" s="85"/>
      <c r="AE1852" s="85"/>
      <c r="AF1852" s="85"/>
      <c r="AG1852" s="85"/>
      <c r="AH1852" s="85"/>
      <c r="AI1852" s="85"/>
      <c r="AJ1852" s="85"/>
      <c r="AK1852" s="85"/>
      <c r="AL1852" s="85"/>
      <c r="AM1852" s="85"/>
    </row>
    <row r="1853" spans="20:39">
      <c r="T1853" s="85"/>
      <c r="U1853" s="85"/>
      <c r="V1853" s="85"/>
      <c r="W1853" s="85"/>
      <c r="X1853" s="85"/>
      <c r="Y1853" s="85"/>
      <c r="Z1853" s="85"/>
      <c r="AA1853" s="85"/>
      <c r="AB1853" s="85"/>
      <c r="AC1853" s="85"/>
      <c r="AD1853" s="85"/>
      <c r="AE1853" s="85"/>
      <c r="AF1853" s="85"/>
      <c r="AG1853" s="85"/>
      <c r="AH1853" s="85"/>
      <c r="AI1853" s="85"/>
      <c r="AJ1853" s="85"/>
      <c r="AK1853" s="85"/>
      <c r="AL1853" s="85"/>
      <c r="AM1853" s="85"/>
    </row>
    <row r="1854" spans="20:39">
      <c r="T1854" s="85"/>
      <c r="U1854" s="85"/>
      <c r="V1854" s="85"/>
      <c r="W1854" s="85"/>
      <c r="X1854" s="85"/>
      <c r="Y1854" s="85"/>
      <c r="Z1854" s="85"/>
      <c r="AA1854" s="85"/>
      <c r="AB1854" s="85"/>
      <c r="AC1854" s="85"/>
      <c r="AD1854" s="85"/>
      <c r="AE1854" s="85"/>
      <c r="AF1854" s="85"/>
      <c r="AG1854" s="85"/>
      <c r="AH1854" s="85"/>
      <c r="AI1854" s="85"/>
      <c r="AJ1854" s="85"/>
      <c r="AK1854" s="85"/>
      <c r="AL1854" s="85"/>
      <c r="AM1854" s="85"/>
    </row>
    <row r="1855" spans="20:39">
      <c r="T1855" s="85"/>
      <c r="U1855" s="85"/>
      <c r="V1855" s="85"/>
      <c r="W1855" s="85"/>
      <c r="X1855" s="85"/>
      <c r="Y1855" s="85"/>
      <c r="Z1855" s="85"/>
      <c r="AA1855" s="85"/>
      <c r="AB1855" s="85"/>
      <c r="AC1855" s="85"/>
      <c r="AD1855" s="85"/>
      <c r="AE1855" s="85"/>
      <c r="AF1855" s="85"/>
      <c r="AG1855" s="85"/>
      <c r="AH1855" s="85"/>
      <c r="AI1855" s="85"/>
      <c r="AJ1855" s="85"/>
      <c r="AK1855" s="85"/>
      <c r="AL1855" s="85"/>
      <c r="AM1855" s="85"/>
    </row>
    <row r="1856" spans="20:39">
      <c r="T1856" s="85"/>
      <c r="U1856" s="85"/>
      <c r="V1856" s="85"/>
      <c r="W1856" s="85"/>
      <c r="X1856" s="85"/>
      <c r="Y1856" s="85"/>
      <c r="Z1856" s="85"/>
      <c r="AA1856" s="85"/>
      <c r="AB1856" s="85"/>
      <c r="AC1856" s="85"/>
      <c r="AD1856" s="85"/>
      <c r="AE1856" s="85"/>
      <c r="AF1856" s="85"/>
      <c r="AG1856" s="85"/>
      <c r="AH1856" s="85"/>
      <c r="AI1856" s="85"/>
      <c r="AJ1856" s="85"/>
      <c r="AK1856" s="85"/>
      <c r="AL1856" s="85"/>
      <c r="AM1856" s="85"/>
    </row>
    <row r="1857" spans="20:39">
      <c r="T1857" s="85"/>
      <c r="U1857" s="85"/>
      <c r="V1857" s="85"/>
      <c r="W1857" s="85"/>
      <c r="X1857" s="85"/>
      <c r="Y1857" s="85"/>
      <c r="Z1857" s="85"/>
      <c r="AA1857" s="85"/>
      <c r="AB1857" s="85"/>
      <c r="AC1857" s="85"/>
      <c r="AD1857" s="85"/>
      <c r="AE1857" s="85"/>
      <c r="AF1857" s="85"/>
      <c r="AG1857" s="85"/>
      <c r="AH1857" s="85"/>
      <c r="AI1857" s="85"/>
      <c r="AJ1857" s="85"/>
      <c r="AK1857" s="85"/>
      <c r="AL1857" s="85"/>
      <c r="AM1857" s="85"/>
    </row>
    <row r="1858" spans="20:39">
      <c r="T1858" s="85"/>
      <c r="U1858" s="85"/>
      <c r="V1858" s="85"/>
      <c r="W1858" s="85"/>
      <c r="X1858" s="85"/>
      <c r="Y1858" s="85"/>
      <c r="Z1858" s="85"/>
      <c r="AA1858" s="85"/>
      <c r="AB1858" s="85"/>
      <c r="AC1858" s="85"/>
      <c r="AD1858" s="85"/>
      <c r="AE1858" s="85"/>
      <c r="AF1858" s="85"/>
      <c r="AG1858" s="85"/>
      <c r="AH1858" s="85"/>
      <c r="AI1858" s="85"/>
      <c r="AJ1858" s="85"/>
      <c r="AK1858" s="85"/>
      <c r="AL1858" s="85"/>
      <c r="AM1858" s="85"/>
    </row>
    <row r="1859" spans="20:39">
      <c r="T1859" s="85"/>
      <c r="U1859" s="85"/>
      <c r="V1859" s="85"/>
      <c r="W1859" s="85"/>
      <c r="X1859" s="85"/>
      <c r="Y1859" s="85"/>
      <c r="Z1859" s="85"/>
      <c r="AA1859" s="85"/>
      <c r="AB1859" s="85"/>
      <c r="AC1859" s="85"/>
      <c r="AD1859" s="85"/>
      <c r="AE1859" s="85"/>
      <c r="AF1859" s="85"/>
      <c r="AG1859" s="85"/>
      <c r="AH1859" s="85"/>
      <c r="AI1859" s="85"/>
      <c r="AJ1859" s="85"/>
      <c r="AK1859" s="85"/>
      <c r="AL1859" s="85"/>
      <c r="AM1859" s="85"/>
    </row>
    <row r="1860" spans="20:39">
      <c r="T1860" s="85"/>
      <c r="U1860" s="85"/>
      <c r="V1860" s="85"/>
      <c r="W1860" s="85"/>
      <c r="X1860" s="85"/>
      <c r="Y1860" s="85"/>
      <c r="Z1860" s="85"/>
      <c r="AA1860" s="85"/>
      <c r="AB1860" s="85"/>
      <c r="AC1860" s="85"/>
      <c r="AD1860" s="85"/>
      <c r="AE1860" s="85"/>
      <c r="AF1860" s="85"/>
      <c r="AG1860" s="85"/>
      <c r="AH1860" s="85"/>
      <c r="AI1860" s="85"/>
      <c r="AJ1860" s="85"/>
      <c r="AK1860" s="85"/>
      <c r="AL1860" s="85"/>
      <c r="AM1860" s="85"/>
    </row>
    <row r="1861" spans="20:39">
      <c r="T1861" s="85"/>
      <c r="U1861" s="85"/>
      <c r="V1861" s="85"/>
      <c r="W1861" s="85"/>
      <c r="X1861" s="85"/>
      <c r="Y1861" s="85"/>
      <c r="Z1861" s="85"/>
      <c r="AA1861" s="85"/>
      <c r="AB1861" s="85"/>
      <c r="AC1861" s="85"/>
      <c r="AD1861" s="85"/>
      <c r="AE1861" s="85"/>
      <c r="AF1861" s="85"/>
      <c r="AG1861" s="85"/>
      <c r="AH1861" s="85"/>
      <c r="AI1861" s="85"/>
      <c r="AJ1861" s="85"/>
      <c r="AK1861" s="85"/>
      <c r="AL1861" s="85"/>
      <c r="AM1861" s="85"/>
    </row>
    <row r="1862" spans="20:39">
      <c r="T1862" s="85"/>
      <c r="U1862" s="85"/>
      <c r="V1862" s="85"/>
      <c r="W1862" s="85"/>
      <c r="X1862" s="85"/>
      <c r="Y1862" s="85"/>
      <c r="Z1862" s="85"/>
      <c r="AA1862" s="85"/>
      <c r="AB1862" s="85"/>
      <c r="AC1862" s="85"/>
      <c r="AD1862" s="85"/>
      <c r="AE1862" s="85"/>
      <c r="AF1862" s="85"/>
      <c r="AG1862" s="85"/>
      <c r="AH1862" s="85"/>
      <c r="AI1862" s="85"/>
      <c r="AJ1862" s="85"/>
      <c r="AK1862" s="85"/>
      <c r="AL1862" s="85"/>
      <c r="AM1862" s="85"/>
    </row>
    <row r="1863" spans="20:39">
      <c r="T1863" s="85"/>
      <c r="U1863" s="85"/>
      <c r="V1863" s="85"/>
      <c r="W1863" s="85"/>
      <c r="X1863" s="85"/>
      <c r="Y1863" s="85"/>
      <c r="Z1863" s="85"/>
      <c r="AA1863" s="85"/>
      <c r="AB1863" s="85"/>
      <c r="AC1863" s="85"/>
      <c r="AD1863" s="85"/>
      <c r="AE1863" s="85"/>
      <c r="AF1863" s="85"/>
      <c r="AG1863" s="85"/>
      <c r="AH1863" s="85"/>
      <c r="AI1863" s="85"/>
      <c r="AJ1863" s="85"/>
      <c r="AK1863" s="85"/>
      <c r="AL1863" s="85"/>
      <c r="AM1863" s="85"/>
    </row>
    <row r="1864" spans="20:39">
      <c r="T1864" s="85"/>
      <c r="U1864" s="85"/>
      <c r="V1864" s="85"/>
      <c r="W1864" s="85"/>
      <c r="X1864" s="85"/>
      <c r="Y1864" s="85"/>
      <c r="Z1864" s="85"/>
      <c r="AA1864" s="85"/>
      <c r="AB1864" s="85"/>
      <c r="AC1864" s="85"/>
      <c r="AD1864" s="85"/>
      <c r="AE1864" s="85"/>
      <c r="AF1864" s="85"/>
      <c r="AG1864" s="85"/>
      <c r="AH1864" s="85"/>
      <c r="AI1864" s="85"/>
      <c r="AJ1864" s="85"/>
      <c r="AK1864" s="85"/>
      <c r="AL1864" s="85"/>
      <c r="AM1864" s="85"/>
    </row>
    <row r="1865" spans="20:39">
      <c r="T1865" s="85"/>
      <c r="U1865" s="85"/>
      <c r="V1865" s="85"/>
      <c r="W1865" s="85"/>
      <c r="X1865" s="85"/>
      <c r="Y1865" s="85"/>
      <c r="Z1865" s="85"/>
      <c r="AA1865" s="85"/>
      <c r="AB1865" s="85"/>
      <c r="AC1865" s="85"/>
      <c r="AD1865" s="85"/>
      <c r="AE1865" s="85"/>
      <c r="AF1865" s="85"/>
      <c r="AG1865" s="85"/>
      <c r="AH1865" s="85"/>
      <c r="AI1865" s="85"/>
      <c r="AJ1865" s="85"/>
      <c r="AK1865" s="85"/>
      <c r="AL1865" s="85"/>
      <c r="AM1865" s="85"/>
    </row>
    <row r="1866" spans="20:39">
      <c r="T1866" s="85"/>
      <c r="U1866" s="85"/>
      <c r="V1866" s="85"/>
      <c r="W1866" s="85"/>
      <c r="X1866" s="85"/>
      <c r="Y1866" s="85"/>
      <c r="Z1866" s="85"/>
      <c r="AA1866" s="85"/>
      <c r="AB1866" s="85"/>
      <c r="AC1866" s="85"/>
      <c r="AD1866" s="85"/>
      <c r="AE1866" s="85"/>
      <c r="AF1866" s="85"/>
      <c r="AG1866" s="85"/>
      <c r="AH1866" s="85"/>
      <c r="AI1866" s="85"/>
      <c r="AJ1866" s="85"/>
      <c r="AK1866" s="85"/>
      <c r="AL1866" s="85"/>
      <c r="AM1866" s="85"/>
    </row>
    <row r="1867" spans="20:39">
      <c r="T1867" s="85"/>
      <c r="U1867" s="85"/>
      <c r="V1867" s="85"/>
      <c r="W1867" s="85"/>
      <c r="X1867" s="85"/>
      <c r="Y1867" s="85"/>
      <c r="Z1867" s="85"/>
      <c r="AA1867" s="85"/>
      <c r="AB1867" s="85"/>
      <c r="AC1867" s="85"/>
      <c r="AD1867" s="85"/>
      <c r="AE1867" s="85"/>
      <c r="AF1867" s="85"/>
      <c r="AG1867" s="85"/>
      <c r="AH1867" s="85"/>
      <c r="AI1867" s="85"/>
      <c r="AJ1867" s="85"/>
      <c r="AK1867" s="85"/>
      <c r="AL1867" s="85"/>
      <c r="AM1867" s="85"/>
    </row>
    <row r="1868" spans="20:39">
      <c r="T1868" s="85"/>
      <c r="U1868" s="85"/>
      <c r="V1868" s="85"/>
      <c r="W1868" s="85"/>
      <c r="X1868" s="85"/>
      <c r="Y1868" s="85"/>
      <c r="Z1868" s="85"/>
      <c r="AA1868" s="85"/>
      <c r="AB1868" s="85"/>
      <c r="AC1868" s="85"/>
      <c r="AD1868" s="85"/>
      <c r="AE1868" s="85"/>
      <c r="AF1868" s="85"/>
      <c r="AG1868" s="85"/>
      <c r="AH1868" s="85"/>
      <c r="AI1868" s="85"/>
      <c r="AJ1868" s="85"/>
      <c r="AK1868" s="85"/>
      <c r="AL1868" s="85"/>
      <c r="AM1868" s="85"/>
    </row>
    <row r="1869" spans="20:39">
      <c r="T1869" s="85"/>
      <c r="U1869" s="85"/>
      <c r="V1869" s="85"/>
      <c r="W1869" s="85"/>
      <c r="X1869" s="85"/>
      <c r="Y1869" s="85"/>
      <c r="Z1869" s="85"/>
      <c r="AA1869" s="85"/>
      <c r="AB1869" s="85"/>
      <c r="AC1869" s="85"/>
      <c r="AD1869" s="85"/>
      <c r="AE1869" s="85"/>
      <c r="AF1869" s="85"/>
      <c r="AG1869" s="85"/>
      <c r="AH1869" s="85"/>
      <c r="AI1869" s="85"/>
      <c r="AJ1869" s="85"/>
      <c r="AK1869" s="85"/>
      <c r="AL1869" s="85"/>
      <c r="AM1869" s="85"/>
    </row>
    <row r="1870" spans="20:39">
      <c r="T1870" s="85"/>
      <c r="U1870" s="85"/>
      <c r="V1870" s="85"/>
      <c r="W1870" s="85"/>
      <c r="X1870" s="85"/>
      <c r="Y1870" s="85"/>
      <c r="Z1870" s="85"/>
      <c r="AA1870" s="85"/>
      <c r="AB1870" s="85"/>
      <c r="AC1870" s="85"/>
      <c r="AD1870" s="85"/>
      <c r="AE1870" s="85"/>
      <c r="AF1870" s="85"/>
      <c r="AG1870" s="85"/>
      <c r="AH1870" s="85"/>
      <c r="AI1870" s="85"/>
      <c r="AJ1870" s="85"/>
      <c r="AK1870" s="85"/>
      <c r="AL1870" s="85"/>
      <c r="AM1870" s="85"/>
    </row>
    <row r="1871" spans="20:39">
      <c r="T1871" s="85"/>
      <c r="U1871" s="85"/>
      <c r="V1871" s="85"/>
      <c r="W1871" s="85"/>
      <c r="X1871" s="85"/>
      <c r="Y1871" s="85"/>
      <c r="Z1871" s="85"/>
      <c r="AA1871" s="85"/>
      <c r="AB1871" s="85"/>
      <c r="AC1871" s="85"/>
      <c r="AD1871" s="85"/>
      <c r="AE1871" s="85"/>
      <c r="AF1871" s="85"/>
      <c r="AG1871" s="85"/>
      <c r="AH1871" s="85"/>
      <c r="AI1871" s="85"/>
      <c r="AJ1871" s="85"/>
      <c r="AK1871" s="85"/>
      <c r="AL1871" s="85"/>
      <c r="AM1871" s="85"/>
    </row>
    <row r="1872" spans="20:39">
      <c r="T1872" s="85"/>
      <c r="U1872" s="85"/>
      <c r="V1872" s="85"/>
      <c r="W1872" s="85"/>
      <c r="X1872" s="85"/>
      <c r="Y1872" s="85"/>
      <c r="Z1872" s="85"/>
      <c r="AA1872" s="85"/>
      <c r="AB1872" s="85"/>
      <c r="AC1872" s="85"/>
      <c r="AD1872" s="85"/>
      <c r="AE1872" s="85"/>
      <c r="AF1872" s="85"/>
      <c r="AG1872" s="85"/>
      <c r="AH1872" s="85"/>
      <c r="AI1872" s="85"/>
      <c r="AJ1872" s="85"/>
      <c r="AK1872" s="85"/>
      <c r="AL1872" s="85"/>
      <c r="AM1872" s="85"/>
    </row>
    <row r="1873" spans="20:39">
      <c r="T1873" s="85"/>
      <c r="U1873" s="85"/>
      <c r="V1873" s="85"/>
      <c r="W1873" s="85"/>
      <c r="X1873" s="85"/>
      <c r="Y1873" s="85"/>
      <c r="Z1873" s="85"/>
      <c r="AA1873" s="85"/>
      <c r="AB1873" s="85"/>
      <c r="AC1873" s="85"/>
      <c r="AD1873" s="85"/>
      <c r="AE1873" s="85"/>
      <c r="AF1873" s="85"/>
      <c r="AG1873" s="85"/>
      <c r="AH1873" s="85"/>
      <c r="AI1873" s="85"/>
      <c r="AJ1873" s="85"/>
      <c r="AK1873" s="85"/>
      <c r="AL1873" s="85"/>
      <c r="AM1873" s="85"/>
    </row>
    <row r="1874" spans="20:39">
      <c r="T1874" s="85"/>
      <c r="U1874" s="85"/>
      <c r="V1874" s="85"/>
      <c r="W1874" s="85"/>
      <c r="X1874" s="85"/>
      <c r="Y1874" s="85"/>
      <c r="Z1874" s="85"/>
      <c r="AA1874" s="85"/>
      <c r="AB1874" s="85"/>
      <c r="AC1874" s="85"/>
      <c r="AD1874" s="85"/>
      <c r="AE1874" s="85"/>
      <c r="AF1874" s="85"/>
      <c r="AG1874" s="85"/>
      <c r="AH1874" s="85"/>
      <c r="AI1874" s="85"/>
      <c r="AJ1874" s="85"/>
      <c r="AK1874" s="85"/>
      <c r="AL1874" s="85"/>
      <c r="AM1874" s="85"/>
    </row>
    <row r="1875" spans="20:39">
      <c r="T1875" s="85"/>
      <c r="U1875" s="85"/>
      <c r="V1875" s="85"/>
      <c r="W1875" s="85"/>
      <c r="X1875" s="85"/>
      <c r="Y1875" s="85"/>
      <c r="Z1875" s="85"/>
      <c r="AA1875" s="85"/>
      <c r="AB1875" s="85"/>
      <c r="AC1875" s="85"/>
      <c r="AD1875" s="85"/>
      <c r="AE1875" s="85"/>
      <c r="AF1875" s="85"/>
      <c r="AG1875" s="85"/>
      <c r="AH1875" s="85"/>
      <c r="AI1875" s="85"/>
      <c r="AJ1875" s="85"/>
      <c r="AK1875" s="85"/>
      <c r="AL1875" s="85"/>
      <c r="AM1875" s="85"/>
    </row>
    <row r="1876" spans="20:39">
      <c r="T1876" s="85"/>
      <c r="U1876" s="85"/>
      <c r="V1876" s="85"/>
      <c r="W1876" s="85"/>
      <c r="X1876" s="85"/>
      <c r="Y1876" s="85"/>
      <c r="Z1876" s="85"/>
      <c r="AA1876" s="85"/>
      <c r="AB1876" s="85"/>
      <c r="AC1876" s="85"/>
      <c r="AD1876" s="85"/>
      <c r="AE1876" s="85"/>
      <c r="AF1876" s="85"/>
      <c r="AG1876" s="85"/>
      <c r="AH1876" s="85"/>
      <c r="AI1876" s="85"/>
      <c r="AJ1876" s="85"/>
      <c r="AK1876" s="85"/>
      <c r="AL1876" s="85"/>
      <c r="AM1876" s="85"/>
    </row>
    <row r="1877" spans="20:39">
      <c r="T1877" s="85"/>
      <c r="U1877" s="85"/>
      <c r="V1877" s="85"/>
      <c r="W1877" s="85"/>
      <c r="X1877" s="85"/>
      <c r="Y1877" s="85"/>
      <c r="Z1877" s="85"/>
      <c r="AA1877" s="85"/>
      <c r="AB1877" s="85"/>
      <c r="AC1877" s="85"/>
      <c r="AD1877" s="85"/>
      <c r="AE1877" s="85"/>
      <c r="AF1877" s="85"/>
      <c r="AG1877" s="85"/>
      <c r="AH1877" s="85"/>
      <c r="AI1877" s="85"/>
      <c r="AJ1877" s="85"/>
      <c r="AK1877" s="85"/>
      <c r="AL1877" s="85"/>
      <c r="AM1877" s="85"/>
    </row>
    <row r="1878" spans="20:39">
      <c r="T1878" s="85"/>
      <c r="U1878" s="85"/>
      <c r="V1878" s="85"/>
      <c r="W1878" s="85"/>
      <c r="X1878" s="85"/>
      <c r="Y1878" s="85"/>
      <c r="Z1878" s="85"/>
      <c r="AA1878" s="85"/>
      <c r="AB1878" s="85"/>
      <c r="AC1878" s="85"/>
      <c r="AD1878" s="85"/>
      <c r="AE1878" s="85"/>
      <c r="AF1878" s="85"/>
      <c r="AG1878" s="85"/>
      <c r="AH1878" s="85"/>
      <c r="AI1878" s="85"/>
      <c r="AJ1878" s="85"/>
      <c r="AK1878" s="85"/>
      <c r="AL1878" s="85"/>
      <c r="AM1878" s="85"/>
    </row>
    <row r="1879" spans="20:39">
      <c r="T1879" s="85"/>
      <c r="U1879" s="85"/>
      <c r="V1879" s="85"/>
      <c r="W1879" s="85"/>
      <c r="X1879" s="85"/>
      <c r="Y1879" s="85"/>
      <c r="Z1879" s="85"/>
      <c r="AA1879" s="85"/>
      <c r="AB1879" s="85"/>
      <c r="AC1879" s="85"/>
      <c r="AD1879" s="85"/>
      <c r="AE1879" s="85"/>
      <c r="AF1879" s="85"/>
      <c r="AG1879" s="85"/>
      <c r="AH1879" s="85"/>
      <c r="AI1879" s="85"/>
      <c r="AJ1879" s="85"/>
      <c r="AK1879" s="85"/>
      <c r="AL1879" s="85"/>
      <c r="AM1879" s="85"/>
    </row>
    <row r="1880" spans="20:39">
      <c r="T1880" s="85"/>
      <c r="U1880" s="85"/>
      <c r="V1880" s="85"/>
      <c r="W1880" s="85"/>
      <c r="X1880" s="85"/>
      <c r="Y1880" s="85"/>
      <c r="Z1880" s="85"/>
      <c r="AA1880" s="85"/>
      <c r="AB1880" s="85"/>
      <c r="AC1880" s="85"/>
      <c r="AD1880" s="85"/>
      <c r="AE1880" s="85"/>
      <c r="AF1880" s="85"/>
      <c r="AG1880" s="85"/>
      <c r="AH1880" s="85"/>
      <c r="AI1880" s="85"/>
      <c r="AJ1880" s="85"/>
      <c r="AK1880" s="85"/>
      <c r="AL1880" s="85"/>
      <c r="AM1880" s="85"/>
    </row>
    <row r="1881" spans="20:39">
      <c r="T1881" s="85"/>
      <c r="U1881" s="85"/>
      <c r="V1881" s="85"/>
      <c r="W1881" s="85"/>
      <c r="X1881" s="85"/>
      <c r="Y1881" s="85"/>
      <c r="Z1881" s="85"/>
      <c r="AA1881" s="85"/>
      <c r="AB1881" s="85"/>
      <c r="AC1881" s="85"/>
      <c r="AD1881" s="85"/>
      <c r="AE1881" s="85"/>
      <c r="AF1881" s="85"/>
      <c r="AG1881" s="85"/>
      <c r="AH1881" s="85"/>
      <c r="AI1881" s="85"/>
      <c r="AJ1881" s="85"/>
      <c r="AK1881" s="85"/>
      <c r="AL1881" s="85"/>
      <c r="AM1881" s="85"/>
    </row>
    <row r="1882" spans="20:39">
      <c r="T1882" s="85"/>
      <c r="U1882" s="85"/>
      <c r="V1882" s="85"/>
      <c r="W1882" s="85"/>
      <c r="X1882" s="85"/>
      <c r="Y1882" s="85"/>
      <c r="Z1882" s="85"/>
      <c r="AA1882" s="85"/>
      <c r="AB1882" s="85"/>
      <c r="AC1882" s="85"/>
      <c r="AD1882" s="85"/>
      <c r="AE1882" s="85"/>
      <c r="AF1882" s="85"/>
      <c r="AG1882" s="85"/>
      <c r="AH1882" s="85"/>
      <c r="AI1882" s="85"/>
      <c r="AJ1882" s="85"/>
      <c r="AK1882" s="85"/>
      <c r="AL1882" s="85"/>
      <c r="AM1882" s="85"/>
    </row>
    <row r="1883" spans="20:39">
      <c r="T1883" s="85"/>
      <c r="U1883" s="85"/>
      <c r="V1883" s="85"/>
      <c r="W1883" s="85"/>
      <c r="X1883" s="85"/>
      <c r="Y1883" s="85"/>
      <c r="Z1883" s="85"/>
      <c r="AA1883" s="85"/>
      <c r="AB1883" s="85"/>
      <c r="AC1883" s="85"/>
      <c r="AD1883" s="85"/>
      <c r="AE1883" s="85"/>
      <c r="AF1883" s="85"/>
      <c r="AG1883" s="85"/>
      <c r="AH1883" s="85"/>
      <c r="AI1883" s="85"/>
      <c r="AJ1883" s="85"/>
      <c r="AK1883" s="85"/>
      <c r="AL1883" s="85"/>
      <c r="AM1883" s="85"/>
    </row>
    <row r="1884" spans="20:39">
      <c r="T1884" s="85"/>
      <c r="U1884" s="85"/>
      <c r="V1884" s="85"/>
      <c r="W1884" s="85"/>
      <c r="X1884" s="85"/>
      <c r="Y1884" s="85"/>
      <c r="Z1884" s="85"/>
      <c r="AA1884" s="85"/>
      <c r="AB1884" s="85"/>
      <c r="AC1884" s="85"/>
      <c r="AD1884" s="85"/>
      <c r="AE1884" s="85"/>
      <c r="AF1884" s="85"/>
      <c r="AG1884" s="85"/>
      <c r="AH1884" s="85"/>
      <c r="AI1884" s="85"/>
      <c r="AJ1884" s="85"/>
      <c r="AK1884" s="85"/>
      <c r="AL1884" s="85"/>
      <c r="AM1884" s="85"/>
    </row>
    <row r="1885" spans="20:39">
      <c r="T1885" s="85"/>
      <c r="U1885" s="85"/>
      <c r="V1885" s="85"/>
      <c r="W1885" s="85"/>
      <c r="X1885" s="85"/>
      <c r="Y1885" s="85"/>
      <c r="Z1885" s="85"/>
      <c r="AA1885" s="85"/>
      <c r="AB1885" s="85"/>
      <c r="AC1885" s="85"/>
      <c r="AD1885" s="85"/>
      <c r="AE1885" s="85"/>
      <c r="AF1885" s="85"/>
      <c r="AG1885" s="85"/>
      <c r="AH1885" s="85"/>
      <c r="AI1885" s="85"/>
      <c r="AJ1885" s="85"/>
      <c r="AK1885" s="85"/>
      <c r="AL1885" s="85"/>
      <c r="AM1885" s="85"/>
    </row>
    <row r="1886" spans="20:39">
      <c r="T1886" s="85"/>
      <c r="U1886" s="85"/>
      <c r="V1886" s="85"/>
      <c r="W1886" s="85"/>
      <c r="X1886" s="85"/>
      <c r="Y1886" s="85"/>
      <c r="Z1886" s="85"/>
      <c r="AA1886" s="85"/>
      <c r="AB1886" s="85"/>
      <c r="AC1886" s="85"/>
      <c r="AD1886" s="85"/>
      <c r="AE1886" s="85"/>
      <c r="AF1886" s="85"/>
      <c r="AG1886" s="85"/>
      <c r="AH1886" s="85"/>
      <c r="AI1886" s="85"/>
      <c r="AJ1886" s="85"/>
      <c r="AK1886" s="85"/>
      <c r="AL1886" s="85"/>
      <c r="AM1886" s="85"/>
    </row>
    <row r="1887" spans="20:39">
      <c r="T1887" s="85"/>
      <c r="U1887" s="85"/>
      <c r="V1887" s="85"/>
      <c r="W1887" s="85"/>
      <c r="X1887" s="85"/>
      <c r="Y1887" s="85"/>
      <c r="Z1887" s="85"/>
      <c r="AA1887" s="85"/>
      <c r="AB1887" s="85"/>
      <c r="AC1887" s="85"/>
      <c r="AD1887" s="85"/>
      <c r="AE1887" s="85"/>
      <c r="AF1887" s="85"/>
      <c r="AG1887" s="85"/>
      <c r="AH1887" s="85"/>
      <c r="AI1887" s="85"/>
      <c r="AJ1887" s="85"/>
      <c r="AK1887" s="85"/>
      <c r="AL1887" s="85"/>
      <c r="AM1887" s="85"/>
    </row>
    <row r="1888" spans="20:39">
      <c r="T1888" s="85"/>
      <c r="U1888" s="85"/>
      <c r="V1888" s="85"/>
      <c r="W1888" s="85"/>
      <c r="X1888" s="85"/>
      <c r="Y1888" s="85"/>
      <c r="Z1888" s="85"/>
      <c r="AA1888" s="85"/>
      <c r="AB1888" s="85"/>
      <c r="AC1888" s="85"/>
      <c r="AD1888" s="85"/>
      <c r="AE1888" s="85"/>
      <c r="AF1888" s="85"/>
      <c r="AG1888" s="85"/>
      <c r="AH1888" s="85"/>
      <c r="AI1888" s="85"/>
      <c r="AJ1888" s="85"/>
      <c r="AK1888" s="85"/>
      <c r="AL1888" s="85"/>
      <c r="AM1888" s="85"/>
    </row>
    <row r="1889" spans="20:39">
      <c r="T1889" s="85"/>
      <c r="U1889" s="85"/>
      <c r="V1889" s="85"/>
      <c r="W1889" s="85"/>
      <c r="X1889" s="85"/>
      <c r="Y1889" s="85"/>
      <c r="Z1889" s="85"/>
      <c r="AA1889" s="85"/>
      <c r="AB1889" s="85"/>
      <c r="AC1889" s="85"/>
      <c r="AD1889" s="85"/>
      <c r="AE1889" s="85"/>
      <c r="AF1889" s="85"/>
      <c r="AG1889" s="85"/>
      <c r="AH1889" s="85"/>
      <c r="AI1889" s="85"/>
      <c r="AJ1889" s="85"/>
      <c r="AK1889" s="85"/>
      <c r="AL1889" s="85"/>
      <c r="AM1889" s="85"/>
    </row>
    <row r="1890" spans="20:39">
      <c r="T1890" s="85"/>
      <c r="U1890" s="85"/>
      <c r="V1890" s="85"/>
      <c r="W1890" s="85"/>
      <c r="X1890" s="85"/>
      <c r="Y1890" s="85"/>
      <c r="Z1890" s="85"/>
      <c r="AA1890" s="85"/>
      <c r="AB1890" s="85"/>
      <c r="AC1890" s="85"/>
      <c r="AD1890" s="85"/>
      <c r="AE1890" s="85"/>
      <c r="AF1890" s="85"/>
      <c r="AG1890" s="85"/>
      <c r="AH1890" s="85"/>
      <c r="AI1890" s="85"/>
      <c r="AJ1890" s="85"/>
      <c r="AK1890" s="85"/>
      <c r="AL1890" s="85"/>
      <c r="AM1890" s="85"/>
    </row>
    <row r="1891" spans="20:39">
      <c r="T1891" s="85"/>
      <c r="U1891" s="85"/>
      <c r="V1891" s="85"/>
      <c r="W1891" s="85"/>
      <c r="X1891" s="85"/>
      <c r="Y1891" s="85"/>
      <c r="Z1891" s="85"/>
      <c r="AA1891" s="85"/>
      <c r="AB1891" s="85"/>
      <c r="AC1891" s="85"/>
      <c r="AD1891" s="85"/>
      <c r="AE1891" s="85"/>
      <c r="AF1891" s="85"/>
      <c r="AG1891" s="85"/>
      <c r="AH1891" s="85"/>
      <c r="AI1891" s="85"/>
      <c r="AJ1891" s="85"/>
      <c r="AK1891" s="85"/>
      <c r="AL1891" s="85"/>
      <c r="AM1891" s="85"/>
    </row>
    <row r="1892" spans="20:39">
      <c r="T1892" s="85"/>
      <c r="U1892" s="85"/>
      <c r="V1892" s="85"/>
      <c r="W1892" s="85"/>
      <c r="X1892" s="85"/>
      <c r="Y1892" s="85"/>
      <c r="Z1892" s="85"/>
      <c r="AA1892" s="85"/>
      <c r="AB1892" s="85"/>
      <c r="AC1892" s="85"/>
      <c r="AD1892" s="85"/>
      <c r="AE1892" s="85"/>
      <c r="AF1892" s="85"/>
      <c r="AG1892" s="85"/>
      <c r="AH1892" s="85"/>
      <c r="AI1892" s="85"/>
      <c r="AJ1892" s="85"/>
      <c r="AK1892" s="85"/>
      <c r="AL1892" s="85"/>
      <c r="AM1892" s="85"/>
    </row>
    <row r="1893" spans="20:39">
      <c r="T1893" s="85"/>
      <c r="U1893" s="85"/>
      <c r="V1893" s="85"/>
      <c r="W1893" s="85"/>
      <c r="X1893" s="85"/>
      <c r="Y1893" s="85"/>
      <c r="Z1893" s="85"/>
      <c r="AA1893" s="85"/>
      <c r="AB1893" s="85"/>
      <c r="AC1893" s="85"/>
      <c r="AD1893" s="85"/>
      <c r="AE1893" s="85"/>
      <c r="AF1893" s="85"/>
      <c r="AG1893" s="85"/>
      <c r="AH1893" s="85"/>
      <c r="AI1893" s="85"/>
      <c r="AJ1893" s="85"/>
      <c r="AK1893" s="85"/>
      <c r="AL1893" s="85"/>
      <c r="AM1893" s="85"/>
    </row>
    <row r="1894" spans="20:39">
      <c r="T1894" s="85"/>
      <c r="U1894" s="85"/>
      <c r="V1894" s="85"/>
      <c r="W1894" s="85"/>
      <c r="X1894" s="85"/>
      <c r="Y1894" s="85"/>
      <c r="Z1894" s="85"/>
      <c r="AA1894" s="85"/>
      <c r="AB1894" s="85"/>
      <c r="AC1894" s="85"/>
      <c r="AD1894" s="85"/>
      <c r="AE1894" s="85"/>
      <c r="AF1894" s="85"/>
      <c r="AG1894" s="85"/>
      <c r="AH1894" s="85"/>
      <c r="AI1894" s="85"/>
      <c r="AJ1894" s="85"/>
      <c r="AK1894" s="85"/>
      <c r="AL1894" s="85"/>
      <c r="AM1894" s="85"/>
    </row>
    <row r="1895" spans="20:39">
      <c r="T1895" s="85"/>
      <c r="U1895" s="85"/>
      <c r="V1895" s="85"/>
      <c r="W1895" s="85"/>
      <c r="X1895" s="85"/>
      <c r="Y1895" s="85"/>
      <c r="Z1895" s="85"/>
      <c r="AA1895" s="85"/>
      <c r="AB1895" s="85"/>
      <c r="AC1895" s="85"/>
      <c r="AD1895" s="85"/>
      <c r="AE1895" s="85"/>
      <c r="AF1895" s="85"/>
      <c r="AG1895" s="85"/>
      <c r="AH1895" s="85"/>
      <c r="AI1895" s="85"/>
      <c r="AJ1895" s="85"/>
      <c r="AK1895" s="85"/>
      <c r="AL1895" s="85"/>
      <c r="AM1895" s="85"/>
    </row>
    <row r="1896" spans="20:39">
      <c r="T1896" s="85"/>
      <c r="U1896" s="85"/>
      <c r="V1896" s="85"/>
      <c r="W1896" s="85"/>
      <c r="X1896" s="85"/>
      <c r="Y1896" s="85"/>
      <c r="Z1896" s="85"/>
      <c r="AA1896" s="85"/>
      <c r="AB1896" s="85"/>
      <c r="AC1896" s="85"/>
      <c r="AD1896" s="85"/>
      <c r="AE1896" s="85"/>
      <c r="AF1896" s="85"/>
      <c r="AG1896" s="85"/>
      <c r="AH1896" s="85"/>
      <c r="AI1896" s="85"/>
      <c r="AJ1896" s="85"/>
      <c r="AK1896" s="85"/>
      <c r="AL1896" s="85"/>
      <c r="AM1896" s="85"/>
    </row>
    <row r="1897" spans="20:39">
      <c r="T1897" s="85"/>
      <c r="U1897" s="85"/>
      <c r="V1897" s="85"/>
      <c r="W1897" s="85"/>
      <c r="X1897" s="85"/>
      <c r="Y1897" s="85"/>
      <c r="Z1897" s="85"/>
      <c r="AA1897" s="85"/>
      <c r="AB1897" s="85"/>
      <c r="AC1897" s="85"/>
      <c r="AD1897" s="85"/>
      <c r="AE1897" s="85"/>
      <c r="AF1897" s="85"/>
      <c r="AG1897" s="85"/>
      <c r="AH1897" s="85"/>
      <c r="AI1897" s="85"/>
      <c r="AJ1897" s="85"/>
      <c r="AK1897" s="85"/>
      <c r="AL1897" s="85"/>
      <c r="AM1897" s="85"/>
    </row>
    <row r="1898" spans="20:39">
      <c r="T1898" s="85"/>
      <c r="U1898" s="85"/>
      <c r="V1898" s="85"/>
      <c r="W1898" s="85"/>
      <c r="X1898" s="85"/>
      <c r="Y1898" s="85"/>
      <c r="Z1898" s="85"/>
      <c r="AA1898" s="85"/>
      <c r="AB1898" s="85"/>
      <c r="AC1898" s="85"/>
      <c r="AD1898" s="85"/>
      <c r="AE1898" s="85"/>
      <c r="AF1898" s="85"/>
      <c r="AG1898" s="85"/>
      <c r="AH1898" s="85"/>
      <c r="AI1898" s="85"/>
      <c r="AJ1898" s="85"/>
      <c r="AK1898" s="85"/>
      <c r="AL1898" s="85"/>
      <c r="AM1898" s="85"/>
    </row>
    <row r="1899" spans="20:39">
      <c r="T1899" s="85"/>
      <c r="U1899" s="85"/>
      <c r="V1899" s="85"/>
      <c r="W1899" s="85"/>
      <c r="X1899" s="85"/>
      <c r="Y1899" s="85"/>
      <c r="Z1899" s="85"/>
      <c r="AA1899" s="85"/>
      <c r="AB1899" s="85"/>
      <c r="AC1899" s="85"/>
      <c r="AD1899" s="85"/>
      <c r="AE1899" s="85"/>
      <c r="AF1899" s="85"/>
      <c r="AG1899" s="85"/>
      <c r="AH1899" s="85"/>
      <c r="AI1899" s="85"/>
      <c r="AJ1899" s="85"/>
      <c r="AK1899" s="85"/>
      <c r="AL1899" s="85"/>
      <c r="AM1899" s="85"/>
    </row>
    <row r="1900" spans="20:39">
      <c r="T1900" s="85"/>
      <c r="U1900" s="85"/>
      <c r="V1900" s="85"/>
      <c r="W1900" s="85"/>
      <c r="X1900" s="85"/>
      <c r="Y1900" s="85"/>
      <c r="Z1900" s="85"/>
      <c r="AA1900" s="85"/>
      <c r="AB1900" s="85"/>
      <c r="AC1900" s="85"/>
      <c r="AD1900" s="85"/>
      <c r="AE1900" s="85"/>
      <c r="AF1900" s="85"/>
      <c r="AG1900" s="85"/>
      <c r="AH1900" s="85"/>
      <c r="AI1900" s="85"/>
      <c r="AJ1900" s="85"/>
      <c r="AK1900" s="85"/>
      <c r="AL1900" s="85"/>
      <c r="AM1900" s="85"/>
    </row>
    <row r="1901" spans="20:39">
      <c r="T1901" s="85"/>
      <c r="U1901" s="85"/>
      <c r="V1901" s="85"/>
      <c r="W1901" s="85"/>
      <c r="X1901" s="85"/>
      <c r="Y1901" s="85"/>
      <c r="Z1901" s="85"/>
      <c r="AA1901" s="85"/>
      <c r="AB1901" s="85"/>
      <c r="AC1901" s="85"/>
      <c r="AD1901" s="85"/>
      <c r="AE1901" s="85"/>
      <c r="AF1901" s="85"/>
      <c r="AG1901" s="85"/>
      <c r="AH1901" s="85"/>
      <c r="AI1901" s="85"/>
      <c r="AJ1901" s="85"/>
      <c r="AK1901" s="85"/>
      <c r="AL1901" s="85"/>
      <c r="AM1901" s="85"/>
    </row>
    <row r="1902" spans="20:39">
      <c r="T1902" s="85"/>
      <c r="U1902" s="85"/>
      <c r="V1902" s="85"/>
      <c r="W1902" s="85"/>
      <c r="X1902" s="85"/>
      <c r="Y1902" s="85"/>
      <c r="Z1902" s="85"/>
      <c r="AA1902" s="85"/>
      <c r="AB1902" s="85"/>
      <c r="AC1902" s="85"/>
      <c r="AD1902" s="85"/>
      <c r="AE1902" s="85"/>
      <c r="AF1902" s="85"/>
      <c r="AG1902" s="85"/>
      <c r="AH1902" s="85"/>
      <c r="AI1902" s="85"/>
      <c r="AJ1902" s="85"/>
      <c r="AK1902" s="85"/>
      <c r="AL1902" s="85"/>
      <c r="AM1902" s="85"/>
    </row>
    <row r="1903" spans="20:39">
      <c r="T1903" s="85"/>
      <c r="U1903" s="85"/>
      <c r="V1903" s="85"/>
      <c r="W1903" s="85"/>
      <c r="X1903" s="85"/>
      <c r="Y1903" s="85"/>
      <c r="Z1903" s="85"/>
      <c r="AA1903" s="85"/>
      <c r="AB1903" s="85"/>
      <c r="AC1903" s="85"/>
      <c r="AD1903" s="85"/>
      <c r="AE1903" s="85"/>
      <c r="AF1903" s="85"/>
      <c r="AG1903" s="85"/>
      <c r="AH1903" s="85"/>
      <c r="AI1903" s="85"/>
      <c r="AJ1903" s="85"/>
      <c r="AK1903" s="85"/>
      <c r="AL1903" s="85"/>
      <c r="AM1903" s="85"/>
    </row>
    <row r="1904" spans="20:39">
      <c r="T1904" s="85"/>
      <c r="U1904" s="85"/>
      <c r="V1904" s="85"/>
      <c r="W1904" s="85"/>
      <c r="X1904" s="85"/>
      <c r="Y1904" s="85"/>
      <c r="Z1904" s="85"/>
      <c r="AA1904" s="85"/>
      <c r="AB1904" s="85"/>
      <c r="AC1904" s="85"/>
      <c r="AD1904" s="85"/>
      <c r="AE1904" s="85"/>
      <c r="AF1904" s="85"/>
      <c r="AG1904" s="85"/>
      <c r="AH1904" s="85"/>
      <c r="AI1904" s="85"/>
      <c r="AJ1904" s="85"/>
      <c r="AK1904" s="85"/>
      <c r="AL1904" s="85"/>
      <c r="AM1904" s="85"/>
    </row>
    <row r="1905" spans="20:39">
      <c r="T1905" s="85"/>
      <c r="U1905" s="85"/>
      <c r="V1905" s="85"/>
      <c r="W1905" s="85"/>
      <c r="X1905" s="85"/>
      <c r="Y1905" s="85"/>
      <c r="Z1905" s="85"/>
      <c r="AA1905" s="85"/>
      <c r="AB1905" s="85"/>
      <c r="AC1905" s="85"/>
      <c r="AD1905" s="85"/>
      <c r="AE1905" s="85"/>
      <c r="AF1905" s="85"/>
      <c r="AG1905" s="85"/>
      <c r="AH1905" s="85"/>
      <c r="AI1905" s="85"/>
      <c r="AJ1905" s="85"/>
      <c r="AK1905" s="85"/>
      <c r="AL1905" s="85"/>
      <c r="AM1905" s="85"/>
    </row>
    <row r="1906" spans="20:39">
      <c r="T1906" s="85"/>
      <c r="U1906" s="85"/>
      <c r="V1906" s="85"/>
      <c r="W1906" s="85"/>
      <c r="X1906" s="85"/>
      <c r="Y1906" s="85"/>
      <c r="Z1906" s="85"/>
      <c r="AA1906" s="85"/>
      <c r="AB1906" s="85"/>
      <c r="AC1906" s="85"/>
      <c r="AD1906" s="85"/>
      <c r="AE1906" s="85"/>
      <c r="AF1906" s="85"/>
      <c r="AG1906" s="85"/>
      <c r="AH1906" s="85"/>
      <c r="AI1906" s="85"/>
      <c r="AJ1906" s="85"/>
      <c r="AK1906" s="85"/>
      <c r="AL1906" s="85"/>
      <c r="AM1906" s="85"/>
    </row>
    <row r="1907" spans="20:39">
      <c r="T1907" s="85"/>
      <c r="U1907" s="85"/>
      <c r="V1907" s="85"/>
      <c r="W1907" s="85"/>
      <c r="X1907" s="85"/>
      <c r="Y1907" s="85"/>
      <c r="Z1907" s="85"/>
      <c r="AA1907" s="85"/>
      <c r="AB1907" s="85"/>
      <c r="AC1907" s="85"/>
      <c r="AD1907" s="85"/>
      <c r="AE1907" s="85"/>
      <c r="AF1907" s="85"/>
      <c r="AG1907" s="85"/>
      <c r="AH1907" s="85"/>
      <c r="AI1907" s="85"/>
      <c r="AJ1907" s="85"/>
      <c r="AK1907" s="85"/>
      <c r="AL1907" s="85"/>
      <c r="AM1907" s="85"/>
    </row>
    <row r="1908" spans="20:39">
      <c r="T1908" s="85"/>
      <c r="U1908" s="85"/>
      <c r="V1908" s="85"/>
      <c r="W1908" s="85"/>
      <c r="X1908" s="85"/>
      <c r="Y1908" s="85"/>
      <c r="Z1908" s="85"/>
      <c r="AA1908" s="85"/>
      <c r="AB1908" s="85"/>
      <c r="AC1908" s="85"/>
      <c r="AD1908" s="85"/>
      <c r="AE1908" s="85"/>
      <c r="AF1908" s="85"/>
      <c r="AG1908" s="85"/>
      <c r="AH1908" s="85"/>
      <c r="AI1908" s="85"/>
      <c r="AJ1908" s="85"/>
      <c r="AK1908" s="85"/>
      <c r="AL1908" s="85"/>
      <c r="AM1908" s="85"/>
    </row>
    <row r="1909" spans="20:39">
      <c r="T1909" s="85"/>
      <c r="U1909" s="85"/>
      <c r="V1909" s="85"/>
      <c r="W1909" s="85"/>
      <c r="X1909" s="85"/>
      <c r="Y1909" s="85"/>
      <c r="Z1909" s="85"/>
      <c r="AA1909" s="85"/>
      <c r="AB1909" s="85"/>
      <c r="AC1909" s="85"/>
      <c r="AD1909" s="85"/>
      <c r="AE1909" s="85"/>
      <c r="AF1909" s="85"/>
      <c r="AG1909" s="85"/>
      <c r="AH1909" s="85"/>
      <c r="AI1909" s="85"/>
      <c r="AJ1909" s="85"/>
      <c r="AK1909" s="85"/>
      <c r="AL1909" s="85"/>
      <c r="AM1909" s="85"/>
    </row>
    <row r="1910" spans="20:39">
      <c r="T1910" s="85"/>
      <c r="U1910" s="85"/>
      <c r="V1910" s="85"/>
      <c r="W1910" s="85"/>
      <c r="X1910" s="85"/>
      <c r="Y1910" s="85"/>
      <c r="Z1910" s="85"/>
      <c r="AA1910" s="85"/>
      <c r="AB1910" s="85"/>
      <c r="AC1910" s="85"/>
      <c r="AD1910" s="85"/>
      <c r="AE1910" s="85"/>
      <c r="AF1910" s="85"/>
      <c r="AG1910" s="85"/>
      <c r="AH1910" s="85"/>
      <c r="AI1910" s="85"/>
      <c r="AJ1910" s="85"/>
      <c r="AK1910" s="85"/>
      <c r="AL1910" s="85"/>
      <c r="AM1910" s="85"/>
    </row>
    <row r="1911" spans="20:39">
      <c r="T1911" s="85"/>
      <c r="U1911" s="85"/>
      <c r="V1911" s="85"/>
      <c r="W1911" s="85"/>
      <c r="X1911" s="85"/>
      <c r="Y1911" s="85"/>
      <c r="Z1911" s="85"/>
      <c r="AA1911" s="85"/>
      <c r="AB1911" s="85"/>
      <c r="AC1911" s="85"/>
      <c r="AD1911" s="85"/>
      <c r="AE1911" s="85"/>
      <c r="AF1911" s="85"/>
      <c r="AG1911" s="85"/>
      <c r="AH1911" s="85"/>
      <c r="AI1911" s="85"/>
      <c r="AJ1911" s="85"/>
      <c r="AK1911" s="85"/>
      <c r="AL1911" s="85"/>
      <c r="AM1911" s="85"/>
    </row>
    <row r="1912" spans="20:39">
      <c r="T1912" s="85"/>
      <c r="U1912" s="85"/>
      <c r="V1912" s="85"/>
      <c r="W1912" s="85"/>
      <c r="X1912" s="85"/>
      <c r="Y1912" s="85"/>
      <c r="Z1912" s="85"/>
      <c r="AA1912" s="85"/>
      <c r="AB1912" s="85"/>
      <c r="AC1912" s="85"/>
      <c r="AD1912" s="85"/>
      <c r="AE1912" s="85"/>
      <c r="AF1912" s="85"/>
      <c r="AG1912" s="85"/>
      <c r="AH1912" s="85"/>
      <c r="AI1912" s="85"/>
      <c r="AJ1912" s="85"/>
      <c r="AK1912" s="85"/>
      <c r="AL1912" s="85"/>
      <c r="AM1912" s="85"/>
    </row>
    <row r="1913" spans="20:39">
      <c r="T1913" s="85"/>
      <c r="U1913" s="85"/>
      <c r="V1913" s="85"/>
      <c r="W1913" s="85"/>
      <c r="X1913" s="85"/>
      <c r="Y1913" s="85"/>
      <c r="Z1913" s="85"/>
      <c r="AA1913" s="85"/>
      <c r="AB1913" s="85"/>
      <c r="AC1913" s="85"/>
      <c r="AD1913" s="85"/>
      <c r="AE1913" s="85"/>
      <c r="AF1913" s="85"/>
      <c r="AG1913" s="85"/>
      <c r="AH1913" s="85"/>
      <c r="AI1913" s="85"/>
      <c r="AJ1913" s="85"/>
      <c r="AK1913" s="85"/>
      <c r="AL1913" s="85"/>
      <c r="AM1913" s="85"/>
    </row>
    <row r="1914" spans="20:39">
      <c r="T1914" s="85"/>
      <c r="U1914" s="85"/>
      <c r="V1914" s="85"/>
      <c r="W1914" s="85"/>
      <c r="X1914" s="85"/>
      <c r="Y1914" s="85"/>
      <c r="Z1914" s="85"/>
      <c r="AA1914" s="85"/>
      <c r="AB1914" s="85"/>
      <c r="AC1914" s="85"/>
      <c r="AD1914" s="85"/>
      <c r="AE1914" s="85"/>
      <c r="AF1914" s="85"/>
      <c r="AG1914" s="85"/>
      <c r="AH1914" s="85"/>
      <c r="AI1914" s="85"/>
      <c r="AJ1914" s="85"/>
      <c r="AK1914" s="85"/>
      <c r="AL1914" s="85"/>
      <c r="AM1914" s="85"/>
    </row>
    <row r="1915" spans="20:39">
      <c r="T1915" s="85"/>
      <c r="U1915" s="85"/>
      <c r="V1915" s="85"/>
      <c r="W1915" s="85"/>
      <c r="X1915" s="85"/>
      <c r="Y1915" s="85"/>
      <c r="Z1915" s="85"/>
      <c r="AA1915" s="85"/>
      <c r="AB1915" s="85"/>
      <c r="AC1915" s="85"/>
      <c r="AD1915" s="85"/>
      <c r="AE1915" s="85"/>
      <c r="AF1915" s="85"/>
      <c r="AG1915" s="85"/>
      <c r="AH1915" s="85"/>
      <c r="AI1915" s="85"/>
      <c r="AJ1915" s="85"/>
      <c r="AK1915" s="85"/>
      <c r="AL1915" s="85"/>
      <c r="AM1915" s="85"/>
    </row>
    <row r="1916" spans="20:39">
      <c r="T1916" s="85"/>
      <c r="U1916" s="85"/>
      <c r="V1916" s="85"/>
      <c r="W1916" s="85"/>
      <c r="X1916" s="85"/>
      <c r="Y1916" s="85"/>
      <c r="Z1916" s="85"/>
      <c r="AA1916" s="85"/>
      <c r="AB1916" s="85"/>
      <c r="AC1916" s="85"/>
      <c r="AD1916" s="85"/>
      <c r="AE1916" s="85"/>
      <c r="AF1916" s="85"/>
      <c r="AG1916" s="85"/>
      <c r="AH1916" s="85"/>
      <c r="AI1916" s="85"/>
      <c r="AJ1916" s="85"/>
      <c r="AK1916" s="85"/>
      <c r="AL1916" s="85"/>
      <c r="AM1916" s="85"/>
    </row>
    <row r="1917" spans="20:39">
      <c r="T1917" s="85"/>
      <c r="U1917" s="85"/>
      <c r="V1917" s="85"/>
      <c r="W1917" s="85"/>
      <c r="X1917" s="85"/>
      <c r="Y1917" s="85"/>
      <c r="Z1917" s="85"/>
      <c r="AA1917" s="85"/>
      <c r="AB1917" s="85"/>
      <c r="AC1917" s="85"/>
      <c r="AD1917" s="85"/>
      <c r="AE1917" s="85"/>
      <c r="AF1917" s="85"/>
      <c r="AG1917" s="85"/>
      <c r="AH1917" s="85"/>
      <c r="AI1917" s="85"/>
      <c r="AJ1917" s="85"/>
      <c r="AK1917" s="85"/>
      <c r="AL1917" s="85"/>
      <c r="AM1917" s="85"/>
    </row>
    <row r="1918" spans="20:39">
      <c r="T1918" s="85"/>
      <c r="U1918" s="85"/>
      <c r="V1918" s="85"/>
      <c r="W1918" s="85"/>
      <c r="X1918" s="85"/>
      <c r="Y1918" s="85"/>
      <c r="Z1918" s="85"/>
      <c r="AA1918" s="85"/>
      <c r="AB1918" s="85"/>
      <c r="AC1918" s="85"/>
      <c r="AD1918" s="85"/>
      <c r="AE1918" s="85"/>
      <c r="AF1918" s="85"/>
      <c r="AG1918" s="85"/>
      <c r="AH1918" s="85"/>
      <c r="AI1918" s="85"/>
      <c r="AJ1918" s="85"/>
      <c r="AK1918" s="85"/>
      <c r="AL1918" s="85"/>
      <c r="AM1918" s="85"/>
    </row>
    <row r="1919" spans="20:39">
      <c r="T1919" s="85"/>
      <c r="U1919" s="85"/>
      <c r="V1919" s="85"/>
      <c r="W1919" s="85"/>
      <c r="X1919" s="85"/>
      <c r="Y1919" s="85"/>
      <c r="Z1919" s="85"/>
      <c r="AA1919" s="85"/>
      <c r="AB1919" s="85"/>
      <c r="AC1919" s="85"/>
      <c r="AD1919" s="85"/>
      <c r="AE1919" s="85"/>
      <c r="AF1919" s="85"/>
      <c r="AG1919" s="85"/>
      <c r="AH1919" s="85"/>
      <c r="AI1919" s="85"/>
      <c r="AJ1919" s="85"/>
      <c r="AK1919" s="85"/>
      <c r="AL1919" s="85"/>
      <c r="AM1919" s="85"/>
    </row>
    <row r="1920" spans="20:39">
      <c r="T1920" s="85"/>
      <c r="U1920" s="85"/>
      <c r="V1920" s="85"/>
      <c r="W1920" s="85"/>
      <c r="X1920" s="85"/>
      <c r="Y1920" s="85"/>
      <c r="Z1920" s="85"/>
      <c r="AA1920" s="85"/>
      <c r="AB1920" s="85"/>
      <c r="AC1920" s="85"/>
      <c r="AD1920" s="85"/>
      <c r="AE1920" s="85"/>
      <c r="AF1920" s="85"/>
      <c r="AG1920" s="85"/>
      <c r="AH1920" s="85"/>
      <c r="AI1920" s="85"/>
      <c r="AJ1920" s="85"/>
      <c r="AK1920" s="85"/>
      <c r="AL1920" s="85"/>
      <c r="AM1920" s="85"/>
    </row>
    <row r="1921" spans="20:39">
      <c r="T1921" s="85"/>
      <c r="U1921" s="85"/>
      <c r="V1921" s="85"/>
      <c r="W1921" s="85"/>
      <c r="X1921" s="85"/>
      <c r="Y1921" s="85"/>
      <c r="Z1921" s="85"/>
      <c r="AA1921" s="85"/>
      <c r="AB1921" s="85"/>
      <c r="AC1921" s="85"/>
      <c r="AD1921" s="85"/>
      <c r="AE1921" s="85"/>
      <c r="AF1921" s="85"/>
      <c r="AG1921" s="85"/>
      <c r="AH1921" s="85"/>
      <c r="AI1921" s="85"/>
      <c r="AJ1921" s="85"/>
      <c r="AK1921" s="85"/>
      <c r="AL1921" s="85"/>
      <c r="AM1921" s="85"/>
    </row>
    <row r="1922" spans="20:39">
      <c r="T1922" s="85"/>
      <c r="U1922" s="85"/>
      <c r="V1922" s="85"/>
      <c r="W1922" s="85"/>
      <c r="X1922" s="85"/>
      <c r="Y1922" s="85"/>
      <c r="Z1922" s="85"/>
      <c r="AA1922" s="85"/>
      <c r="AB1922" s="85"/>
      <c r="AC1922" s="85"/>
      <c r="AD1922" s="85"/>
      <c r="AE1922" s="85"/>
      <c r="AF1922" s="85"/>
      <c r="AG1922" s="85"/>
      <c r="AH1922" s="85"/>
      <c r="AI1922" s="85"/>
      <c r="AJ1922" s="85"/>
      <c r="AK1922" s="85"/>
      <c r="AL1922" s="85"/>
      <c r="AM1922" s="85"/>
    </row>
    <row r="1923" spans="20:39">
      <c r="T1923" s="85"/>
      <c r="U1923" s="85"/>
      <c r="V1923" s="85"/>
      <c r="W1923" s="85"/>
      <c r="X1923" s="85"/>
      <c r="Y1923" s="85"/>
      <c r="Z1923" s="85"/>
      <c r="AA1923" s="85"/>
      <c r="AB1923" s="85"/>
      <c r="AC1923" s="85"/>
      <c r="AD1923" s="85"/>
      <c r="AE1923" s="85"/>
      <c r="AF1923" s="85"/>
      <c r="AG1923" s="85"/>
      <c r="AH1923" s="85"/>
      <c r="AI1923" s="85"/>
      <c r="AJ1923" s="85"/>
      <c r="AK1923" s="85"/>
      <c r="AL1923" s="85"/>
      <c r="AM1923" s="85"/>
    </row>
    <row r="1924" spans="20:39">
      <c r="T1924" s="85"/>
      <c r="U1924" s="85"/>
      <c r="V1924" s="85"/>
      <c r="W1924" s="85"/>
      <c r="X1924" s="85"/>
      <c r="Y1924" s="85"/>
      <c r="Z1924" s="85"/>
      <c r="AA1924" s="85"/>
      <c r="AB1924" s="85"/>
      <c r="AC1924" s="85"/>
      <c r="AD1924" s="85"/>
      <c r="AE1924" s="85"/>
      <c r="AF1924" s="85"/>
      <c r="AG1924" s="85"/>
      <c r="AH1924" s="85"/>
      <c r="AI1924" s="85"/>
      <c r="AJ1924" s="85"/>
      <c r="AK1924" s="85"/>
      <c r="AL1924" s="85"/>
      <c r="AM1924" s="85"/>
    </row>
    <row r="1925" spans="20:39">
      <c r="T1925" s="85"/>
      <c r="U1925" s="85"/>
      <c r="V1925" s="85"/>
      <c r="W1925" s="85"/>
      <c r="X1925" s="85"/>
      <c r="Y1925" s="85"/>
      <c r="Z1925" s="85"/>
      <c r="AA1925" s="85"/>
      <c r="AB1925" s="85"/>
      <c r="AC1925" s="85"/>
      <c r="AD1925" s="85"/>
      <c r="AE1925" s="85"/>
      <c r="AF1925" s="85"/>
      <c r="AG1925" s="85"/>
      <c r="AH1925" s="85"/>
      <c r="AI1925" s="85"/>
      <c r="AJ1925" s="85"/>
      <c r="AK1925" s="85"/>
      <c r="AL1925" s="85"/>
      <c r="AM1925" s="85"/>
    </row>
    <row r="1926" spans="20:39">
      <c r="T1926" s="85"/>
      <c r="U1926" s="85"/>
      <c r="V1926" s="85"/>
      <c r="W1926" s="85"/>
      <c r="X1926" s="85"/>
      <c r="Y1926" s="85"/>
      <c r="Z1926" s="85"/>
      <c r="AA1926" s="85"/>
      <c r="AB1926" s="85"/>
      <c r="AC1926" s="85"/>
      <c r="AD1926" s="85"/>
      <c r="AE1926" s="85"/>
      <c r="AF1926" s="85"/>
      <c r="AG1926" s="85"/>
      <c r="AH1926" s="85"/>
      <c r="AI1926" s="85"/>
      <c r="AJ1926" s="85"/>
      <c r="AK1926" s="85"/>
      <c r="AL1926" s="85"/>
      <c r="AM1926" s="85"/>
    </row>
    <row r="1927" spans="20:39">
      <c r="T1927" s="85"/>
      <c r="U1927" s="85"/>
      <c r="V1927" s="85"/>
      <c r="W1927" s="85"/>
      <c r="X1927" s="85"/>
      <c r="Y1927" s="85"/>
      <c r="Z1927" s="85"/>
      <c r="AA1927" s="85"/>
      <c r="AB1927" s="85"/>
      <c r="AC1927" s="85"/>
      <c r="AD1927" s="85"/>
      <c r="AE1927" s="85"/>
      <c r="AF1927" s="85"/>
      <c r="AG1927" s="85"/>
      <c r="AH1927" s="85"/>
      <c r="AI1927" s="85"/>
      <c r="AJ1927" s="85"/>
      <c r="AK1927" s="85"/>
      <c r="AL1927" s="85"/>
      <c r="AM1927" s="85"/>
    </row>
    <row r="1928" spans="20:39">
      <c r="T1928" s="85"/>
      <c r="U1928" s="85"/>
      <c r="V1928" s="85"/>
      <c r="W1928" s="85"/>
      <c r="X1928" s="85"/>
      <c r="Y1928" s="85"/>
      <c r="Z1928" s="85"/>
      <c r="AA1928" s="85"/>
      <c r="AB1928" s="85"/>
      <c r="AC1928" s="85"/>
      <c r="AD1928" s="85"/>
      <c r="AE1928" s="85"/>
      <c r="AF1928" s="85"/>
      <c r="AG1928" s="85"/>
      <c r="AH1928" s="85"/>
      <c r="AI1928" s="85"/>
      <c r="AJ1928" s="85"/>
      <c r="AK1928" s="85"/>
      <c r="AL1928" s="85"/>
      <c r="AM1928" s="85"/>
    </row>
    <row r="1929" spans="20:39">
      <c r="T1929" s="85"/>
      <c r="U1929" s="85"/>
      <c r="V1929" s="85"/>
      <c r="W1929" s="85"/>
      <c r="X1929" s="85"/>
      <c r="Y1929" s="85"/>
      <c r="Z1929" s="85"/>
      <c r="AA1929" s="85"/>
      <c r="AB1929" s="85"/>
      <c r="AC1929" s="85"/>
      <c r="AD1929" s="85"/>
      <c r="AE1929" s="85"/>
      <c r="AF1929" s="85"/>
      <c r="AG1929" s="85"/>
      <c r="AH1929" s="85"/>
      <c r="AI1929" s="85"/>
      <c r="AJ1929" s="85"/>
      <c r="AK1929" s="85"/>
      <c r="AL1929" s="85"/>
      <c r="AM1929" s="85"/>
    </row>
    <row r="1930" spans="20:39">
      <c r="T1930" s="85"/>
      <c r="U1930" s="85"/>
      <c r="V1930" s="85"/>
      <c r="W1930" s="85"/>
      <c r="X1930" s="85"/>
      <c r="Y1930" s="85"/>
      <c r="Z1930" s="85"/>
      <c r="AA1930" s="85"/>
      <c r="AB1930" s="85"/>
      <c r="AC1930" s="85"/>
      <c r="AD1930" s="85"/>
      <c r="AE1930" s="85"/>
      <c r="AF1930" s="85"/>
      <c r="AG1930" s="85"/>
      <c r="AH1930" s="85"/>
      <c r="AI1930" s="85"/>
      <c r="AJ1930" s="85"/>
      <c r="AK1930" s="85"/>
      <c r="AL1930" s="85"/>
      <c r="AM1930" s="85"/>
    </row>
    <row r="1931" spans="20:39">
      <c r="T1931" s="85"/>
      <c r="U1931" s="85"/>
      <c r="V1931" s="85"/>
      <c r="W1931" s="85"/>
      <c r="X1931" s="85"/>
      <c r="Y1931" s="85"/>
      <c r="Z1931" s="85"/>
      <c r="AA1931" s="85"/>
      <c r="AB1931" s="85"/>
      <c r="AC1931" s="85"/>
      <c r="AD1931" s="85"/>
      <c r="AE1931" s="85"/>
      <c r="AF1931" s="85"/>
      <c r="AG1931" s="85"/>
      <c r="AH1931" s="85"/>
      <c r="AI1931" s="85"/>
      <c r="AJ1931" s="85"/>
      <c r="AK1931" s="85"/>
      <c r="AL1931" s="85"/>
      <c r="AM1931" s="85"/>
    </row>
    <row r="1932" spans="20:39">
      <c r="T1932" s="85"/>
      <c r="U1932" s="85"/>
      <c r="V1932" s="85"/>
      <c r="W1932" s="85"/>
      <c r="X1932" s="85"/>
      <c r="Y1932" s="85"/>
      <c r="Z1932" s="85"/>
      <c r="AA1932" s="85"/>
      <c r="AB1932" s="85"/>
      <c r="AC1932" s="85"/>
      <c r="AD1932" s="85"/>
      <c r="AE1932" s="85"/>
      <c r="AF1932" s="85"/>
      <c r="AG1932" s="85"/>
      <c r="AH1932" s="85"/>
      <c r="AI1932" s="85"/>
      <c r="AJ1932" s="85"/>
      <c r="AK1932" s="85"/>
      <c r="AL1932" s="85"/>
      <c r="AM1932" s="85"/>
    </row>
    <row r="1933" spans="20:39">
      <c r="T1933" s="85"/>
      <c r="U1933" s="85"/>
      <c r="V1933" s="85"/>
      <c r="W1933" s="85"/>
      <c r="X1933" s="85"/>
      <c r="Y1933" s="85"/>
      <c r="Z1933" s="85"/>
      <c r="AA1933" s="85"/>
      <c r="AB1933" s="85"/>
      <c r="AC1933" s="85"/>
      <c r="AD1933" s="85"/>
      <c r="AE1933" s="85"/>
      <c r="AF1933" s="85"/>
      <c r="AG1933" s="85"/>
      <c r="AH1933" s="85"/>
      <c r="AI1933" s="85"/>
      <c r="AJ1933" s="85"/>
      <c r="AK1933" s="85"/>
      <c r="AL1933" s="85"/>
      <c r="AM1933" s="85"/>
    </row>
    <row r="1934" spans="20:39">
      <c r="T1934" s="85"/>
      <c r="U1934" s="85"/>
      <c r="V1934" s="85"/>
      <c r="W1934" s="85"/>
      <c r="X1934" s="85"/>
      <c r="Y1934" s="85"/>
      <c r="Z1934" s="85"/>
      <c r="AA1934" s="85"/>
      <c r="AB1934" s="85"/>
      <c r="AC1934" s="85"/>
      <c r="AD1934" s="85"/>
      <c r="AE1934" s="85"/>
      <c r="AF1934" s="85"/>
      <c r="AG1934" s="85"/>
      <c r="AH1934" s="85"/>
      <c r="AI1934" s="85"/>
      <c r="AJ1934" s="85"/>
      <c r="AK1934" s="85"/>
      <c r="AL1934" s="85"/>
      <c r="AM1934" s="85"/>
    </row>
    <row r="1935" spans="20:39">
      <c r="T1935" s="85"/>
      <c r="U1935" s="85"/>
      <c r="V1935" s="85"/>
      <c r="W1935" s="85"/>
      <c r="X1935" s="85"/>
      <c r="Y1935" s="85"/>
      <c r="Z1935" s="85"/>
      <c r="AA1935" s="85"/>
      <c r="AB1935" s="85"/>
      <c r="AC1935" s="85"/>
      <c r="AD1935" s="85"/>
      <c r="AE1935" s="85"/>
      <c r="AF1935" s="85"/>
      <c r="AG1935" s="85"/>
      <c r="AH1935" s="85"/>
      <c r="AI1935" s="85"/>
      <c r="AJ1935" s="85"/>
      <c r="AK1935" s="85"/>
      <c r="AL1935" s="85"/>
      <c r="AM1935" s="85"/>
    </row>
    <row r="1936" spans="20:39">
      <c r="T1936" s="85"/>
      <c r="U1936" s="85"/>
      <c r="V1936" s="85"/>
      <c r="W1936" s="85"/>
      <c r="X1936" s="85"/>
      <c r="Y1936" s="85"/>
      <c r="Z1936" s="85"/>
      <c r="AA1936" s="85"/>
      <c r="AB1936" s="85"/>
      <c r="AC1936" s="85"/>
      <c r="AD1936" s="85"/>
      <c r="AE1936" s="85"/>
      <c r="AF1936" s="85"/>
      <c r="AG1936" s="85"/>
      <c r="AH1936" s="85"/>
      <c r="AI1936" s="85"/>
      <c r="AJ1936" s="85"/>
      <c r="AK1936" s="85"/>
      <c r="AL1936" s="85"/>
      <c r="AM1936" s="85"/>
    </row>
    <row r="1937" spans="20:39">
      <c r="T1937" s="85"/>
      <c r="U1937" s="85"/>
      <c r="V1937" s="85"/>
      <c r="W1937" s="85"/>
      <c r="X1937" s="85"/>
      <c r="Y1937" s="85"/>
      <c r="Z1937" s="85"/>
      <c r="AA1937" s="85"/>
      <c r="AB1937" s="85"/>
      <c r="AC1937" s="85"/>
      <c r="AD1937" s="85"/>
      <c r="AE1937" s="85"/>
      <c r="AF1937" s="85"/>
      <c r="AG1937" s="85"/>
      <c r="AH1937" s="85"/>
      <c r="AI1937" s="85"/>
      <c r="AJ1937" s="85"/>
      <c r="AK1937" s="85"/>
      <c r="AL1937" s="85"/>
      <c r="AM1937" s="85"/>
    </row>
    <row r="1938" spans="20:39">
      <c r="T1938" s="85"/>
      <c r="U1938" s="85"/>
      <c r="V1938" s="85"/>
      <c r="W1938" s="85"/>
      <c r="X1938" s="85"/>
      <c r="Y1938" s="85"/>
      <c r="Z1938" s="85"/>
      <c r="AA1938" s="85"/>
      <c r="AB1938" s="85"/>
      <c r="AC1938" s="85"/>
      <c r="AD1938" s="85"/>
      <c r="AE1938" s="85"/>
      <c r="AF1938" s="85"/>
      <c r="AG1938" s="85"/>
      <c r="AH1938" s="85"/>
      <c r="AI1938" s="85"/>
      <c r="AJ1938" s="85"/>
      <c r="AK1938" s="85"/>
      <c r="AL1938" s="85"/>
      <c r="AM1938" s="85"/>
    </row>
    <row r="1939" spans="20:39">
      <c r="T1939" s="85"/>
      <c r="U1939" s="85"/>
      <c r="V1939" s="85"/>
      <c r="W1939" s="85"/>
      <c r="X1939" s="85"/>
      <c r="Y1939" s="85"/>
      <c r="Z1939" s="85"/>
      <c r="AA1939" s="85"/>
      <c r="AB1939" s="85"/>
      <c r="AC1939" s="85"/>
      <c r="AD1939" s="85"/>
      <c r="AE1939" s="85"/>
      <c r="AF1939" s="85"/>
      <c r="AG1939" s="85"/>
      <c r="AH1939" s="85"/>
      <c r="AI1939" s="85"/>
      <c r="AJ1939" s="85"/>
      <c r="AK1939" s="85"/>
      <c r="AL1939" s="85"/>
      <c r="AM1939" s="85"/>
    </row>
    <row r="1940" spans="20:39">
      <c r="T1940" s="85"/>
      <c r="U1940" s="85"/>
      <c r="V1940" s="85"/>
      <c r="W1940" s="85"/>
      <c r="X1940" s="85"/>
      <c r="Y1940" s="85"/>
      <c r="Z1940" s="85"/>
      <c r="AA1940" s="85"/>
      <c r="AB1940" s="85"/>
      <c r="AC1940" s="85"/>
      <c r="AD1940" s="85"/>
      <c r="AE1940" s="85"/>
      <c r="AF1940" s="85"/>
      <c r="AG1940" s="85"/>
      <c r="AH1940" s="85"/>
      <c r="AI1940" s="85"/>
      <c r="AJ1940" s="85"/>
      <c r="AK1940" s="85"/>
      <c r="AL1940" s="85"/>
      <c r="AM1940" s="85"/>
    </row>
    <row r="1941" spans="20:39">
      <c r="T1941" s="85"/>
      <c r="U1941" s="85"/>
      <c r="V1941" s="85"/>
      <c r="W1941" s="85"/>
      <c r="X1941" s="85"/>
      <c r="Y1941" s="85"/>
      <c r="Z1941" s="85"/>
      <c r="AA1941" s="85"/>
      <c r="AB1941" s="85"/>
      <c r="AC1941" s="85"/>
      <c r="AD1941" s="85"/>
      <c r="AE1941" s="85"/>
      <c r="AF1941" s="85"/>
      <c r="AG1941" s="85"/>
      <c r="AH1941" s="85"/>
      <c r="AI1941" s="85"/>
      <c r="AJ1941" s="85"/>
      <c r="AK1941" s="85"/>
      <c r="AL1941" s="85"/>
      <c r="AM1941" s="85"/>
    </row>
    <row r="1942" spans="20:39">
      <c r="T1942" s="85"/>
      <c r="U1942" s="85"/>
      <c r="V1942" s="85"/>
      <c r="W1942" s="85"/>
      <c r="X1942" s="85"/>
      <c r="Y1942" s="85"/>
      <c r="Z1942" s="85"/>
      <c r="AA1942" s="85"/>
      <c r="AB1942" s="85"/>
      <c r="AC1942" s="85"/>
      <c r="AD1942" s="85"/>
      <c r="AE1942" s="85"/>
      <c r="AF1942" s="85"/>
      <c r="AG1942" s="85"/>
      <c r="AH1942" s="85"/>
      <c r="AI1942" s="85"/>
      <c r="AJ1942" s="85"/>
      <c r="AK1942" s="85"/>
      <c r="AL1942" s="85"/>
      <c r="AM1942" s="85"/>
    </row>
    <row r="1943" spans="20:39">
      <c r="T1943" s="85"/>
      <c r="U1943" s="85"/>
      <c r="V1943" s="85"/>
      <c r="W1943" s="85"/>
      <c r="X1943" s="85"/>
      <c r="Y1943" s="85"/>
      <c r="Z1943" s="85"/>
      <c r="AA1943" s="85"/>
      <c r="AB1943" s="85"/>
      <c r="AC1943" s="85"/>
      <c r="AD1943" s="85"/>
      <c r="AE1943" s="85"/>
      <c r="AF1943" s="85"/>
      <c r="AG1943" s="85"/>
      <c r="AH1943" s="85"/>
      <c r="AI1943" s="85"/>
      <c r="AJ1943" s="85"/>
      <c r="AK1943" s="85"/>
      <c r="AL1943" s="85"/>
      <c r="AM1943" s="85"/>
    </row>
    <row r="1944" spans="20:39">
      <c r="T1944" s="85"/>
      <c r="U1944" s="85"/>
      <c r="V1944" s="85"/>
      <c r="W1944" s="85"/>
      <c r="X1944" s="85"/>
      <c r="Y1944" s="85"/>
      <c r="Z1944" s="85"/>
      <c r="AA1944" s="85"/>
      <c r="AB1944" s="85"/>
      <c r="AC1944" s="85"/>
      <c r="AD1944" s="85"/>
      <c r="AE1944" s="85"/>
      <c r="AF1944" s="85"/>
      <c r="AG1944" s="85"/>
      <c r="AH1944" s="85"/>
      <c r="AI1944" s="85"/>
      <c r="AJ1944" s="85"/>
      <c r="AK1944" s="85"/>
      <c r="AL1944" s="85"/>
      <c r="AM1944" s="85"/>
    </row>
    <row r="1945" spans="20:39">
      <c r="T1945" s="85"/>
      <c r="U1945" s="85"/>
      <c r="V1945" s="85"/>
      <c r="W1945" s="85"/>
      <c r="X1945" s="85"/>
      <c r="Y1945" s="85"/>
      <c r="Z1945" s="85"/>
      <c r="AA1945" s="85"/>
      <c r="AB1945" s="85"/>
      <c r="AC1945" s="85"/>
      <c r="AD1945" s="85"/>
      <c r="AE1945" s="85"/>
      <c r="AF1945" s="85"/>
      <c r="AG1945" s="85"/>
      <c r="AH1945" s="85"/>
      <c r="AI1945" s="85"/>
      <c r="AJ1945" s="85"/>
      <c r="AK1945" s="85"/>
      <c r="AL1945" s="85"/>
      <c r="AM1945" s="85"/>
    </row>
    <row r="1946" spans="20:39">
      <c r="T1946" s="85"/>
      <c r="U1946" s="85"/>
      <c r="V1946" s="85"/>
      <c r="W1946" s="85"/>
      <c r="X1946" s="85"/>
      <c r="Y1946" s="85"/>
      <c r="Z1946" s="85"/>
      <c r="AA1946" s="85"/>
      <c r="AB1946" s="85"/>
      <c r="AC1946" s="85"/>
      <c r="AD1946" s="85"/>
      <c r="AE1946" s="85"/>
      <c r="AF1946" s="85"/>
      <c r="AG1946" s="85"/>
      <c r="AH1946" s="85"/>
      <c r="AI1946" s="85"/>
      <c r="AJ1946" s="85"/>
      <c r="AK1946" s="85"/>
      <c r="AL1946" s="85"/>
      <c r="AM1946" s="85"/>
    </row>
    <row r="1947" spans="20:39">
      <c r="T1947" s="85"/>
      <c r="U1947" s="85"/>
      <c r="V1947" s="85"/>
      <c r="W1947" s="85"/>
      <c r="X1947" s="85"/>
      <c r="Y1947" s="85"/>
      <c r="Z1947" s="85"/>
      <c r="AA1947" s="85"/>
      <c r="AB1947" s="85"/>
      <c r="AC1947" s="85"/>
      <c r="AD1947" s="85"/>
      <c r="AE1947" s="85"/>
      <c r="AF1947" s="85"/>
      <c r="AG1947" s="85"/>
      <c r="AH1947" s="85"/>
      <c r="AI1947" s="85"/>
      <c r="AJ1947" s="85"/>
      <c r="AK1947" s="85"/>
      <c r="AL1947" s="85"/>
      <c r="AM1947" s="85"/>
    </row>
    <row r="1948" spans="20:39">
      <c r="T1948" s="85"/>
      <c r="U1948" s="85"/>
      <c r="V1948" s="85"/>
      <c r="W1948" s="85"/>
      <c r="X1948" s="85"/>
      <c r="Y1948" s="85"/>
      <c r="Z1948" s="85"/>
      <c r="AA1948" s="85"/>
      <c r="AB1948" s="85"/>
      <c r="AC1948" s="85"/>
      <c r="AD1948" s="85"/>
      <c r="AE1948" s="85"/>
      <c r="AF1948" s="85"/>
      <c r="AG1948" s="85"/>
      <c r="AH1948" s="85"/>
      <c r="AI1948" s="85"/>
      <c r="AJ1948" s="85"/>
      <c r="AK1948" s="85"/>
      <c r="AL1948" s="85"/>
      <c r="AM1948" s="85"/>
    </row>
    <row r="1949" spans="20:39">
      <c r="T1949" s="85"/>
      <c r="U1949" s="85"/>
      <c r="V1949" s="85"/>
      <c r="W1949" s="85"/>
      <c r="X1949" s="85"/>
      <c r="Y1949" s="85"/>
      <c r="Z1949" s="85"/>
      <c r="AA1949" s="85"/>
      <c r="AB1949" s="85"/>
      <c r="AC1949" s="85"/>
      <c r="AD1949" s="85"/>
      <c r="AE1949" s="85"/>
      <c r="AF1949" s="85"/>
      <c r="AG1949" s="85"/>
      <c r="AH1949" s="85"/>
      <c r="AI1949" s="85"/>
      <c r="AJ1949" s="85"/>
      <c r="AK1949" s="85"/>
      <c r="AL1949" s="85"/>
      <c r="AM1949" s="85"/>
    </row>
    <row r="1950" spans="20:39">
      <c r="T1950" s="85"/>
      <c r="U1950" s="85"/>
      <c r="V1950" s="85"/>
      <c r="W1950" s="85"/>
      <c r="X1950" s="85"/>
      <c r="Y1950" s="85"/>
      <c r="Z1950" s="85"/>
      <c r="AA1950" s="85"/>
      <c r="AB1950" s="85"/>
      <c r="AC1950" s="85"/>
      <c r="AD1950" s="85"/>
      <c r="AE1950" s="85"/>
      <c r="AF1950" s="85"/>
      <c r="AG1950" s="85"/>
      <c r="AH1950" s="85"/>
      <c r="AI1950" s="85"/>
      <c r="AJ1950" s="85"/>
      <c r="AK1950" s="85"/>
      <c r="AL1950" s="85"/>
      <c r="AM1950" s="85"/>
    </row>
    <row r="1951" spans="20:39">
      <c r="T1951" s="85"/>
      <c r="U1951" s="85"/>
      <c r="V1951" s="85"/>
      <c r="W1951" s="85"/>
      <c r="X1951" s="85"/>
      <c r="Y1951" s="85"/>
      <c r="Z1951" s="85"/>
      <c r="AA1951" s="85"/>
      <c r="AB1951" s="85"/>
      <c r="AC1951" s="85"/>
      <c r="AD1951" s="85"/>
      <c r="AE1951" s="85"/>
      <c r="AF1951" s="85"/>
      <c r="AG1951" s="85"/>
      <c r="AH1951" s="85"/>
      <c r="AI1951" s="85"/>
      <c r="AJ1951" s="85"/>
      <c r="AK1951" s="85"/>
      <c r="AL1951" s="85"/>
      <c r="AM1951" s="85"/>
    </row>
    <row r="1952" spans="20:39">
      <c r="T1952" s="85"/>
      <c r="U1952" s="85"/>
      <c r="V1952" s="85"/>
      <c r="W1952" s="85"/>
      <c r="X1952" s="85"/>
      <c r="Y1952" s="85"/>
      <c r="Z1952" s="85"/>
      <c r="AA1952" s="85"/>
      <c r="AB1952" s="85"/>
      <c r="AC1952" s="85"/>
      <c r="AD1952" s="85"/>
      <c r="AE1952" s="85"/>
      <c r="AF1952" s="85"/>
      <c r="AG1952" s="85"/>
      <c r="AH1952" s="85"/>
      <c r="AI1952" s="85"/>
      <c r="AJ1952" s="85"/>
      <c r="AK1952" s="85"/>
      <c r="AL1952" s="85"/>
      <c r="AM1952" s="85"/>
    </row>
    <row r="1953" spans="20:39">
      <c r="T1953" s="85"/>
      <c r="U1953" s="85"/>
      <c r="V1953" s="85"/>
      <c r="W1953" s="85"/>
      <c r="X1953" s="85"/>
      <c r="Y1953" s="85"/>
      <c r="Z1953" s="85"/>
      <c r="AA1953" s="85"/>
      <c r="AB1953" s="85"/>
      <c r="AC1953" s="85"/>
      <c r="AD1953" s="85"/>
      <c r="AE1953" s="85"/>
      <c r="AF1953" s="85"/>
      <c r="AG1953" s="85"/>
      <c r="AH1953" s="85"/>
      <c r="AI1953" s="85"/>
      <c r="AJ1953" s="85"/>
      <c r="AK1953" s="85"/>
      <c r="AL1953" s="85"/>
      <c r="AM1953" s="85"/>
    </row>
    <row r="1954" spans="20:39">
      <c r="T1954" s="85"/>
      <c r="U1954" s="85"/>
      <c r="V1954" s="85"/>
      <c r="W1954" s="85"/>
      <c r="X1954" s="85"/>
      <c r="Y1954" s="85"/>
      <c r="Z1954" s="85"/>
      <c r="AA1954" s="85"/>
      <c r="AB1954" s="85"/>
      <c r="AC1954" s="85"/>
      <c r="AD1954" s="85"/>
      <c r="AE1954" s="85"/>
      <c r="AF1954" s="85"/>
      <c r="AG1954" s="85"/>
      <c r="AH1954" s="85"/>
      <c r="AI1954" s="85"/>
      <c r="AJ1954" s="85"/>
      <c r="AK1954" s="85"/>
      <c r="AL1954" s="85"/>
      <c r="AM1954" s="85"/>
    </row>
    <row r="1955" spans="20:39">
      <c r="T1955" s="85"/>
      <c r="U1955" s="85"/>
      <c r="V1955" s="85"/>
      <c r="W1955" s="85"/>
      <c r="X1955" s="85"/>
      <c r="Y1955" s="85"/>
      <c r="Z1955" s="85"/>
      <c r="AA1955" s="85"/>
      <c r="AB1955" s="85"/>
      <c r="AC1955" s="85"/>
      <c r="AD1955" s="85"/>
      <c r="AE1955" s="85"/>
      <c r="AF1955" s="85"/>
      <c r="AG1955" s="85"/>
      <c r="AH1955" s="85"/>
      <c r="AI1955" s="85"/>
      <c r="AJ1955" s="85"/>
      <c r="AK1955" s="85"/>
      <c r="AL1955" s="85"/>
      <c r="AM1955" s="85"/>
    </row>
    <row r="1956" spans="20:39">
      <c r="T1956" s="85"/>
      <c r="U1956" s="85"/>
      <c r="V1956" s="85"/>
      <c r="W1956" s="85"/>
      <c r="X1956" s="85"/>
      <c r="Y1956" s="85"/>
      <c r="Z1956" s="85"/>
      <c r="AA1956" s="85"/>
      <c r="AB1956" s="85"/>
      <c r="AC1956" s="85"/>
      <c r="AD1956" s="85"/>
      <c r="AE1956" s="85"/>
      <c r="AF1956" s="85"/>
      <c r="AG1956" s="85"/>
      <c r="AH1956" s="85"/>
      <c r="AI1956" s="85"/>
      <c r="AJ1956" s="85"/>
      <c r="AK1956" s="85"/>
      <c r="AL1956" s="85"/>
      <c r="AM1956" s="85"/>
    </row>
    <row r="1957" spans="20:39">
      <c r="T1957" s="85"/>
      <c r="U1957" s="85"/>
      <c r="V1957" s="85"/>
      <c r="W1957" s="85"/>
      <c r="X1957" s="85"/>
      <c r="Y1957" s="85"/>
      <c r="Z1957" s="85"/>
      <c r="AA1957" s="85"/>
      <c r="AB1957" s="85"/>
      <c r="AC1957" s="85"/>
      <c r="AD1957" s="85"/>
      <c r="AE1957" s="85"/>
      <c r="AF1957" s="85"/>
      <c r="AG1957" s="85"/>
      <c r="AH1957" s="85"/>
      <c r="AI1957" s="85"/>
      <c r="AJ1957" s="85"/>
      <c r="AK1957" s="85"/>
      <c r="AL1957" s="85"/>
      <c r="AM1957" s="85"/>
    </row>
    <row r="1958" spans="20:39">
      <c r="T1958" s="85"/>
      <c r="U1958" s="85"/>
      <c r="V1958" s="85"/>
      <c r="W1958" s="85"/>
      <c r="X1958" s="85"/>
      <c r="Y1958" s="85"/>
      <c r="Z1958" s="85"/>
      <c r="AA1958" s="85"/>
      <c r="AB1958" s="85"/>
      <c r="AC1958" s="85"/>
      <c r="AD1958" s="85"/>
      <c r="AE1958" s="85"/>
      <c r="AF1958" s="85"/>
      <c r="AG1958" s="85"/>
      <c r="AH1958" s="85"/>
      <c r="AI1958" s="85"/>
      <c r="AJ1958" s="85"/>
      <c r="AK1958" s="85"/>
      <c r="AL1958" s="85"/>
      <c r="AM1958" s="85"/>
    </row>
    <row r="1959" spans="20:39">
      <c r="T1959" s="85"/>
      <c r="U1959" s="85"/>
      <c r="V1959" s="85"/>
      <c r="W1959" s="85"/>
      <c r="X1959" s="85"/>
      <c r="Y1959" s="85"/>
      <c r="Z1959" s="85"/>
      <c r="AA1959" s="85"/>
      <c r="AB1959" s="85"/>
      <c r="AC1959" s="85"/>
      <c r="AD1959" s="85"/>
      <c r="AE1959" s="85"/>
      <c r="AF1959" s="85"/>
      <c r="AG1959" s="85"/>
      <c r="AH1959" s="85"/>
      <c r="AI1959" s="85"/>
      <c r="AJ1959" s="85"/>
      <c r="AK1959" s="85"/>
      <c r="AL1959" s="85"/>
      <c r="AM1959" s="85"/>
    </row>
    <row r="1960" spans="20:39">
      <c r="T1960" s="85"/>
      <c r="U1960" s="85"/>
      <c r="V1960" s="85"/>
      <c r="W1960" s="85"/>
      <c r="X1960" s="85"/>
      <c r="Y1960" s="85"/>
      <c r="Z1960" s="85"/>
      <c r="AA1960" s="85"/>
      <c r="AB1960" s="85"/>
      <c r="AC1960" s="85"/>
      <c r="AD1960" s="85"/>
      <c r="AE1960" s="85"/>
      <c r="AF1960" s="85"/>
      <c r="AG1960" s="85"/>
      <c r="AH1960" s="85"/>
      <c r="AI1960" s="85"/>
      <c r="AJ1960" s="85"/>
      <c r="AK1960" s="85"/>
      <c r="AL1960" s="85"/>
      <c r="AM1960" s="85"/>
    </row>
    <row r="1961" spans="20:39">
      <c r="T1961" s="85"/>
      <c r="U1961" s="85"/>
      <c r="V1961" s="85"/>
      <c r="W1961" s="85"/>
      <c r="X1961" s="85"/>
      <c r="Y1961" s="85"/>
      <c r="Z1961" s="85"/>
      <c r="AA1961" s="85"/>
      <c r="AB1961" s="85"/>
      <c r="AC1961" s="85"/>
      <c r="AD1961" s="85"/>
      <c r="AE1961" s="85"/>
      <c r="AF1961" s="85"/>
      <c r="AG1961" s="85"/>
      <c r="AH1961" s="85"/>
      <c r="AI1961" s="85"/>
      <c r="AJ1961" s="85"/>
      <c r="AK1961" s="85"/>
      <c r="AL1961" s="85"/>
      <c r="AM1961" s="85"/>
    </row>
    <row r="1962" spans="20:39">
      <c r="T1962" s="85"/>
      <c r="U1962" s="85"/>
      <c r="V1962" s="85"/>
      <c r="W1962" s="85"/>
      <c r="X1962" s="85"/>
      <c r="Y1962" s="85"/>
      <c r="Z1962" s="85"/>
      <c r="AA1962" s="85"/>
      <c r="AB1962" s="85"/>
      <c r="AC1962" s="85"/>
      <c r="AD1962" s="85"/>
      <c r="AE1962" s="85"/>
      <c r="AF1962" s="85"/>
      <c r="AG1962" s="85"/>
      <c r="AH1962" s="85"/>
      <c r="AI1962" s="85"/>
      <c r="AJ1962" s="85"/>
      <c r="AK1962" s="85"/>
      <c r="AL1962" s="85"/>
      <c r="AM1962" s="85"/>
    </row>
    <row r="1963" spans="20:39">
      <c r="T1963" s="85"/>
      <c r="U1963" s="85"/>
      <c r="V1963" s="85"/>
      <c r="W1963" s="85"/>
      <c r="X1963" s="85"/>
      <c r="Y1963" s="85"/>
      <c r="Z1963" s="85"/>
      <c r="AA1963" s="85"/>
      <c r="AB1963" s="85"/>
      <c r="AC1963" s="85"/>
      <c r="AD1963" s="85"/>
      <c r="AE1963" s="85"/>
      <c r="AF1963" s="85"/>
      <c r="AG1963" s="85"/>
      <c r="AH1963" s="85"/>
      <c r="AI1963" s="85"/>
      <c r="AJ1963" s="85"/>
      <c r="AK1963" s="85"/>
      <c r="AL1963" s="85"/>
      <c r="AM1963" s="85"/>
    </row>
    <row r="1964" spans="20:39">
      <c r="T1964" s="85"/>
      <c r="U1964" s="85"/>
      <c r="V1964" s="85"/>
      <c r="W1964" s="85"/>
      <c r="X1964" s="85"/>
      <c r="Y1964" s="85"/>
      <c r="Z1964" s="85"/>
      <c r="AA1964" s="85"/>
      <c r="AB1964" s="85"/>
      <c r="AC1964" s="85"/>
      <c r="AD1964" s="85"/>
      <c r="AE1964" s="85"/>
      <c r="AF1964" s="85"/>
      <c r="AG1964" s="85"/>
      <c r="AH1964" s="85"/>
      <c r="AI1964" s="85"/>
      <c r="AJ1964" s="85"/>
      <c r="AK1964" s="85"/>
      <c r="AL1964" s="85"/>
      <c r="AM1964" s="85"/>
    </row>
    <row r="1965" spans="20:39">
      <c r="T1965" s="85"/>
      <c r="U1965" s="85"/>
      <c r="V1965" s="85"/>
      <c r="W1965" s="85"/>
      <c r="X1965" s="85"/>
      <c r="Y1965" s="85"/>
      <c r="Z1965" s="85"/>
      <c r="AA1965" s="85"/>
      <c r="AB1965" s="85"/>
      <c r="AC1965" s="85"/>
      <c r="AD1965" s="85"/>
      <c r="AE1965" s="85"/>
      <c r="AF1965" s="85"/>
      <c r="AG1965" s="85"/>
      <c r="AH1965" s="85"/>
      <c r="AI1965" s="85"/>
      <c r="AJ1965" s="85"/>
      <c r="AK1965" s="85"/>
      <c r="AL1965" s="85"/>
      <c r="AM1965" s="85"/>
    </row>
    <row r="1966" spans="20:39">
      <c r="T1966" s="85"/>
      <c r="U1966" s="85"/>
      <c r="V1966" s="85"/>
      <c r="W1966" s="85"/>
      <c r="X1966" s="85"/>
      <c r="Y1966" s="85"/>
      <c r="Z1966" s="85"/>
      <c r="AA1966" s="85"/>
      <c r="AB1966" s="85"/>
      <c r="AC1966" s="85"/>
      <c r="AD1966" s="85"/>
      <c r="AE1966" s="85"/>
      <c r="AF1966" s="85"/>
      <c r="AG1966" s="85"/>
      <c r="AH1966" s="85"/>
      <c r="AI1966" s="85"/>
      <c r="AJ1966" s="85"/>
      <c r="AK1966" s="85"/>
      <c r="AL1966" s="85"/>
      <c r="AM1966" s="85"/>
    </row>
    <row r="1967" spans="20:39">
      <c r="T1967" s="85"/>
      <c r="U1967" s="85"/>
      <c r="V1967" s="85"/>
      <c r="W1967" s="85"/>
      <c r="X1967" s="85"/>
      <c r="Y1967" s="85"/>
      <c r="Z1967" s="85"/>
      <c r="AA1967" s="85"/>
      <c r="AB1967" s="85"/>
      <c r="AC1967" s="85"/>
      <c r="AD1967" s="85"/>
      <c r="AE1967" s="85"/>
      <c r="AF1967" s="85"/>
      <c r="AG1967" s="85"/>
      <c r="AH1967" s="85"/>
      <c r="AI1967" s="85"/>
      <c r="AJ1967" s="85"/>
      <c r="AK1967" s="85"/>
      <c r="AL1967" s="85"/>
      <c r="AM1967" s="85"/>
    </row>
    <row r="1968" spans="20:39">
      <c r="T1968" s="85"/>
      <c r="U1968" s="85"/>
      <c r="V1968" s="85"/>
      <c r="W1968" s="85"/>
      <c r="X1968" s="85"/>
      <c r="Y1968" s="85"/>
      <c r="Z1968" s="85"/>
      <c r="AA1968" s="85"/>
      <c r="AB1968" s="85"/>
      <c r="AC1968" s="85"/>
      <c r="AD1968" s="85"/>
      <c r="AE1968" s="85"/>
      <c r="AF1968" s="85"/>
      <c r="AG1968" s="85"/>
      <c r="AH1968" s="85"/>
      <c r="AI1968" s="85"/>
      <c r="AJ1968" s="85"/>
      <c r="AK1968" s="85"/>
      <c r="AL1968" s="85"/>
      <c r="AM1968" s="85"/>
    </row>
    <row r="1969" spans="20:39">
      <c r="T1969" s="85"/>
      <c r="U1969" s="85"/>
      <c r="V1969" s="85"/>
      <c r="W1969" s="85"/>
      <c r="X1969" s="85"/>
      <c r="Y1969" s="85"/>
      <c r="Z1969" s="85"/>
      <c r="AA1969" s="85"/>
      <c r="AB1969" s="85"/>
      <c r="AC1969" s="85"/>
      <c r="AD1969" s="85"/>
      <c r="AE1969" s="85"/>
      <c r="AF1969" s="85"/>
      <c r="AG1969" s="85"/>
      <c r="AH1969" s="85"/>
      <c r="AI1969" s="85"/>
      <c r="AJ1969" s="85"/>
      <c r="AK1969" s="85"/>
      <c r="AL1969" s="85"/>
      <c r="AM1969" s="85"/>
    </row>
    <row r="1970" spans="20:39">
      <c r="T1970" s="85"/>
      <c r="U1970" s="85"/>
      <c r="V1970" s="85"/>
      <c r="W1970" s="85"/>
      <c r="X1970" s="85"/>
      <c r="Y1970" s="85"/>
      <c r="Z1970" s="85"/>
      <c r="AA1970" s="85"/>
      <c r="AB1970" s="85"/>
      <c r="AC1970" s="85"/>
      <c r="AD1970" s="85"/>
      <c r="AE1970" s="85"/>
      <c r="AF1970" s="85"/>
      <c r="AG1970" s="85"/>
      <c r="AH1970" s="85"/>
      <c r="AI1970" s="85"/>
      <c r="AJ1970" s="85"/>
      <c r="AK1970" s="85"/>
      <c r="AL1970" s="85"/>
      <c r="AM1970" s="85"/>
    </row>
    <row r="1971" spans="20:39">
      <c r="T1971" s="85"/>
      <c r="U1971" s="85"/>
      <c r="V1971" s="85"/>
      <c r="W1971" s="85"/>
      <c r="X1971" s="85"/>
      <c r="Y1971" s="85"/>
      <c r="Z1971" s="85"/>
      <c r="AA1971" s="85"/>
      <c r="AB1971" s="85"/>
      <c r="AC1971" s="85"/>
      <c r="AD1971" s="85"/>
      <c r="AE1971" s="85"/>
      <c r="AF1971" s="85"/>
      <c r="AG1971" s="85"/>
      <c r="AH1971" s="85"/>
      <c r="AI1971" s="85"/>
      <c r="AJ1971" s="85"/>
      <c r="AK1971" s="85"/>
      <c r="AL1971" s="85"/>
      <c r="AM1971" s="85"/>
    </row>
    <row r="1972" spans="20:39">
      <c r="T1972" s="85"/>
      <c r="U1972" s="85"/>
      <c r="V1972" s="85"/>
      <c r="W1972" s="85"/>
      <c r="X1972" s="85"/>
      <c r="Y1972" s="85"/>
      <c r="Z1972" s="85"/>
      <c r="AA1972" s="85"/>
      <c r="AB1972" s="85"/>
      <c r="AC1972" s="85"/>
      <c r="AD1972" s="85"/>
      <c r="AE1972" s="85"/>
      <c r="AF1972" s="85"/>
      <c r="AG1972" s="85"/>
      <c r="AH1972" s="85"/>
      <c r="AI1972" s="85"/>
      <c r="AJ1972" s="85"/>
      <c r="AK1972" s="85"/>
      <c r="AL1972" s="85"/>
      <c r="AM1972" s="85"/>
    </row>
    <row r="1973" spans="20:39">
      <c r="T1973" s="85"/>
      <c r="U1973" s="85"/>
      <c r="V1973" s="85"/>
      <c r="W1973" s="85"/>
      <c r="X1973" s="85"/>
      <c r="Y1973" s="85"/>
      <c r="Z1973" s="85"/>
      <c r="AA1973" s="85"/>
      <c r="AB1973" s="85"/>
      <c r="AC1973" s="85"/>
      <c r="AD1973" s="85"/>
      <c r="AE1973" s="85"/>
      <c r="AF1973" s="85"/>
      <c r="AG1973" s="85"/>
      <c r="AH1973" s="85"/>
      <c r="AI1973" s="85"/>
      <c r="AJ1973" s="85"/>
      <c r="AK1973" s="85"/>
      <c r="AL1973" s="85"/>
      <c r="AM1973" s="85"/>
    </row>
    <row r="1974" spans="20:39">
      <c r="T1974" s="85"/>
      <c r="U1974" s="85"/>
      <c r="V1974" s="85"/>
      <c r="W1974" s="85"/>
      <c r="X1974" s="85"/>
      <c r="Y1974" s="85"/>
      <c r="Z1974" s="85"/>
      <c r="AA1974" s="85"/>
      <c r="AB1974" s="85"/>
      <c r="AC1974" s="85"/>
      <c r="AD1974" s="85"/>
      <c r="AE1974" s="85"/>
      <c r="AF1974" s="85"/>
      <c r="AG1974" s="85"/>
      <c r="AH1974" s="85"/>
      <c r="AI1974" s="85"/>
      <c r="AJ1974" s="85"/>
      <c r="AK1974" s="85"/>
      <c r="AL1974" s="85"/>
      <c r="AM1974" s="85"/>
    </row>
    <row r="1975" spans="20:39">
      <c r="T1975" s="85"/>
      <c r="U1975" s="85"/>
      <c r="V1975" s="85"/>
      <c r="W1975" s="85"/>
      <c r="X1975" s="85"/>
      <c r="Y1975" s="85"/>
      <c r="Z1975" s="85"/>
      <c r="AA1975" s="85"/>
      <c r="AB1975" s="85"/>
      <c r="AC1975" s="85"/>
      <c r="AD1975" s="85"/>
      <c r="AE1975" s="85"/>
      <c r="AF1975" s="85"/>
      <c r="AG1975" s="85"/>
      <c r="AH1975" s="85"/>
      <c r="AI1975" s="85"/>
      <c r="AJ1975" s="85"/>
      <c r="AK1975" s="85"/>
      <c r="AL1975" s="85"/>
      <c r="AM1975" s="85"/>
    </row>
    <row r="1976" spans="20:39">
      <c r="T1976" s="85"/>
      <c r="U1976" s="85"/>
      <c r="V1976" s="85"/>
      <c r="W1976" s="85"/>
      <c r="X1976" s="85"/>
      <c r="Y1976" s="85"/>
      <c r="Z1976" s="85"/>
      <c r="AA1976" s="85"/>
      <c r="AB1976" s="85"/>
      <c r="AC1976" s="85"/>
      <c r="AD1976" s="85"/>
      <c r="AE1976" s="85"/>
      <c r="AF1976" s="85"/>
      <c r="AG1976" s="85"/>
      <c r="AH1976" s="85"/>
      <c r="AI1976" s="85"/>
      <c r="AJ1976" s="85"/>
      <c r="AK1976" s="85"/>
      <c r="AL1976" s="85"/>
      <c r="AM1976" s="85"/>
    </row>
    <row r="1977" spans="20:39">
      <c r="T1977" s="85"/>
      <c r="U1977" s="85"/>
      <c r="V1977" s="85"/>
      <c r="W1977" s="85"/>
      <c r="X1977" s="85"/>
      <c r="Y1977" s="85"/>
      <c r="Z1977" s="85"/>
      <c r="AA1977" s="85"/>
      <c r="AB1977" s="85"/>
      <c r="AC1977" s="85"/>
      <c r="AD1977" s="85"/>
      <c r="AE1977" s="85"/>
      <c r="AF1977" s="85"/>
      <c r="AG1977" s="85"/>
      <c r="AH1977" s="85"/>
      <c r="AI1977" s="85"/>
      <c r="AJ1977" s="85"/>
      <c r="AK1977" s="85"/>
      <c r="AL1977" s="85"/>
      <c r="AM1977" s="85"/>
    </row>
    <row r="1978" spans="20:39">
      <c r="T1978" s="85"/>
      <c r="U1978" s="85"/>
      <c r="V1978" s="85"/>
      <c r="W1978" s="85"/>
      <c r="X1978" s="85"/>
      <c r="Y1978" s="85"/>
      <c r="Z1978" s="85"/>
      <c r="AA1978" s="85"/>
      <c r="AB1978" s="85"/>
      <c r="AC1978" s="85"/>
      <c r="AD1978" s="85"/>
      <c r="AE1978" s="85"/>
      <c r="AF1978" s="85"/>
      <c r="AG1978" s="85"/>
      <c r="AH1978" s="85"/>
      <c r="AI1978" s="85"/>
      <c r="AJ1978" s="85"/>
      <c r="AK1978" s="85"/>
      <c r="AL1978" s="85"/>
      <c r="AM1978" s="85"/>
    </row>
    <row r="1979" spans="20:39">
      <c r="T1979" s="85"/>
      <c r="U1979" s="85"/>
      <c r="V1979" s="85"/>
      <c r="W1979" s="85"/>
      <c r="X1979" s="85"/>
      <c r="Y1979" s="85"/>
      <c r="Z1979" s="85"/>
      <c r="AA1979" s="85"/>
      <c r="AB1979" s="85"/>
      <c r="AC1979" s="85"/>
      <c r="AD1979" s="85"/>
      <c r="AE1979" s="85"/>
      <c r="AF1979" s="85"/>
      <c r="AG1979" s="85"/>
      <c r="AH1979" s="85"/>
      <c r="AI1979" s="85"/>
      <c r="AJ1979" s="85"/>
      <c r="AK1979" s="85"/>
      <c r="AL1979" s="85"/>
      <c r="AM1979" s="85"/>
    </row>
    <row r="1980" spans="20:39">
      <c r="T1980" s="85"/>
      <c r="U1980" s="85"/>
      <c r="V1980" s="85"/>
      <c r="W1980" s="85"/>
      <c r="X1980" s="85"/>
      <c r="Y1980" s="85"/>
      <c r="Z1980" s="85"/>
      <c r="AA1980" s="85"/>
      <c r="AB1980" s="85"/>
      <c r="AC1980" s="85"/>
      <c r="AD1980" s="85"/>
      <c r="AE1980" s="85"/>
      <c r="AF1980" s="85"/>
      <c r="AG1980" s="85"/>
      <c r="AH1980" s="85"/>
      <c r="AI1980" s="85"/>
      <c r="AJ1980" s="85"/>
      <c r="AK1980" s="85"/>
      <c r="AL1980" s="85"/>
      <c r="AM1980" s="85"/>
    </row>
    <row r="1981" spans="20:39">
      <c r="T1981" s="85"/>
      <c r="U1981" s="85"/>
      <c r="V1981" s="85"/>
      <c r="W1981" s="85"/>
      <c r="X1981" s="85"/>
      <c r="Y1981" s="85"/>
      <c r="Z1981" s="85"/>
      <c r="AA1981" s="85"/>
      <c r="AB1981" s="85"/>
      <c r="AC1981" s="85"/>
      <c r="AD1981" s="85"/>
      <c r="AE1981" s="85"/>
      <c r="AF1981" s="85"/>
      <c r="AG1981" s="85"/>
      <c r="AH1981" s="85"/>
      <c r="AI1981" s="85"/>
      <c r="AJ1981" s="85"/>
      <c r="AK1981" s="85"/>
      <c r="AL1981" s="85"/>
      <c r="AM1981" s="85"/>
    </row>
    <row r="1982" spans="20:39">
      <c r="T1982" s="85"/>
      <c r="U1982" s="85"/>
      <c r="V1982" s="85"/>
      <c r="W1982" s="85"/>
      <c r="X1982" s="85"/>
      <c r="Y1982" s="85"/>
      <c r="Z1982" s="85"/>
      <c r="AA1982" s="85"/>
      <c r="AB1982" s="85"/>
      <c r="AC1982" s="85"/>
      <c r="AD1982" s="85"/>
      <c r="AE1982" s="85"/>
      <c r="AF1982" s="85"/>
      <c r="AG1982" s="85"/>
      <c r="AH1982" s="85"/>
      <c r="AI1982" s="85"/>
      <c r="AJ1982" s="85"/>
      <c r="AK1982" s="85"/>
      <c r="AL1982" s="85"/>
      <c r="AM1982" s="85"/>
    </row>
    <row r="1983" spans="20:39">
      <c r="T1983" s="85"/>
      <c r="U1983" s="85"/>
      <c r="V1983" s="85"/>
      <c r="W1983" s="85"/>
      <c r="X1983" s="85"/>
      <c r="Y1983" s="85"/>
      <c r="Z1983" s="85"/>
      <c r="AA1983" s="85"/>
      <c r="AB1983" s="85"/>
      <c r="AC1983" s="85"/>
      <c r="AD1983" s="85"/>
      <c r="AE1983" s="85"/>
      <c r="AF1983" s="85"/>
      <c r="AG1983" s="85"/>
      <c r="AH1983" s="85"/>
      <c r="AI1983" s="85"/>
      <c r="AJ1983" s="85"/>
      <c r="AK1983" s="85"/>
      <c r="AL1983" s="85"/>
      <c r="AM1983" s="85"/>
    </row>
    <row r="1984" spans="20:39">
      <c r="T1984" s="85"/>
      <c r="U1984" s="85"/>
      <c r="V1984" s="85"/>
      <c r="W1984" s="85"/>
      <c r="X1984" s="85"/>
      <c r="Y1984" s="85"/>
      <c r="Z1984" s="85"/>
      <c r="AA1984" s="85"/>
      <c r="AB1984" s="85"/>
      <c r="AC1984" s="85"/>
      <c r="AD1984" s="85"/>
      <c r="AE1984" s="85"/>
      <c r="AF1984" s="85"/>
      <c r="AG1984" s="85"/>
      <c r="AH1984" s="85"/>
      <c r="AI1984" s="85"/>
      <c r="AJ1984" s="85"/>
      <c r="AK1984" s="85"/>
      <c r="AL1984" s="85"/>
      <c r="AM1984" s="85"/>
    </row>
    <row r="1985" spans="20:39">
      <c r="T1985" s="85"/>
      <c r="U1985" s="85"/>
      <c r="V1985" s="85"/>
      <c r="W1985" s="85"/>
      <c r="X1985" s="85"/>
      <c r="Y1985" s="85"/>
      <c r="Z1985" s="85"/>
      <c r="AA1985" s="85"/>
      <c r="AB1985" s="85"/>
      <c r="AC1985" s="85"/>
      <c r="AD1985" s="85"/>
      <c r="AE1985" s="85"/>
      <c r="AF1985" s="85"/>
      <c r="AG1985" s="85"/>
      <c r="AH1985" s="85"/>
      <c r="AI1985" s="85"/>
      <c r="AJ1985" s="85"/>
      <c r="AK1985" s="85"/>
      <c r="AL1985" s="85"/>
      <c r="AM1985" s="85"/>
    </row>
    <row r="1986" spans="20:39">
      <c r="T1986" s="85"/>
      <c r="U1986" s="85"/>
      <c r="V1986" s="85"/>
      <c r="W1986" s="85"/>
      <c r="X1986" s="85"/>
      <c r="Y1986" s="85"/>
      <c r="Z1986" s="85"/>
      <c r="AA1986" s="85"/>
      <c r="AB1986" s="85"/>
      <c r="AC1986" s="85"/>
      <c r="AD1986" s="85"/>
      <c r="AE1986" s="85"/>
      <c r="AF1986" s="85"/>
      <c r="AG1986" s="85"/>
      <c r="AH1986" s="85"/>
      <c r="AI1986" s="85"/>
      <c r="AJ1986" s="85"/>
      <c r="AK1986" s="85"/>
      <c r="AL1986" s="85"/>
      <c r="AM1986" s="85"/>
    </row>
    <row r="1987" spans="20:39">
      <c r="T1987" s="85"/>
      <c r="U1987" s="85"/>
      <c r="V1987" s="85"/>
      <c r="W1987" s="85"/>
      <c r="X1987" s="85"/>
      <c r="Y1987" s="85"/>
      <c r="Z1987" s="85"/>
      <c r="AA1987" s="85"/>
      <c r="AB1987" s="85"/>
      <c r="AC1987" s="85"/>
      <c r="AD1987" s="85"/>
      <c r="AE1987" s="85"/>
      <c r="AF1987" s="85"/>
      <c r="AG1987" s="85"/>
      <c r="AH1987" s="85"/>
      <c r="AI1987" s="85"/>
      <c r="AJ1987" s="85"/>
      <c r="AK1987" s="85"/>
      <c r="AL1987" s="85"/>
      <c r="AM1987" s="85"/>
    </row>
    <row r="1988" spans="20:39">
      <c r="T1988" s="85"/>
      <c r="U1988" s="85"/>
      <c r="V1988" s="85"/>
      <c r="W1988" s="85"/>
      <c r="X1988" s="85"/>
      <c r="Y1988" s="85"/>
      <c r="Z1988" s="85"/>
      <c r="AA1988" s="85"/>
      <c r="AB1988" s="85"/>
      <c r="AC1988" s="85"/>
      <c r="AD1988" s="85"/>
      <c r="AE1988" s="85"/>
      <c r="AF1988" s="85"/>
      <c r="AG1988" s="85"/>
      <c r="AH1988" s="85"/>
      <c r="AI1988" s="85"/>
      <c r="AJ1988" s="85"/>
      <c r="AK1988" s="85"/>
      <c r="AL1988" s="85"/>
      <c r="AM1988" s="85"/>
    </row>
    <row r="1989" spans="20:39">
      <c r="T1989" s="85"/>
      <c r="U1989" s="85"/>
      <c r="V1989" s="85"/>
      <c r="W1989" s="85"/>
      <c r="X1989" s="85"/>
      <c r="Y1989" s="85"/>
      <c r="Z1989" s="85"/>
      <c r="AA1989" s="85"/>
      <c r="AB1989" s="85"/>
      <c r="AC1989" s="85"/>
      <c r="AD1989" s="85"/>
      <c r="AE1989" s="85"/>
      <c r="AF1989" s="85"/>
      <c r="AG1989" s="85"/>
      <c r="AH1989" s="85"/>
      <c r="AI1989" s="85"/>
      <c r="AJ1989" s="85"/>
      <c r="AK1989" s="85"/>
      <c r="AL1989" s="85"/>
      <c r="AM1989" s="85"/>
    </row>
    <row r="1990" spans="20:39">
      <c r="T1990" s="85"/>
      <c r="U1990" s="85"/>
      <c r="V1990" s="85"/>
      <c r="W1990" s="85"/>
      <c r="X1990" s="85"/>
      <c r="Y1990" s="85"/>
      <c r="Z1990" s="85"/>
      <c r="AA1990" s="85"/>
      <c r="AB1990" s="85"/>
      <c r="AC1990" s="85"/>
      <c r="AD1990" s="85"/>
      <c r="AE1990" s="85"/>
      <c r="AF1990" s="85"/>
      <c r="AG1990" s="85"/>
      <c r="AH1990" s="85"/>
      <c r="AI1990" s="85"/>
      <c r="AJ1990" s="85"/>
      <c r="AK1990" s="85"/>
      <c r="AL1990" s="85"/>
      <c r="AM1990" s="85"/>
    </row>
    <row r="1991" spans="20:39">
      <c r="T1991" s="85"/>
      <c r="U1991" s="85"/>
      <c r="V1991" s="85"/>
      <c r="W1991" s="85"/>
      <c r="X1991" s="85"/>
      <c r="Y1991" s="85"/>
      <c r="Z1991" s="85"/>
      <c r="AA1991" s="85"/>
      <c r="AB1991" s="85"/>
      <c r="AC1991" s="85"/>
      <c r="AD1991" s="85"/>
      <c r="AE1991" s="85"/>
      <c r="AF1991" s="85"/>
      <c r="AG1991" s="85"/>
      <c r="AH1991" s="85"/>
      <c r="AI1991" s="85"/>
      <c r="AJ1991" s="85"/>
      <c r="AK1991" s="85"/>
      <c r="AL1991" s="85"/>
      <c r="AM1991" s="85"/>
    </row>
    <row r="1992" spans="20:39">
      <c r="T1992" s="85"/>
      <c r="U1992" s="85"/>
      <c r="V1992" s="85"/>
      <c r="W1992" s="85"/>
      <c r="X1992" s="85"/>
      <c r="Y1992" s="85"/>
      <c r="Z1992" s="85"/>
      <c r="AA1992" s="85"/>
      <c r="AB1992" s="85"/>
      <c r="AC1992" s="85"/>
      <c r="AD1992" s="85"/>
      <c r="AE1992" s="85"/>
      <c r="AF1992" s="85"/>
      <c r="AG1992" s="85"/>
      <c r="AH1992" s="85"/>
      <c r="AI1992" s="85"/>
      <c r="AJ1992" s="85"/>
      <c r="AK1992" s="85"/>
      <c r="AL1992" s="85"/>
      <c r="AM1992" s="85"/>
    </row>
    <row r="1993" spans="20:39">
      <c r="T1993" s="85"/>
      <c r="U1993" s="85"/>
      <c r="V1993" s="85"/>
      <c r="W1993" s="85"/>
      <c r="X1993" s="85"/>
      <c r="Y1993" s="85"/>
      <c r="Z1993" s="85"/>
      <c r="AA1993" s="85"/>
      <c r="AB1993" s="85"/>
      <c r="AC1993" s="85"/>
      <c r="AD1993" s="85"/>
      <c r="AE1993" s="85"/>
      <c r="AF1993" s="85"/>
      <c r="AG1993" s="85"/>
      <c r="AH1993" s="85"/>
      <c r="AI1993" s="85"/>
      <c r="AJ1993" s="85"/>
      <c r="AK1993" s="85"/>
      <c r="AL1993" s="85"/>
      <c r="AM1993" s="85"/>
    </row>
    <row r="1994" spans="20:39">
      <c r="T1994" s="85"/>
      <c r="U1994" s="85"/>
      <c r="V1994" s="85"/>
      <c r="W1994" s="85"/>
      <c r="X1994" s="85"/>
      <c r="Y1994" s="85"/>
      <c r="Z1994" s="85"/>
      <c r="AA1994" s="85"/>
      <c r="AB1994" s="85"/>
      <c r="AC1994" s="85"/>
      <c r="AD1994" s="85"/>
      <c r="AE1994" s="85"/>
      <c r="AF1994" s="85"/>
      <c r="AG1994" s="85"/>
      <c r="AH1994" s="85"/>
      <c r="AI1994" s="85"/>
      <c r="AJ1994" s="85"/>
      <c r="AK1994" s="85"/>
      <c r="AL1994" s="85"/>
      <c r="AM1994" s="85"/>
    </row>
    <row r="1995" spans="20:39">
      <c r="T1995" s="85"/>
      <c r="U1995" s="85"/>
      <c r="V1995" s="85"/>
      <c r="W1995" s="85"/>
      <c r="X1995" s="85"/>
      <c r="Y1995" s="85"/>
      <c r="Z1995" s="85"/>
      <c r="AA1995" s="85"/>
      <c r="AB1995" s="85"/>
      <c r="AC1995" s="85"/>
      <c r="AD1995" s="85"/>
      <c r="AE1995" s="85"/>
      <c r="AF1995" s="85"/>
      <c r="AG1995" s="85"/>
      <c r="AH1995" s="85"/>
      <c r="AI1995" s="85"/>
      <c r="AJ1995" s="85"/>
      <c r="AK1995" s="85"/>
      <c r="AL1995" s="85"/>
      <c r="AM1995" s="85"/>
    </row>
    <row r="1996" spans="20:39">
      <c r="T1996" s="85"/>
      <c r="U1996" s="85"/>
      <c r="V1996" s="85"/>
      <c r="W1996" s="85"/>
      <c r="X1996" s="85"/>
      <c r="Y1996" s="85"/>
      <c r="Z1996" s="85"/>
      <c r="AA1996" s="85"/>
      <c r="AB1996" s="85"/>
      <c r="AC1996" s="85"/>
      <c r="AD1996" s="85"/>
      <c r="AE1996" s="85"/>
      <c r="AF1996" s="85"/>
      <c r="AG1996" s="85"/>
      <c r="AH1996" s="85"/>
      <c r="AI1996" s="85"/>
      <c r="AJ1996" s="85"/>
      <c r="AK1996" s="85"/>
      <c r="AL1996" s="85"/>
      <c r="AM1996" s="85"/>
    </row>
    <row r="1997" spans="20:39">
      <c r="T1997" s="85"/>
      <c r="U1997" s="85"/>
      <c r="V1997" s="85"/>
      <c r="W1997" s="85"/>
      <c r="X1997" s="85"/>
      <c r="Y1997" s="85"/>
      <c r="Z1997" s="85"/>
      <c r="AA1997" s="85"/>
      <c r="AB1997" s="85"/>
      <c r="AC1997" s="85"/>
      <c r="AD1997" s="85"/>
      <c r="AE1997" s="85"/>
      <c r="AF1997" s="85"/>
      <c r="AG1997" s="85"/>
      <c r="AH1997" s="85"/>
      <c r="AI1997" s="85"/>
      <c r="AJ1997" s="85"/>
      <c r="AK1997" s="85"/>
      <c r="AL1997" s="85"/>
      <c r="AM1997" s="85"/>
    </row>
    <row r="1998" spans="20:39">
      <c r="T1998" s="85"/>
      <c r="U1998" s="85"/>
      <c r="V1998" s="85"/>
      <c r="W1998" s="85"/>
      <c r="X1998" s="85"/>
      <c r="Y1998" s="85"/>
      <c r="Z1998" s="85"/>
      <c r="AA1998" s="85"/>
      <c r="AB1998" s="85"/>
      <c r="AC1998" s="85"/>
      <c r="AD1998" s="85"/>
      <c r="AE1998" s="85"/>
      <c r="AF1998" s="85"/>
      <c r="AG1998" s="85"/>
      <c r="AH1998" s="85"/>
      <c r="AI1998" s="85"/>
      <c r="AJ1998" s="85"/>
      <c r="AK1998" s="85"/>
      <c r="AL1998" s="85"/>
      <c r="AM1998" s="85"/>
    </row>
    <row r="1999" spans="20:39">
      <c r="T1999" s="85"/>
      <c r="U1999" s="85"/>
      <c r="V1999" s="85"/>
      <c r="W1999" s="85"/>
      <c r="X1999" s="85"/>
      <c r="Y1999" s="85"/>
      <c r="Z1999" s="85"/>
      <c r="AA1999" s="85"/>
      <c r="AB1999" s="85"/>
      <c r="AC1999" s="85"/>
      <c r="AD1999" s="85"/>
      <c r="AE1999" s="85"/>
      <c r="AF1999" s="85"/>
      <c r="AG1999" s="85"/>
      <c r="AH1999" s="85"/>
      <c r="AI1999" s="85"/>
      <c r="AJ1999" s="85"/>
      <c r="AK1999" s="85"/>
      <c r="AL1999" s="85"/>
      <c r="AM1999" s="85"/>
    </row>
    <row r="2000" spans="20:39">
      <c r="T2000" s="85"/>
      <c r="U2000" s="85"/>
      <c r="V2000" s="85"/>
      <c r="W2000" s="85"/>
      <c r="X2000" s="85"/>
      <c r="Y2000" s="85"/>
      <c r="Z2000" s="85"/>
      <c r="AA2000" s="85"/>
      <c r="AB2000" s="85"/>
      <c r="AC2000" s="85"/>
      <c r="AD2000" s="85"/>
      <c r="AE2000" s="85"/>
      <c r="AF2000" s="85"/>
      <c r="AG2000" s="85"/>
      <c r="AH2000" s="85"/>
      <c r="AI2000" s="85"/>
      <c r="AJ2000" s="85"/>
      <c r="AK2000" s="85"/>
      <c r="AL2000" s="85"/>
      <c r="AM2000" s="85"/>
    </row>
    <row r="2001" spans="20:39">
      <c r="T2001" s="85"/>
      <c r="U2001" s="85"/>
      <c r="V2001" s="85"/>
      <c r="W2001" s="85"/>
      <c r="X2001" s="85"/>
      <c r="Y2001" s="85"/>
      <c r="Z2001" s="85"/>
      <c r="AA2001" s="85"/>
      <c r="AB2001" s="85"/>
      <c r="AC2001" s="85"/>
      <c r="AD2001" s="85"/>
      <c r="AE2001" s="85"/>
      <c r="AF2001" s="85"/>
      <c r="AG2001" s="85"/>
      <c r="AH2001" s="85"/>
      <c r="AI2001" s="85"/>
      <c r="AJ2001" s="85"/>
      <c r="AK2001" s="85"/>
      <c r="AL2001" s="85"/>
      <c r="AM2001" s="85"/>
    </row>
  </sheetData>
  <autoFilter ref="T1:AB200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4"/>
  <sheetViews>
    <sheetView workbookViewId="0"/>
  </sheetViews>
  <sheetFormatPr defaultColWidth="12.6640625" defaultRowHeight="15.75" customHeight="1"/>
  <cols>
    <col min="1" max="1" width="20.21875" customWidth="1"/>
    <col min="5" max="14" width="9" customWidth="1"/>
    <col min="15" max="15" width="8.109375" customWidth="1"/>
  </cols>
  <sheetData>
    <row r="1" spans="1:15">
      <c r="B1" s="84" t="s">
        <v>249</v>
      </c>
      <c r="C1" s="84" t="s">
        <v>250</v>
      </c>
      <c r="F1" s="92" t="s">
        <v>251</v>
      </c>
      <c r="G1" s="92" t="s">
        <v>252</v>
      </c>
      <c r="H1" s="92" t="s">
        <v>253</v>
      </c>
      <c r="I1" s="92" t="s">
        <v>254</v>
      </c>
      <c r="J1" s="92" t="s">
        <v>255</v>
      </c>
      <c r="K1" s="92" t="s">
        <v>256</v>
      </c>
      <c r="L1" s="92" t="s">
        <v>257</v>
      </c>
      <c r="M1" s="92" t="s">
        <v>258</v>
      </c>
      <c r="N1" s="92" t="s">
        <v>259</v>
      </c>
      <c r="O1" s="92" t="s">
        <v>260</v>
      </c>
    </row>
    <row r="2" spans="1:15">
      <c r="A2" s="175" t="s">
        <v>261</v>
      </c>
      <c r="B2" s="170"/>
      <c r="C2" s="170"/>
      <c r="E2" s="83" t="s">
        <v>262</v>
      </c>
      <c r="F2" s="92">
        <f t="shared" ref="F2:F11" si="0">SQRT(($B14-$B$3)^2+($C14-$C$3)^2)</f>
        <v>374.90059909261277</v>
      </c>
      <c r="G2" s="92">
        <f t="shared" ref="G2:G11" si="1">SQRT(($B14-$B$4)^2+($C14-$C$4)^2)</f>
        <v>197.2806206904267</v>
      </c>
      <c r="H2" s="92">
        <f t="shared" ref="H2:H11" si="2">SQRT(($B14-$B$5)^2+($C14-$C$5)^2)</f>
        <v>151.16071215762381</v>
      </c>
      <c r="I2" s="92">
        <f t="shared" ref="I2:I11" si="3">SQRT(($B14-$B$6)^2+($C14-$C$6)^2)</f>
        <v>62.862584261228072</v>
      </c>
      <c r="J2" s="92">
        <f t="shared" ref="J2:J11" si="4">SQRT(($B14-$B$7)^2+($C14-$C$7)^2)</f>
        <v>64.25599505104563</v>
      </c>
      <c r="K2" s="92">
        <f t="shared" ref="K2:K11" si="5">SQRT(($B14-$B$8)^2+($C14-$C$8)^2)</f>
        <v>272.00255237773047</v>
      </c>
      <c r="L2" s="92">
        <f t="shared" ref="L2:L11" si="6">SQRT(($B14-$B$9)^2+($C14-$C$9)^2)</f>
        <v>233.09766901451422</v>
      </c>
      <c r="M2" s="92">
        <f t="shared" ref="M2:M11" si="7">SQRT(($B14-$B$10)^2+($C14-$C$10)^2)</f>
        <v>242.71206356503993</v>
      </c>
      <c r="N2" s="92">
        <f t="shared" ref="N2:N11" si="8">SQRT(($B14-$B$11)^2+($C14-$C$11)^2)</f>
        <v>367.89146184710512</v>
      </c>
      <c r="O2" s="92">
        <f t="shared" ref="O2:O11" si="9">SQRT(($B14-$B$12)^2+($C14-$C$12)^2)</f>
        <v>302.74496213810068</v>
      </c>
    </row>
    <row r="3" spans="1:15">
      <c r="A3" s="83" t="s">
        <v>251</v>
      </c>
      <c r="B3" s="83">
        <v>136.6</v>
      </c>
      <c r="C3" s="83">
        <v>165.26</v>
      </c>
      <c r="E3" s="83" t="s">
        <v>263</v>
      </c>
      <c r="F3" s="92">
        <f t="shared" si="0"/>
        <v>268.71849247865322</v>
      </c>
      <c r="G3" s="92">
        <f t="shared" si="1"/>
        <v>303.70548974294167</v>
      </c>
      <c r="H3" s="92">
        <f t="shared" si="2"/>
        <v>200.80509480588384</v>
      </c>
      <c r="I3" s="92">
        <f t="shared" si="3"/>
        <v>159.09179645726553</v>
      </c>
      <c r="J3" s="92">
        <f t="shared" si="4"/>
        <v>170.07290583746729</v>
      </c>
      <c r="K3" s="92">
        <f t="shared" si="5"/>
        <v>166.00130150092195</v>
      </c>
      <c r="L3" s="92">
        <f t="shared" si="6"/>
        <v>339.17578701906189</v>
      </c>
      <c r="M3" s="92">
        <f t="shared" si="7"/>
        <v>345.61650423554721</v>
      </c>
      <c r="N3" s="92">
        <f t="shared" si="8"/>
        <v>467.99575265166675</v>
      </c>
      <c r="O3" s="92">
        <f t="shared" si="9"/>
        <v>402.37911538746647</v>
      </c>
    </row>
    <row r="4" spans="1:15">
      <c r="A4" s="83" t="s">
        <v>252</v>
      </c>
      <c r="B4" s="83">
        <v>703.07</v>
      </c>
      <c r="C4" s="83">
        <v>245.5</v>
      </c>
      <c r="E4" s="83" t="s">
        <v>264</v>
      </c>
      <c r="F4" s="92">
        <f t="shared" si="0"/>
        <v>208.43520743866665</v>
      </c>
      <c r="G4" s="92">
        <f t="shared" si="1"/>
        <v>369.00834922803585</v>
      </c>
      <c r="H4" s="92">
        <f t="shared" si="2"/>
        <v>264.84423233289414</v>
      </c>
      <c r="I4" s="92">
        <f t="shared" si="3"/>
        <v>228.37871398184203</v>
      </c>
      <c r="J4" s="92">
        <f t="shared" si="4"/>
        <v>237.39226693386627</v>
      </c>
      <c r="K4" s="92">
        <f t="shared" si="5"/>
        <v>109.48589406859676</v>
      </c>
      <c r="L4" s="92">
        <f t="shared" si="6"/>
        <v>406.16993586428828</v>
      </c>
      <c r="M4" s="92">
        <f t="shared" si="7"/>
        <v>405.44438003257613</v>
      </c>
      <c r="N4" s="92">
        <f t="shared" si="8"/>
        <v>524.1228130886883</v>
      </c>
      <c r="O4" s="92">
        <f t="shared" si="9"/>
        <v>458.61640136392862</v>
      </c>
    </row>
    <row r="5" spans="1:15">
      <c r="A5" s="83" t="s">
        <v>253</v>
      </c>
      <c r="B5" s="83">
        <v>549.27</v>
      </c>
      <c r="C5" s="83">
        <v>76.42</v>
      </c>
      <c r="E5" s="83" t="s">
        <v>265</v>
      </c>
      <c r="F5" s="92">
        <f t="shared" si="0"/>
        <v>312.82175276025805</v>
      </c>
      <c r="G5" s="92">
        <f t="shared" si="1"/>
        <v>261.91416551992762</v>
      </c>
      <c r="H5" s="92">
        <f t="shared" si="2"/>
        <v>192.6158469596933</v>
      </c>
      <c r="I5" s="92">
        <f t="shared" si="3"/>
        <v>127.44841976266321</v>
      </c>
      <c r="J5" s="92">
        <f t="shared" si="4"/>
        <v>131.44965462107538</v>
      </c>
      <c r="K5" s="92">
        <f t="shared" si="5"/>
        <v>210.73619361656884</v>
      </c>
      <c r="L5" s="92">
        <f t="shared" si="6"/>
        <v>299.48432362980208</v>
      </c>
      <c r="M5" s="92">
        <f t="shared" si="7"/>
        <v>300.35640695680189</v>
      </c>
      <c r="N5" s="92">
        <f t="shared" si="8"/>
        <v>421.81995934284578</v>
      </c>
      <c r="O5" s="92">
        <f t="shared" si="9"/>
        <v>356.18448660771293</v>
      </c>
    </row>
    <row r="6" spans="1:15">
      <c r="A6" s="83" t="s">
        <v>254</v>
      </c>
      <c r="B6" s="83">
        <v>557.87</v>
      </c>
      <c r="C6" s="83">
        <v>184.36</v>
      </c>
      <c r="E6" s="83" t="s">
        <v>266</v>
      </c>
      <c r="F6" s="92">
        <f t="shared" si="0"/>
        <v>294.98750651510647</v>
      </c>
      <c r="G6" s="92">
        <f t="shared" si="1"/>
        <v>279.30784539643713</v>
      </c>
      <c r="H6" s="92">
        <f t="shared" si="2"/>
        <v>199.01653725256099</v>
      </c>
      <c r="I6" s="92">
        <f t="shared" si="3"/>
        <v>141.69531996505742</v>
      </c>
      <c r="J6" s="92">
        <f t="shared" si="4"/>
        <v>147.9014215617957</v>
      </c>
      <c r="K6" s="92">
        <f t="shared" si="5"/>
        <v>192.88515365367027</v>
      </c>
      <c r="L6" s="92">
        <f t="shared" si="6"/>
        <v>316.43383589622653</v>
      </c>
      <c r="M6" s="92">
        <f t="shared" si="7"/>
        <v>318.20824942166411</v>
      </c>
      <c r="N6" s="92">
        <f t="shared" si="8"/>
        <v>439.56933025405675</v>
      </c>
      <c r="O6" s="92">
        <f t="shared" si="9"/>
        <v>373.93180889033772</v>
      </c>
    </row>
    <row r="7" spans="1:15">
      <c r="A7" s="83" t="s">
        <v>255</v>
      </c>
      <c r="B7" s="83">
        <v>571.24</v>
      </c>
      <c r="C7" s="83">
        <v>215.89</v>
      </c>
      <c r="E7" s="83" t="s">
        <v>267</v>
      </c>
      <c r="F7" s="92">
        <f t="shared" si="0"/>
        <v>303.3041432292016</v>
      </c>
      <c r="G7" s="92">
        <f t="shared" si="1"/>
        <v>270.06696243709638</v>
      </c>
      <c r="H7" s="92">
        <f t="shared" si="2"/>
        <v>189.34637308382747</v>
      </c>
      <c r="I7" s="92">
        <f t="shared" si="3"/>
        <v>131.10940851060229</v>
      </c>
      <c r="J7" s="92">
        <f t="shared" si="4"/>
        <v>137.96015221795022</v>
      </c>
      <c r="K7" s="92">
        <f t="shared" si="5"/>
        <v>200.8655794306232</v>
      </c>
      <c r="L7" s="92">
        <f t="shared" si="6"/>
        <v>306.73516133629028</v>
      </c>
      <c r="M7" s="92">
        <f t="shared" si="7"/>
        <v>310.36512062408042</v>
      </c>
      <c r="N7" s="92">
        <f t="shared" si="8"/>
        <v>432.515408280445</v>
      </c>
      <c r="O7" s="92">
        <f t="shared" si="9"/>
        <v>366.89625400104592</v>
      </c>
    </row>
    <row r="8" spans="1:15">
      <c r="A8" s="83" t="s">
        <v>256</v>
      </c>
      <c r="B8" s="83">
        <v>238.81</v>
      </c>
      <c r="C8" s="83">
        <v>177.68</v>
      </c>
      <c r="E8" s="83" t="s">
        <v>268</v>
      </c>
      <c r="F8" s="92">
        <f t="shared" si="0"/>
        <v>351.86193215521337</v>
      </c>
      <c r="G8" s="92">
        <f t="shared" si="1"/>
        <v>224.54176716147938</v>
      </c>
      <c r="H8" s="92">
        <f t="shared" si="2"/>
        <v>120.74383628160899</v>
      </c>
      <c r="I8" s="92">
        <f t="shared" si="3"/>
        <v>69.844541662180035</v>
      </c>
      <c r="J8" s="92">
        <f t="shared" si="4"/>
        <v>90.31552801152192</v>
      </c>
      <c r="K8" s="92">
        <f t="shared" si="5"/>
        <v>249.33640327878317</v>
      </c>
      <c r="L8" s="92">
        <f t="shared" si="6"/>
        <v>255.0682265590915</v>
      </c>
      <c r="M8" s="92">
        <f t="shared" si="7"/>
        <v>277.98397813543136</v>
      </c>
      <c r="N8" s="92">
        <f t="shared" si="8"/>
        <v>404.8397305107294</v>
      </c>
      <c r="O8" s="92">
        <f t="shared" si="9"/>
        <v>340.45093655327202</v>
      </c>
    </row>
    <row r="9" spans="1:15">
      <c r="A9" s="83" t="s">
        <v>257</v>
      </c>
      <c r="B9" s="83">
        <v>740.32</v>
      </c>
      <c r="C9" s="83">
        <v>218.75</v>
      </c>
      <c r="E9" s="83" t="s">
        <v>269</v>
      </c>
      <c r="F9" s="92">
        <f t="shared" si="0"/>
        <v>167.18743553269786</v>
      </c>
      <c r="G9" s="92">
        <f t="shared" si="1"/>
        <v>420.32107358541998</v>
      </c>
      <c r="H9" s="92">
        <f t="shared" si="2"/>
        <v>316.13780428794024</v>
      </c>
      <c r="I9" s="92">
        <f t="shared" si="3"/>
        <v>282.03932793140746</v>
      </c>
      <c r="J9" s="92">
        <f t="shared" si="4"/>
        <v>290.10410838180144</v>
      </c>
      <c r="K9" s="92">
        <f t="shared" si="5"/>
        <v>81.609046679887129</v>
      </c>
      <c r="L9" s="92">
        <f t="shared" si="6"/>
        <v>458.40767325602224</v>
      </c>
      <c r="M9" s="92">
        <f t="shared" si="7"/>
        <v>453.4154695199536</v>
      </c>
      <c r="N9" s="92">
        <f t="shared" si="8"/>
        <v>569.31168835708968</v>
      </c>
      <c r="O9" s="92">
        <f t="shared" si="9"/>
        <v>504.14425167802921</v>
      </c>
    </row>
    <row r="10" spans="1:15">
      <c r="A10" s="83" t="s">
        <v>258</v>
      </c>
      <c r="B10" s="83">
        <v>730.77</v>
      </c>
      <c r="C10" s="83">
        <v>316.19</v>
      </c>
      <c r="E10" s="83" t="s">
        <v>270</v>
      </c>
      <c r="F10" s="92">
        <f t="shared" si="0"/>
        <v>263.79141949654087</v>
      </c>
      <c r="G10" s="92">
        <f t="shared" si="1"/>
        <v>314.29310412415992</v>
      </c>
      <c r="H10" s="92">
        <f t="shared" si="2"/>
        <v>231.0402443298569</v>
      </c>
      <c r="I10" s="92">
        <f t="shared" si="3"/>
        <v>178.83914364590319</v>
      </c>
      <c r="J10" s="92">
        <f t="shared" si="4"/>
        <v>184.39910547505374</v>
      </c>
      <c r="K10" s="92">
        <f t="shared" si="5"/>
        <v>163.43960015859071</v>
      </c>
      <c r="L10" s="92">
        <f t="shared" si="6"/>
        <v>352.34016986429469</v>
      </c>
      <c r="M10" s="92">
        <f t="shared" si="7"/>
        <v>349.80193538629823</v>
      </c>
      <c r="N10" s="92">
        <f t="shared" si="8"/>
        <v>468.82700060896667</v>
      </c>
      <c r="O10" s="92">
        <f t="shared" si="9"/>
        <v>403.2722560504256</v>
      </c>
    </row>
    <row r="11" spans="1:15">
      <c r="A11" s="83" t="s">
        <v>259</v>
      </c>
      <c r="B11" s="83">
        <v>832.98</v>
      </c>
      <c r="C11" s="83">
        <v>392.61</v>
      </c>
      <c r="E11" s="83" t="s">
        <v>271</v>
      </c>
      <c r="F11" s="92">
        <f t="shared" si="0"/>
        <v>377.91502920630177</v>
      </c>
      <c r="G11" s="92">
        <f t="shared" si="1"/>
        <v>214.54026941346007</v>
      </c>
      <c r="H11" s="92">
        <f t="shared" si="2"/>
        <v>76.475277050822143</v>
      </c>
      <c r="I11" s="92">
        <f t="shared" si="3"/>
        <v>59.500739491203007</v>
      </c>
      <c r="J11" s="92">
        <f t="shared" si="4"/>
        <v>91.750523704227462</v>
      </c>
      <c r="K11" s="92">
        <f t="shared" si="5"/>
        <v>277.14481413152942</v>
      </c>
      <c r="L11" s="92">
        <f t="shared" si="6"/>
        <v>238.3362586766857</v>
      </c>
      <c r="M11" s="92">
        <f t="shared" si="7"/>
        <v>276.74245807248298</v>
      </c>
      <c r="N11" s="92">
        <f t="shared" si="8"/>
        <v>404.32729242533213</v>
      </c>
      <c r="O11" s="92">
        <f t="shared" si="9"/>
        <v>341.92591039580498</v>
      </c>
    </row>
    <row r="12" spans="1:15">
      <c r="A12" s="83" t="s">
        <v>260</v>
      </c>
      <c r="B12" s="83">
        <v>771.84</v>
      </c>
      <c r="C12" s="83">
        <v>368.73</v>
      </c>
    </row>
    <row r="13" spans="1:15">
      <c r="A13" s="175" t="s">
        <v>272</v>
      </c>
      <c r="B13" s="170"/>
      <c r="C13" s="170"/>
    </row>
    <row r="14" spans="1:15">
      <c r="A14" s="83" t="s">
        <v>262</v>
      </c>
      <c r="B14" s="83">
        <v>507.24</v>
      </c>
      <c r="C14" s="83">
        <v>221.62</v>
      </c>
      <c r="F14" s="92" t="s">
        <v>251</v>
      </c>
      <c r="G14" s="92" t="s">
        <v>252</v>
      </c>
      <c r="H14" s="92" t="s">
        <v>253</v>
      </c>
      <c r="I14" s="92" t="s">
        <v>254</v>
      </c>
      <c r="J14" s="92" t="s">
        <v>255</v>
      </c>
      <c r="K14" s="92" t="s">
        <v>256</v>
      </c>
      <c r="L14" s="92" t="s">
        <v>257</v>
      </c>
      <c r="M14" s="92" t="s">
        <v>258</v>
      </c>
      <c r="N14" s="92" t="s">
        <v>259</v>
      </c>
      <c r="O14" s="92" t="s">
        <v>260</v>
      </c>
    </row>
    <row r="15" spans="1:15">
      <c r="A15" s="83" t="s">
        <v>263</v>
      </c>
      <c r="B15" s="83">
        <v>401.21</v>
      </c>
      <c r="C15" s="83">
        <v>212.07</v>
      </c>
      <c r="E15" s="83" t="s">
        <v>251</v>
      </c>
      <c r="F15" s="92">
        <f t="shared" ref="F15:F24" si="10">SQRT(($B3-$B$3)^2+($C3-$C$3)^2)</f>
        <v>0</v>
      </c>
      <c r="G15" s="92">
        <f t="shared" ref="G15:G24" si="11">SQRT(($B3-$B$4)^2+($C3-$C$4)^2)</f>
        <v>572.12474033203637</v>
      </c>
      <c r="H15" s="92">
        <f t="shared" ref="H15:H24" si="12">SQRT(($B3-$B$5)^2+($C3-$C$5)^2)</f>
        <v>422.1244774944945</v>
      </c>
      <c r="I15" s="92">
        <f t="shared" ref="I15:I24" si="13">SQRT(($B3-$B$6)^2+($C3-$C$6)^2)</f>
        <v>421.70276605685194</v>
      </c>
      <c r="J15" s="92">
        <f t="shared" ref="J15:J24" si="14">SQRT(($B3-$B$7)^2+($C3-$C$7)^2)</f>
        <v>437.57893745014735</v>
      </c>
      <c r="K15" s="92">
        <f t="shared" ref="K15:K24" si="15">SQRT(($B3-$B$8)^2+($C3-$C$8)^2)</f>
        <v>102.96184001852338</v>
      </c>
      <c r="L15" s="92">
        <f t="shared" ref="L15:L24" si="16">SQRT(($B3-$B$9)^2+($C3-$C$9)^2)</f>
        <v>606.08499280216472</v>
      </c>
      <c r="M15" s="92">
        <f t="shared" ref="M15:M24" si="17">SQRT(($B3-$B$10)^2+($C3-$C$10)^2)</f>
        <v>613.03984682889893</v>
      </c>
      <c r="N15" s="92">
        <f t="shared" ref="N15:N24" si="18">SQRT(($B3-$B$11)^2+($C3-$C$11)^2)</f>
        <v>732.55247382013533</v>
      </c>
      <c r="O15" s="92">
        <f t="shared" ref="O15:O24" si="19">SQRT(($B3-$B$12)^2+($C3-$C$12)^2)</f>
        <v>667.03065784115199</v>
      </c>
    </row>
    <row r="16" spans="1:15">
      <c r="A16" s="83" t="s">
        <v>264</v>
      </c>
      <c r="B16" s="83">
        <v>334.34</v>
      </c>
      <c r="C16" s="83">
        <v>231.17</v>
      </c>
      <c r="E16" s="83" t="s">
        <v>252</v>
      </c>
      <c r="F16" s="92">
        <f t="shared" si="10"/>
        <v>572.12474033203637</v>
      </c>
      <c r="G16" s="92">
        <f t="shared" si="11"/>
        <v>0</v>
      </c>
      <c r="H16" s="92">
        <f t="shared" si="12"/>
        <v>228.56615322483776</v>
      </c>
      <c r="I16" s="92">
        <f t="shared" si="13"/>
        <v>157.54726148048402</v>
      </c>
      <c r="J16" s="92">
        <f t="shared" si="14"/>
        <v>135.11439967671845</v>
      </c>
      <c r="K16" s="92">
        <f t="shared" si="15"/>
        <v>469.18748917676822</v>
      </c>
      <c r="L16" s="92">
        <f t="shared" si="16"/>
        <v>45.859840819610355</v>
      </c>
      <c r="M16" s="92">
        <f t="shared" si="17"/>
        <v>75.923422604621791</v>
      </c>
      <c r="N16" s="92">
        <f t="shared" si="18"/>
        <v>196.25993019462734</v>
      </c>
      <c r="O16" s="92">
        <f t="shared" si="19"/>
        <v>141.12032383749693</v>
      </c>
    </row>
    <row r="17" spans="1:15">
      <c r="A17" s="83" t="s">
        <v>265</v>
      </c>
      <c r="B17" s="83">
        <v>441.33</v>
      </c>
      <c r="C17" s="83">
        <v>235.95</v>
      </c>
      <c r="E17" s="83" t="s">
        <v>253</v>
      </c>
      <c r="F17" s="92">
        <f t="shared" si="10"/>
        <v>422.1244774944945</v>
      </c>
      <c r="G17" s="92">
        <f t="shared" si="11"/>
        <v>228.56615322483776</v>
      </c>
      <c r="H17" s="92">
        <f t="shared" si="12"/>
        <v>0</v>
      </c>
      <c r="I17" s="92">
        <f t="shared" si="13"/>
        <v>108.28205576179279</v>
      </c>
      <c r="J17" s="92">
        <f t="shared" si="14"/>
        <v>141.18980770579722</v>
      </c>
      <c r="K17" s="92">
        <f t="shared" si="15"/>
        <v>326.55627263918848</v>
      </c>
      <c r="L17" s="92">
        <f t="shared" si="16"/>
        <v>238.23923144604044</v>
      </c>
      <c r="M17" s="92">
        <f t="shared" si="17"/>
        <v>300.71897662103066</v>
      </c>
      <c r="N17" s="92">
        <f t="shared" si="18"/>
        <v>424.81464216761646</v>
      </c>
      <c r="O17" s="92">
        <f t="shared" si="19"/>
        <v>367.39970195959609</v>
      </c>
    </row>
    <row r="18" spans="1:15">
      <c r="A18" s="83" t="s">
        <v>266</v>
      </c>
      <c r="B18" s="83">
        <v>424.13</v>
      </c>
      <c r="C18" s="83">
        <v>231.17</v>
      </c>
      <c r="E18" s="83" t="s">
        <v>254</v>
      </c>
      <c r="F18" s="92">
        <f t="shared" si="10"/>
        <v>421.70276605685194</v>
      </c>
      <c r="G18" s="92">
        <f t="shared" si="11"/>
        <v>157.54726148048402</v>
      </c>
      <c r="H18" s="92">
        <f t="shared" si="12"/>
        <v>108.28205576179279</v>
      </c>
      <c r="I18" s="92">
        <f t="shared" si="13"/>
        <v>0</v>
      </c>
      <c r="J18" s="92">
        <f t="shared" si="14"/>
        <v>34.247595536037245</v>
      </c>
      <c r="K18" s="92">
        <f t="shared" si="15"/>
        <v>319.12992025192494</v>
      </c>
      <c r="L18" s="92">
        <f t="shared" si="16"/>
        <v>185.6627981045207</v>
      </c>
      <c r="M18" s="92">
        <f t="shared" si="17"/>
        <v>217.42483505800342</v>
      </c>
      <c r="N18" s="92">
        <f t="shared" si="18"/>
        <v>345.04140997857053</v>
      </c>
      <c r="O18" s="92">
        <f t="shared" si="19"/>
        <v>282.44549527298182</v>
      </c>
    </row>
    <row r="19" spans="1:15">
      <c r="A19" s="83" t="s">
        <v>267</v>
      </c>
      <c r="B19" s="83">
        <v>433.68</v>
      </c>
      <c r="C19" s="83">
        <v>226.39</v>
      </c>
      <c r="E19" s="83" t="s">
        <v>255</v>
      </c>
      <c r="F19" s="92">
        <f t="shared" si="10"/>
        <v>437.57893745014735</v>
      </c>
      <c r="G19" s="92">
        <f t="shared" si="11"/>
        <v>135.11439967671845</v>
      </c>
      <c r="H19" s="92">
        <f t="shared" si="12"/>
        <v>141.18980770579722</v>
      </c>
      <c r="I19" s="92">
        <f t="shared" si="13"/>
        <v>34.247595536037245</v>
      </c>
      <c r="J19" s="92">
        <f t="shared" si="14"/>
        <v>0</v>
      </c>
      <c r="K19" s="92">
        <f t="shared" si="15"/>
        <v>334.61875171603879</v>
      </c>
      <c r="L19" s="92">
        <f t="shared" si="16"/>
        <v>169.10418681984197</v>
      </c>
      <c r="M19" s="92">
        <f t="shared" si="17"/>
        <v>188.44073577653</v>
      </c>
      <c r="N19" s="92">
        <f t="shared" si="18"/>
        <v>315.812897140063</v>
      </c>
      <c r="O19" s="92">
        <f t="shared" si="19"/>
        <v>252.19124806384542</v>
      </c>
    </row>
    <row r="20" spans="1:15">
      <c r="A20" s="83" t="s">
        <v>268</v>
      </c>
      <c r="B20" s="83">
        <v>488.13</v>
      </c>
      <c r="C20" s="83">
        <v>180.54</v>
      </c>
      <c r="E20" s="83" t="s">
        <v>256</v>
      </c>
      <c r="F20" s="92">
        <f t="shared" si="10"/>
        <v>102.96184001852338</v>
      </c>
      <c r="G20" s="92">
        <f t="shared" si="11"/>
        <v>469.18748917676822</v>
      </c>
      <c r="H20" s="92">
        <f t="shared" si="12"/>
        <v>326.55627263918848</v>
      </c>
      <c r="I20" s="92">
        <f t="shared" si="13"/>
        <v>319.12992025192494</v>
      </c>
      <c r="J20" s="92">
        <f t="shared" si="14"/>
        <v>334.61875171603879</v>
      </c>
      <c r="K20" s="92">
        <f t="shared" si="15"/>
        <v>0</v>
      </c>
      <c r="L20" s="92">
        <f t="shared" si="16"/>
        <v>503.18885619616026</v>
      </c>
      <c r="M20" s="92">
        <f t="shared" si="17"/>
        <v>511.08674576826974</v>
      </c>
      <c r="N20" s="92">
        <f t="shared" si="18"/>
        <v>631.8487902971724</v>
      </c>
      <c r="O20" s="92">
        <f t="shared" si="19"/>
        <v>566.23412419245801</v>
      </c>
    </row>
    <row r="21" spans="1:15">
      <c r="A21" s="83" t="s">
        <v>269</v>
      </c>
      <c r="B21" s="83">
        <v>282.75</v>
      </c>
      <c r="C21" s="83">
        <v>246.45</v>
      </c>
      <c r="E21" s="83" t="s">
        <v>257</v>
      </c>
      <c r="F21" s="92">
        <f t="shared" si="10"/>
        <v>606.08499280216472</v>
      </c>
      <c r="G21" s="92">
        <f t="shared" si="11"/>
        <v>45.859840819610355</v>
      </c>
      <c r="H21" s="92">
        <f t="shared" si="12"/>
        <v>238.23923144604044</v>
      </c>
      <c r="I21" s="92">
        <f t="shared" si="13"/>
        <v>185.6627981045207</v>
      </c>
      <c r="J21" s="92">
        <f t="shared" si="14"/>
        <v>169.10418681984197</v>
      </c>
      <c r="K21" s="92">
        <f t="shared" si="15"/>
        <v>503.18885619616026</v>
      </c>
      <c r="L21" s="92">
        <f t="shared" si="16"/>
        <v>0</v>
      </c>
      <c r="M21" s="92">
        <f t="shared" si="17"/>
        <v>97.906874630947144</v>
      </c>
      <c r="N21" s="92">
        <f t="shared" si="18"/>
        <v>197.01059666931624</v>
      </c>
      <c r="O21" s="92">
        <f t="shared" si="19"/>
        <v>153.25635647502523</v>
      </c>
    </row>
    <row r="22" spans="1:15">
      <c r="A22" s="83" t="s">
        <v>270</v>
      </c>
      <c r="B22" s="83">
        <v>388.79</v>
      </c>
      <c r="C22" s="83">
        <v>242.63</v>
      </c>
      <c r="E22" s="83" t="s">
        <v>258</v>
      </c>
      <c r="F22" s="92">
        <f t="shared" si="10"/>
        <v>613.03984682889893</v>
      </c>
      <c r="G22" s="92">
        <f t="shared" si="11"/>
        <v>75.923422604621791</v>
      </c>
      <c r="H22" s="92">
        <f t="shared" si="12"/>
        <v>300.71897662103066</v>
      </c>
      <c r="I22" s="92">
        <f t="shared" si="13"/>
        <v>217.42483505800342</v>
      </c>
      <c r="J22" s="92">
        <f t="shared" si="14"/>
        <v>188.44073577653</v>
      </c>
      <c r="K22" s="92">
        <f t="shared" si="15"/>
        <v>511.08674576826974</v>
      </c>
      <c r="L22" s="92">
        <f t="shared" si="16"/>
        <v>97.906874630947144</v>
      </c>
      <c r="M22" s="92">
        <f t="shared" si="17"/>
        <v>0</v>
      </c>
      <c r="N22" s="92">
        <f t="shared" si="18"/>
        <v>127.62014143543334</v>
      </c>
      <c r="O22" s="92">
        <f t="shared" si="19"/>
        <v>66.687303889121253</v>
      </c>
    </row>
    <row r="23" spans="1:15">
      <c r="A23" s="83" t="s">
        <v>271</v>
      </c>
      <c r="B23" s="83">
        <v>513.92999999999995</v>
      </c>
      <c r="C23" s="83">
        <v>144.24</v>
      </c>
      <c r="E23" s="83" t="s">
        <v>259</v>
      </c>
      <c r="F23" s="92">
        <f t="shared" si="10"/>
        <v>732.55247382013533</v>
      </c>
      <c r="G23" s="92">
        <f t="shared" si="11"/>
        <v>196.25993019462734</v>
      </c>
      <c r="H23" s="92">
        <f t="shared" si="12"/>
        <v>424.81464216761646</v>
      </c>
      <c r="I23" s="92">
        <f t="shared" si="13"/>
        <v>345.04140997857053</v>
      </c>
      <c r="J23" s="92">
        <f t="shared" si="14"/>
        <v>315.812897140063</v>
      </c>
      <c r="K23" s="92">
        <f t="shared" si="15"/>
        <v>631.8487902971724</v>
      </c>
      <c r="L23" s="92">
        <f t="shared" si="16"/>
        <v>197.01059666931624</v>
      </c>
      <c r="M23" s="92">
        <f t="shared" si="17"/>
        <v>127.62014143543334</v>
      </c>
      <c r="N23" s="92">
        <f t="shared" si="18"/>
        <v>0</v>
      </c>
      <c r="O23" s="92">
        <f t="shared" si="19"/>
        <v>65.63805298757724</v>
      </c>
    </row>
    <row r="24" spans="1:15">
      <c r="E24" s="83" t="s">
        <v>260</v>
      </c>
      <c r="F24" s="92">
        <f t="shared" si="10"/>
        <v>667.03065784115199</v>
      </c>
      <c r="G24" s="92">
        <f t="shared" si="11"/>
        <v>141.12032383749693</v>
      </c>
      <c r="H24" s="92">
        <f t="shared" si="12"/>
        <v>367.39970195959609</v>
      </c>
      <c r="I24" s="92">
        <f t="shared" si="13"/>
        <v>282.44549527298182</v>
      </c>
      <c r="J24" s="92">
        <f t="shared" si="14"/>
        <v>252.19124806384542</v>
      </c>
      <c r="K24" s="92">
        <f t="shared" si="15"/>
        <v>566.23412419245801</v>
      </c>
      <c r="L24" s="92">
        <f t="shared" si="16"/>
        <v>153.25635647502523</v>
      </c>
      <c r="M24" s="92">
        <f t="shared" si="17"/>
        <v>66.687303889121253</v>
      </c>
      <c r="N24" s="92">
        <f t="shared" si="18"/>
        <v>65.63805298757724</v>
      </c>
      <c r="O24" s="92">
        <f t="shared" si="19"/>
        <v>0</v>
      </c>
    </row>
  </sheetData>
  <mergeCells count="2">
    <mergeCell ref="A2:C2"/>
    <mergeCell ref="A13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8"/>
  <sheetViews>
    <sheetView workbookViewId="0"/>
  </sheetViews>
  <sheetFormatPr defaultColWidth="12.6640625" defaultRowHeight="15.75" customHeight="1"/>
  <cols>
    <col min="1" max="1" width="20.21875" customWidth="1"/>
    <col min="5" max="14" width="9" customWidth="1"/>
    <col min="15" max="15" width="8.109375" customWidth="1"/>
  </cols>
  <sheetData>
    <row r="1" spans="1:9">
      <c r="B1" s="84" t="s">
        <v>249</v>
      </c>
      <c r="C1" s="84" t="s">
        <v>250</v>
      </c>
      <c r="F1" s="83" t="s">
        <v>273</v>
      </c>
      <c r="G1" s="83" t="s">
        <v>274</v>
      </c>
      <c r="H1" s="83" t="s">
        <v>275</v>
      </c>
      <c r="I1" s="83" t="s">
        <v>276</v>
      </c>
    </row>
    <row r="2" spans="1:9">
      <c r="A2" s="175" t="s">
        <v>261</v>
      </c>
      <c r="B2" s="170"/>
      <c r="C2" s="170"/>
      <c r="E2" s="83" t="s">
        <v>277</v>
      </c>
      <c r="F2" s="92">
        <f t="shared" ref="F2:F6" si="0">SQRT(($B8-$B$3)^2+($C8-$C$3)^2)</f>
        <v>3.6055512754639891</v>
      </c>
      <c r="G2" s="92">
        <f t="shared" ref="G2:G6" si="1">SQRT(($B8-$B$4)^2+($C8-$C$4)^2)</f>
        <v>2.8284271247461903</v>
      </c>
      <c r="H2" s="92">
        <f t="shared" ref="H2:H6" si="2">SQRT(($B8-$B$5)^2+($C8-$C$5)^2)</f>
        <v>2.8284271247461903</v>
      </c>
      <c r="I2" s="92">
        <f t="shared" ref="I2:I6" si="3">SQRT(($B8-$B$6)^2+($C8-$C$6)^2)</f>
        <v>3.6055512754639891</v>
      </c>
    </row>
    <row r="3" spans="1:9">
      <c r="A3" s="83" t="s">
        <v>273</v>
      </c>
      <c r="B3" s="83">
        <v>3</v>
      </c>
      <c r="C3" s="83">
        <v>1</v>
      </c>
      <c r="E3" s="83" t="s">
        <v>278</v>
      </c>
      <c r="F3" s="92">
        <f t="shared" si="0"/>
        <v>3.1622776601683795</v>
      </c>
      <c r="G3" s="92">
        <f t="shared" si="1"/>
        <v>2.2360679774997898</v>
      </c>
      <c r="H3" s="92">
        <f t="shared" si="2"/>
        <v>2.2360679774997898</v>
      </c>
      <c r="I3" s="92">
        <f t="shared" si="3"/>
        <v>3.1622776601683795</v>
      </c>
    </row>
    <row r="4" spans="1:9">
      <c r="A4" s="83" t="s">
        <v>274</v>
      </c>
      <c r="B4" s="83">
        <v>3</v>
      </c>
      <c r="C4" s="83">
        <v>2</v>
      </c>
      <c r="E4" s="83" t="s">
        <v>279</v>
      </c>
      <c r="F4" s="92">
        <f t="shared" si="0"/>
        <v>3</v>
      </c>
      <c r="G4" s="92">
        <f t="shared" si="1"/>
        <v>2</v>
      </c>
      <c r="H4" s="92">
        <f t="shared" si="2"/>
        <v>2</v>
      </c>
      <c r="I4" s="92">
        <f t="shared" si="3"/>
        <v>3</v>
      </c>
    </row>
    <row r="5" spans="1:9">
      <c r="A5" s="83" t="s">
        <v>275</v>
      </c>
      <c r="B5" s="83">
        <v>3</v>
      </c>
      <c r="C5" s="83">
        <v>6</v>
      </c>
      <c r="E5" s="83" t="s">
        <v>280</v>
      </c>
      <c r="F5" s="92">
        <f t="shared" si="0"/>
        <v>3.1622776601683795</v>
      </c>
      <c r="G5" s="92">
        <f t="shared" si="1"/>
        <v>2.2360679774997898</v>
      </c>
      <c r="H5" s="92">
        <f t="shared" si="2"/>
        <v>2.2360679774997898</v>
      </c>
      <c r="I5" s="92">
        <f t="shared" si="3"/>
        <v>3.1622776601683795</v>
      </c>
    </row>
    <row r="6" spans="1:9">
      <c r="A6" s="83" t="s">
        <v>276</v>
      </c>
      <c r="B6" s="83">
        <v>3</v>
      </c>
      <c r="C6" s="83">
        <v>7</v>
      </c>
      <c r="E6" s="83" t="s">
        <v>281</v>
      </c>
      <c r="F6" s="92">
        <f t="shared" si="0"/>
        <v>3.6055512754639891</v>
      </c>
      <c r="G6" s="92">
        <f t="shared" si="1"/>
        <v>2.8284271247461903</v>
      </c>
      <c r="H6" s="92">
        <f t="shared" si="2"/>
        <v>2.8284271247461903</v>
      </c>
      <c r="I6" s="92">
        <f t="shared" si="3"/>
        <v>3.6055512754639891</v>
      </c>
    </row>
    <row r="7" spans="1:9">
      <c r="A7" s="175" t="s">
        <v>272</v>
      </c>
      <c r="B7" s="170"/>
      <c r="C7" s="170"/>
    </row>
    <row r="8" spans="1:9">
      <c r="A8" s="83" t="s">
        <v>277</v>
      </c>
      <c r="B8" s="83">
        <v>1</v>
      </c>
      <c r="C8" s="83">
        <v>4</v>
      </c>
      <c r="F8" s="83" t="s">
        <v>282</v>
      </c>
    </row>
    <row r="9" spans="1:9">
      <c r="A9" s="83" t="s">
        <v>278</v>
      </c>
      <c r="B9" s="83">
        <v>2</v>
      </c>
      <c r="C9" s="83">
        <v>4</v>
      </c>
      <c r="E9" s="83" t="s">
        <v>273</v>
      </c>
      <c r="F9" s="92">
        <f t="shared" ref="F9:F12" si="4">SQRT(($B3-$B$14)^2+($C3-$C$14)^2)</f>
        <v>6.324555320336759</v>
      </c>
    </row>
    <row r="10" spans="1:9">
      <c r="A10" s="83" t="s">
        <v>279</v>
      </c>
      <c r="B10" s="83">
        <v>3</v>
      </c>
      <c r="C10" s="83">
        <v>4</v>
      </c>
      <c r="E10" s="83" t="s">
        <v>274</v>
      </c>
      <c r="F10" s="92">
        <f t="shared" si="4"/>
        <v>5.3851648071345037</v>
      </c>
    </row>
    <row r="11" spans="1:9">
      <c r="A11" s="83" t="s">
        <v>280</v>
      </c>
      <c r="B11" s="83">
        <v>4</v>
      </c>
      <c r="C11" s="83">
        <v>4</v>
      </c>
      <c r="E11" s="83" t="s">
        <v>275</v>
      </c>
      <c r="F11" s="92">
        <f t="shared" si="4"/>
        <v>2.2360679774997898</v>
      </c>
    </row>
    <row r="12" spans="1:9">
      <c r="A12" s="83" t="s">
        <v>281</v>
      </c>
      <c r="B12" s="83">
        <v>5</v>
      </c>
      <c r="C12" s="83">
        <v>4</v>
      </c>
      <c r="E12" s="83" t="s">
        <v>276</v>
      </c>
      <c r="F12" s="92">
        <f t="shared" si="4"/>
        <v>2</v>
      </c>
    </row>
    <row r="13" spans="1:9">
      <c r="A13" s="175" t="s">
        <v>283</v>
      </c>
      <c r="B13" s="170"/>
      <c r="C13" s="170"/>
    </row>
    <row r="14" spans="1:9">
      <c r="A14" s="83" t="s">
        <v>282</v>
      </c>
      <c r="B14" s="83">
        <v>1</v>
      </c>
      <c r="C14" s="83">
        <v>7</v>
      </c>
      <c r="F14" s="83" t="s">
        <v>273</v>
      </c>
      <c r="G14" s="83" t="s">
        <v>274</v>
      </c>
      <c r="H14" s="83" t="s">
        <v>275</v>
      </c>
      <c r="I14" s="83" t="s">
        <v>276</v>
      </c>
    </row>
    <row r="15" spans="1:9">
      <c r="E15" s="83" t="s">
        <v>273</v>
      </c>
      <c r="F15" s="92">
        <f t="shared" ref="F15:F18" si="5">SQRT(($B3-$B$3)^2+($C3-$C$3)^2)</f>
        <v>0</v>
      </c>
      <c r="G15" s="92">
        <f t="shared" ref="G15:G18" si="6">SQRT(($B3-$B$4)^2+($C3-$C$4)^2)</f>
        <v>1</v>
      </c>
      <c r="H15" s="92">
        <f t="shared" ref="H15:H18" si="7">SQRT(($B3-$B$5)^2+($C3-$C$5)^2)</f>
        <v>5</v>
      </c>
      <c r="I15" s="92">
        <f t="shared" ref="I15:I18" si="8">SQRT(($B3-$B$6)^2+($C3-$C$6)^2)</f>
        <v>6</v>
      </c>
    </row>
    <row r="16" spans="1:9">
      <c r="E16" s="83" t="s">
        <v>274</v>
      </c>
      <c r="F16" s="92">
        <f t="shared" si="5"/>
        <v>1</v>
      </c>
      <c r="G16" s="92">
        <f t="shared" si="6"/>
        <v>0</v>
      </c>
      <c r="H16" s="92">
        <f t="shared" si="7"/>
        <v>4</v>
      </c>
      <c r="I16" s="92">
        <f t="shared" si="8"/>
        <v>5</v>
      </c>
    </row>
    <row r="17" spans="5:9">
      <c r="E17" s="83" t="s">
        <v>275</v>
      </c>
      <c r="F17" s="92">
        <f t="shared" si="5"/>
        <v>5</v>
      </c>
      <c r="G17" s="92">
        <f t="shared" si="6"/>
        <v>4</v>
      </c>
      <c r="H17" s="92">
        <f t="shared" si="7"/>
        <v>0</v>
      </c>
      <c r="I17" s="92">
        <f t="shared" si="8"/>
        <v>1</v>
      </c>
    </row>
    <row r="18" spans="5:9">
      <c r="E18" s="83" t="s">
        <v>276</v>
      </c>
      <c r="F18" s="92">
        <f t="shared" si="5"/>
        <v>6</v>
      </c>
      <c r="G18" s="92">
        <f t="shared" si="6"/>
        <v>5</v>
      </c>
      <c r="H18" s="92">
        <f t="shared" si="7"/>
        <v>1</v>
      </c>
      <c r="I18" s="92">
        <f t="shared" si="8"/>
        <v>0</v>
      </c>
    </row>
  </sheetData>
  <mergeCells count="3">
    <mergeCell ref="A2:C2"/>
    <mergeCell ref="A7:C7"/>
    <mergeCell ref="A13:C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90"/>
  <sheetViews>
    <sheetView workbookViewId="0"/>
  </sheetViews>
  <sheetFormatPr defaultColWidth="12.6640625" defaultRowHeight="15.75" customHeight="1"/>
  <cols>
    <col min="1" max="1" width="67" customWidth="1"/>
    <col min="2" max="3" width="21.44140625" customWidth="1"/>
  </cols>
  <sheetData>
    <row r="1" spans="1:27" ht="13.2">
      <c r="A1" s="101" t="s">
        <v>284</v>
      </c>
      <c r="B1" s="101" t="s">
        <v>285</v>
      </c>
      <c r="C1" s="101" t="s">
        <v>286</v>
      </c>
      <c r="D1" s="101" t="s">
        <v>287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7" ht="13.2">
      <c r="A2" s="83" t="s">
        <v>288</v>
      </c>
      <c r="B2" s="83" t="s">
        <v>289</v>
      </c>
      <c r="C2" s="83" t="s">
        <v>290</v>
      </c>
      <c r="D2" s="83" t="s">
        <v>291</v>
      </c>
      <c r="E2" s="83" t="s">
        <v>292</v>
      </c>
    </row>
    <row r="3" spans="1:27" ht="13.2">
      <c r="A3" s="85" t="s">
        <v>293</v>
      </c>
      <c r="B3" s="85" t="s">
        <v>289</v>
      </c>
      <c r="C3" s="103" t="s">
        <v>290</v>
      </c>
      <c r="D3" s="85" t="s">
        <v>59</v>
      </c>
      <c r="E3" s="85" t="s">
        <v>195</v>
      </c>
      <c r="F3" s="85"/>
    </row>
    <row r="4" spans="1:27" ht="13.2">
      <c r="A4" s="85" t="s">
        <v>294</v>
      </c>
      <c r="B4" s="85" t="s">
        <v>289</v>
      </c>
      <c r="C4" s="103" t="s">
        <v>290</v>
      </c>
      <c r="D4" s="85" t="s">
        <v>59</v>
      </c>
      <c r="E4" s="85" t="s">
        <v>295</v>
      </c>
      <c r="F4" s="85"/>
    </row>
    <row r="5" spans="1:27" ht="13.2">
      <c r="A5" s="83" t="s">
        <v>296</v>
      </c>
      <c r="B5" s="103" t="s">
        <v>289</v>
      </c>
      <c r="C5" s="103" t="s">
        <v>290</v>
      </c>
      <c r="D5" s="83" t="s">
        <v>297</v>
      </c>
    </row>
    <row r="6" spans="1:27" ht="13.2">
      <c r="A6" s="83" t="s">
        <v>298</v>
      </c>
      <c r="B6" s="103" t="s">
        <v>289</v>
      </c>
      <c r="C6" s="103" t="s">
        <v>290</v>
      </c>
      <c r="D6" s="83" t="s">
        <v>195</v>
      </c>
    </row>
    <row r="7" spans="1:27" ht="13.2">
      <c r="A7" s="83" t="s">
        <v>299</v>
      </c>
      <c r="B7" s="103" t="s">
        <v>289</v>
      </c>
      <c r="C7" s="103" t="s">
        <v>290</v>
      </c>
      <c r="D7" s="83" t="s">
        <v>195</v>
      </c>
    </row>
    <row r="8" spans="1:27" ht="13.2">
      <c r="A8" s="83" t="s">
        <v>300</v>
      </c>
      <c r="B8" s="83" t="s">
        <v>43</v>
      </c>
      <c r="C8" s="83" t="s">
        <v>290</v>
      </c>
      <c r="E8" s="83" t="s">
        <v>301</v>
      </c>
      <c r="F8" s="83" t="s">
        <v>302</v>
      </c>
    </row>
    <row r="9" spans="1:27" ht="13.2">
      <c r="A9" s="83" t="s">
        <v>303</v>
      </c>
      <c r="B9" s="83" t="s">
        <v>43</v>
      </c>
      <c r="C9" s="83" t="s">
        <v>290</v>
      </c>
      <c r="D9" s="83" t="s">
        <v>291</v>
      </c>
      <c r="E9" s="83" t="s">
        <v>292</v>
      </c>
    </row>
    <row r="10" spans="1:27" ht="13.2">
      <c r="A10" s="85" t="s">
        <v>304</v>
      </c>
      <c r="B10" s="85" t="s">
        <v>43</v>
      </c>
      <c r="C10" s="103" t="s">
        <v>290</v>
      </c>
      <c r="D10" s="85" t="s">
        <v>59</v>
      </c>
      <c r="E10" s="85" t="s">
        <v>195</v>
      </c>
      <c r="F10" s="85"/>
    </row>
    <row r="11" spans="1:27" ht="13.2">
      <c r="A11" s="85" t="s">
        <v>305</v>
      </c>
      <c r="B11" s="85" t="s">
        <v>43</v>
      </c>
      <c r="C11" s="103" t="s">
        <v>290</v>
      </c>
      <c r="D11" s="85" t="s">
        <v>57</v>
      </c>
      <c r="E11" s="85" t="s">
        <v>301</v>
      </c>
      <c r="F11" s="85"/>
    </row>
    <row r="12" spans="1:27" ht="13.2">
      <c r="A12" s="85" t="s">
        <v>306</v>
      </c>
      <c r="B12" s="85" t="s">
        <v>43</v>
      </c>
      <c r="C12" s="103" t="s">
        <v>290</v>
      </c>
      <c r="D12" s="85" t="s">
        <v>291</v>
      </c>
      <c r="E12" s="85" t="s">
        <v>301</v>
      </c>
      <c r="F12" s="85" t="s">
        <v>307</v>
      </c>
    </row>
    <row r="13" spans="1:27" ht="13.2">
      <c r="A13" s="83" t="s">
        <v>308</v>
      </c>
      <c r="B13" s="103" t="s">
        <v>43</v>
      </c>
      <c r="C13" s="103" t="s">
        <v>290</v>
      </c>
      <c r="D13" s="83" t="s">
        <v>195</v>
      </c>
    </row>
    <row r="14" spans="1:27" ht="13.2">
      <c r="A14" s="83" t="s">
        <v>309</v>
      </c>
      <c r="B14" s="103" t="s">
        <v>43</v>
      </c>
      <c r="C14" s="103" t="s">
        <v>290</v>
      </c>
      <c r="D14" s="83" t="s">
        <v>195</v>
      </c>
    </row>
    <row r="15" spans="1:27" ht="13.2">
      <c r="A15" s="83" t="s">
        <v>310</v>
      </c>
      <c r="B15" s="83" t="s">
        <v>43</v>
      </c>
      <c r="C15" s="83" t="s">
        <v>290</v>
      </c>
      <c r="D15" s="83" t="s">
        <v>57</v>
      </c>
      <c r="E15" s="83" t="s">
        <v>301</v>
      </c>
      <c r="F15" s="83" t="s">
        <v>302</v>
      </c>
    </row>
    <row r="16" spans="1:27" ht="13.2">
      <c r="A16" s="83" t="s">
        <v>311</v>
      </c>
      <c r="B16" s="83" t="s">
        <v>43</v>
      </c>
      <c r="C16" s="83" t="s">
        <v>290</v>
      </c>
      <c r="D16" s="83" t="s">
        <v>57</v>
      </c>
      <c r="E16" s="83" t="s">
        <v>301</v>
      </c>
      <c r="F16" s="83" t="s">
        <v>302</v>
      </c>
    </row>
    <row r="17" spans="1:6" ht="13.2">
      <c r="A17" s="83" t="s">
        <v>312</v>
      </c>
      <c r="B17" s="83" t="s">
        <v>313</v>
      </c>
      <c r="C17" s="83" t="s">
        <v>290</v>
      </c>
      <c r="D17" s="83" t="s">
        <v>59</v>
      </c>
      <c r="E17" s="83" t="s">
        <v>314</v>
      </c>
    </row>
    <row r="18" spans="1:6" ht="13.2">
      <c r="A18" s="83" t="s">
        <v>315</v>
      </c>
      <c r="B18" s="83" t="s">
        <v>316</v>
      </c>
      <c r="C18" s="83" t="s">
        <v>290</v>
      </c>
      <c r="D18" s="83" t="s">
        <v>59</v>
      </c>
    </row>
    <row r="19" spans="1:6" ht="13.2">
      <c r="A19" s="83" t="s">
        <v>317</v>
      </c>
      <c r="B19" s="83" t="s">
        <v>316</v>
      </c>
      <c r="C19" s="83" t="s">
        <v>290</v>
      </c>
      <c r="D19" s="83" t="s">
        <v>59</v>
      </c>
      <c r="E19" s="83" t="s">
        <v>195</v>
      </c>
    </row>
    <row r="20" spans="1:6" ht="13.2">
      <c r="A20" s="83" t="s">
        <v>318</v>
      </c>
      <c r="B20" s="83" t="s">
        <v>316</v>
      </c>
      <c r="C20" s="83" t="s">
        <v>290</v>
      </c>
      <c r="D20" s="83" t="s">
        <v>59</v>
      </c>
      <c r="E20" s="83" t="s">
        <v>195</v>
      </c>
    </row>
    <row r="21" spans="1:6" ht="13.2">
      <c r="A21" s="83" t="s">
        <v>319</v>
      </c>
      <c r="B21" s="83" t="s">
        <v>316</v>
      </c>
      <c r="C21" s="83" t="s">
        <v>290</v>
      </c>
      <c r="D21" s="83" t="s">
        <v>59</v>
      </c>
    </row>
    <row r="22" spans="1:6" ht="13.2">
      <c r="A22" s="83" t="s">
        <v>320</v>
      </c>
      <c r="B22" s="83" t="s">
        <v>321</v>
      </c>
      <c r="C22" s="83" t="s">
        <v>290</v>
      </c>
      <c r="D22" s="83" t="s">
        <v>291</v>
      </c>
      <c r="E22" s="83" t="s">
        <v>292</v>
      </c>
    </row>
    <row r="23" spans="1:6" ht="13.2">
      <c r="A23" s="83" t="s">
        <v>322</v>
      </c>
      <c r="B23" s="83" t="s">
        <v>321</v>
      </c>
      <c r="C23" s="83" t="s">
        <v>290</v>
      </c>
      <c r="D23" s="83" t="s">
        <v>59</v>
      </c>
      <c r="E23" s="83" t="s">
        <v>292</v>
      </c>
    </row>
    <row r="24" spans="1:6" ht="13.2">
      <c r="A24" s="85" t="s">
        <v>323</v>
      </c>
      <c r="B24" s="85" t="s">
        <v>321</v>
      </c>
      <c r="C24" s="103" t="s">
        <v>290</v>
      </c>
      <c r="D24" s="85" t="s">
        <v>324</v>
      </c>
      <c r="E24" s="85"/>
      <c r="F24" s="85" t="s">
        <v>325</v>
      </c>
    </row>
    <row r="25" spans="1:6" ht="13.2">
      <c r="A25" s="85" t="s">
        <v>326</v>
      </c>
      <c r="B25" s="85" t="s">
        <v>321</v>
      </c>
      <c r="C25" s="103" t="s">
        <v>290</v>
      </c>
      <c r="D25" s="85" t="s">
        <v>59</v>
      </c>
      <c r="E25" s="85" t="s">
        <v>301</v>
      </c>
      <c r="F25" s="85"/>
    </row>
    <row r="26" spans="1:6" ht="13.2">
      <c r="A26" s="83" t="s">
        <v>327</v>
      </c>
      <c r="B26" s="103" t="s">
        <v>321</v>
      </c>
      <c r="C26" s="103" t="s">
        <v>290</v>
      </c>
      <c r="D26" s="83" t="s">
        <v>195</v>
      </c>
    </row>
    <row r="27" spans="1:6" ht="13.2">
      <c r="A27" s="83" t="s">
        <v>328</v>
      </c>
      <c r="B27" s="103" t="s">
        <v>321</v>
      </c>
      <c r="C27" s="103" t="s">
        <v>290</v>
      </c>
      <c r="D27" s="83" t="s">
        <v>195</v>
      </c>
    </row>
    <row r="28" spans="1:6" ht="13.2">
      <c r="A28" s="83" t="s">
        <v>329</v>
      </c>
      <c r="B28" s="103" t="s">
        <v>321</v>
      </c>
      <c r="C28" s="103" t="s">
        <v>290</v>
      </c>
      <c r="D28" s="83" t="s">
        <v>195</v>
      </c>
    </row>
    <row r="29" spans="1:6" ht="13.2">
      <c r="A29" s="83" t="s">
        <v>330</v>
      </c>
      <c r="B29" s="83" t="s">
        <v>331</v>
      </c>
      <c r="C29" s="83" t="s">
        <v>290</v>
      </c>
      <c r="D29" s="83" t="s">
        <v>291</v>
      </c>
      <c r="E29" s="83" t="s">
        <v>332</v>
      </c>
    </row>
    <row r="30" spans="1:6" ht="13.2">
      <c r="A30" s="83" t="s">
        <v>333</v>
      </c>
      <c r="B30" s="83" t="s">
        <v>331</v>
      </c>
      <c r="C30" s="83" t="s">
        <v>290</v>
      </c>
      <c r="D30" s="83" t="s">
        <v>291</v>
      </c>
      <c r="E30" s="83" t="s">
        <v>195</v>
      </c>
    </row>
    <row r="31" spans="1:6" ht="13.2">
      <c r="A31" s="83" t="s">
        <v>334</v>
      </c>
      <c r="B31" s="83" t="s">
        <v>331</v>
      </c>
      <c r="C31" s="83" t="s">
        <v>290</v>
      </c>
      <c r="D31" s="83" t="s">
        <v>59</v>
      </c>
      <c r="E31" s="83" t="s">
        <v>332</v>
      </c>
    </row>
    <row r="32" spans="1:6" ht="13.2">
      <c r="A32" s="83" t="s">
        <v>335</v>
      </c>
      <c r="B32" s="83" t="s">
        <v>331</v>
      </c>
      <c r="C32" s="83" t="s">
        <v>290</v>
      </c>
      <c r="D32" s="83" t="s">
        <v>59</v>
      </c>
      <c r="E32" s="83" t="s">
        <v>332</v>
      </c>
    </row>
    <row r="33" spans="1:6" ht="13.2">
      <c r="A33" s="83" t="s">
        <v>336</v>
      </c>
      <c r="B33" s="83" t="s">
        <v>331</v>
      </c>
      <c r="C33" s="83" t="s">
        <v>290</v>
      </c>
      <c r="D33" s="83" t="s">
        <v>59</v>
      </c>
      <c r="E33" s="83" t="s">
        <v>332</v>
      </c>
    </row>
    <row r="34" spans="1:6" ht="13.2">
      <c r="A34" s="83" t="s">
        <v>337</v>
      </c>
      <c r="B34" s="83" t="s">
        <v>331</v>
      </c>
      <c r="C34" s="83" t="s">
        <v>290</v>
      </c>
      <c r="D34" s="83" t="s">
        <v>59</v>
      </c>
      <c r="E34" s="83" t="s">
        <v>332</v>
      </c>
    </row>
    <row r="35" spans="1:6" ht="13.2">
      <c r="A35" s="83" t="s">
        <v>338</v>
      </c>
      <c r="B35" s="83" t="s">
        <v>331</v>
      </c>
      <c r="C35" s="83" t="s">
        <v>290</v>
      </c>
      <c r="D35" s="83" t="s">
        <v>324</v>
      </c>
      <c r="E35" s="83" t="s">
        <v>339</v>
      </c>
    </row>
    <row r="36" spans="1:6" ht="13.2">
      <c r="A36" s="83" t="s">
        <v>340</v>
      </c>
      <c r="B36" s="103" t="s">
        <v>331</v>
      </c>
      <c r="C36" s="103" t="s">
        <v>290</v>
      </c>
      <c r="D36" s="83" t="s">
        <v>195</v>
      </c>
    </row>
    <row r="37" spans="1:6" ht="13.2">
      <c r="A37" s="85" t="s">
        <v>341</v>
      </c>
      <c r="B37" s="85" t="s">
        <v>342</v>
      </c>
      <c r="C37" s="85" t="s">
        <v>290</v>
      </c>
      <c r="D37" s="85" t="s">
        <v>59</v>
      </c>
      <c r="E37" s="85" t="s">
        <v>195</v>
      </c>
      <c r="F37" s="85"/>
    </row>
    <row r="38" spans="1:6" ht="13.2">
      <c r="A38" s="85" t="s">
        <v>343</v>
      </c>
      <c r="B38" s="85" t="s">
        <v>344</v>
      </c>
      <c r="C38" s="103" t="s">
        <v>290</v>
      </c>
      <c r="D38" s="85" t="s">
        <v>291</v>
      </c>
      <c r="E38" s="85" t="s">
        <v>345</v>
      </c>
      <c r="F38" s="85"/>
    </row>
    <row r="39" spans="1:6" ht="13.2">
      <c r="A39" s="85" t="s">
        <v>346</v>
      </c>
      <c r="B39" s="85" t="s">
        <v>344</v>
      </c>
      <c r="C39" s="103" t="s">
        <v>290</v>
      </c>
      <c r="D39" s="85" t="s">
        <v>59</v>
      </c>
      <c r="E39" s="85" t="s">
        <v>347</v>
      </c>
      <c r="F39" s="85"/>
    </row>
    <row r="40" spans="1:6" ht="13.2">
      <c r="A40" s="85" t="s">
        <v>348</v>
      </c>
      <c r="B40" s="85" t="s">
        <v>344</v>
      </c>
      <c r="C40" s="103" t="s">
        <v>290</v>
      </c>
      <c r="D40" s="85" t="s">
        <v>59</v>
      </c>
      <c r="E40" s="85"/>
      <c r="F40" s="85"/>
    </row>
    <row r="41" spans="1:6" ht="13.2">
      <c r="A41" s="83" t="s">
        <v>349</v>
      </c>
      <c r="B41" s="103" t="s">
        <v>344</v>
      </c>
      <c r="C41" s="103" t="s">
        <v>290</v>
      </c>
      <c r="D41" s="83" t="s">
        <v>195</v>
      </c>
    </row>
    <row r="42" spans="1:6" ht="13.2">
      <c r="A42" s="83" t="s">
        <v>60</v>
      </c>
      <c r="B42" s="83"/>
      <c r="C42" s="83" t="s">
        <v>290</v>
      </c>
      <c r="D42" s="83" t="s">
        <v>61</v>
      </c>
    </row>
    <row r="43" spans="1:6" ht="13.2">
      <c r="A43" s="83" t="s">
        <v>75</v>
      </c>
      <c r="B43" s="83"/>
      <c r="C43" s="83" t="s">
        <v>290</v>
      </c>
    </row>
    <row r="44" spans="1:6" ht="13.2">
      <c r="A44" s="83" t="s">
        <v>93</v>
      </c>
      <c r="B44" s="83"/>
      <c r="C44" s="83" t="s">
        <v>290</v>
      </c>
      <c r="D44" s="83" t="s">
        <v>57</v>
      </c>
    </row>
    <row r="45" spans="1:6" ht="13.2">
      <c r="A45" s="83" t="s">
        <v>100</v>
      </c>
      <c r="B45" s="83"/>
      <c r="C45" s="83" t="s">
        <v>290</v>
      </c>
      <c r="D45" s="83" t="s">
        <v>61</v>
      </c>
    </row>
    <row r="46" spans="1:6" ht="13.2">
      <c r="A46" s="83" t="s">
        <v>104</v>
      </c>
      <c r="B46" s="83"/>
      <c r="C46" s="83" t="s">
        <v>290</v>
      </c>
      <c r="D46" s="83" t="s">
        <v>61</v>
      </c>
    </row>
    <row r="47" spans="1:6" ht="13.2">
      <c r="A47" s="83" t="s">
        <v>125</v>
      </c>
      <c r="B47" s="83"/>
      <c r="C47" s="83" t="s">
        <v>290</v>
      </c>
      <c r="D47" s="83" t="s">
        <v>58</v>
      </c>
    </row>
    <row r="48" spans="1:6" ht="13.2">
      <c r="A48" s="83" t="s">
        <v>350</v>
      </c>
      <c r="B48" s="83"/>
      <c r="C48" s="83" t="s">
        <v>290</v>
      </c>
    </row>
    <row r="49" spans="1:4" ht="13.2">
      <c r="A49" s="83" t="s">
        <v>351</v>
      </c>
      <c r="B49" s="83"/>
      <c r="C49" s="83" t="s">
        <v>290</v>
      </c>
    </row>
    <row r="50" spans="1:4" ht="13.2">
      <c r="A50" s="83" t="s">
        <v>352</v>
      </c>
      <c r="B50" s="83"/>
      <c r="C50" s="83" t="s">
        <v>290</v>
      </c>
    </row>
    <row r="51" spans="1:4" ht="13.2">
      <c r="A51" s="83" t="s">
        <v>353</v>
      </c>
      <c r="B51" s="83"/>
      <c r="C51" s="83" t="s">
        <v>290</v>
      </c>
    </row>
    <row r="52" spans="1:4" ht="13.2">
      <c r="A52" s="83" t="s">
        <v>354</v>
      </c>
      <c r="B52" s="83"/>
      <c r="C52" s="83" t="s">
        <v>290</v>
      </c>
    </row>
    <row r="53" spans="1:4" ht="13.2">
      <c r="A53" s="83" t="s">
        <v>355</v>
      </c>
      <c r="B53" s="83"/>
      <c r="C53" s="83" t="s">
        <v>290</v>
      </c>
      <c r="D53" s="83" t="s">
        <v>58</v>
      </c>
    </row>
    <row r="54" spans="1:4" ht="13.2">
      <c r="A54" s="83" t="s">
        <v>356</v>
      </c>
      <c r="B54" s="83"/>
      <c r="C54" s="83" t="s">
        <v>290</v>
      </c>
    </row>
    <row r="55" spans="1:4" ht="13.2">
      <c r="A55" s="83" t="s">
        <v>357</v>
      </c>
      <c r="B55" s="83"/>
      <c r="C55" s="83" t="s">
        <v>290</v>
      </c>
    </row>
    <row r="56" spans="1:4" ht="13.2">
      <c r="A56" s="83" t="s">
        <v>358</v>
      </c>
      <c r="B56" s="83"/>
      <c r="C56" s="83" t="s">
        <v>290</v>
      </c>
      <c r="D56" s="83" t="s">
        <v>359</v>
      </c>
    </row>
    <row r="57" spans="1:4" ht="13.2">
      <c r="A57" s="83" t="s">
        <v>360</v>
      </c>
      <c r="B57" s="83"/>
      <c r="C57" s="83" t="s">
        <v>290</v>
      </c>
      <c r="D57" s="83" t="s">
        <v>61</v>
      </c>
    </row>
    <row r="58" spans="1:4" ht="13.2">
      <c r="A58" s="83" t="s">
        <v>361</v>
      </c>
      <c r="B58" s="83"/>
      <c r="C58" s="83" t="s">
        <v>290</v>
      </c>
      <c r="D58" s="83" t="s">
        <v>359</v>
      </c>
    </row>
    <row r="59" spans="1:4" ht="13.2">
      <c r="A59" s="83" t="s">
        <v>362</v>
      </c>
      <c r="B59" s="83"/>
      <c r="C59" s="83" t="s">
        <v>290</v>
      </c>
    </row>
    <row r="60" spans="1:4" ht="13.2">
      <c r="A60" s="83" t="s">
        <v>363</v>
      </c>
      <c r="B60" s="83"/>
      <c r="C60" s="83" t="s">
        <v>290</v>
      </c>
    </row>
    <row r="61" spans="1:4" ht="13.2">
      <c r="A61" s="83" t="s">
        <v>364</v>
      </c>
      <c r="B61" s="83"/>
      <c r="C61" s="83" t="s">
        <v>290</v>
      </c>
    </row>
    <row r="62" spans="1:4" ht="13.2">
      <c r="A62" s="83" t="s">
        <v>117</v>
      </c>
      <c r="B62" s="83"/>
      <c r="C62" s="83" t="s">
        <v>290</v>
      </c>
      <c r="D62" s="83" t="s">
        <v>58</v>
      </c>
    </row>
    <row r="63" spans="1:4" ht="13.2">
      <c r="A63" s="83" t="s">
        <v>365</v>
      </c>
      <c r="B63" s="83"/>
      <c r="C63" s="83" t="s">
        <v>290</v>
      </c>
      <c r="D63" s="83" t="s">
        <v>61</v>
      </c>
    </row>
    <row r="64" spans="1:4" ht="13.2">
      <c r="A64" s="83" t="s">
        <v>366</v>
      </c>
      <c r="B64" s="83"/>
      <c r="C64" s="83" t="s">
        <v>290</v>
      </c>
      <c r="D64" s="83" t="s">
        <v>61</v>
      </c>
    </row>
    <row r="65" spans="1:4" ht="13.2">
      <c r="A65" s="83" t="s">
        <v>367</v>
      </c>
      <c r="B65" s="83"/>
      <c r="C65" s="83" t="s">
        <v>290</v>
      </c>
    </row>
    <row r="66" spans="1:4" ht="13.2">
      <c r="A66" s="83" t="s">
        <v>368</v>
      </c>
      <c r="B66" s="83"/>
      <c r="C66" s="83" t="s">
        <v>290</v>
      </c>
      <c r="D66" s="83" t="s">
        <v>57</v>
      </c>
    </row>
    <row r="67" spans="1:4" ht="13.2">
      <c r="A67" s="83" t="s">
        <v>369</v>
      </c>
      <c r="B67" s="83"/>
      <c r="C67" s="83" t="s">
        <v>290</v>
      </c>
    </row>
    <row r="68" spans="1:4" ht="13.2">
      <c r="A68" s="83" t="s">
        <v>370</v>
      </c>
      <c r="B68" s="83"/>
      <c r="C68" s="83" t="s">
        <v>290</v>
      </c>
      <c r="D68" s="83" t="s">
        <v>61</v>
      </c>
    </row>
    <row r="69" spans="1:4" ht="13.2">
      <c r="A69" s="83" t="s">
        <v>371</v>
      </c>
      <c r="B69" s="83"/>
      <c r="C69" s="83" t="s">
        <v>290</v>
      </c>
    </row>
    <row r="70" spans="1:4" ht="13.2">
      <c r="A70" s="83" t="s">
        <v>372</v>
      </c>
      <c r="B70" s="83"/>
      <c r="C70" s="83" t="s">
        <v>290</v>
      </c>
    </row>
    <row r="71" spans="1:4" ht="13.2">
      <c r="A71" s="83" t="s">
        <v>122</v>
      </c>
      <c r="B71" s="83"/>
      <c r="C71" s="83" t="s">
        <v>290</v>
      </c>
      <c r="D71" s="83" t="s">
        <v>57</v>
      </c>
    </row>
    <row r="72" spans="1:4" ht="13.2">
      <c r="A72" s="83" t="s">
        <v>373</v>
      </c>
      <c r="B72" s="83"/>
      <c r="C72" s="83" t="s">
        <v>290</v>
      </c>
    </row>
    <row r="73" spans="1:4" ht="13.2">
      <c r="A73" s="83" t="s">
        <v>374</v>
      </c>
      <c r="B73" s="83"/>
      <c r="C73" s="83" t="s">
        <v>290</v>
      </c>
    </row>
    <row r="74" spans="1:4" ht="13.2">
      <c r="A74" s="83" t="s">
        <v>375</v>
      </c>
      <c r="B74" s="83"/>
      <c r="C74" s="83" t="s">
        <v>290</v>
      </c>
    </row>
    <row r="75" spans="1:4" ht="13.2">
      <c r="A75" s="83" t="s">
        <v>376</v>
      </c>
      <c r="B75" s="83"/>
      <c r="C75" s="83" t="s">
        <v>290</v>
      </c>
    </row>
    <row r="76" spans="1:4" ht="13.2">
      <c r="A76" s="83" t="s">
        <v>377</v>
      </c>
      <c r="B76" s="83"/>
      <c r="C76" s="83" t="s">
        <v>290</v>
      </c>
    </row>
    <row r="77" spans="1:4" ht="13.2">
      <c r="A77" s="83" t="s">
        <v>378</v>
      </c>
      <c r="B77" s="83"/>
      <c r="C77" s="83" t="s">
        <v>290</v>
      </c>
    </row>
    <row r="78" spans="1:4" ht="13.2">
      <c r="A78" s="83" t="s">
        <v>379</v>
      </c>
      <c r="B78" s="83"/>
      <c r="C78" s="83" t="s">
        <v>290</v>
      </c>
    </row>
    <row r="79" spans="1:4" ht="13.2">
      <c r="A79" s="83" t="s">
        <v>380</v>
      </c>
      <c r="B79" s="83"/>
      <c r="C79" s="83" t="s">
        <v>290</v>
      </c>
    </row>
    <row r="80" spans="1:4" ht="13.2">
      <c r="A80" s="83" t="s">
        <v>381</v>
      </c>
      <c r="B80" s="83"/>
      <c r="C80" s="83" t="s">
        <v>290</v>
      </c>
    </row>
    <row r="81" spans="1:6" ht="13.2">
      <c r="A81" s="83" t="s">
        <v>382</v>
      </c>
      <c r="B81" s="83"/>
      <c r="C81" s="83" t="s">
        <v>290</v>
      </c>
    </row>
    <row r="82" spans="1:6" ht="13.2">
      <c r="A82" s="83" t="s">
        <v>383</v>
      </c>
      <c r="B82" s="83"/>
      <c r="C82" s="83" t="s">
        <v>290</v>
      </c>
    </row>
    <row r="83" spans="1:6" ht="13.2">
      <c r="A83" s="83" t="s">
        <v>384</v>
      </c>
      <c r="B83" s="83"/>
      <c r="C83" s="83" t="s">
        <v>290</v>
      </c>
    </row>
    <row r="84" spans="1:6" ht="13.2">
      <c r="A84" s="83" t="s">
        <v>385</v>
      </c>
      <c r="B84" s="83"/>
      <c r="C84" s="83" t="s">
        <v>290</v>
      </c>
    </row>
    <row r="85" spans="1:6" ht="13.2">
      <c r="A85" s="83" t="s">
        <v>386</v>
      </c>
      <c r="B85" s="83"/>
      <c r="C85" s="83" t="s">
        <v>290</v>
      </c>
      <c r="D85" s="83" t="s">
        <v>61</v>
      </c>
    </row>
    <row r="86" spans="1:6" ht="13.2">
      <c r="A86" s="83" t="s">
        <v>387</v>
      </c>
      <c r="B86" s="83"/>
      <c r="C86" s="83" t="s">
        <v>290</v>
      </c>
      <c r="D86" s="83" t="s">
        <v>58</v>
      </c>
    </row>
    <row r="87" spans="1:6" ht="13.2">
      <c r="A87" s="83" t="s">
        <v>388</v>
      </c>
      <c r="B87" s="83"/>
      <c r="C87" s="83" t="s">
        <v>290</v>
      </c>
    </row>
    <row r="88" spans="1:6" ht="13.2">
      <c r="A88" s="85" t="s">
        <v>389</v>
      </c>
      <c r="B88" s="85"/>
      <c r="C88" s="103" t="s">
        <v>290</v>
      </c>
      <c r="D88" s="85"/>
      <c r="E88" s="85" t="s">
        <v>195</v>
      </c>
      <c r="F88" s="85"/>
    </row>
    <row r="89" spans="1:6" ht="13.2">
      <c r="A89" s="83" t="s">
        <v>390</v>
      </c>
      <c r="B89" s="103" t="s">
        <v>289</v>
      </c>
      <c r="C89" s="103" t="s">
        <v>290</v>
      </c>
    </row>
    <row r="90" spans="1:6" ht="13.2">
      <c r="A90" s="83" t="s">
        <v>391</v>
      </c>
      <c r="B90" s="103" t="s">
        <v>289</v>
      </c>
      <c r="C90" s="103" t="s">
        <v>290</v>
      </c>
    </row>
    <row r="91" spans="1:6" ht="13.2">
      <c r="A91" s="83" t="s">
        <v>392</v>
      </c>
      <c r="B91" s="85" t="s">
        <v>289</v>
      </c>
      <c r="C91" s="103" t="s">
        <v>290</v>
      </c>
    </row>
    <row r="92" spans="1:6" ht="13.2">
      <c r="A92" s="83" t="s">
        <v>393</v>
      </c>
      <c r="B92" s="103" t="s">
        <v>394</v>
      </c>
      <c r="C92" s="103" t="s">
        <v>290</v>
      </c>
      <c r="D92" s="83"/>
    </row>
    <row r="93" spans="1:6" ht="13.2">
      <c r="A93" s="83" t="s">
        <v>392</v>
      </c>
      <c r="B93" s="103" t="s">
        <v>342</v>
      </c>
      <c r="C93" s="103" t="s">
        <v>290</v>
      </c>
    </row>
    <row r="94" spans="1:6" ht="13.2">
      <c r="A94" s="83" t="s">
        <v>395</v>
      </c>
      <c r="B94" s="103" t="s">
        <v>344</v>
      </c>
      <c r="C94" s="103" t="s">
        <v>290</v>
      </c>
    </row>
    <row r="95" spans="1:6" ht="13.2">
      <c r="A95" s="83" t="s">
        <v>396</v>
      </c>
      <c r="B95" s="103" t="s">
        <v>313</v>
      </c>
      <c r="C95" s="103" t="s">
        <v>290</v>
      </c>
    </row>
    <row r="96" spans="1:6" ht="13.2">
      <c r="A96" s="83" t="s">
        <v>397</v>
      </c>
      <c r="B96" s="83" t="s">
        <v>313</v>
      </c>
      <c r="C96" s="103" t="s">
        <v>290</v>
      </c>
      <c r="D96" s="83" t="s">
        <v>59</v>
      </c>
    </row>
    <row r="97" spans="1:6" ht="13.2">
      <c r="A97" s="83" t="s">
        <v>398</v>
      </c>
      <c r="B97" s="83" t="s">
        <v>313</v>
      </c>
      <c r="C97" s="103" t="s">
        <v>290</v>
      </c>
      <c r="D97" s="83" t="s">
        <v>59</v>
      </c>
    </row>
    <row r="98" spans="1:6" ht="13.2">
      <c r="A98" s="83" t="s">
        <v>399</v>
      </c>
      <c r="B98" s="83" t="s">
        <v>313</v>
      </c>
      <c r="C98" s="103" t="s">
        <v>290</v>
      </c>
      <c r="D98" s="83" t="s">
        <v>59</v>
      </c>
    </row>
    <row r="99" spans="1:6" ht="13.2">
      <c r="A99" s="83" t="s">
        <v>400</v>
      </c>
      <c r="B99" s="83" t="s">
        <v>313</v>
      </c>
      <c r="C99" s="103" t="s">
        <v>290</v>
      </c>
      <c r="D99" s="83" t="s">
        <v>59</v>
      </c>
    </row>
    <row r="100" spans="1:6" ht="13.2">
      <c r="A100" s="85" t="s">
        <v>401</v>
      </c>
      <c r="B100" s="103" t="s">
        <v>313</v>
      </c>
      <c r="C100" s="103" t="s">
        <v>290</v>
      </c>
      <c r="D100" s="85" t="s">
        <v>402</v>
      </c>
      <c r="E100" s="85" t="s">
        <v>403</v>
      </c>
      <c r="F100" s="85" t="s">
        <v>404</v>
      </c>
    </row>
    <row r="101" spans="1:6" ht="13.2">
      <c r="A101" s="85" t="s">
        <v>405</v>
      </c>
      <c r="B101" s="103" t="s">
        <v>313</v>
      </c>
      <c r="C101" s="103" t="s">
        <v>290</v>
      </c>
      <c r="D101" s="85" t="s">
        <v>402</v>
      </c>
      <c r="E101" s="85"/>
      <c r="F101" s="85"/>
    </row>
    <row r="102" spans="1:6" ht="13.2">
      <c r="A102" s="85" t="s">
        <v>406</v>
      </c>
      <c r="B102" s="85" t="s">
        <v>313</v>
      </c>
      <c r="C102" s="103" t="s">
        <v>290</v>
      </c>
      <c r="D102" s="85"/>
      <c r="E102" s="85"/>
      <c r="F102" s="85"/>
    </row>
    <row r="103" spans="1:6" ht="13.2">
      <c r="A103" s="85" t="s">
        <v>407</v>
      </c>
      <c r="B103" s="85" t="s">
        <v>313</v>
      </c>
      <c r="C103" s="103" t="s">
        <v>290</v>
      </c>
      <c r="D103" s="85" t="s">
        <v>59</v>
      </c>
      <c r="E103" s="85"/>
      <c r="F103" s="85"/>
    </row>
    <row r="104" spans="1:6" ht="13.2">
      <c r="A104" s="83" t="s">
        <v>408</v>
      </c>
      <c r="B104" s="103" t="s">
        <v>313</v>
      </c>
      <c r="C104" s="103" t="s">
        <v>290</v>
      </c>
    </row>
    <row r="105" spans="1:6" ht="13.2">
      <c r="A105" s="83" t="s">
        <v>409</v>
      </c>
      <c r="B105" s="103" t="s">
        <v>313</v>
      </c>
      <c r="C105" s="103" t="s">
        <v>290</v>
      </c>
    </row>
    <row r="106" spans="1:6" ht="17.25" customHeight="1">
      <c r="A106" s="83" t="s">
        <v>410</v>
      </c>
      <c r="B106" s="103" t="s">
        <v>313</v>
      </c>
      <c r="C106" s="103" t="s">
        <v>290</v>
      </c>
    </row>
    <row r="107" spans="1:6" ht="13.2">
      <c r="A107" s="83" t="s">
        <v>411</v>
      </c>
      <c r="B107" s="103" t="s">
        <v>313</v>
      </c>
      <c r="C107" s="103" t="s">
        <v>290</v>
      </c>
    </row>
    <row r="108" spans="1:6" ht="13.2">
      <c r="A108" s="83" t="s">
        <v>412</v>
      </c>
      <c r="B108" s="103" t="s">
        <v>313</v>
      </c>
      <c r="C108" s="103" t="s">
        <v>290</v>
      </c>
    </row>
    <row r="109" spans="1:6" ht="13.2">
      <c r="A109" s="85" t="s">
        <v>413</v>
      </c>
      <c r="B109" s="103" t="s">
        <v>313</v>
      </c>
      <c r="C109" s="103" t="s">
        <v>290</v>
      </c>
      <c r="D109" s="85"/>
      <c r="E109" s="85"/>
      <c r="F109" s="85"/>
    </row>
    <row r="110" spans="1:6" ht="13.2">
      <c r="A110" s="85" t="s">
        <v>414</v>
      </c>
      <c r="B110" s="103" t="s">
        <v>313</v>
      </c>
      <c r="C110" s="103" t="s">
        <v>290</v>
      </c>
      <c r="D110" s="85" t="s">
        <v>415</v>
      </c>
      <c r="E110" s="85"/>
      <c r="F110" s="85"/>
    </row>
    <row r="111" spans="1:6" ht="13.2">
      <c r="A111" s="85" t="s">
        <v>416</v>
      </c>
      <c r="B111" s="103" t="s">
        <v>313</v>
      </c>
      <c r="C111" s="103" t="s">
        <v>290</v>
      </c>
      <c r="D111" s="85"/>
      <c r="E111" s="85"/>
      <c r="F111" s="85"/>
    </row>
    <row r="112" spans="1:6" ht="13.2">
      <c r="A112" s="83" t="s">
        <v>417</v>
      </c>
      <c r="B112" s="103" t="s">
        <v>313</v>
      </c>
      <c r="C112" s="103" t="s">
        <v>290</v>
      </c>
    </row>
    <row r="113" spans="1:6" ht="13.2">
      <c r="A113" s="83" t="s">
        <v>418</v>
      </c>
      <c r="B113" s="103" t="s">
        <v>313</v>
      </c>
      <c r="C113" s="103" t="s">
        <v>290</v>
      </c>
    </row>
    <row r="114" spans="1:6" ht="13.2">
      <c r="A114" s="83" t="s">
        <v>419</v>
      </c>
      <c r="B114" s="103" t="s">
        <v>313</v>
      </c>
      <c r="C114" s="103" t="s">
        <v>290</v>
      </c>
    </row>
    <row r="115" spans="1:6" ht="13.2">
      <c r="A115" s="83" t="s">
        <v>420</v>
      </c>
      <c r="B115" s="103" t="s">
        <v>313</v>
      </c>
      <c r="C115" s="103" t="s">
        <v>290</v>
      </c>
    </row>
    <row r="116" spans="1:6" ht="13.2">
      <c r="A116" s="83" t="s">
        <v>421</v>
      </c>
      <c r="B116" s="103" t="s">
        <v>313</v>
      </c>
      <c r="C116" s="103" t="s">
        <v>290</v>
      </c>
    </row>
    <row r="117" spans="1:6" ht="13.2">
      <c r="A117" s="83" t="s">
        <v>422</v>
      </c>
      <c r="B117" s="103" t="s">
        <v>313</v>
      </c>
      <c r="C117" s="103" t="s">
        <v>290</v>
      </c>
    </row>
    <row r="118" spans="1:6" ht="13.2">
      <c r="A118" s="85" t="s">
        <v>423</v>
      </c>
      <c r="B118" s="103" t="s">
        <v>313</v>
      </c>
      <c r="C118" s="103" t="s">
        <v>290</v>
      </c>
      <c r="D118" s="85"/>
      <c r="E118" s="85"/>
      <c r="F118" s="85"/>
    </row>
    <row r="119" spans="1:6" ht="13.2">
      <c r="A119" s="83" t="s">
        <v>424</v>
      </c>
      <c r="B119" s="103" t="s">
        <v>313</v>
      </c>
      <c r="C119" s="103" t="s">
        <v>290</v>
      </c>
    </row>
    <row r="120" spans="1:6" ht="13.2">
      <c r="A120" s="83" t="s">
        <v>425</v>
      </c>
      <c r="B120" s="103" t="s">
        <v>313</v>
      </c>
      <c r="C120" s="103" t="s">
        <v>290</v>
      </c>
    </row>
    <row r="121" spans="1:6" ht="13.2">
      <c r="A121" s="83" t="s">
        <v>426</v>
      </c>
      <c r="B121" s="85" t="s">
        <v>316</v>
      </c>
      <c r="C121" s="103" t="s">
        <v>290</v>
      </c>
    </row>
    <row r="122" spans="1:6" ht="13.2">
      <c r="A122" s="83" t="s">
        <v>427</v>
      </c>
      <c r="B122" s="103" t="s">
        <v>313</v>
      </c>
      <c r="C122" s="103" t="s">
        <v>428</v>
      </c>
    </row>
    <row r="123" spans="1:6" ht="13.2">
      <c r="A123" s="85" t="s">
        <v>429</v>
      </c>
      <c r="B123" s="103" t="s">
        <v>313</v>
      </c>
      <c r="C123" s="103" t="s">
        <v>428</v>
      </c>
      <c r="D123" s="85"/>
      <c r="E123" s="85"/>
      <c r="F123" s="85"/>
    </row>
    <row r="124" spans="1:6" ht="13.2">
      <c r="A124" s="104" t="s">
        <v>390</v>
      </c>
      <c r="B124" s="105" t="s">
        <v>394</v>
      </c>
      <c r="C124" s="105" t="s">
        <v>428</v>
      </c>
      <c r="D124" s="83" t="s">
        <v>430</v>
      </c>
    </row>
    <row r="125" spans="1:6" ht="13.2">
      <c r="A125" s="85" t="s">
        <v>87</v>
      </c>
      <c r="B125" s="103" t="s">
        <v>316</v>
      </c>
      <c r="C125" s="85" t="s">
        <v>428</v>
      </c>
      <c r="D125" s="85"/>
      <c r="E125" s="85"/>
      <c r="F125" s="85"/>
    </row>
    <row r="126" spans="1:6" ht="13.2">
      <c r="A126" s="104" t="s">
        <v>431</v>
      </c>
      <c r="B126" s="105" t="s">
        <v>331</v>
      </c>
      <c r="C126" s="105" t="s">
        <v>428</v>
      </c>
      <c r="D126" s="83" t="s">
        <v>430</v>
      </c>
    </row>
    <row r="127" spans="1:6" ht="13.2">
      <c r="A127" s="104" t="s">
        <v>432</v>
      </c>
      <c r="B127" s="105" t="s">
        <v>331</v>
      </c>
      <c r="C127" s="105" t="s">
        <v>428</v>
      </c>
      <c r="D127" s="83" t="s">
        <v>430</v>
      </c>
    </row>
    <row r="128" spans="1:6" ht="13.2">
      <c r="A128" s="104" t="s">
        <v>433</v>
      </c>
      <c r="B128" s="105" t="s">
        <v>331</v>
      </c>
      <c r="C128" s="105" t="s">
        <v>428</v>
      </c>
      <c r="D128" s="83" t="s">
        <v>430</v>
      </c>
    </row>
    <row r="129" spans="1:6" ht="13.2">
      <c r="A129" s="83" t="s">
        <v>434</v>
      </c>
      <c r="B129" s="103" t="s">
        <v>313</v>
      </c>
      <c r="C129" s="103" t="s">
        <v>428</v>
      </c>
    </row>
    <row r="130" spans="1:6" ht="13.2">
      <c r="A130" s="85" t="s">
        <v>435</v>
      </c>
      <c r="B130" s="85" t="s">
        <v>289</v>
      </c>
      <c r="C130" s="85" t="s">
        <v>436</v>
      </c>
      <c r="D130" s="85"/>
      <c r="E130" s="85"/>
      <c r="F130" s="85"/>
    </row>
    <row r="131" spans="1:6" ht="13.2">
      <c r="A131" s="85" t="s">
        <v>437</v>
      </c>
      <c r="B131" s="85" t="s">
        <v>316</v>
      </c>
      <c r="C131" s="85" t="s">
        <v>436</v>
      </c>
      <c r="D131" s="85"/>
      <c r="E131" s="85"/>
      <c r="F131" s="85"/>
    </row>
    <row r="132" spans="1:6" ht="13.2">
      <c r="A132" s="83" t="s">
        <v>438</v>
      </c>
      <c r="B132" s="103" t="s">
        <v>313</v>
      </c>
      <c r="C132" s="103" t="s">
        <v>290</v>
      </c>
    </row>
    <row r="133" spans="1:6" ht="13.2">
      <c r="A133" s="83" t="s">
        <v>439</v>
      </c>
      <c r="B133" s="85" t="s">
        <v>316</v>
      </c>
      <c r="C133" s="103" t="s">
        <v>290</v>
      </c>
    </row>
    <row r="134" spans="1:6" ht="13.2">
      <c r="A134" s="83" t="s">
        <v>440</v>
      </c>
      <c r="B134" s="85" t="s">
        <v>316</v>
      </c>
      <c r="C134" s="103" t="s">
        <v>290</v>
      </c>
    </row>
    <row r="135" spans="1:6" ht="13.2">
      <c r="A135" s="83" t="s">
        <v>441</v>
      </c>
      <c r="B135" s="103" t="s">
        <v>313</v>
      </c>
      <c r="C135" s="103" t="s">
        <v>428</v>
      </c>
    </row>
    <row r="136" spans="1:6" ht="13.2">
      <c r="A136" s="83" t="s">
        <v>442</v>
      </c>
      <c r="B136" s="103" t="s">
        <v>313</v>
      </c>
      <c r="C136" s="103" t="s">
        <v>443</v>
      </c>
    </row>
    <row r="137" spans="1:6" ht="13.2">
      <c r="A137" s="83" t="s">
        <v>444</v>
      </c>
      <c r="B137" s="103" t="s">
        <v>313</v>
      </c>
      <c r="C137" s="103" t="s">
        <v>443</v>
      </c>
    </row>
    <row r="138" spans="1:6" ht="13.2">
      <c r="A138" s="83" t="s">
        <v>445</v>
      </c>
      <c r="B138" s="103" t="s">
        <v>313</v>
      </c>
      <c r="C138" s="103" t="s">
        <v>443</v>
      </c>
    </row>
    <row r="139" spans="1:6" ht="13.2">
      <c r="A139" s="83" t="s">
        <v>446</v>
      </c>
      <c r="B139" s="103" t="s">
        <v>313</v>
      </c>
      <c r="C139" s="103" t="s">
        <v>443</v>
      </c>
    </row>
    <row r="140" spans="1:6" ht="13.2">
      <c r="A140" s="83" t="s">
        <v>447</v>
      </c>
      <c r="B140" s="103" t="s">
        <v>313</v>
      </c>
      <c r="C140" s="103" t="s">
        <v>443</v>
      </c>
    </row>
    <row r="141" spans="1:6" ht="13.2">
      <c r="A141" s="83" t="s">
        <v>448</v>
      </c>
      <c r="B141" s="103" t="s">
        <v>313</v>
      </c>
      <c r="C141" s="103" t="s">
        <v>443</v>
      </c>
    </row>
    <row r="142" spans="1:6" ht="13.2">
      <c r="A142" s="83" t="s">
        <v>449</v>
      </c>
      <c r="B142" s="103" t="s">
        <v>313</v>
      </c>
      <c r="C142" s="103" t="s">
        <v>443</v>
      </c>
    </row>
    <row r="143" spans="1:6" ht="13.2">
      <c r="A143" s="83" t="s">
        <v>450</v>
      </c>
      <c r="B143" s="103" t="s">
        <v>313</v>
      </c>
      <c r="C143" s="103" t="s">
        <v>443</v>
      </c>
    </row>
    <row r="144" spans="1:6" ht="13.2">
      <c r="A144" s="83" t="s">
        <v>451</v>
      </c>
      <c r="B144" s="103" t="s">
        <v>313</v>
      </c>
      <c r="C144" s="103" t="s">
        <v>443</v>
      </c>
    </row>
    <row r="145" spans="1:4" ht="13.2">
      <c r="A145" s="83" t="s">
        <v>452</v>
      </c>
      <c r="B145" s="103" t="s">
        <v>313</v>
      </c>
      <c r="C145" s="103" t="s">
        <v>443</v>
      </c>
    </row>
    <row r="146" spans="1:4" ht="13.2">
      <c r="A146" s="83" t="s">
        <v>453</v>
      </c>
      <c r="B146" s="103" t="s">
        <v>313</v>
      </c>
      <c r="C146" s="103" t="s">
        <v>443</v>
      </c>
    </row>
    <row r="147" spans="1:4" ht="13.2">
      <c r="A147" s="83" t="s">
        <v>454</v>
      </c>
      <c r="B147" s="103" t="s">
        <v>313</v>
      </c>
      <c r="C147" s="103" t="s">
        <v>443</v>
      </c>
    </row>
    <row r="148" spans="1:4" ht="13.2">
      <c r="A148" s="83" t="s">
        <v>455</v>
      </c>
      <c r="B148" s="103" t="s">
        <v>313</v>
      </c>
      <c r="C148" s="103" t="s">
        <v>443</v>
      </c>
    </row>
    <row r="149" spans="1:4" ht="13.2">
      <c r="A149" s="83" t="s">
        <v>456</v>
      </c>
      <c r="B149" s="103" t="s">
        <v>313</v>
      </c>
      <c r="C149" s="103" t="s">
        <v>443</v>
      </c>
    </row>
    <row r="150" spans="1:4" ht="13.2">
      <c r="A150" s="83" t="s">
        <v>457</v>
      </c>
      <c r="B150" s="103" t="s">
        <v>313</v>
      </c>
      <c r="C150" s="103" t="s">
        <v>443</v>
      </c>
      <c r="D150" s="83" t="s">
        <v>458</v>
      </c>
    </row>
    <row r="151" spans="1:4" ht="13.2">
      <c r="A151" s="83" t="s">
        <v>459</v>
      </c>
      <c r="B151" s="103" t="s">
        <v>313</v>
      </c>
      <c r="C151" s="103" t="s">
        <v>443</v>
      </c>
      <c r="D151" s="83" t="s">
        <v>458</v>
      </c>
    </row>
    <row r="152" spans="1:4" ht="13.2">
      <c r="A152" s="83" t="s">
        <v>460</v>
      </c>
      <c r="B152" s="103" t="s">
        <v>313</v>
      </c>
      <c r="C152" s="103" t="s">
        <v>443</v>
      </c>
    </row>
    <row r="153" spans="1:4" ht="13.2">
      <c r="A153" s="83" t="s">
        <v>461</v>
      </c>
      <c r="B153" s="103" t="s">
        <v>313</v>
      </c>
      <c r="C153" s="103" t="s">
        <v>443</v>
      </c>
    </row>
    <row r="154" spans="1:4" ht="13.2">
      <c r="A154" s="83" t="s">
        <v>462</v>
      </c>
      <c r="B154" s="103" t="s">
        <v>313</v>
      </c>
      <c r="C154" s="103" t="s">
        <v>443</v>
      </c>
    </row>
    <row r="155" spans="1:4" ht="13.2">
      <c r="A155" s="83" t="s">
        <v>463</v>
      </c>
      <c r="B155" s="103" t="s">
        <v>313</v>
      </c>
      <c r="C155" s="103" t="s">
        <v>443</v>
      </c>
    </row>
    <row r="156" spans="1:4" ht="13.2">
      <c r="A156" s="83" t="s">
        <v>464</v>
      </c>
      <c r="B156" s="103" t="s">
        <v>313</v>
      </c>
      <c r="C156" s="103" t="s">
        <v>443</v>
      </c>
    </row>
    <row r="157" spans="1:4" ht="13.2">
      <c r="A157" s="83" t="s">
        <v>465</v>
      </c>
      <c r="B157" s="103" t="s">
        <v>313</v>
      </c>
      <c r="C157" s="103" t="s">
        <v>443</v>
      </c>
    </row>
    <row r="158" spans="1:4" ht="13.2">
      <c r="A158" s="83" t="s">
        <v>466</v>
      </c>
      <c r="B158" s="103" t="s">
        <v>313</v>
      </c>
      <c r="C158" s="103" t="s">
        <v>443</v>
      </c>
    </row>
    <row r="159" spans="1:4" ht="13.2">
      <c r="A159" s="83" t="s">
        <v>467</v>
      </c>
      <c r="B159" s="103" t="s">
        <v>313</v>
      </c>
      <c r="C159" s="103" t="s">
        <v>443</v>
      </c>
    </row>
    <row r="160" spans="1:4" ht="13.2">
      <c r="A160" s="83" t="s">
        <v>468</v>
      </c>
      <c r="B160" s="103" t="s">
        <v>313</v>
      </c>
      <c r="C160" s="103" t="s">
        <v>443</v>
      </c>
    </row>
    <row r="161" spans="1:3" ht="13.2">
      <c r="A161" s="83" t="s">
        <v>469</v>
      </c>
      <c r="B161" s="103" t="s">
        <v>313</v>
      </c>
      <c r="C161" s="103" t="s">
        <v>443</v>
      </c>
    </row>
    <row r="162" spans="1:3" ht="13.2">
      <c r="A162" s="83" t="s">
        <v>470</v>
      </c>
      <c r="B162" s="103" t="s">
        <v>313</v>
      </c>
      <c r="C162" s="103" t="s">
        <v>443</v>
      </c>
    </row>
    <row r="163" spans="1:3" ht="13.2">
      <c r="A163" s="83" t="s">
        <v>471</v>
      </c>
      <c r="B163" s="103" t="s">
        <v>313</v>
      </c>
      <c r="C163" s="103" t="s">
        <v>443</v>
      </c>
    </row>
    <row r="164" spans="1:3" ht="13.2">
      <c r="A164" s="83" t="s">
        <v>472</v>
      </c>
      <c r="B164" s="103" t="s">
        <v>313</v>
      </c>
      <c r="C164" s="103" t="s">
        <v>443</v>
      </c>
    </row>
    <row r="165" spans="1:3" ht="13.2">
      <c r="A165" s="83" t="s">
        <v>473</v>
      </c>
      <c r="B165" s="103" t="s">
        <v>313</v>
      </c>
      <c r="C165" s="103" t="s">
        <v>443</v>
      </c>
    </row>
    <row r="166" spans="1:3" ht="13.2">
      <c r="A166" s="83" t="s">
        <v>474</v>
      </c>
      <c r="B166" s="103" t="s">
        <v>313</v>
      </c>
      <c r="C166" s="103" t="s">
        <v>443</v>
      </c>
    </row>
    <row r="167" spans="1:3" ht="13.2">
      <c r="A167" s="83" t="s">
        <v>475</v>
      </c>
      <c r="B167" s="103" t="s">
        <v>313</v>
      </c>
      <c r="C167" s="103" t="s">
        <v>443</v>
      </c>
    </row>
    <row r="168" spans="1:3" ht="13.2">
      <c r="A168" s="83" t="s">
        <v>476</v>
      </c>
      <c r="B168" s="103" t="s">
        <v>313</v>
      </c>
      <c r="C168" s="103" t="s">
        <v>443</v>
      </c>
    </row>
    <row r="169" spans="1:3" ht="13.2">
      <c r="A169" s="83" t="s">
        <v>477</v>
      </c>
      <c r="B169" s="103" t="s">
        <v>313</v>
      </c>
      <c r="C169" s="103" t="s">
        <v>443</v>
      </c>
    </row>
    <row r="170" spans="1:3" ht="13.2">
      <c r="A170" s="83" t="s">
        <v>478</v>
      </c>
      <c r="B170" s="103" t="s">
        <v>313</v>
      </c>
      <c r="C170" s="103" t="s">
        <v>443</v>
      </c>
    </row>
    <row r="171" spans="1:3" ht="13.2">
      <c r="A171" s="83" t="s">
        <v>479</v>
      </c>
      <c r="B171" s="103" t="s">
        <v>313</v>
      </c>
      <c r="C171" s="103" t="s">
        <v>443</v>
      </c>
    </row>
    <row r="172" spans="1:3" ht="13.2">
      <c r="A172" s="83" t="s">
        <v>480</v>
      </c>
      <c r="B172" s="103" t="s">
        <v>313</v>
      </c>
      <c r="C172" s="103" t="s">
        <v>443</v>
      </c>
    </row>
    <row r="173" spans="1:3" ht="13.2">
      <c r="A173" s="83" t="s">
        <v>481</v>
      </c>
      <c r="B173" s="103" t="s">
        <v>313</v>
      </c>
      <c r="C173" s="103" t="s">
        <v>443</v>
      </c>
    </row>
    <row r="174" spans="1:3" ht="13.2">
      <c r="A174" s="83" t="s">
        <v>482</v>
      </c>
      <c r="B174" s="103" t="s">
        <v>313</v>
      </c>
      <c r="C174" s="103" t="s">
        <v>443</v>
      </c>
    </row>
    <row r="175" spans="1:3" ht="13.2">
      <c r="A175" s="83" t="s">
        <v>483</v>
      </c>
      <c r="B175" s="103" t="s">
        <v>313</v>
      </c>
      <c r="C175" s="103" t="s">
        <v>443</v>
      </c>
    </row>
    <row r="176" spans="1:3" ht="13.2">
      <c r="A176" s="83" t="s">
        <v>484</v>
      </c>
      <c r="B176" s="103" t="s">
        <v>313</v>
      </c>
      <c r="C176" s="103" t="s">
        <v>443</v>
      </c>
    </row>
    <row r="177" spans="1:3" ht="13.2">
      <c r="A177" s="83" t="s">
        <v>485</v>
      </c>
      <c r="B177" s="103" t="s">
        <v>313</v>
      </c>
      <c r="C177" s="103" t="s">
        <v>443</v>
      </c>
    </row>
    <row r="178" spans="1:3" ht="13.2">
      <c r="A178" s="83" t="s">
        <v>486</v>
      </c>
      <c r="B178" s="103" t="s">
        <v>313</v>
      </c>
      <c r="C178" s="103" t="s">
        <v>443</v>
      </c>
    </row>
    <row r="179" spans="1:3" ht="13.2">
      <c r="A179" s="83" t="s">
        <v>487</v>
      </c>
      <c r="B179" s="103" t="s">
        <v>313</v>
      </c>
      <c r="C179" s="103" t="s">
        <v>443</v>
      </c>
    </row>
    <row r="180" spans="1:3" ht="13.2">
      <c r="A180" s="83" t="s">
        <v>488</v>
      </c>
      <c r="B180" s="103" t="s">
        <v>313</v>
      </c>
      <c r="C180" s="103" t="s">
        <v>443</v>
      </c>
    </row>
    <row r="181" spans="1:3" ht="13.2">
      <c r="A181" s="83" t="s">
        <v>489</v>
      </c>
      <c r="B181" s="103" t="s">
        <v>313</v>
      </c>
      <c r="C181" s="103" t="s">
        <v>443</v>
      </c>
    </row>
    <row r="182" spans="1:3" ht="13.2">
      <c r="A182" s="83" t="s">
        <v>490</v>
      </c>
      <c r="B182" s="103" t="s">
        <v>313</v>
      </c>
      <c r="C182" s="103" t="s">
        <v>443</v>
      </c>
    </row>
    <row r="183" spans="1:3" ht="13.2">
      <c r="A183" s="83" t="s">
        <v>491</v>
      </c>
      <c r="B183" s="103" t="s">
        <v>313</v>
      </c>
      <c r="C183" s="103" t="s">
        <v>443</v>
      </c>
    </row>
    <row r="184" spans="1:3" ht="13.2">
      <c r="A184" s="83" t="s">
        <v>492</v>
      </c>
      <c r="B184" s="103" t="s">
        <v>313</v>
      </c>
      <c r="C184" s="103" t="s">
        <v>443</v>
      </c>
    </row>
    <row r="185" spans="1:3" ht="13.2">
      <c r="A185" s="83" t="s">
        <v>493</v>
      </c>
      <c r="B185" s="103" t="s">
        <v>313</v>
      </c>
      <c r="C185" s="103" t="s">
        <v>443</v>
      </c>
    </row>
    <row r="186" spans="1:3" ht="13.2">
      <c r="A186" s="83" t="s">
        <v>494</v>
      </c>
      <c r="B186" s="103" t="s">
        <v>313</v>
      </c>
      <c r="C186" s="103" t="s">
        <v>443</v>
      </c>
    </row>
    <row r="187" spans="1:3" ht="13.2">
      <c r="A187" s="83" t="s">
        <v>495</v>
      </c>
      <c r="B187" s="103" t="s">
        <v>313</v>
      </c>
      <c r="C187" s="103" t="s">
        <v>443</v>
      </c>
    </row>
    <row r="188" spans="1:3" ht="13.2">
      <c r="A188" s="83" t="s">
        <v>496</v>
      </c>
      <c r="B188" s="103" t="s">
        <v>313</v>
      </c>
      <c r="C188" s="103" t="s">
        <v>443</v>
      </c>
    </row>
    <row r="189" spans="1:3" ht="13.2">
      <c r="A189" s="83" t="s">
        <v>497</v>
      </c>
      <c r="B189" s="103" t="s">
        <v>313</v>
      </c>
      <c r="C189" s="103" t="s">
        <v>443</v>
      </c>
    </row>
    <row r="190" spans="1:3" ht="13.2">
      <c r="B190" s="103" t="s">
        <v>313</v>
      </c>
      <c r="C190" s="103" t="s">
        <v>443</v>
      </c>
    </row>
  </sheetData>
  <autoFilter ref="A1:F1991"/>
  <dataValidations count="2">
    <dataValidation type="list" allowBlank="1" showErrorMessage="1" sqref="B2:B190">
      <formula1>"Dashboard,CommunityManage,ShelterManage,SolveSettings,ModelSettings,Report,Documentation,Miscellaneous,SolvingProgress,Help"</formula1>
    </dataValidation>
    <dataValidation type="list" allowBlank="1" showErrorMessage="1" sqref="C2:C190">
      <formula1>"LOW,MEDIUM,HIGH,IN PROGRESS,FOR TESTING,FOR CHECKING,DONE"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E16" workbookViewId="0">
      <selection activeCell="O28" sqref="O28"/>
    </sheetView>
  </sheetViews>
  <sheetFormatPr defaultColWidth="12.6640625" defaultRowHeight="15.75" customHeight="1"/>
  <sheetData>
    <row r="1" spans="1:26" ht="13.2">
      <c r="A1" s="176" t="s">
        <v>498</v>
      </c>
      <c r="B1" s="177"/>
      <c r="C1" s="177"/>
      <c r="D1" s="177"/>
      <c r="E1" s="178"/>
      <c r="F1" s="176" t="s">
        <v>499</v>
      </c>
      <c r="G1" s="177"/>
      <c r="H1" s="177"/>
      <c r="I1" s="177"/>
      <c r="J1" s="178"/>
      <c r="K1" s="176" t="s">
        <v>500</v>
      </c>
      <c r="L1" s="177"/>
      <c r="M1" s="177"/>
      <c r="N1" s="177"/>
      <c r="O1" s="178"/>
      <c r="P1" s="175" t="s">
        <v>501</v>
      </c>
      <c r="Q1" s="170"/>
      <c r="R1" s="170"/>
      <c r="S1" s="170"/>
      <c r="T1" s="170"/>
    </row>
    <row r="2" spans="1:26" ht="13.2">
      <c r="A2" s="106" t="s">
        <v>138</v>
      </c>
      <c r="B2" s="82" t="s">
        <v>502</v>
      </c>
      <c r="C2" s="82" t="s">
        <v>503</v>
      </c>
      <c r="D2" s="82" t="s">
        <v>504</v>
      </c>
      <c r="E2" s="107" t="s">
        <v>505</v>
      </c>
      <c r="F2" s="106" t="s">
        <v>138</v>
      </c>
      <c r="G2" s="82" t="s">
        <v>502</v>
      </c>
      <c r="H2" s="82" t="s">
        <v>503</v>
      </c>
      <c r="I2" s="82" t="s">
        <v>504</v>
      </c>
      <c r="J2" s="107" t="s">
        <v>505</v>
      </c>
      <c r="K2" s="106" t="s">
        <v>138</v>
      </c>
      <c r="L2" s="82" t="s">
        <v>502</v>
      </c>
      <c r="M2" s="82" t="s">
        <v>503</v>
      </c>
      <c r="N2" s="82" t="s">
        <v>504</v>
      </c>
      <c r="O2" s="107" t="s">
        <v>505</v>
      </c>
      <c r="P2" s="82" t="s">
        <v>138</v>
      </c>
      <c r="Q2" s="82" t="s">
        <v>502</v>
      </c>
      <c r="R2" s="82" t="s">
        <v>503</v>
      </c>
      <c r="S2" s="82" t="s">
        <v>504</v>
      </c>
      <c r="T2" s="108" t="s">
        <v>505</v>
      </c>
      <c r="U2" s="109"/>
      <c r="V2" s="109"/>
      <c r="W2" s="109"/>
      <c r="X2" s="109"/>
      <c r="Y2" s="109"/>
      <c r="Z2" s="109"/>
    </row>
    <row r="3" spans="1:26" s="193" customFormat="1" ht="13.2">
      <c r="A3" s="190"/>
      <c r="B3" s="191">
        <v>3619386</v>
      </c>
      <c r="C3" s="191">
        <v>94</v>
      </c>
      <c r="D3" s="191" t="s">
        <v>506</v>
      </c>
      <c r="E3" s="192" t="s">
        <v>507</v>
      </c>
      <c r="F3" s="190"/>
      <c r="G3" s="191">
        <v>2437318</v>
      </c>
      <c r="H3" s="191">
        <v>47</v>
      </c>
      <c r="I3" s="191" t="s">
        <v>508</v>
      </c>
      <c r="J3" s="192" t="s">
        <v>509</v>
      </c>
      <c r="K3" s="190"/>
      <c r="L3" s="191">
        <v>2439414</v>
      </c>
      <c r="M3" s="191">
        <v>135521</v>
      </c>
      <c r="N3" s="191" t="s">
        <v>510</v>
      </c>
      <c r="O3" s="192" t="s">
        <v>511</v>
      </c>
      <c r="Q3" s="191">
        <v>5175664</v>
      </c>
      <c r="R3" s="191">
        <v>7764</v>
      </c>
      <c r="S3" s="191" t="s">
        <v>512</v>
      </c>
      <c r="T3" s="191" t="s">
        <v>513</v>
      </c>
    </row>
    <row r="4" spans="1:26" s="193" customFormat="1" ht="56.25" customHeight="1">
      <c r="A4" s="190"/>
      <c r="B4" s="191">
        <v>3624131</v>
      </c>
      <c r="C4" s="191">
        <v>110</v>
      </c>
      <c r="D4" s="191" t="s">
        <v>514</v>
      </c>
      <c r="E4" s="192" t="s">
        <v>515</v>
      </c>
      <c r="F4" s="190"/>
      <c r="G4" s="191">
        <v>2422247</v>
      </c>
      <c r="H4" s="191">
        <v>23</v>
      </c>
      <c r="I4" s="191" t="s">
        <v>516</v>
      </c>
      <c r="J4" s="192" t="s">
        <v>517</v>
      </c>
      <c r="K4" s="190"/>
      <c r="L4" s="191">
        <v>2500594</v>
      </c>
      <c r="M4" s="191">
        <v>3510</v>
      </c>
      <c r="N4" s="191" t="s">
        <v>518</v>
      </c>
      <c r="O4" s="192" t="s">
        <v>519</v>
      </c>
      <c r="Q4" s="191">
        <v>5160821</v>
      </c>
      <c r="R4" s="191">
        <v>128032</v>
      </c>
      <c r="S4" s="191" t="s">
        <v>520</v>
      </c>
      <c r="T4" s="191" t="s">
        <v>521</v>
      </c>
    </row>
    <row r="5" spans="1:26" s="193" customFormat="1" ht="13.2">
      <c r="A5" s="190"/>
      <c r="B5" s="191">
        <v>3619386</v>
      </c>
      <c r="C5" s="191">
        <v>259</v>
      </c>
      <c r="D5" s="191" t="s">
        <v>522</v>
      </c>
      <c r="E5" s="192" t="s">
        <v>507</v>
      </c>
      <c r="F5" s="190"/>
      <c r="G5" s="191">
        <v>2422247</v>
      </c>
      <c r="H5" s="191">
        <v>97</v>
      </c>
      <c r="I5" s="191" t="s">
        <v>523</v>
      </c>
      <c r="J5" s="192" t="s">
        <v>524</v>
      </c>
      <c r="K5" s="190"/>
      <c r="L5" s="191">
        <v>2470618</v>
      </c>
      <c r="M5" s="191">
        <v>1587</v>
      </c>
      <c r="N5" s="191" t="s">
        <v>525</v>
      </c>
      <c r="O5" s="192" t="s">
        <v>526</v>
      </c>
      <c r="Q5" s="191">
        <v>5199247</v>
      </c>
      <c r="R5" s="191">
        <v>101382</v>
      </c>
      <c r="S5" s="191" t="s">
        <v>527</v>
      </c>
      <c r="T5" s="191" t="s">
        <v>528</v>
      </c>
    </row>
    <row r="6" spans="1:26" s="193" customFormat="1" ht="13.2">
      <c r="A6" s="190"/>
      <c r="B6" s="191">
        <v>3619386</v>
      </c>
      <c r="C6" s="191">
        <v>52</v>
      </c>
      <c r="D6" s="191" t="s">
        <v>529</v>
      </c>
      <c r="E6" s="192" t="s">
        <v>507</v>
      </c>
      <c r="F6" s="190"/>
      <c r="G6" s="191">
        <v>2434414</v>
      </c>
      <c r="H6" s="191">
        <v>33</v>
      </c>
      <c r="I6" s="191" t="s">
        <v>530</v>
      </c>
      <c r="J6" s="192" t="s">
        <v>531</v>
      </c>
      <c r="K6" s="190"/>
      <c r="L6" s="191">
        <v>2521806</v>
      </c>
      <c r="M6" s="191">
        <v>3090</v>
      </c>
      <c r="N6" s="191" t="s">
        <v>532</v>
      </c>
      <c r="O6" s="192" t="s">
        <v>533</v>
      </c>
      <c r="Q6" s="191">
        <v>5158053</v>
      </c>
      <c r="R6" s="191">
        <v>9556</v>
      </c>
      <c r="S6" s="191" t="s">
        <v>534</v>
      </c>
      <c r="T6" s="191" t="s">
        <v>535</v>
      </c>
    </row>
    <row r="7" spans="1:26" s="193" customFormat="1" ht="13.2">
      <c r="A7" s="190"/>
      <c r="B7" s="191">
        <v>3619386</v>
      </c>
      <c r="C7" s="191">
        <v>687</v>
      </c>
      <c r="D7" s="191" t="s">
        <v>536</v>
      </c>
      <c r="E7" s="192" t="s">
        <v>507</v>
      </c>
      <c r="F7" s="190"/>
      <c r="G7" s="191">
        <v>2434414</v>
      </c>
      <c r="H7" s="191">
        <v>64</v>
      </c>
      <c r="I7" s="191" t="s">
        <v>537</v>
      </c>
      <c r="J7" s="192" t="s">
        <v>538</v>
      </c>
      <c r="K7" s="190"/>
      <c r="L7" s="191">
        <v>2422247</v>
      </c>
      <c r="M7" s="191">
        <v>49241</v>
      </c>
      <c r="N7" s="191" t="s">
        <v>539</v>
      </c>
      <c r="O7" s="192" t="s">
        <v>540</v>
      </c>
      <c r="Q7" s="191">
        <v>5065741</v>
      </c>
      <c r="R7" s="191">
        <v>6771</v>
      </c>
      <c r="S7" s="191" t="s">
        <v>541</v>
      </c>
      <c r="T7" s="191" t="s">
        <v>542</v>
      </c>
    </row>
    <row r="8" spans="1:26" s="193" customFormat="1" ht="13.2">
      <c r="A8" s="190"/>
      <c r="B8" s="191">
        <v>3619386</v>
      </c>
      <c r="C8" s="191">
        <v>173</v>
      </c>
      <c r="D8" s="191" t="s">
        <v>543</v>
      </c>
      <c r="E8" s="192" t="s">
        <v>507</v>
      </c>
      <c r="F8" s="190"/>
      <c r="G8" s="191">
        <v>2434414</v>
      </c>
      <c r="H8" s="191">
        <v>40</v>
      </c>
      <c r="I8" s="191" t="s">
        <v>544</v>
      </c>
      <c r="J8" s="192" t="s">
        <v>545</v>
      </c>
      <c r="K8" s="190"/>
      <c r="L8" s="191">
        <v>2422247</v>
      </c>
      <c r="M8" s="191">
        <v>361</v>
      </c>
      <c r="N8" s="191" t="s">
        <v>546</v>
      </c>
      <c r="O8" s="192" t="s">
        <v>547</v>
      </c>
      <c r="Q8" s="191">
        <v>6848032</v>
      </c>
      <c r="R8" s="191">
        <v>19049</v>
      </c>
      <c r="S8" s="191" t="s">
        <v>548</v>
      </c>
      <c r="T8" s="191" t="s">
        <v>549</v>
      </c>
    </row>
    <row r="9" spans="1:26" ht="13.2">
      <c r="A9" s="110"/>
      <c r="E9" s="113"/>
      <c r="F9" s="110"/>
      <c r="J9" s="113"/>
      <c r="K9" s="110"/>
      <c r="O9" s="113"/>
      <c r="T9" s="114"/>
    </row>
    <row r="10" spans="1:26" ht="13.2">
      <c r="A10" s="110"/>
      <c r="E10" s="113"/>
      <c r="F10" s="110"/>
      <c r="J10" s="113"/>
      <c r="K10" s="110"/>
      <c r="O10" s="113"/>
      <c r="T10" s="114"/>
    </row>
    <row r="11" spans="1:26" ht="29.25" customHeight="1">
      <c r="A11" s="115" t="s">
        <v>550</v>
      </c>
      <c r="B11" s="83">
        <v>888</v>
      </c>
      <c r="C11" s="83">
        <v>55</v>
      </c>
      <c r="D11" s="83" t="s">
        <v>551</v>
      </c>
      <c r="E11" s="111" t="s">
        <v>552</v>
      </c>
      <c r="F11" s="115" t="s">
        <v>550</v>
      </c>
      <c r="G11" s="83">
        <v>418</v>
      </c>
      <c r="H11" s="83">
        <v>340</v>
      </c>
      <c r="I11" s="83" t="s">
        <v>553</v>
      </c>
      <c r="J11" s="111" t="s">
        <v>554</v>
      </c>
      <c r="K11" s="115" t="s">
        <v>550</v>
      </c>
      <c r="L11" s="83">
        <v>57510845</v>
      </c>
      <c r="M11" s="83">
        <v>36720</v>
      </c>
      <c r="N11" s="83" t="s">
        <v>555</v>
      </c>
      <c r="O11" s="111" t="s">
        <v>556</v>
      </c>
      <c r="Q11" s="83">
        <v>86640847</v>
      </c>
      <c r="R11" s="83">
        <v>100706</v>
      </c>
      <c r="S11" s="83" t="s">
        <v>557</v>
      </c>
      <c r="T11" s="112" t="s">
        <v>558</v>
      </c>
    </row>
    <row r="12" spans="1:26" ht="13.2">
      <c r="A12" s="110"/>
      <c r="E12" s="113"/>
      <c r="F12" s="115" t="s">
        <v>550</v>
      </c>
      <c r="G12" s="83">
        <v>418</v>
      </c>
      <c r="H12" s="83">
        <v>261</v>
      </c>
      <c r="I12" s="83" t="s">
        <v>559</v>
      </c>
      <c r="J12" s="111" t="s">
        <v>560</v>
      </c>
      <c r="K12" s="110"/>
      <c r="O12" s="113"/>
      <c r="T12" s="114"/>
    </row>
    <row r="13" spans="1:26" ht="13.2">
      <c r="A13" s="110"/>
      <c r="E13" s="113"/>
      <c r="F13" s="110"/>
      <c r="J13" s="113"/>
      <c r="K13" s="110"/>
      <c r="O13" s="113"/>
      <c r="T13" s="114"/>
    </row>
    <row r="14" spans="1:26" ht="13.2">
      <c r="A14" s="110"/>
      <c r="E14" s="113"/>
      <c r="F14" s="110"/>
      <c r="J14" s="113"/>
      <c r="K14" s="110"/>
      <c r="O14" s="113"/>
      <c r="T14" s="114"/>
    </row>
    <row r="15" spans="1:26" ht="13.2">
      <c r="A15" s="110"/>
      <c r="E15" s="113"/>
      <c r="F15" s="110"/>
      <c r="J15" s="113"/>
      <c r="K15" s="110"/>
      <c r="O15" s="113"/>
      <c r="T15" s="114"/>
    </row>
    <row r="16" spans="1:26" ht="13.2">
      <c r="A16" s="179" t="s">
        <v>561</v>
      </c>
      <c r="B16" s="170"/>
      <c r="C16" s="170"/>
      <c r="D16" s="170"/>
      <c r="E16" s="180"/>
      <c r="F16" s="179" t="s">
        <v>562</v>
      </c>
      <c r="G16" s="170"/>
      <c r="H16" s="170"/>
      <c r="I16" s="170"/>
      <c r="J16" s="180"/>
      <c r="K16" s="179" t="s">
        <v>563</v>
      </c>
      <c r="L16" s="170"/>
      <c r="M16" s="170"/>
      <c r="N16" s="170"/>
      <c r="O16" s="180"/>
      <c r="P16" s="179" t="s">
        <v>564</v>
      </c>
      <c r="Q16" s="170"/>
      <c r="R16" s="170"/>
      <c r="S16" s="170"/>
      <c r="T16" s="180"/>
    </row>
    <row r="17" spans="1:21" ht="13.2">
      <c r="A17" s="106">
        <v>1</v>
      </c>
      <c r="B17" s="83">
        <v>72994534</v>
      </c>
      <c r="C17" s="83">
        <v>7780</v>
      </c>
      <c r="D17" s="83" t="s">
        <v>565</v>
      </c>
      <c r="E17" s="111" t="s">
        <v>566</v>
      </c>
      <c r="F17" s="106">
        <v>1</v>
      </c>
      <c r="G17" s="83">
        <v>176402769</v>
      </c>
      <c r="H17" s="83">
        <v>1814</v>
      </c>
      <c r="I17" s="83" t="s">
        <v>567</v>
      </c>
      <c r="J17" s="111" t="s">
        <v>568</v>
      </c>
      <c r="K17" s="106">
        <v>1</v>
      </c>
      <c r="L17" s="83">
        <v>310660775</v>
      </c>
      <c r="M17" s="83">
        <v>3262</v>
      </c>
      <c r="N17" s="83" t="s">
        <v>569</v>
      </c>
      <c r="O17" s="111" t="s">
        <v>570</v>
      </c>
      <c r="P17" s="106">
        <v>1</v>
      </c>
      <c r="Q17" s="83">
        <v>169312256</v>
      </c>
      <c r="R17" s="83">
        <v>4909</v>
      </c>
      <c r="S17" s="83" t="s">
        <v>571</v>
      </c>
      <c r="T17" s="112" t="s">
        <v>572</v>
      </c>
    </row>
    <row r="18" spans="1:21" ht="13.2">
      <c r="A18" s="106">
        <v>2</v>
      </c>
      <c r="B18" s="83">
        <v>72544698</v>
      </c>
      <c r="C18" s="83">
        <v>9700</v>
      </c>
      <c r="D18" s="83" t="s">
        <v>573</v>
      </c>
      <c r="E18" s="111" t="s">
        <v>574</v>
      </c>
      <c r="F18" s="106">
        <v>2</v>
      </c>
      <c r="G18" s="83">
        <v>256394606</v>
      </c>
      <c r="H18" s="83">
        <v>6911</v>
      </c>
      <c r="I18" s="83" t="s">
        <v>575</v>
      </c>
      <c r="J18" s="111" t="s">
        <v>576</v>
      </c>
      <c r="K18" s="106">
        <v>2</v>
      </c>
      <c r="L18" s="83">
        <v>265956390</v>
      </c>
      <c r="M18" s="83">
        <v>5215</v>
      </c>
      <c r="N18" s="83" t="s">
        <v>577</v>
      </c>
      <c r="O18" s="111" t="s">
        <v>578</v>
      </c>
      <c r="P18" s="106">
        <v>2</v>
      </c>
      <c r="Q18" s="83">
        <v>236716032</v>
      </c>
      <c r="R18" s="83">
        <v>4304</v>
      </c>
      <c r="S18" s="83" t="s">
        <v>579</v>
      </c>
      <c r="T18" s="112" t="s">
        <v>580</v>
      </c>
    </row>
    <row r="19" spans="1:21" ht="13.2">
      <c r="A19" s="106">
        <v>3</v>
      </c>
      <c r="B19" s="83">
        <v>71155803</v>
      </c>
      <c r="C19" s="83">
        <v>5890</v>
      </c>
      <c r="D19" s="83" t="s">
        <v>581</v>
      </c>
      <c r="E19" s="111" t="s">
        <v>582</v>
      </c>
      <c r="F19" s="106">
        <v>3</v>
      </c>
      <c r="G19" s="83">
        <v>157354975</v>
      </c>
      <c r="H19" s="83">
        <v>8198</v>
      </c>
      <c r="I19" s="83" t="s">
        <v>583</v>
      </c>
      <c r="J19" s="111" t="s">
        <v>584</v>
      </c>
      <c r="K19" s="106">
        <v>3</v>
      </c>
      <c r="L19" s="83">
        <v>263670927</v>
      </c>
      <c r="M19" s="83">
        <v>1177</v>
      </c>
      <c r="N19" s="83" t="s">
        <v>585</v>
      </c>
      <c r="O19" s="111" t="s">
        <v>586</v>
      </c>
      <c r="P19" s="106">
        <v>3</v>
      </c>
      <c r="Q19" s="83">
        <v>221954048</v>
      </c>
      <c r="R19" s="83">
        <v>7483</v>
      </c>
      <c r="S19" s="83" t="s">
        <v>587</v>
      </c>
      <c r="T19" s="112" t="s">
        <v>588</v>
      </c>
    </row>
    <row r="20" spans="1:21" ht="13.2">
      <c r="A20" s="106">
        <v>4</v>
      </c>
      <c r="B20" s="83">
        <v>91364172</v>
      </c>
      <c r="C20" s="83">
        <v>7428</v>
      </c>
      <c r="D20" s="83" t="s">
        <v>581</v>
      </c>
      <c r="E20" s="111" t="s">
        <v>589</v>
      </c>
      <c r="F20" s="106">
        <v>4</v>
      </c>
      <c r="G20" s="83">
        <v>57713859</v>
      </c>
      <c r="H20" s="83">
        <v>4335</v>
      </c>
      <c r="I20" s="83" t="s">
        <v>590</v>
      </c>
      <c r="J20" s="111" t="s">
        <v>591</v>
      </c>
      <c r="K20" s="106">
        <v>4</v>
      </c>
      <c r="L20" s="83">
        <v>393928730</v>
      </c>
      <c r="M20" s="83">
        <v>4794</v>
      </c>
      <c r="N20" s="83" t="s">
        <v>592</v>
      </c>
      <c r="O20" s="111" t="s">
        <v>593</v>
      </c>
      <c r="P20" s="106">
        <v>4</v>
      </c>
      <c r="Q20" s="83">
        <v>245448704</v>
      </c>
      <c r="R20" s="83">
        <v>7700</v>
      </c>
      <c r="S20" s="83" t="s">
        <v>594</v>
      </c>
      <c r="T20" s="112" t="s">
        <v>595</v>
      </c>
      <c r="U20" s="83" t="s">
        <v>596</v>
      </c>
    </row>
    <row r="21" spans="1:21" ht="13.2">
      <c r="A21" s="106">
        <v>5</v>
      </c>
      <c r="B21" s="83">
        <v>70447215</v>
      </c>
      <c r="C21" s="83">
        <v>7521</v>
      </c>
      <c r="D21" s="83" t="s">
        <v>565</v>
      </c>
      <c r="E21" s="111" t="s">
        <v>597</v>
      </c>
      <c r="F21" s="106">
        <v>5</v>
      </c>
      <c r="G21" s="83">
        <v>155970494</v>
      </c>
      <c r="H21" s="83">
        <v>5578</v>
      </c>
      <c r="I21" s="83" t="s">
        <v>590</v>
      </c>
      <c r="J21" s="111" t="s">
        <v>598</v>
      </c>
      <c r="K21" s="106">
        <v>5</v>
      </c>
      <c r="L21" s="83">
        <v>374021055</v>
      </c>
      <c r="M21" s="83">
        <v>2030</v>
      </c>
      <c r="N21" s="83" t="s">
        <v>599</v>
      </c>
      <c r="O21" s="111" t="s">
        <v>600</v>
      </c>
      <c r="P21" s="106">
        <v>5</v>
      </c>
      <c r="Q21" s="83">
        <v>228737024</v>
      </c>
      <c r="R21" s="83">
        <v>5860</v>
      </c>
      <c r="S21" s="83" t="s">
        <v>601</v>
      </c>
      <c r="T21" s="112" t="s">
        <v>602</v>
      </c>
    </row>
    <row r="22" spans="1:21" ht="13.2">
      <c r="A22" s="106">
        <v>6</v>
      </c>
      <c r="B22" s="83">
        <v>73754160</v>
      </c>
      <c r="C22" s="83">
        <v>4976</v>
      </c>
      <c r="D22" s="83" t="s">
        <v>603</v>
      </c>
      <c r="E22" s="111" t="s">
        <v>604</v>
      </c>
      <c r="F22" s="106">
        <v>6</v>
      </c>
      <c r="G22" s="83">
        <v>122341646</v>
      </c>
      <c r="H22" s="83">
        <v>4107</v>
      </c>
      <c r="I22" s="83" t="s">
        <v>605</v>
      </c>
      <c r="J22" s="111" t="s">
        <v>606</v>
      </c>
      <c r="K22" s="106">
        <v>6</v>
      </c>
      <c r="L22" s="83">
        <v>374745257</v>
      </c>
      <c r="M22" s="83">
        <v>8070</v>
      </c>
      <c r="N22" s="83" t="s">
        <v>607</v>
      </c>
      <c r="O22" s="111" t="s">
        <v>608</v>
      </c>
      <c r="P22" s="106">
        <v>6</v>
      </c>
      <c r="Q22" s="83">
        <v>300613632</v>
      </c>
      <c r="R22" s="83">
        <v>5783</v>
      </c>
      <c r="S22" s="83" t="s">
        <v>609</v>
      </c>
      <c r="T22" s="112" t="s">
        <v>610</v>
      </c>
    </row>
    <row r="23" spans="1:21" ht="13.2">
      <c r="A23" s="106">
        <v>7</v>
      </c>
      <c r="B23" s="83">
        <v>34257663</v>
      </c>
      <c r="C23" s="83">
        <v>8581</v>
      </c>
      <c r="D23" s="83" t="s">
        <v>603</v>
      </c>
      <c r="E23" s="111" t="s">
        <v>611</v>
      </c>
      <c r="F23" s="106">
        <v>7</v>
      </c>
      <c r="G23" s="83">
        <v>75967050</v>
      </c>
      <c r="H23" s="83">
        <v>9774</v>
      </c>
      <c r="I23" s="83" t="s">
        <v>605</v>
      </c>
      <c r="J23" s="111" t="s">
        <v>612</v>
      </c>
      <c r="K23" s="106">
        <v>7</v>
      </c>
      <c r="L23" s="83">
        <v>300985709</v>
      </c>
      <c r="M23" s="83">
        <v>5724</v>
      </c>
      <c r="N23" s="83" t="s">
        <v>613</v>
      </c>
      <c r="O23" s="111" t="s">
        <v>614</v>
      </c>
      <c r="P23" s="106">
        <v>7</v>
      </c>
      <c r="Q23" s="83">
        <v>268992512</v>
      </c>
      <c r="R23" s="83">
        <v>7924</v>
      </c>
      <c r="S23" s="83" t="s">
        <v>615</v>
      </c>
      <c r="T23" s="112" t="s">
        <v>616</v>
      </c>
    </row>
    <row r="24" spans="1:21" ht="13.2">
      <c r="A24" s="106">
        <v>8</v>
      </c>
      <c r="B24" s="83">
        <v>71156380</v>
      </c>
      <c r="C24" s="83">
        <v>9621</v>
      </c>
      <c r="D24" s="83" t="s">
        <v>565</v>
      </c>
      <c r="E24" s="111" t="s">
        <v>617</v>
      </c>
      <c r="F24" s="106">
        <v>8</v>
      </c>
      <c r="G24" s="83">
        <v>121725237</v>
      </c>
      <c r="H24" s="83">
        <v>9524</v>
      </c>
      <c r="I24" s="83" t="s">
        <v>618</v>
      </c>
      <c r="J24" s="111" t="s">
        <v>619</v>
      </c>
      <c r="K24" s="106">
        <v>8</v>
      </c>
      <c r="L24" s="83">
        <v>349900414</v>
      </c>
      <c r="M24" s="83">
        <v>1422</v>
      </c>
      <c r="N24" s="83" t="s">
        <v>620</v>
      </c>
      <c r="O24" s="111" t="s">
        <v>621</v>
      </c>
      <c r="P24" s="106">
        <v>8</v>
      </c>
      <c r="Q24" s="83">
        <v>260308992</v>
      </c>
      <c r="R24" s="83">
        <v>5124</v>
      </c>
      <c r="S24" s="83" t="s">
        <v>622</v>
      </c>
      <c r="T24" s="112" t="s">
        <v>623</v>
      </c>
    </row>
    <row r="25" spans="1:21" ht="13.2">
      <c r="A25" s="106">
        <v>9</v>
      </c>
      <c r="B25" s="83">
        <v>73753640</v>
      </c>
      <c r="C25" s="83">
        <v>2748</v>
      </c>
      <c r="D25" s="83" t="s">
        <v>581</v>
      </c>
      <c r="E25" s="111" t="s">
        <v>624</v>
      </c>
      <c r="F25" s="106">
        <v>9</v>
      </c>
      <c r="G25" s="83">
        <v>57666363</v>
      </c>
      <c r="H25" s="83">
        <v>9450</v>
      </c>
      <c r="I25" s="83" t="s">
        <v>605</v>
      </c>
      <c r="J25" s="111" t="s">
        <v>625</v>
      </c>
      <c r="K25" s="106">
        <v>9</v>
      </c>
      <c r="L25" s="83">
        <v>580134592</v>
      </c>
      <c r="M25" s="83">
        <v>1065</v>
      </c>
      <c r="N25" s="83" t="s">
        <v>626</v>
      </c>
      <c r="O25" s="111" t="s">
        <v>627</v>
      </c>
      <c r="P25" s="106">
        <v>9</v>
      </c>
      <c r="Q25" s="83">
        <v>280756224</v>
      </c>
      <c r="R25" s="83">
        <v>7453</v>
      </c>
      <c r="S25" s="83" t="s">
        <v>628</v>
      </c>
      <c r="T25" s="112" t="s">
        <v>629</v>
      </c>
    </row>
    <row r="26" spans="1:21" ht="13.2">
      <c r="A26" s="106">
        <v>10</v>
      </c>
      <c r="B26" s="83">
        <v>33859821</v>
      </c>
      <c r="C26" s="83">
        <v>9219</v>
      </c>
      <c r="D26" s="83" t="s">
        <v>603</v>
      </c>
      <c r="E26" s="111" t="s">
        <v>630</v>
      </c>
      <c r="F26" s="106">
        <v>10</v>
      </c>
      <c r="G26" s="83">
        <v>64660700</v>
      </c>
      <c r="H26" s="83">
        <v>3305</v>
      </c>
      <c r="I26" s="83" t="s">
        <v>631</v>
      </c>
      <c r="J26" s="111" t="s">
        <v>632</v>
      </c>
      <c r="K26" s="106">
        <v>10</v>
      </c>
      <c r="L26" s="83">
        <v>451795451</v>
      </c>
      <c r="M26" s="83">
        <v>1776</v>
      </c>
      <c r="N26" s="83" t="s">
        <v>633</v>
      </c>
      <c r="O26" s="111" t="s">
        <v>634</v>
      </c>
      <c r="P26" s="106">
        <v>10</v>
      </c>
      <c r="Q26" s="83">
        <v>310706176</v>
      </c>
      <c r="R26" s="83">
        <v>3132</v>
      </c>
      <c r="S26" s="83" t="s">
        <v>635</v>
      </c>
      <c r="T26" s="112" t="s">
        <v>636</v>
      </c>
    </row>
    <row r="27" spans="1:21" ht="13.2">
      <c r="A27" s="110"/>
      <c r="E27" s="113"/>
      <c r="F27" s="110"/>
      <c r="J27" s="113"/>
      <c r="K27" s="110"/>
      <c r="O27" s="113"/>
      <c r="T27" s="114"/>
    </row>
    <row r="28" spans="1:21" ht="211.2">
      <c r="A28" s="110"/>
      <c r="E28" s="113"/>
      <c r="F28" s="110"/>
      <c r="J28" s="113"/>
      <c r="K28" s="110"/>
      <c r="L28" s="194" t="s">
        <v>637</v>
      </c>
      <c r="O28" s="113"/>
      <c r="Q28" s="83"/>
      <c r="T28" s="114"/>
    </row>
    <row r="29" spans="1:21" ht="13.2">
      <c r="A29" s="110"/>
      <c r="E29" s="113"/>
      <c r="F29" s="110"/>
      <c r="J29" s="113"/>
      <c r="K29" s="110"/>
      <c r="O29" s="113"/>
      <c r="T29" s="114"/>
    </row>
    <row r="30" spans="1:21" ht="13.2">
      <c r="A30" s="110"/>
      <c r="E30" s="113"/>
      <c r="F30" s="110"/>
      <c r="J30" s="113"/>
      <c r="K30" s="110"/>
      <c r="O30" s="113"/>
      <c r="T30" s="114"/>
    </row>
    <row r="31" spans="1:21" ht="13.2">
      <c r="A31" s="110"/>
      <c r="E31" s="113"/>
      <c r="F31" s="110"/>
      <c r="J31" s="113"/>
      <c r="K31" s="110"/>
      <c r="O31" s="113"/>
      <c r="T31" s="114"/>
    </row>
    <row r="32" spans="1:21" ht="13.2">
      <c r="A32" s="110"/>
      <c r="E32" s="113"/>
      <c r="F32" s="110"/>
      <c r="J32" s="113"/>
      <c r="K32" s="110"/>
      <c r="O32" s="113"/>
      <c r="T32" s="114"/>
    </row>
    <row r="33" spans="1:20" ht="13.2">
      <c r="A33" s="110"/>
      <c r="E33" s="113"/>
      <c r="F33" s="110"/>
      <c r="J33" s="113"/>
      <c r="K33" s="110"/>
      <c r="O33" s="113"/>
      <c r="T33" s="114"/>
    </row>
    <row r="34" spans="1:20" ht="13.2">
      <c r="A34" s="110"/>
      <c r="E34" s="113"/>
      <c r="F34" s="110"/>
      <c r="J34" s="113"/>
      <c r="K34" s="110"/>
      <c r="O34" s="113"/>
      <c r="T34" s="114"/>
    </row>
    <row r="35" spans="1:20" ht="13.2">
      <c r="A35" s="110"/>
      <c r="E35" s="113"/>
      <c r="F35" s="110"/>
      <c r="J35" s="113"/>
      <c r="K35" s="110"/>
      <c r="O35" s="113"/>
      <c r="T35" s="114"/>
    </row>
    <row r="36" spans="1:20" ht="13.2">
      <c r="A36" s="110"/>
      <c r="E36" s="113"/>
      <c r="F36" s="110"/>
      <c r="J36" s="113"/>
      <c r="K36" s="110"/>
      <c r="O36" s="113"/>
      <c r="T36" s="114"/>
    </row>
    <row r="37" spans="1:20" ht="13.2">
      <c r="A37" s="110"/>
      <c r="E37" s="113"/>
      <c r="F37" s="110"/>
      <c r="J37" s="113"/>
      <c r="K37" s="110"/>
      <c r="O37" s="113"/>
      <c r="T37" s="114"/>
    </row>
    <row r="38" spans="1:20" ht="13.2">
      <c r="A38" s="110"/>
      <c r="E38" s="113"/>
      <c r="F38" s="110"/>
      <c r="J38" s="113"/>
      <c r="K38" s="110"/>
      <c r="O38" s="113"/>
      <c r="T38" s="114"/>
    </row>
    <row r="39" spans="1:20" ht="13.2">
      <c r="A39" s="110"/>
      <c r="E39" s="113"/>
      <c r="F39" s="110"/>
      <c r="J39" s="113"/>
      <c r="K39" s="110"/>
      <c r="O39" s="113"/>
      <c r="T39" s="114"/>
    </row>
    <row r="40" spans="1:20" ht="13.2">
      <c r="A40" s="110"/>
      <c r="E40" s="113"/>
      <c r="F40" s="110"/>
      <c r="J40" s="113"/>
      <c r="K40" s="110"/>
      <c r="O40" s="113"/>
      <c r="T40" s="114"/>
    </row>
    <row r="41" spans="1:20" ht="13.2">
      <c r="A41" s="110"/>
      <c r="E41" s="113"/>
      <c r="F41" s="110"/>
      <c r="J41" s="113"/>
      <c r="K41" s="110"/>
      <c r="O41" s="113"/>
      <c r="T41" s="114"/>
    </row>
    <row r="42" spans="1:20" ht="13.2">
      <c r="A42" s="110"/>
      <c r="E42" s="113"/>
      <c r="F42" s="110"/>
      <c r="J42" s="113"/>
      <c r="K42" s="110"/>
      <c r="O42" s="113"/>
      <c r="T42" s="114"/>
    </row>
    <row r="43" spans="1:20" ht="13.2">
      <c r="A43" s="110"/>
      <c r="E43" s="113"/>
      <c r="F43" s="110"/>
      <c r="J43" s="113"/>
      <c r="K43" s="110"/>
      <c r="O43" s="113"/>
      <c r="T43" s="114"/>
    </row>
    <row r="44" spans="1:20" ht="13.2">
      <c r="A44" s="110"/>
      <c r="E44" s="113"/>
      <c r="F44" s="110"/>
      <c r="J44" s="113"/>
      <c r="K44" s="110"/>
      <c r="O44" s="113"/>
      <c r="T44" s="114"/>
    </row>
    <row r="45" spans="1:20" ht="13.2">
      <c r="A45" s="110"/>
      <c r="E45" s="113"/>
      <c r="F45" s="110"/>
      <c r="J45" s="113"/>
      <c r="K45" s="110"/>
      <c r="O45" s="113"/>
      <c r="T45" s="114"/>
    </row>
    <row r="46" spans="1:20" ht="13.2">
      <c r="A46" s="110"/>
      <c r="E46" s="113"/>
      <c r="F46" s="110"/>
      <c r="J46" s="113"/>
      <c r="K46" s="110"/>
      <c r="O46" s="113"/>
      <c r="T46" s="114"/>
    </row>
    <row r="47" spans="1:20" ht="13.2">
      <c r="A47" s="110"/>
      <c r="E47" s="113"/>
      <c r="F47" s="110"/>
      <c r="J47" s="113"/>
      <c r="K47" s="110"/>
      <c r="O47" s="113"/>
      <c r="T47" s="114"/>
    </row>
    <row r="48" spans="1:20" ht="13.2">
      <c r="A48" s="110"/>
      <c r="E48" s="113"/>
      <c r="F48" s="110"/>
      <c r="J48" s="113"/>
      <c r="K48" s="110"/>
      <c r="O48" s="113"/>
      <c r="T48" s="114"/>
    </row>
    <row r="49" spans="1:20" ht="13.2">
      <c r="A49" s="110"/>
      <c r="E49" s="113"/>
      <c r="F49" s="110"/>
      <c r="J49" s="113"/>
      <c r="K49" s="110"/>
      <c r="O49" s="113"/>
      <c r="T49" s="114"/>
    </row>
    <row r="50" spans="1:20" ht="13.2">
      <c r="A50" s="110"/>
      <c r="E50" s="113"/>
      <c r="F50" s="110"/>
      <c r="J50" s="113"/>
      <c r="K50" s="110"/>
      <c r="O50" s="113"/>
      <c r="T50" s="114"/>
    </row>
    <row r="51" spans="1:20" ht="13.2">
      <c r="A51" s="110"/>
      <c r="E51" s="113"/>
      <c r="F51" s="110"/>
      <c r="J51" s="113"/>
      <c r="K51" s="110"/>
      <c r="O51" s="113"/>
      <c r="T51" s="114"/>
    </row>
    <row r="52" spans="1:20" ht="13.2">
      <c r="A52" s="110"/>
      <c r="E52" s="113"/>
      <c r="F52" s="110"/>
      <c r="J52" s="113"/>
      <c r="K52" s="110"/>
      <c r="O52" s="113"/>
      <c r="T52" s="114"/>
    </row>
    <row r="53" spans="1:20" ht="13.2">
      <c r="A53" s="110"/>
      <c r="E53" s="113"/>
      <c r="F53" s="110"/>
      <c r="J53" s="113"/>
      <c r="K53" s="110"/>
      <c r="O53" s="113"/>
      <c r="T53" s="114"/>
    </row>
    <row r="54" spans="1:20" ht="13.2">
      <c r="A54" s="110"/>
      <c r="E54" s="113"/>
      <c r="F54" s="110"/>
      <c r="J54" s="113"/>
      <c r="K54" s="110"/>
      <c r="O54" s="113"/>
      <c r="T54" s="114"/>
    </row>
    <row r="55" spans="1:20" ht="13.2">
      <c r="A55" s="110"/>
      <c r="E55" s="113"/>
      <c r="F55" s="110"/>
      <c r="J55" s="113"/>
      <c r="K55" s="110"/>
      <c r="O55" s="113"/>
      <c r="T55" s="114"/>
    </row>
    <row r="56" spans="1:20" ht="13.2">
      <c r="A56" s="110"/>
      <c r="E56" s="113"/>
      <c r="F56" s="110"/>
      <c r="J56" s="113"/>
      <c r="K56" s="110"/>
      <c r="O56" s="113"/>
      <c r="T56" s="114"/>
    </row>
    <row r="57" spans="1:20" ht="13.2">
      <c r="A57" s="110"/>
      <c r="E57" s="113"/>
      <c r="F57" s="110"/>
      <c r="J57" s="113"/>
      <c r="K57" s="110"/>
      <c r="O57" s="113"/>
      <c r="T57" s="114"/>
    </row>
    <row r="58" spans="1:20" ht="13.2">
      <c r="A58" s="110"/>
      <c r="E58" s="113"/>
      <c r="F58" s="110"/>
      <c r="J58" s="113"/>
      <c r="K58" s="110"/>
      <c r="O58" s="113"/>
      <c r="T58" s="114"/>
    </row>
    <row r="59" spans="1:20" ht="13.2">
      <c r="A59" s="110"/>
      <c r="E59" s="113"/>
      <c r="F59" s="110"/>
      <c r="J59" s="113"/>
      <c r="K59" s="110"/>
      <c r="O59" s="113"/>
      <c r="T59" s="114"/>
    </row>
    <row r="60" spans="1:20" ht="13.2">
      <c r="A60" s="110"/>
      <c r="E60" s="113"/>
      <c r="F60" s="110"/>
      <c r="J60" s="113"/>
      <c r="K60" s="110"/>
      <c r="O60" s="113"/>
      <c r="T60" s="114"/>
    </row>
    <row r="61" spans="1:20" ht="13.2">
      <c r="A61" s="110"/>
      <c r="E61" s="113"/>
      <c r="F61" s="110"/>
      <c r="J61" s="113"/>
      <c r="K61" s="110"/>
      <c r="O61" s="113"/>
      <c r="T61" s="114"/>
    </row>
    <row r="62" spans="1:20" ht="13.2">
      <c r="A62" s="110"/>
      <c r="E62" s="113"/>
      <c r="F62" s="110"/>
      <c r="J62" s="113"/>
      <c r="K62" s="110"/>
      <c r="O62" s="113"/>
      <c r="T62" s="114"/>
    </row>
    <row r="63" spans="1:20" ht="13.2">
      <c r="A63" s="110"/>
      <c r="E63" s="113"/>
      <c r="F63" s="110"/>
      <c r="J63" s="113"/>
      <c r="K63" s="110"/>
      <c r="O63" s="113"/>
      <c r="T63" s="114"/>
    </row>
    <row r="64" spans="1:20" ht="13.2">
      <c r="A64" s="110"/>
      <c r="E64" s="113"/>
      <c r="F64" s="110"/>
      <c r="J64" s="113"/>
      <c r="K64" s="110"/>
      <c r="O64" s="113"/>
      <c r="T64" s="114"/>
    </row>
    <row r="65" spans="1:20" ht="13.2">
      <c r="A65" s="110"/>
      <c r="E65" s="113"/>
      <c r="F65" s="110"/>
      <c r="J65" s="113"/>
      <c r="K65" s="110"/>
      <c r="O65" s="113"/>
      <c r="T65" s="114"/>
    </row>
    <row r="66" spans="1:20" ht="13.2">
      <c r="A66" s="110"/>
      <c r="E66" s="113"/>
      <c r="F66" s="110"/>
      <c r="J66" s="113"/>
      <c r="K66" s="110"/>
      <c r="O66" s="113"/>
      <c r="T66" s="114"/>
    </row>
    <row r="67" spans="1:20" ht="13.2">
      <c r="A67" s="110"/>
      <c r="E67" s="113"/>
      <c r="F67" s="110"/>
      <c r="J67" s="113"/>
      <c r="K67" s="110"/>
      <c r="O67" s="113"/>
      <c r="T67" s="114"/>
    </row>
    <row r="68" spans="1:20" ht="13.2">
      <c r="A68" s="110"/>
      <c r="E68" s="113"/>
      <c r="F68" s="110"/>
      <c r="J68" s="113"/>
      <c r="K68" s="110"/>
      <c r="O68" s="113"/>
      <c r="T68" s="114"/>
    </row>
    <row r="69" spans="1:20" ht="13.2">
      <c r="A69" s="110"/>
      <c r="E69" s="113"/>
      <c r="F69" s="110"/>
      <c r="J69" s="113"/>
      <c r="K69" s="110"/>
      <c r="O69" s="113"/>
      <c r="T69" s="114"/>
    </row>
    <row r="70" spans="1:20" ht="13.2">
      <c r="A70" s="110"/>
      <c r="E70" s="113"/>
      <c r="F70" s="110"/>
      <c r="J70" s="113"/>
      <c r="K70" s="110"/>
      <c r="O70" s="113"/>
      <c r="T70" s="114"/>
    </row>
    <row r="71" spans="1:20" ht="13.2">
      <c r="A71" s="110"/>
      <c r="E71" s="113"/>
      <c r="F71" s="110"/>
      <c r="J71" s="113"/>
      <c r="K71" s="110"/>
      <c r="O71" s="113"/>
      <c r="T71" s="114"/>
    </row>
    <row r="72" spans="1:20" ht="13.2">
      <c r="A72" s="110"/>
      <c r="E72" s="113"/>
      <c r="F72" s="110"/>
      <c r="J72" s="113"/>
      <c r="K72" s="110"/>
      <c r="O72" s="113"/>
      <c r="T72" s="114"/>
    </row>
    <row r="73" spans="1:20" ht="13.2">
      <c r="A73" s="110"/>
      <c r="E73" s="113"/>
      <c r="F73" s="110"/>
      <c r="J73" s="113"/>
      <c r="K73" s="110"/>
      <c r="O73" s="113"/>
      <c r="T73" s="114"/>
    </row>
    <row r="74" spans="1:20" ht="13.2">
      <c r="A74" s="110"/>
      <c r="E74" s="113"/>
      <c r="F74" s="110"/>
      <c r="J74" s="113"/>
      <c r="K74" s="110"/>
      <c r="O74" s="113"/>
      <c r="T74" s="114"/>
    </row>
    <row r="75" spans="1:20" ht="13.2">
      <c r="A75" s="110"/>
      <c r="E75" s="113"/>
      <c r="F75" s="110"/>
      <c r="J75" s="113"/>
      <c r="K75" s="110"/>
      <c r="O75" s="113"/>
      <c r="T75" s="114"/>
    </row>
    <row r="76" spans="1:20" ht="13.2">
      <c r="A76" s="110"/>
      <c r="E76" s="113"/>
      <c r="F76" s="110"/>
      <c r="J76" s="113"/>
      <c r="K76" s="110"/>
      <c r="O76" s="113"/>
      <c r="T76" s="114"/>
    </row>
    <row r="77" spans="1:20" ht="13.2">
      <c r="A77" s="110"/>
      <c r="E77" s="113"/>
      <c r="F77" s="110"/>
      <c r="J77" s="113"/>
      <c r="K77" s="110"/>
      <c r="O77" s="113"/>
      <c r="T77" s="114"/>
    </row>
    <row r="78" spans="1:20" ht="13.2">
      <c r="A78" s="110"/>
      <c r="E78" s="113"/>
      <c r="F78" s="110"/>
      <c r="J78" s="113"/>
      <c r="K78" s="110"/>
      <c r="O78" s="113"/>
      <c r="T78" s="114"/>
    </row>
    <row r="79" spans="1:20" ht="13.2">
      <c r="A79" s="110"/>
      <c r="E79" s="113"/>
      <c r="F79" s="110"/>
      <c r="J79" s="113"/>
      <c r="K79" s="110"/>
      <c r="O79" s="113"/>
      <c r="T79" s="114"/>
    </row>
    <row r="80" spans="1:20" ht="13.2">
      <c r="A80" s="110"/>
      <c r="E80" s="113"/>
      <c r="F80" s="110"/>
      <c r="J80" s="113"/>
      <c r="K80" s="110"/>
      <c r="O80" s="113"/>
      <c r="T80" s="114"/>
    </row>
    <row r="81" spans="1:20" ht="13.2">
      <c r="A81" s="110"/>
      <c r="E81" s="113"/>
      <c r="F81" s="110"/>
      <c r="J81" s="113"/>
      <c r="K81" s="110"/>
      <c r="O81" s="113"/>
      <c r="T81" s="114"/>
    </row>
    <row r="82" spans="1:20" ht="13.2">
      <c r="A82" s="110"/>
      <c r="E82" s="113"/>
      <c r="F82" s="110"/>
      <c r="J82" s="113"/>
      <c r="K82" s="110"/>
      <c r="O82" s="113"/>
      <c r="T82" s="114"/>
    </row>
    <row r="83" spans="1:20" ht="13.2">
      <c r="A83" s="110"/>
      <c r="E83" s="113"/>
      <c r="F83" s="110"/>
      <c r="J83" s="113"/>
      <c r="K83" s="110"/>
      <c r="O83" s="113"/>
      <c r="T83" s="114"/>
    </row>
    <row r="84" spans="1:20" ht="13.2">
      <c r="A84" s="110"/>
      <c r="E84" s="113"/>
      <c r="F84" s="110"/>
      <c r="J84" s="113"/>
      <c r="K84" s="110"/>
      <c r="O84" s="113"/>
      <c r="T84" s="114"/>
    </row>
    <row r="85" spans="1:20" ht="13.2">
      <c r="A85" s="110"/>
      <c r="E85" s="113"/>
      <c r="F85" s="110"/>
      <c r="J85" s="113"/>
      <c r="K85" s="110"/>
      <c r="O85" s="113"/>
      <c r="T85" s="114"/>
    </row>
    <row r="86" spans="1:20" ht="13.2">
      <c r="A86" s="110"/>
      <c r="E86" s="113"/>
      <c r="F86" s="110"/>
      <c r="J86" s="113"/>
      <c r="K86" s="110"/>
      <c r="O86" s="113"/>
      <c r="T86" s="114"/>
    </row>
    <row r="87" spans="1:20" ht="13.2">
      <c r="A87" s="110"/>
      <c r="E87" s="113"/>
      <c r="F87" s="110"/>
      <c r="J87" s="113"/>
      <c r="K87" s="110"/>
      <c r="O87" s="113"/>
      <c r="T87" s="114"/>
    </row>
    <row r="88" spans="1:20" ht="13.2">
      <c r="A88" s="110"/>
      <c r="E88" s="113"/>
      <c r="F88" s="110"/>
      <c r="J88" s="113"/>
      <c r="K88" s="110"/>
      <c r="O88" s="113"/>
      <c r="T88" s="114"/>
    </row>
    <row r="89" spans="1:20" ht="13.2">
      <c r="A89" s="110"/>
      <c r="E89" s="113"/>
      <c r="F89" s="110"/>
      <c r="J89" s="113"/>
      <c r="K89" s="110"/>
      <c r="O89" s="113"/>
      <c r="T89" s="114"/>
    </row>
    <row r="90" spans="1:20" ht="13.2">
      <c r="A90" s="110"/>
      <c r="E90" s="113"/>
      <c r="F90" s="110"/>
      <c r="J90" s="113"/>
      <c r="K90" s="110"/>
      <c r="O90" s="113"/>
      <c r="T90" s="114"/>
    </row>
    <row r="91" spans="1:20" ht="13.2">
      <c r="A91" s="110"/>
      <c r="E91" s="113"/>
      <c r="F91" s="110"/>
      <c r="J91" s="113"/>
      <c r="K91" s="110"/>
      <c r="O91" s="113"/>
      <c r="T91" s="114"/>
    </row>
    <row r="92" spans="1:20" ht="13.2">
      <c r="A92" s="110"/>
      <c r="E92" s="113"/>
      <c r="F92" s="110"/>
      <c r="J92" s="113"/>
      <c r="K92" s="110"/>
      <c r="O92" s="113"/>
      <c r="T92" s="114"/>
    </row>
    <row r="93" spans="1:20" ht="13.2">
      <c r="A93" s="110"/>
      <c r="E93" s="113"/>
      <c r="F93" s="110"/>
      <c r="J93" s="113"/>
      <c r="K93" s="110"/>
      <c r="O93" s="113"/>
      <c r="T93" s="114"/>
    </row>
    <row r="94" spans="1:20" ht="13.2">
      <c r="A94" s="110"/>
      <c r="E94" s="113"/>
      <c r="F94" s="110"/>
      <c r="J94" s="113"/>
      <c r="K94" s="110"/>
      <c r="O94" s="113"/>
      <c r="T94" s="114"/>
    </row>
    <row r="95" spans="1:20" ht="13.2">
      <c r="A95" s="110"/>
      <c r="E95" s="113"/>
      <c r="F95" s="110"/>
      <c r="J95" s="113"/>
      <c r="K95" s="110"/>
      <c r="O95" s="113"/>
      <c r="T95" s="114"/>
    </row>
    <row r="96" spans="1:20" ht="13.2">
      <c r="A96" s="110"/>
      <c r="E96" s="113"/>
      <c r="F96" s="110"/>
      <c r="J96" s="113"/>
      <c r="K96" s="110"/>
      <c r="O96" s="113"/>
      <c r="T96" s="114"/>
    </row>
    <row r="97" spans="1:20" ht="13.2">
      <c r="A97" s="110"/>
      <c r="E97" s="113"/>
      <c r="F97" s="110"/>
      <c r="J97" s="113"/>
      <c r="K97" s="110"/>
      <c r="O97" s="113"/>
      <c r="T97" s="114"/>
    </row>
    <row r="98" spans="1:20" ht="13.2">
      <c r="A98" s="110"/>
      <c r="E98" s="113"/>
      <c r="F98" s="110"/>
      <c r="J98" s="113"/>
      <c r="K98" s="110"/>
      <c r="O98" s="113"/>
      <c r="T98" s="114"/>
    </row>
    <row r="99" spans="1:20" ht="13.2">
      <c r="A99" s="110"/>
      <c r="E99" s="113"/>
      <c r="F99" s="110"/>
      <c r="J99" s="113"/>
      <c r="K99" s="110"/>
      <c r="O99" s="113"/>
      <c r="T99" s="114"/>
    </row>
    <row r="100" spans="1:20" ht="13.2">
      <c r="A100" s="110"/>
      <c r="E100" s="113"/>
      <c r="F100" s="110"/>
      <c r="J100" s="113"/>
      <c r="K100" s="110"/>
      <c r="O100" s="113"/>
      <c r="T100" s="114"/>
    </row>
    <row r="101" spans="1:20" ht="13.2">
      <c r="A101" s="110"/>
      <c r="E101" s="113"/>
      <c r="F101" s="110"/>
      <c r="J101" s="113"/>
      <c r="K101" s="110"/>
      <c r="O101" s="113"/>
      <c r="T101" s="114"/>
    </row>
    <row r="102" spans="1:20" ht="13.2">
      <c r="A102" s="110"/>
      <c r="E102" s="113"/>
      <c r="F102" s="110"/>
      <c r="J102" s="113"/>
      <c r="K102" s="110"/>
      <c r="O102" s="113"/>
      <c r="T102" s="114"/>
    </row>
    <row r="103" spans="1:20" ht="13.2">
      <c r="A103" s="110"/>
      <c r="E103" s="113"/>
      <c r="F103" s="110"/>
      <c r="J103" s="113"/>
      <c r="K103" s="110"/>
      <c r="O103" s="113"/>
      <c r="T103" s="114"/>
    </row>
    <row r="104" spans="1:20" ht="13.2">
      <c r="A104" s="110"/>
      <c r="E104" s="113"/>
      <c r="F104" s="110"/>
      <c r="J104" s="113"/>
      <c r="K104" s="110"/>
      <c r="O104" s="113"/>
      <c r="T104" s="114"/>
    </row>
    <row r="105" spans="1:20" ht="13.2">
      <c r="A105" s="110"/>
      <c r="E105" s="113"/>
      <c r="F105" s="110"/>
      <c r="J105" s="113"/>
      <c r="K105" s="110"/>
      <c r="O105" s="113"/>
      <c r="T105" s="114"/>
    </row>
    <row r="106" spans="1:20" ht="13.2">
      <c r="A106" s="110"/>
      <c r="E106" s="113"/>
      <c r="F106" s="110"/>
      <c r="J106" s="113"/>
      <c r="K106" s="110"/>
      <c r="O106" s="113"/>
      <c r="T106" s="114"/>
    </row>
    <row r="107" spans="1:20" ht="13.2">
      <c r="A107" s="110"/>
      <c r="E107" s="113"/>
      <c r="F107" s="110"/>
      <c r="J107" s="113"/>
      <c r="K107" s="110"/>
      <c r="O107" s="113"/>
      <c r="T107" s="114"/>
    </row>
    <row r="108" spans="1:20" ht="13.2">
      <c r="A108" s="110"/>
      <c r="E108" s="113"/>
      <c r="F108" s="110"/>
      <c r="J108" s="113"/>
      <c r="K108" s="110"/>
      <c r="O108" s="113"/>
      <c r="T108" s="114"/>
    </row>
    <row r="109" spans="1:20" ht="13.2">
      <c r="A109" s="110"/>
      <c r="E109" s="113"/>
      <c r="F109" s="110"/>
      <c r="J109" s="113"/>
      <c r="K109" s="110"/>
      <c r="O109" s="113"/>
      <c r="T109" s="114"/>
    </row>
    <row r="110" spans="1:20" ht="13.2">
      <c r="A110" s="110"/>
      <c r="E110" s="113"/>
      <c r="F110" s="110"/>
      <c r="J110" s="113"/>
      <c r="K110" s="110"/>
      <c r="O110" s="113"/>
      <c r="T110" s="114"/>
    </row>
    <row r="111" spans="1:20" ht="13.2">
      <c r="A111" s="110"/>
      <c r="E111" s="113"/>
      <c r="F111" s="110"/>
      <c r="J111" s="113"/>
      <c r="K111" s="110"/>
      <c r="O111" s="113"/>
      <c r="T111" s="114"/>
    </row>
    <row r="112" spans="1:20" ht="13.2">
      <c r="A112" s="110"/>
      <c r="E112" s="113"/>
      <c r="F112" s="110"/>
      <c r="J112" s="113"/>
      <c r="K112" s="110"/>
      <c r="O112" s="113"/>
      <c r="T112" s="114"/>
    </row>
    <row r="113" spans="1:20" ht="13.2">
      <c r="A113" s="110"/>
      <c r="E113" s="113"/>
      <c r="F113" s="110"/>
      <c r="J113" s="113"/>
      <c r="K113" s="110"/>
      <c r="O113" s="113"/>
      <c r="T113" s="114"/>
    </row>
    <row r="114" spans="1:20" ht="13.2">
      <c r="A114" s="110"/>
      <c r="E114" s="113"/>
      <c r="F114" s="110"/>
      <c r="J114" s="113"/>
      <c r="K114" s="110"/>
      <c r="O114" s="113"/>
      <c r="T114" s="114"/>
    </row>
    <row r="115" spans="1:20" ht="13.2">
      <c r="A115" s="110"/>
      <c r="E115" s="113"/>
      <c r="F115" s="110"/>
      <c r="J115" s="113"/>
      <c r="K115" s="110"/>
      <c r="O115" s="113"/>
      <c r="T115" s="114"/>
    </row>
    <row r="116" spans="1:20" ht="13.2">
      <c r="A116" s="110"/>
      <c r="E116" s="113"/>
      <c r="F116" s="110"/>
      <c r="J116" s="113"/>
      <c r="K116" s="110"/>
      <c r="O116" s="113"/>
      <c r="T116" s="114"/>
    </row>
    <row r="117" spans="1:20" ht="13.2">
      <c r="A117" s="110"/>
      <c r="E117" s="113"/>
      <c r="F117" s="110"/>
      <c r="J117" s="113"/>
      <c r="K117" s="110"/>
      <c r="O117" s="113"/>
      <c r="T117" s="114"/>
    </row>
    <row r="118" spans="1:20" ht="13.2">
      <c r="A118" s="110"/>
      <c r="E118" s="113"/>
      <c r="F118" s="110"/>
      <c r="J118" s="113"/>
      <c r="K118" s="110"/>
      <c r="O118" s="113"/>
      <c r="T118" s="114"/>
    </row>
    <row r="119" spans="1:20" ht="13.2">
      <c r="A119" s="110"/>
      <c r="E119" s="113"/>
      <c r="F119" s="110"/>
      <c r="J119" s="113"/>
      <c r="K119" s="110"/>
      <c r="O119" s="113"/>
      <c r="T119" s="114"/>
    </row>
    <row r="120" spans="1:20" ht="13.2">
      <c r="A120" s="110"/>
      <c r="E120" s="113"/>
      <c r="F120" s="110"/>
      <c r="J120" s="113"/>
      <c r="K120" s="110"/>
      <c r="O120" s="113"/>
      <c r="T120" s="114"/>
    </row>
    <row r="121" spans="1:20" ht="13.2">
      <c r="A121" s="110"/>
      <c r="E121" s="113"/>
      <c r="F121" s="110"/>
      <c r="J121" s="113"/>
      <c r="K121" s="110"/>
      <c r="O121" s="113"/>
      <c r="T121" s="114"/>
    </row>
    <row r="122" spans="1:20" ht="13.2">
      <c r="A122" s="110"/>
      <c r="E122" s="113"/>
      <c r="F122" s="110"/>
      <c r="J122" s="113"/>
      <c r="K122" s="110"/>
      <c r="O122" s="113"/>
      <c r="T122" s="114"/>
    </row>
    <row r="123" spans="1:20" ht="13.2">
      <c r="A123" s="110"/>
      <c r="E123" s="113"/>
      <c r="F123" s="110"/>
      <c r="J123" s="113"/>
      <c r="K123" s="110"/>
      <c r="O123" s="113"/>
      <c r="T123" s="114"/>
    </row>
    <row r="124" spans="1:20" ht="13.2">
      <c r="A124" s="110"/>
      <c r="E124" s="113"/>
      <c r="F124" s="110"/>
      <c r="J124" s="113"/>
      <c r="K124" s="110"/>
      <c r="O124" s="113"/>
      <c r="T124" s="114"/>
    </row>
    <row r="125" spans="1:20" ht="13.2">
      <c r="A125" s="110"/>
      <c r="E125" s="113"/>
      <c r="F125" s="110"/>
      <c r="J125" s="113"/>
      <c r="K125" s="110"/>
      <c r="O125" s="113"/>
      <c r="T125" s="114"/>
    </row>
    <row r="126" spans="1:20" ht="13.2">
      <c r="A126" s="110"/>
      <c r="E126" s="113"/>
      <c r="F126" s="110"/>
      <c r="J126" s="113"/>
      <c r="K126" s="110"/>
      <c r="O126" s="113"/>
      <c r="T126" s="114"/>
    </row>
    <row r="127" spans="1:20" ht="13.2">
      <c r="A127" s="110"/>
      <c r="E127" s="113"/>
      <c r="F127" s="110"/>
      <c r="J127" s="113"/>
      <c r="K127" s="110"/>
      <c r="O127" s="113"/>
      <c r="T127" s="114"/>
    </row>
    <row r="128" spans="1:20" ht="13.2">
      <c r="A128" s="110"/>
      <c r="E128" s="113"/>
      <c r="F128" s="110"/>
      <c r="J128" s="113"/>
      <c r="K128" s="110"/>
      <c r="O128" s="113"/>
      <c r="T128" s="114"/>
    </row>
    <row r="129" spans="1:20" ht="13.2">
      <c r="A129" s="110"/>
      <c r="E129" s="113"/>
      <c r="F129" s="110"/>
      <c r="J129" s="113"/>
      <c r="K129" s="110"/>
      <c r="O129" s="113"/>
      <c r="T129" s="114"/>
    </row>
    <row r="130" spans="1:20" ht="13.2">
      <c r="A130" s="110"/>
      <c r="E130" s="113"/>
      <c r="F130" s="110"/>
      <c r="J130" s="113"/>
      <c r="K130" s="110"/>
      <c r="O130" s="113"/>
      <c r="T130" s="114"/>
    </row>
    <row r="131" spans="1:20" ht="13.2">
      <c r="A131" s="110"/>
      <c r="E131" s="113"/>
      <c r="F131" s="110"/>
      <c r="J131" s="113"/>
      <c r="K131" s="110"/>
      <c r="O131" s="113"/>
      <c r="T131" s="114"/>
    </row>
    <row r="132" spans="1:20" ht="13.2">
      <c r="A132" s="110"/>
      <c r="E132" s="113"/>
      <c r="F132" s="110"/>
      <c r="J132" s="113"/>
      <c r="K132" s="110"/>
      <c r="O132" s="113"/>
      <c r="T132" s="114"/>
    </row>
    <row r="133" spans="1:20" ht="13.2">
      <c r="A133" s="110"/>
      <c r="E133" s="113"/>
      <c r="F133" s="110"/>
      <c r="J133" s="113"/>
      <c r="K133" s="110"/>
      <c r="O133" s="113"/>
      <c r="T133" s="114"/>
    </row>
    <row r="134" spans="1:20" ht="13.2">
      <c r="A134" s="110"/>
      <c r="E134" s="113"/>
      <c r="F134" s="110"/>
      <c r="J134" s="113"/>
      <c r="K134" s="110"/>
      <c r="O134" s="113"/>
      <c r="T134" s="114"/>
    </row>
    <row r="135" spans="1:20" ht="13.2">
      <c r="A135" s="110"/>
      <c r="E135" s="113"/>
      <c r="F135" s="110"/>
      <c r="J135" s="113"/>
      <c r="K135" s="110"/>
      <c r="O135" s="113"/>
      <c r="T135" s="114"/>
    </row>
    <row r="136" spans="1:20" ht="13.2">
      <c r="A136" s="110"/>
      <c r="E136" s="113"/>
      <c r="F136" s="110"/>
      <c r="J136" s="113"/>
      <c r="K136" s="110"/>
      <c r="O136" s="113"/>
      <c r="T136" s="114"/>
    </row>
    <row r="137" spans="1:20" ht="13.2">
      <c r="A137" s="110"/>
      <c r="E137" s="113"/>
      <c r="F137" s="110"/>
      <c r="J137" s="113"/>
      <c r="K137" s="110"/>
      <c r="O137" s="113"/>
      <c r="T137" s="114"/>
    </row>
    <row r="138" spans="1:20" ht="13.2">
      <c r="A138" s="110"/>
      <c r="E138" s="113"/>
      <c r="F138" s="110"/>
      <c r="J138" s="113"/>
      <c r="K138" s="110"/>
      <c r="O138" s="113"/>
      <c r="T138" s="114"/>
    </row>
    <row r="139" spans="1:20" ht="13.2">
      <c r="A139" s="110"/>
      <c r="E139" s="113"/>
      <c r="F139" s="110"/>
      <c r="J139" s="113"/>
      <c r="K139" s="110"/>
      <c r="O139" s="113"/>
      <c r="T139" s="114"/>
    </row>
    <row r="140" spans="1:20" ht="13.2">
      <c r="A140" s="110"/>
      <c r="E140" s="113"/>
      <c r="F140" s="110"/>
      <c r="J140" s="113"/>
      <c r="K140" s="110"/>
      <c r="O140" s="113"/>
      <c r="T140" s="114"/>
    </row>
    <row r="141" spans="1:20" ht="13.2">
      <c r="A141" s="110"/>
      <c r="E141" s="113"/>
      <c r="F141" s="110"/>
      <c r="J141" s="113"/>
      <c r="K141" s="110"/>
      <c r="O141" s="113"/>
      <c r="T141" s="114"/>
    </row>
    <row r="142" spans="1:20" ht="13.2">
      <c r="A142" s="110"/>
      <c r="E142" s="113"/>
      <c r="F142" s="110"/>
      <c r="J142" s="113"/>
      <c r="K142" s="110"/>
      <c r="O142" s="113"/>
      <c r="T142" s="114"/>
    </row>
    <row r="143" spans="1:20" ht="13.2">
      <c r="A143" s="110"/>
      <c r="E143" s="113"/>
      <c r="F143" s="110"/>
      <c r="J143" s="113"/>
      <c r="K143" s="110"/>
      <c r="O143" s="113"/>
      <c r="T143" s="114"/>
    </row>
    <row r="144" spans="1:20" ht="13.2">
      <c r="A144" s="110"/>
      <c r="E144" s="113"/>
      <c r="F144" s="110"/>
      <c r="J144" s="113"/>
      <c r="K144" s="110"/>
      <c r="O144" s="113"/>
      <c r="T144" s="114"/>
    </row>
    <row r="145" spans="1:20" ht="13.2">
      <c r="A145" s="110"/>
      <c r="E145" s="113"/>
      <c r="F145" s="110"/>
      <c r="J145" s="113"/>
      <c r="K145" s="110"/>
      <c r="O145" s="113"/>
      <c r="T145" s="114"/>
    </row>
    <row r="146" spans="1:20" ht="13.2">
      <c r="A146" s="110"/>
      <c r="E146" s="113"/>
      <c r="F146" s="110"/>
      <c r="J146" s="113"/>
      <c r="K146" s="110"/>
      <c r="O146" s="113"/>
      <c r="T146" s="114"/>
    </row>
    <row r="147" spans="1:20" ht="13.2">
      <c r="A147" s="110"/>
      <c r="E147" s="113"/>
      <c r="F147" s="110"/>
      <c r="J147" s="113"/>
      <c r="K147" s="110"/>
      <c r="O147" s="113"/>
      <c r="T147" s="114"/>
    </row>
    <row r="148" spans="1:20" ht="13.2">
      <c r="A148" s="110"/>
      <c r="E148" s="113"/>
      <c r="F148" s="110"/>
      <c r="J148" s="113"/>
      <c r="K148" s="110"/>
      <c r="O148" s="113"/>
      <c r="T148" s="114"/>
    </row>
    <row r="149" spans="1:20" ht="13.2">
      <c r="A149" s="110"/>
      <c r="E149" s="113"/>
      <c r="F149" s="110"/>
      <c r="J149" s="113"/>
      <c r="K149" s="110"/>
      <c r="O149" s="113"/>
      <c r="T149" s="114"/>
    </row>
    <row r="150" spans="1:20" ht="13.2">
      <c r="A150" s="110"/>
      <c r="E150" s="113"/>
      <c r="F150" s="110"/>
      <c r="J150" s="113"/>
      <c r="K150" s="110"/>
      <c r="O150" s="113"/>
      <c r="T150" s="114"/>
    </row>
    <row r="151" spans="1:20" ht="13.2">
      <c r="A151" s="110"/>
      <c r="E151" s="113"/>
      <c r="F151" s="110"/>
      <c r="J151" s="113"/>
      <c r="K151" s="110"/>
      <c r="O151" s="113"/>
      <c r="T151" s="114"/>
    </row>
    <row r="152" spans="1:20" ht="13.2">
      <c r="A152" s="110"/>
      <c r="E152" s="113"/>
      <c r="F152" s="110"/>
      <c r="J152" s="113"/>
      <c r="K152" s="110"/>
      <c r="O152" s="113"/>
      <c r="T152" s="114"/>
    </row>
    <row r="153" spans="1:20" ht="13.2">
      <c r="A153" s="110"/>
      <c r="E153" s="113"/>
      <c r="F153" s="110"/>
      <c r="J153" s="113"/>
      <c r="K153" s="110"/>
      <c r="O153" s="113"/>
      <c r="T153" s="114"/>
    </row>
    <row r="154" spans="1:20" ht="13.2">
      <c r="A154" s="110"/>
      <c r="E154" s="113"/>
      <c r="F154" s="110"/>
      <c r="J154" s="113"/>
      <c r="K154" s="110"/>
      <c r="O154" s="113"/>
      <c r="T154" s="114"/>
    </row>
    <row r="155" spans="1:20" ht="13.2">
      <c r="A155" s="110"/>
      <c r="E155" s="113"/>
      <c r="F155" s="110"/>
      <c r="J155" s="113"/>
      <c r="K155" s="110"/>
      <c r="O155" s="113"/>
      <c r="T155" s="114"/>
    </row>
    <row r="156" spans="1:20" ht="13.2">
      <c r="A156" s="110"/>
      <c r="E156" s="113"/>
      <c r="F156" s="110"/>
      <c r="J156" s="113"/>
      <c r="K156" s="110"/>
      <c r="O156" s="113"/>
      <c r="T156" s="114"/>
    </row>
    <row r="157" spans="1:20" ht="13.2">
      <c r="A157" s="110"/>
      <c r="E157" s="113"/>
      <c r="F157" s="110"/>
      <c r="J157" s="113"/>
      <c r="K157" s="110"/>
      <c r="O157" s="113"/>
      <c r="T157" s="114"/>
    </row>
    <row r="158" spans="1:20" ht="13.2">
      <c r="A158" s="110"/>
      <c r="E158" s="113"/>
      <c r="F158" s="110"/>
      <c r="J158" s="113"/>
      <c r="K158" s="110"/>
      <c r="O158" s="113"/>
      <c r="T158" s="114"/>
    </row>
    <row r="159" spans="1:20" ht="13.2">
      <c r="A159" s="110"/>
      <c r="E159" s="113"/>
      <c r="F159" s="110"/>
      <c r="J159" s="113"/>
      <c r="K159" s="110"/>
      <c r="O159" s="113"/>
      <c r="T159" s="114"/>
    </row>
    <row r="160" spans="1:20" ht="13.2">
      <c r="A160" s="110"/>
      <c r="E160" s="113"/>
      <c r="F160" s="110"/>
      <c r="J160" s="113"/>
      <c r="K160" s="110"/>
      <c r="O160" s="113"/>
      <c r="T160" s="114"/>
    </row>
    <row r="161" spans="1:20" ht="13.2">
      <c r="A161" s="110"/>
      <c r="E161" s="113"/>
      <c r="F161" s="110"/>
      <c r="J161" s="113"/>
      <c r="K161" s="110"/>
      <c r="O161" s="113"/>
      <c r="T161" s="114"/>
    </row>
    <row r="162" spans="1:20" ht="13.2">
      <c r="A162" s="110"/>
      <c r="E162" s="113"/>
      <c r="F162" s="110"/>
      <c r="J162" s="113"/>
      <c r="K162" s="110"/>
      <c r="O162" s="113"/>
      <c r="T162" s="114"/>
    </row>
    <row r="163" spans="1:20" ht="13.2">
      <c r="A163" s="110"/>
      <c r="E163" s="113"/>
      <c r="F163" s="110"/>
      <c r="J163" s="113"/>
      <c r="K163" s="110"/>
      <c r="O163" s="113"/>
      <c r="T163" s="114"/>
    </row>
    <row r="164" spans="1:20" ht="13.2">
      <c r="A164" s="110"/>
      <c r="E164" s="113"/>
      <c r="F164" s="110"/>
      <c r="J164" s="113"/>
      <c r="K164" s="110"/>
      <c r="O164" s="113"/>
      <c r="T164" s="114"/>
    </row>
    <row r="165" spans="1:20" ht="13.2">
      <c r="A165" s="110"/>
      <c r="E165" s="113"/>
      <c r="F165" s="110"/>
      <c r="J165" s="113"/>
      <c r="K165" s="110"/>
      <c r="O165" s="113"/>
      <c r="T165" s="114"/>
    </row>
    <row r="166" spans="1:20" ht="13.2">
      <c r="A166" s="110"/>
      <c r="E166" s="113"/>
      <c r="F166" s="110"/>
      <c r="J166" s="113"/>
      <c r="K166" s="110"/>
      <c r="O166" s="113"/>
      <c r="T166" s="114"/>
    </row>
    <row r="167" spans="1:20" ht="13.2">
      <c r="A167" s="110"/>
      <c r="E167" s="113"/>
      <c r="F167" s="110"/>
      <c r="J167" s="113"/>
      <c r="K167" s="110"/>
      <c r="O167" s="113"/>
      <c r="T167" s="114"/>
    </row>
    <row r="168" spans="1:20" ht="13.2">
      <c r="A168" s="110"/>
      <c r="E168" s="113"/>
      <c r="F168" s="110"/>
      <c r="J168" s="113"/>
      <c r="K168" s="110"/>
      <c r="O168" s="113"/>
      <c r="T168" s="114"/>
    </row>
    <row r="169" spans="1:20" ht="13.2">
      <c r="A169" s="110"/>
      <c r="E169" s="113"/>
      <c r="F169" s="110"/>
      <c r="J169" s="113"/>
      <c r="K169" s="110"/>
      <c r="O169" s="113"/>
      <c r="T169" s="114"/>
    </row>
    <row r="170" spans="1:20" ht="13.2">
      <c r="A170" s="110"/>
      <c r="E170" s="113"/>
      <c r="F170" s="110"/>
      <c r="J170" s="113"/>
      <c r="K170" s="110"/>
      <c r="O170" s="113"/>
      <c r="T170" s="114"/>
    </row>
    <row r="171" spans="1:20" ht="13.2">
      <c r="A171" s="110"/>
      <c r="E171" s="113"/>
      <c r="F171" s="110"/>
      <c r="J171" s="113"/>
      <c r="K171" s="110"/>
      <c r="O171" s="113"/>
      <c r="T171" s="114"/>
    </row>
    <row r="172" spans="1:20" ht="13.2">
      <c r="A172" s="110"/>
      <c r="E172" s="113"/>
      <c r="F172" s="110"/>
      <c r="J172" s="113"/>
      <c r="K172" s="110"/>
      <c r="O172" s="113"/>
      <c r="T172" s="114"/>
    </row>
    <row r="173" spans="1:20" ht="13.2">
      <c r="A173" s="110"/>
      <c r="E173" s="113"/>
      <c r="F173" s="110"/>
      <c r="J173" s="113"/>
      <c r="K173" s="110"/>
      <c r="O173" s="113"/>
      <c r="T173" s="114"/>
    </row>
    <row r="174" spans="1:20" ht="13.2">
      <c r="A174" s="110"/>
      <c r="E174" s="113"/>
      <c r="F174" s="110"/>
      <c r="J174" s="113"/>
      <c r="K174" s="110"/>
      <c r="O174" s="113"/>
      <c r="T174" s="114"/>
    </row>
    <row r="175" spans="1:20" ht="13.2">
      <c r="A175" s="110"/>
      <c r="E175" s="113"/>
      <c r="F175" s="110"/>
      <c r="J175" s="113"/>
      <c r="K175" s="110"/>
      <c r="O175" s="113"/>
      <c r="T175" s="114"/>
    </row>
    <row r="176" spans="1:20" ht="13.2">
      <c r="A176" s="110"/>
      <c r="E176" s="113"/>
      <c r="F176" s="110"/>
      <c r="J176" s="113"/>
      <c r="K176" s="110"/>
      <c r="O176" s="113"/>
      <c r="T176" s="114"/>
    </row>
    <row r="177" spans="1:20" ht="13.2">
      <c r="A177" s="110"/>
      <c r="E177" s="113"/>
      <c r="F177" s="110"/>
      <c r="J177" s="113"/>
      <c r="K177" s="110"/>
      <c r="O177" s="113"/>
      <c r="T177" s="114"/>
    </row>
    <row r="178" spans="1:20" ht="13.2">
      <c r="A178" s="110"/>
      <c r="E178" s="113"/>
      <c r="F178" s="110"/>
      <c r="J178" s="113"/>
      <c r="K178" s="110"/>
      <c r="O178" s="113"/>
      <c r="T178" s="114"/>
    </row>
    <row r="179" spans="1:20" ht="13.2">
      <c r="A179" s="110"/>
      <c r="E179" s="113"/>
      <c r="F179" s="110"/>
      <c r="J179" s="113"/>
      <c r="K179" s="110"/>
      <c r="O179" s="113"/>
      <c r="T179" s="114"/>
    </row>
    <row r="180" spans="1:20" ht="13.2">
      <c r="A180" s="110"/>
      <c r="E180" s="113"/>
      <c r="F180" s="110"/>
      <c r="J180" s="113"/>
      <c r="K180" s="110"/>
      <c r="O180" s="113"/>
      <c r="T180" s="114"/>
    </row>
    <row r="181" spans="1:20" ht="13.2">
      <c r="A181" s="110"/>
      <c r="E181" s="113"/>
      <c r="F181" s="110"/>
      <c r="J181" s="113"/>
      <c r="K181" s="110"/>
      <c r="O181" s="113"/>
      <c r="T181" s="114"/>
    </row>
    <row r="182" spans="1:20" ht="13.2">
      <c r="A182" s="110"/>
      <c r="E182" s="113"/>
      <c r="F182" s="110"/>
      <c r="J182" s="113"/>
      <c r="K182" s="110"/>
      <c r="O182" s="113"/>
      <c r="T182" s="114"/>
    </row>
    <row r="183" spans="1:20" ht="13.2">
      <c r="A183" s="110"/>
      <c r="E183" s="113"/>
      <c r="F183" s="110"/>
      <c r="J183" s="113"/>
      <c r="K183" s="110"/>
      <c r="O183" s="113"/>
      <c r="T183" s="114"/>
    </row>
    <row r="184" spans="1:20" ht="13.2">
      <c r="A184" s="110"/>
      <c r="E184" s="113"/>
      <c r="F184" s="110"/>
      <c r="J184" s="113"/>
      <c r="K184" s="110"/>
      <c r="O184" s="113"/>
      <c r="T184" s="114"/>
    </row>
    <row r="185" spans="1:20" ht="13.2">
      <c r="A185" s="110"/>
      <c r="E185" s="113"/>
      <c r="F185" s="110"/>
      <c r="J185" s="113"/>
      <c r="K185" s="110"/>
      <c r="O185" s="113"/>
      <c r="T185" s="114"/>
    </row>
    <row r="186" spans="1:20" ht="13.2">
      <c r="A186" s="110"/>
      <c r="E186" s="113"/>
      <c r="F186" s="110"/>
      <c r="J186" s="113"/>
      <c r="K186" s="110"/>
      <c r="O186" s="113"/>
      <c r="T186" s="114"/>
    </row>
    <row r="187" spans="1:20" ht="13.2">
      <c r="A187" s="110"/>
      <c r="E187" s="113"/>
      <c r="F187" s="110"/>
      <c r="J187" s="113"/>
      <c r="K187" s="110"/>
      <c r="O187" s="113"/>
      <c r="T187" s="114"/>
    </row>
    <row r="188" spans="1:20" ht="13.2">
      <c r="A188" s="110"/>
      <c r="E188" s="113"/>
      <c r="F188" s="110"/>
      <c r="J188" s="113"/>
      <c r="K188" s="110"/>
      <c r="O188" s="113"/>
      <c r="T188" s="114"/>
    </row>
    <row r="189" spans="1:20" ht="13.2">
      <c r="A189" s="110"/>
      <c r="E189" s="113"/>
      <c r="F189" s="110"/>
      <c r="J189" s="113"/>
      <c r="K189" s="110"/>
      <c r="O189" s="113"/>
      <c r="T189" s="114"/>
    </row>
    <row r="190" spans="1:20" ht="13.2">
      <c r="A190" s="110"/>
      <c r="E190" s="113"/>
      <c r="F190" s="110"/>
      <c r="J190" s="113"/>
      <c r="K190" s="110"/>
      <c r="O190" s="113"/>
      <c r="T190" s="114"/>
    </row>
    <row r="191" spans="1:20" ht="13.2">
      <c r="A191" s="110"/>
      <c r="E191" s="113"/>
      <c r="F191" s="110"/>
      <c r="J191" s="113"/>
      <c r="K191" s="110"/>
      <c r="O191" s="113"/>
      <c r="T191" s="114"/>
    </row>
    <row r="192" spans="1:20" ht="13.2">
      <c r="A192" s="110"/>
      <c r="E192" s="113"/>
      <c r="F192" s="110"/>
      <c r="J192" s="113"/>
      <c r="K192" s="110"/>
      <c r="O192" s="113"/>
      <c r="T192" s="114"/>
    </row>
    <row r="193" spans="1:20" ht="13.2">
      <c r="A193" s="110"/>
      <c r="E193" s="113"/>
      <c r="F193" s="110"/>
      <c r="J193" s="113"/>
      <c r="K193" s="110"/>
      <c r="O193" s="113"/>
      <c r="T193" s="114"/>
    </row>
    <row r="194" spans="1:20" ht="13.2">
      <c r="A194" s="110"/>
      <c r="E194" s="113"/>
      <c r="F194" s="110"/>
      <c r="J194" s="113"/>
      <c r="K194" s="110"/>
      <c r="O194" s="113"/>
      <c r="T194" s="114"/>
    </row>
    <row r="195" spans="1:20" ht="13.2">
      <c r="A195" s="110"/>
      <c r="E195" s="113"/>
      <c r="F195" s="110"/>
      <c r="J195" s="113"/>
      <c r="K195" s="110"/>
      <c r="O195" s="113"/>
      <c r="T195" s="114"/>
    </row>
    <row r="196" spans="1:20" ht="13.2">
      <c r="A196" s="110"/>
      <c r="E196" s="113"/>
      <c r="F196" s="110"/>
      <c r="J196" s="113"/>
      <c r="K196" s="110"/>
      <c r="O196" s="113"/>
      <c r="T196" s="114"/>
    </row>
    <row r="197" spans="1:20" ht="13.2">
      <c r="A197" s="110"/>
      <c r="E197" s="113"/>
      <c r="F197" s="110"/>
      <c r="J197" s="113"/>
      <c r="K197" s="110"/>
      <c r="O197" s="113"/>
      <c r="T197" s="114"/>
    </row>
    <row r="198" spans="1:20" ht="13.2">
      <c r="A198" s="110"/>
      <c r="E198" s="113"/>
      <c r="F198" s="110"/>
      <c r="J198" s="113"/>
      <c r="K198" s="110"/>
      <c r="O198" s="113"/>
      <c r="T198" s="114"/>
    </row>
    <row r="199" spans="1:20" ht="13.2">
      <c r="A199" s="110"/>
      <c r="E199" s="113"/>
      <c r="F199" s="110"/>
      <c r="J199" s="113"/>
      <c r="K199" s="110"/>
      <c r="O199" s="113"/>
      <c r="T199" s="114"/>
    </row>
    <row r="200" spans="1:20" ht="13.2">
      <c r="A200" s="110"/>
      <c r="E200" s="113"/>
      <c r="F200" s="110"/>
      <c r="J200" s="113"/>
      <c r="K200" s="110"/>
      <c r="O200" s="113"/>
      <c r="T200" s="114"/>
    </row>
    <row r="201" spans="1:20" ht="13.2">
      <c r="A201" s="110"/>
      <c r="E201" s="113"/>
      <c r="F201" s="110"/>
      <c r="J201" s="113"/>
      <c r="K201" s="110"/>
      <c r="O201" s="113"/>
      <c r="T201" s="114"/>
    </row>
    <row r="202" spans="1:20" ht="13.2">
      <c r="A202" s="110"/>
      <c r="E202" s="113"/>
      <c r="F202" s="110"/>
      <c r="J202" s="113"/>
      <c r="K202" s="110"/>
      <c r="O202" s="113"/>
      <c r="T202" s="114"/>
    </row>
    <row r="203" spans="1:20" ht="13.2">
      <c r="A203" s="110"/>
      <c r="E203" s="113"/>
      <c r="F203" s="110"/>
      <c r="J203" s="113"/>
      <c r="K203" s="110"/>
      <c r="O203" s="113"/>
      <c r="T203" s="114"/>
    </row>
    <row r="204" spans="1:20" ht="13.2">
      <c r="A204" s="110"/>
      <c r="E204" s="113"/>
      <c r="F204" s="110"/>
      <c r="J204" s="113"/>
      <c r="K204" s="110"/>
      <c r="O204" s="113"/>
      <c r="T204" s="114"/>
    </row>
    <row r="205" spans="1:20" ht="13.2">
      <c r="A205" s="110"/>
      <c r="E205" s="113"/>
      <c r="F205" s="110"/>
      <c r="J205" s="113"/>
      <c r="K205" s="110"/>
      <c r="O205" s="113"/>
      <c r="T205" s="114"/>
    </row>
    <row r="206" spans="1:20" ht="13.2">
      <c r="A206" s="110"/>
      <c r="E206" s="113"/>
      <c r="F206" s="110"/>
      <c r="J206" s="113"/>
      <c r="K206" s="110"/>
      <c r="O206" s="113"/>
      <c r="T206" s="114"/>
    </row>
    <row r="207" spans="1:20" ht="13.2">
      <c r="A207" s="110"/>
      <c r="E207" s="113"/>
      <c r="F207" s="110"/>
      <c r="J207" s="113"/>
      <c r="K207" s="110"/>
      <c r="O207" s="113"/>
      <c r="T207" s="114"/>
    </row>
    <row r="208" spans="1:20" ht="13.2">
      <c r="A208" s="110"/>
      <c r="E208" s="113"/>
      <c r="F208" s="110"/>
      <c r="J208" s="113"/>
      <c r="K208" s="110"/>
      <c r="O208" s="113"/>
      <c r="T208" s="114"/>
    </row>
    <row r="209" spans="1:20" ht="13.2">
      <c r="A209" s="110"/>
      <c r="E209" s="113"/>
      <c r="F209" s="110"/>
      <c r="J209" s="113"/>
      <c r="K209" s="110"/>
      <c r="O209" s="113"/>
      <c r="T209" s="114"/>
    </row>
    <row r="210" spans="1:20" ht="13.2">
      <c r="A210" s="110"/>
      <c r="E210" s="113"/>
      <c r="F210" s="110"/>
      <c r="J210" s="113"/>
      <c r="K210" s="110"/>
      <c r="O210" s="113"/>
      <c r="T210" s="114"/>
    </row>
    <row r="211" spans="1:20" ht="13.2">
      <c r="A211" s="110"/>
      <c r="E211" s="113"/>
      <c r="F211" s="110"/>
      <c r="J211" s="113"/>
      <c r="K211" s="110"/>
      <c r="O211" s="113"/>
      <c r="T211" s="114"/>
    </row>
    <row r="212" spans="1:20" ht="13.2">
      <c r="A212" s="110"/>
      <c r="E212" s="113"/>
      <c r="F212" s="110"/>
      <c r="J212" s="113"/>
      <c r="K212" s="110"/>
      <c r="O212" s="113"/>
      <c r="T212" s="114"/>
    </row>
    <row r="213" spans="1:20" ht="13.2">
      <c r="A213" s="110"/>
      <c r="E213" s="113"/>
      <c r="F213" s="110"/>
      <c r="J213" s="113"/>
      <c r="K213" s="110"/>
      <c r="O213" s="113"/>
      <c r="T213" s="114"/>
    </row>
    <row r="214" spans="1:20" ht="13.2">
      <c r="A214" s="110"/>
      <c r="E214" s="113"/>
      <c r="F214" s="110"/>
      <c r="J214" s="113"/>
      <c r="K214" s="110"/>
      <c r="O214" s="113"/>
      <c r="T214" s="114"/>
    </row>
    <row r="215" spans="1:20" ht="13.2">
      <c r="A215" s="110"/>
      <c r="E215" s="113"/>
      <c r="F215" s="110"/>
      <c r="J215" s="113"/>
      <c r="K215" s="110"/>
      <c r="O215" s="113"/>
      <c r="T215" s="114"/>
    </row>
    <row r="216" spans="1:20" ht="13.2">
      <c r="A216" s="110"/>
      <c r="E216" s="113"/>
      <c r="F216" s="110"/>
      <c r="J216" s="113"/>
      <c r="K216" s="110"/>
      <c r="O216" s="113"/>
      <c r="T216" s="114"/>
    </row>
    <row r="217" spans="1:20" ht="13.2">
      <c r="A217" s="110"/>
      <c r="E217" s="113"/>
      <c r="F217" s="110"/>
      <c r="J217" s="113"/>
      <c r="K217" s="110"/>
      <c r="O217" s="113"/>
      <c r="T217" s="114"/>
    </row>
    <row r="218" spans="1:20" ht="13.2">
      <c r="A218" s="110"/>
      <c r="E218" s="113"/>
      <c r="F218" s="110"/>
      <c r="J218" s="113"/>
      <c r="K218" s="110"/>
      <c r="O218" s="113"/>
      <c r="T218" s="114"/>
    </row>
    <row r="219" spans="1:20" ht="13.2">
      <c r="A219" s="110"/>
      <c r="E219" s="113"/>
      <c r="F219" s="110"/>
      <c r="J219" s="113"/>
      <c r="K219" s="110"/>
      <c r="O219" s="113"/>
      <c r="T219" s="114"/>
    </row>
    <row r="220" spans="1:20" ht="13.2">
      <c r="A220" s="110"/>
      <c r="E220" s="113"/>
      <c r="F220" s="110"/>
      <c r="J220" s="113"/>
      <c r="K220" s="110"/>
      <c r="O220" s="113"/>
      <c r="T220" s="114"/>
    </row>
    <row r="221" spans="1:20" ht="13.2">
      <c r="A221" s="110"/>
      <c r="E221" s="113"/>
      <c r="F221" s="110"/>
      <c r="J221" s="113"/>
      <c r="K221" s="110"/>
      <c r="O221" s="113"/>
      <c r="T221" s="114"/>
    </row>
    <row r="222" spans="1:20" ht="13.2">
      <c r="A222" s="110"/>
      <c r="E222" s="113"/>
      <c r="F222" s="110"/>
      <c r="J222" s="113"/>
      <c r="K222" s="110"/>
      <c r="O222" s="113"/>
      <c r="T222" s="114"/>
    </row>
    <row r="223" spans="1:20" ht="13.2">
      <c r="A223" s="110"/>
      <c r="E223" s="113"/>
      <c r="F223" s="110"/>
      <c r="J223" s="113"/>
      <c r="K223" s="110"/>
      <c r="O223" s="113"/>
      <c r="T223" s="114"/>
    </row>
    <row r="224" spans="1:20" ht="13.2">
      <c r="A224" s="110"/>
      <c r="E224" s="113"/>
      <c r="F224" s="110"/>
      <c r="J224" s="113"/>
      <c r="K224" s="110"/>
      <c r="O224" s="113"/>
      <c r="T224" s="114"/>
    </row>
    <row r="225" spans="1:20" ht="13.2">
      <c r="A225" s="110"/>
      <c r="E225" s="113"/>
      <c r="F225" s="110"/>
      <c r="J225" s="113"/>
      <c r="K225" s="110"/>
      <c r="O225" s="113"/>
      <c r="T225" s="114"/>
    </row>
    <row r="226" spans="1:20" ht="13.2">
      <c r="A226" s="110"/>
      <c r="E226" s="113"/>
      <c r="F226" s="110"/>
      <c r="J226" s="113"/>
      <c r="K226" s="110"/>
      <c r="O226" s="113"/>
      <c r="T226" s="114"/>
    </row>
    <row r="227" spans="1:20" ht="13.2">
      <c r="A227" s="110"/>
      <c r="E227" s="113"/>
      <c r="F227" s="110"/>
      <c r="J227" s="113"/>
      <c r="K227" s="110"/>
      <c r="O227" s="113"/>
      <c r="T227" s="114"/>
    </row>
    <row r="228" spans="1:20" ht="13.2">
      <c r="A228" s="110"/>
      <c r="E228" s="113"/>
      <c r="F228" s="110"/>
      <c r="J228" s="113"/>
      <c r="K228" s="110"/>
      <c r="O228" s="113"/>
      <c r="T228" s="114"/>
    </row>
    <row r="229" spans="1:20" ht="13.2">
      <c r="A229" s="110"/>
      <c r="E229" s="113"/>
      <c r="F229" s="110"/>
      <c r="J229" s="113"/>
      <c r="K229" s="110"/>
      <c r="O229" s="113"/>
      <c r="T229" s="114"/>
    </row>
    <row r="230" spans="1:20" ht="13.2">
      <c r="A230" s="110"/>
      <c r="E230" s="113"/>
      <c r="F230" s="110"/>
      <c r="J230" s="113"/>
      <c r="K230" s="110"/>
      <c r="O230" s="113"/>
      <c r="T230" s="114"/>
    </row>
    <row r="231" spans="1:20" ht="13.2">
      <c r="A231" s="110"/>
      <c r="E231" s="113"/>
      <c r="F231" s="110"/>
      <c r="J231" s="113"/>
      <c r="K231" s="110"/>
      <c r="O231" s="113"/>
      <c r="T231" s="114"/>
    </row>
    <row r="232" spans="1:20" ht="13.2">
      <c r="A232" s="110"/>
      <c r="E232" s="113"/>
      <c r="F232" s="110"/>
      <c r="J232" s="113"/>
      <c r="K232" s="110"/>
      <c r="O232" s="113"/>
      <c r="T232" s="114"/>
    </row>
    <row r="233" spans="1:20" ht="13.2">
      <c r="A233" s="110"/>
      <c r="E233" s="113"/>
      <c r="F233" s="110"/>
      <c r="J233" s="113"/>
      <c r="K233" s="110"/>
      <c r="O233" s="113"/>
      <c r="T233" s="114"/>
    </row>
    <row r="234" spans="1:20" ht="13.2">
      <c r="A234" s="110"/>
      <c r="E234" s="113"/>
      <c r="F234" s="110"/>
      <c r="J234" s="113"/>
      <c r="K234" s="110"/>
      <c r="O234" s="113"/>
      <c r="T234" s="114"/>
    </row>
    <row r="235" spans="1:20" ht="13.2">
      <c r="A235" s="110"/>
      <c r="E235" s="113"/>
      <c r="F235" s="110"/>
      <c r="J235" s="113"/>
      <c r="K235" s="110"/>
      <c r="O235" s="113"/>
      <c r="T235" s="114"/>
    </row>
    <row r="236" spans="1:20" ht="13.2">
      <c r="A236" s="110"/>
      <c r="E236" s="113"/>
      <c r="F236" s="110"/>
      <c r="J236" s="113"/>
      <c r="K236" s="110"/>
      <c r="O236" s="113"/>
      <c r="T236" s="114"/>
    </row>
    <row r="237" spans="1:20" ht="13.2">
      <c r="A237" s="110"/>
      <c r="E237" s="113"/>
      <c r="F237" s="110"/>
      <c r="J237" s="113"/>
      <c r="K237" s="110"/>
      <c r="O237" s="113"/>
      <c r="T237" s="114"/>
    </row>
    <row r="238" spans="1:20" ht="13.2">
      <c r="A238" s="110"/>
      <c r="E238" s="113"/>
      <c r="F238" s="110"/>
      <c r="J238" s="113"/>
      <c r="K238" s="110"/>
      <c r="O238" s="113"/>
      <c r="T238" s="114"/>
    </row>
    <row r="239" spans="1:20" ht="13.2">
      <c r="A239" s="110"/>
      <c r="E239" s="113"/>
      <c r="F239" s="110"/>
      <c r="J239" s="113"/>
      <c r="K239" s="110"/>
      <c r="O239" s="113"/>
      <c r="T239" s="114"/>
    </row>
    <row r="240" spans="1:20" ht="13.2">
      <c r="A240" s="110"/>
      <c r="E240" s="113"/>
      <c r="F240" s="110"/>
      <c r="J240" s="113"/>
      <c r="K240" s="110"/>
      <c r="O240" s="113"/>
      <c r="T240" s="114"/>
    </row>
    <row r="241" spans="1:20" ht="13.2">
      <c r="A241" s="110"/>
      <c r="E241" s="113"/>
      <c r="F241" s="110"/>
      <c r="J241" s="113"/>
      <c r="K241" s="110"/>
      <c r="O241" s="113"/>
      <c r="T241" s="114"/>
    </row>
    <row r="242" spans="1:20" ht="13.2">
      <c r="A242" s="110"/>
      <c r="E242" s="113"/>
      <c r="F242" s="110"/>
      <c r="J242" s="113"/>
      <c r="K242" s="110"/>
      <c r="O242" s="113"/>
      <c r="T242" s="114"/>
    </row>
    <row r="243" spans="1:20" ht="13.2">
      <c r="A243" s="110"/>
      <c r="E243" s="113"/>
      <c r="F243" s="110"/>
      <c r="J243" s="113"/>
      <c r="K243" s="110"/>
      <c r="O243" s="113"/>
      <c r="T243" s="114"/>
    </row>
    <row r="244" spans="1:20" ht="13.2">
      <c r="A244" s="110"/>
      <c r="E244" s="113"/>
      <c r="F244" s="110"/>
      <c r="J244" s="113"/>
      <c r="K244" s="110"/>
      <c r="O244" s="113"/>
      <c r="T244" s="114"/>
    </row>
    <row r="245" spans="1:20" ht="13.2">
      <c r="A245" s="110"/>
      <c r="E245" s="113"/>
      <c r="F245" s="110"/>
      <c r="J245" s="113"/>
      <c r="K245" s="110"/>
      <c r="O245" s="113"/>
      <c r="T245" s="114"/>
    </row>
    <row r="246" spans="1:20" ht="13.2">
      <c r="A246" s="110"/>
      <c r="E246" s="113"/>
      <c r="F246" s="110"/>
      <c r="J246" s="113"/>
      <c r="K246" s="110"/>
      <c r="O246" s="113"/>
      <c r="T246" s="114"/>
    </row>
    <row r="247" spans="1:20" ht="13.2">
      <c r="A247" s="110"/>
      <c r="E247" s="113"/>
      <c r="F247" s="110"/>
      <c r="J247" s="113"/>
      <c r="K247" s="110"/>
      <c r="O247" s="113"/>
      <c r="T247" s="114"/>
    </row>
    <row r="248" spans="1:20" ht="13.2">
      <c r="A248" s="110"/>
      <c r="E248" s="113"/>
      <c r="F248" s="110"/>
      <c r="J248" s="113"/>
      <c r="K248" s="110"/>
      <c r="O248" s="113"/>
      <c r="T248" s="114"/>
    </row>
    <row r="249" spans="1:20" ht="13.2">
      <c r="A249" s="110"/>
      <c r="E249" s="113"/>
      <c r="F249" s="110"/>
      <c r="J249" s="113"/>
      <c r="K249" s="110"/>
      <c r="O249" s="113"/>
      <c r="T249" s="114"/>
    </row>
    <row r="250" spans="1:20" ht="13.2">
      <c r="A250" s="110"/>
      <c r="E250" s="113"/>
      <c r="F250" s="110"/>
      <c r="J250" s="113"/>
      <c r="K250" s="110"/>
      <c r="O250" s="113"/>
      <c r="T250" s="114"/>
    </row>
    <row r="251" spans="1:20" ht="13.2">
      <c r="A251" s="110"/>
      <c r="E251" s="113"/>
      <c r="F251" s="110"/>
      <c r="J251" s="113"/>
      <c r="K251" s="110"/>
      <c r="O251" s="113"/>
      <c r="T251" s="114"/>
    </row>
    <row r="252" spans="1:20" ht="13.2">
      <c r="A252" s="110"/>
      <c r="E252" s="113"/>
      <c r="F252" s="110"/>
      <c r="J252" s="113"/>
      <c r="K252" s="110"/>
      <c r="O252" s="113"/>
      <c r="T252" s="114"/>
    </row>
    <row r="253" spans="1:20" ht="13.2">
      <c r="A253" s="110"/>
      <c r="E253" s="113"/>
      <c r="F253" s="110"/>
      <c r="J253" s="113"/>
      <c r="K253" s="110"/>
      <c r="O253" s="113"/>
      <c r="T253" s="114"/>
    </row>
    <row r="254" spans="1:20" ht="13.2">
      <c r="A254" s="110"/>
      <c r="E254" s="113"/>
      <c r="F254" s="110"/>
      <c r="J254" s="113"/>
      <c r="K254" s="110"/>
      <c r="O254" s="113"/>
      <c r="T254" s="114"/>
    </row>
    <row r="255" spans="1:20" ht="13.2">
      <c r="A255" s="110"/>
      <c r="E255" s="113"/>
      <c r="F255" s="110"/>
      <c r="J255" s="113"/>
      <c r="K255" s="110"/>
      <c r="O255" s="113"/>
      <c r="T255" s="114"/>
    </row>
    <row r="256" spans="1:20" ht="13.2">
      <c r="A256" s="110"/>
      <c r="E256" s="113"/>
      <c r="F256" s="110"/>
      <c r="J256" s="113"/>
      <c r="K256" s="110"/>
      <c r="O256" s="113"/>
      <c r="T256" s="114"/>
    </row>
    <row r="257" spans="1:20" ht="13.2">
      <c r="A257" s="110"/>
      <c r="E257" s="113"/>
      <c r="F257" s="110"/>
      <c r="J257" s="113"/>
      <c r="K257" s="110"/>
      <c r="O257" s="113"/>
      <c r="T257" s="114"/>
    </row>
    <row r="258" spans="1:20" ht="13.2">
      <c r="A258" s="110"/>
      <c r="E258" s="113"/>
      <c r="F258" s="110"/>
      <c r="J258" s="113"/>
      <c r="K258" s="110"/>
      <c r="O258" s="113"/>
      <c r="T258" s="114"/>
    </row>
    <row r="259" spans="1:20" ht="13.2">
      <c r="A259" s="110"/>
      <c r="E259" s="113"/>
      <c r="F259" s="110"/>
      <c r="J259" s="113"/>
      <c r="K259" s="110"/>
      <c r="O259" s="113"/>
      <c r="T259" s="114"/>
    </row>
    <row r="260" spans="1:20" ht="13.2">
      <c r="A260" s="110"/>
      <c r="E260" s="113"/>
      <c r="F260" s="110"/>
      <c r="J260" s="113"/>
      <c r="K260" s="110"/>
      <c r="O260" s="113"/>
      <c r="T260" s="114"/>
    </row>
    <row r="261" spans="1:20" ht="13.2">
      <c r="A261" s="110"/>
      <c r="E261" s="113"/>
      <c r="F261" s="110"/>
      <c r="J261" s="113"/>
      <c r="K261" s="110"/>
      <c r="O261" s="113"/>
      <c r="T261" s="114"/>
    </row>
    <row r="262" spans="1:20" ht="13.2">
      <c r="A262" s="110"/>
      <c r="E262" s="113"/>
      <c r="F262" s="110"/>
      <c r="J262" s="113"/>
      <c r="K262" s="110"/>
      <c r="O262" s="113"/>
      <c r="T262" s="114"/>
    </row>
    <row r="263" spans="1:20" ht="13.2">
      <c r="A263" s="110"/>
      <c r="E263" s="113"/>
      <c r="F263" s="110"/>
      <c r="J263" s="113"/>
      <c r="K263" s="110"/>
      <c r="O263" s="113"/>
      <c r="T263" s="114"/>
    </row>
    <row r="264" spans="1:20" ht="13.2">
      <c r="A264" s="110"/>
      <c r="E264" s="113"/>
      <c r="F264" s="110"/>
      <c r="J264" s="113"/>
      <c r="K264" s="110"/>
      <c r="O264" s="113"/>
      <c r="T264" s="114"/>
    </row>
    <row r="265" spans="1:20" ht="13.2">
      <c r="A265" s="110"/>
      <c r="E265" s="113"/>
      <c r="F265" s="110"/>
      <c r="J265" s="113"/>
      <c r="K265" s="110"/>
      <c r="O265" s="113"/>
      <c r="T265" s="114"/>
    </row>
    <row r="266" spans="1:20" ht="13.2">
      <c r="A266" s="110"/>
      <c r="E266" s="113"/>
      <c r="F266" s="110"/>
      <c r="J266" s="113"/>
      <c r="K266" s="110"/>
      <c r="O266" s="113"/>
      <c r="T266" s="114"/>
    </row>
    <row r="267" spans="1:20" ht="13.2">
      <c r="A267" s="110"/>
      <c r="E267" s="113"/>
      <c r="F267" s="110"/>
      <c r="J267" s="113"/>
      <c r="K267" s="110"/>
      <c r="O267" s="113"/>
      <c r="T267" s="114"/>
    </row>
    <row r="268" spans="1:20" ht="13.2">
      <c r="A268" s="110"/>
      <c r="E268" s="113"/>
      <c r="F268" s="110"/>
      <c r="J268" s="113"/>
      <c r="K268" s="110"/>
      <c r="O268" s="113"/>
      <c r="T268" s="114"/>
    </row>
    <row r="269" spans="1:20" ht="13.2">
      <c r="A269" s="110"/>
      <c r="E269" s="113"/>
      <c r="F269" s="110"/>
      <c r="J269" s="113"/>
      <c r="K269" s="110"/>
      <c r="O269" s="113"/>
      <c r="T269" s="114"/>
    </row>
    <row r="270" spans="1:20" ht="13.2">
      <c r="A270" s="110"/>
      <c r="E270" s="113"/>
      <c r="F270" s="110"/>
      <c r="J270" s="113"/>
      <c r="K270" s="110"/>
      <c r="O270" s="113"/>
      <c r="T270" s="114"/>
    </row>
    <row r="271" spans="1:20" ht="13.2">
      <c r="A271" s="110"/>
      <c r="E271" s="113"/>
      <c r="F271" s="110"/>
      <c r="J271" s="113"/>
      <c r="K271" s="110"/>
      <c r="O271" s="113"/>
      <c r="T271" s="114"/>
    </row>
    <row r="272" spans="1:20" ht="13.2">
      <c r="A272" s="110"/>
      <c r="E272" s="113"/>
      <c r="F272" s="110"/>
      <c r="J272" s="113"/>
      <c r="K272" s="110"/>
      <c r="O272" s="113"/>
      <c r="T272" s="114"/>
    </row>
    <row r="273" spans="1:20" ht="13.2">
      <c r="A273" s="110"/>
      <c r="E273" s="113"/>
      <c r="F273" s="110"/>
      <c r="J273" s="113"/>
      <c r="K273" s="110"/>
      <c r="O273" s="113"/>
      <c r="T273" s="114"/>
    </row>
    <row r="274" spans="1:20" ht="13.2">
      <c r="A274" s="110"/>
      <c r="E274" s="113"/>
      <c r="F274" s="110"/>
      <c r="J274" s="113"/>
      <c r="K274" s="110"/>
      <c r="O274" s="113"/>
      <c r="T274" s="114"/>
    </row>
    <row r="275" spans="1:20" ht="13.2">
      <c r="A275" s="110"/>
      <c r="E275" s="113"/>
      <c r="F275" s="110"/>
      <c r="J275" s="113"/>
      <c r="K275" s="110"/>
      <c r="O275" s="113"/>
      <c r="T275" s="114"/>
    </row>
    <row r="276" spans="1:20" ht="13.2">
      <c r="A276" s="110"/>
      <c r="E276" s="113"/>
      <c r="F276" s="110"/>
      <c r="J276" s="113"/>
      <c r="K276" s="110"/>
      <c r="O276" s="113"/>
      <c r="T276" s="114"/>
    </row>
    <row r="277" spans="1:20" ht="13.2">
      <c r="A277" s="110"/>
      <c r="E277" s="113"/>
      <c r="F277" s="110"/>
      <c r="J277" s="113"/>
      <c r="K277" s="110"/>
      <c r="O277" s="113"/>
      <c r="T277" s="114"/>
    </row>
    <row r="278" spans="1:20" ht="13.2">
      <c r="A278" s="110"/>
      <c r="E278" s="113"/>
      <c r="F278" s="110"/>
      <c r="J278" s="113"/>
      <c r="K278" s="110"/>
      <c r="O278" s="113"/>
      <c r="T278" s="114"/>
    </row>
    <row r="279" spans="1:20" ht="13.2">
      <c r="A279" s="110"/>
      <c r="E279" s="113"/>
      <c r="F279" s="110"/>
      <c r="J279" s="113"/>
      <c r="K279" s="110"/>
      <c r="O279" s="113"/>
      <c r="T279" s="114"/>
    </row>
    <row r="280" spans="1:20" ht="13.2">
      <c r="A280" s="110"/>
      <c r="E280" s="113"/>
      <c r="F280" s="110"/>
      <c r="J280" s="113"/>
      <c r="K280" s="110"/>
      <c r="O280" s="113"/>
      <c r="T280" s="114"/>
    </row>
    <row r="281" spans="1:20" ht="13.2">
      <c r="A281" s="110"/>
      <c r="E281" s="113"/>
      <c r="F281" s="110"/>
      <c r="J281" s="113"/>
      <c r="K281" s="110"/>
      <c r="O281" s="113"/>
      <c r="T281" s="114"/>
    </row>
    <row r="282" spans="1:20" ht="13.2">
      <c r="A282" s="110"/>
      <c r="E282" s="113"/>
      <c r="F282" s="110"/>
      <c r="J282" s="113"/>
      <c r="K282" s="110"/>
      <c r="O282" s="113"/>
      <c r="T282" s="114"/>
    </row>
    <row r="283" spans="1:20" ht="13.2">
      <c r="A283" s="110"/>
      <c r="E283" s="113"/>
      <c r="F283" s="110"/>
      <c r="J283" s="113"/>
      <c r="K283" s="110"/>
      <c r="O283" s="113"/>
      <c r="T283" s="114"/>
    </row>
    <row r="284" spans="1:20" ht="13.2">
      <c r="A284" s="110"/>
      <c r="E284" s="113"/>
      <c r="F284" s="110"/>
      <c r="J284" s="113"/>
      <c r="K284" s="110"/>
      <c r="O284" s="113"/>
      <c r="T284" s="114"/>
    </row>
    <row r="285" spans="1:20" ht="13.2">
      <c r="A285" s="110"/>
      <c r="E285" s="113"/>
      <c r="F285" s="110"/>
      <c r="J285" s="113"/>
      <c r="K285" s="110"/>
      <c r="O285" s="113"/>
      <c r="T285" s="114"/>
    </row>
    <row r="286" spans="1:20" ht="13.2">
      <c r="A286" s="110"/>
      <c r="E286" s="113"/>
      <c r="F286" s="110"/>
      <c r="J286" s="113"/>
      <c r="K286" s="110"/>
      <c r="O286" s="113"/>
      <c r="T286" s="114"/>
    </row>
    <row r="287" spans="1:20" ht="13.2">
      <c r="A287" s="110"/>
      <c r="E287" s="113"/>
      <c r="F287" s="110"/>
      <c r="J287" s="113"/>
      <c r="K287" s="110"/>
      <c r="O287" s="113"/>
      <c r="T287" s="114"/>
    </row>
    <row r="288" spans="1:20" ht="13.2">
      <c r="A288" s="110"/>
      <c r="E288" s="113"/>
      <c r="F288" s="110"/>
      <c r="J288" s="113"/>
      <c r="K288" s="110"/>
      <c r="O288" s="113"/>
      <c r="T288" s="114"/>
    </row>
    <row r="289" spans="1:20" ht="13.2">
      <c r="A289" s="110"/>
      <c r="E289" s="113"/>
      <c r="F289" s="110"/>
      <c r="J289" s="113"/>
      <c r="K289" s="110"/>
      <c r="O289" s="113"/>
      <c r="T289" s="114"/>
    </row>
    <row r="290" spans="1:20" ht="13.2">
      <c r="A290" s="110"/>
      <c r="E290" s="113"/>
      <c r="F290" s="110"/>
      <c r="J290" s="113"/>
      <c r="K290" s="110"/>
      <c r="O290" s="113"/>
      <c r="T290" s="114"/>
    </row>
    <row r="291" spans="1:20" ht="13.2">
      <c r="A291" s="110"/>
      <c r="E291" s="113"/>
      <c r="F291" s="110"/>
      <c r="J291" s="113"/>
      <c r="K291" s="110"/>
      <c r="O291" s="113"/>
      <c r="T291" s="114"/>
    </row>
    <row r="292" spans="1:20" ht="13.2">
      <c r="A292" s="110"/>
      <c r="E292" s="113"/>
      <c r="F292" s="110"/>
      <c r="J292" s="113"/>
      <c r="K292" s="110"/>
      <c r="O292" s="113"/>
      <c r="T292" s="114"/>
    </row>
    <row r="293" spans="1:20" ht="13.2">
      <c r="A293" s="110"/>
      <c r="E293" s="113"/>
      <c r="F293" s="110"/>
      <c r="J293" s="113"/>
      <c r="K293" s="110"/>
      <c r="O293" s="113"/>
      <c r="T293" s="114"/>
    </row>
    <row r="294" spans="1:20" ht="13.2">
      <c r="A294" s="110"/>
      <c r="E294" s="113"/>
      <c r="F294" s="110"/>
      <c r="J294" s="113"/>
      <c r="K294" s="110"/>
      <c r="O294" s="113"/>
      <c r="T294" s="114"/>
    </row>
    <row r="295" spans="1:20" ht="13.2">
      <c r="A295" s="110"/>
      <c r="E295" s="113"/>
      <c r="F295" s="110"/>
      <c r="J295" s="113"/>
      <c r="K295" s="110"/>
      <c r="O295" s="113"/>
      <c r="T295" s="114"/>
    </row>
    <row r="296" spans="1:20" ht="13.2">
      <c r="A296" s="110"/>
      <c r="E296" s="113"/>
      <c r="F296" s="110"/>
      <c r="J296" s="113"/>
      <c r="K296" s="110"/>
      <c r="O296" s="113"/>
      <c r="T296" s="114"/>
    </row>
    <row r="297" spans="1:20" ht="13.2">
      <c r="A297" s="110"/>
      <c r="E297" s="113"/>
      <c r="F297" s="110"/>
      <c r="J297" s="113"/>
      <c r="K297" s="110"/>
      <c r="O297" s="113"/>
      <c r="T297" s="114"/>
    </row>
    <row r="298" spans="1:20" ht="13.2">
      <c r="A298" s="110"/>
      <c r="E298" s="113"/>
      <c r="F298" s="110"/>
      <c r="J298" s="113"/>
      <c r="K298" s="110"/>
      <c r="O298" s="113"/>
      <c r="T298" s="114"/>
    </row>
    <row r="299" spans="1:20" ht="13.2">
      <c r="A299" s="110"/>
      <c r="E299" s="113"/>
      <c r="F299" s="110"/>
      <c r="J299" s="113"/>
      <c r="K299" s="110"/>
      <c r="O299" s="113"/>
      <c r="T299" s="114"/>
    </row>
    <row r="300" spans="1:20" ht="13.2">
      <c r="A300" s="110"/>
      <c r="E300" s="113"/>
      <c r="F300" s="110"/>
      <c r="J300" s="113"/>
      <c r="K300" s="110"/>
      <c r="O300" s="113"/>
      <c r="T300" s="114"/>
    </row>
    <row r="301" spans="1:20" ht="13.2">
      <c r="A301" s="110"/>
      <c r="E301" s="113"/>
      <c r="F301" s="110"/>
      <c r="J301" s="113"/>
      <c r="K301" s="110"/>
      <c r="O301" s="113"/>
      <c r="T301" s="114"/>
    </row>
    <row r="302" spans="1:20" ht="13.2">
      <c r="A302" s="110"/>
      <c r="E302" s="113"/>
      <c r="F302" s="110"/>
      <c r="J302" s="113"/>
      <c r="K302" s="110"/>
      <c r="O302" s="113"/>
      <c r="T302" s="114"/>
    </row>
    <row r="303" spans="1:20" ht="13.2">
      <c r="A303" s="110"/>
      <c r="E303" s="113"/>
      <c r="F303" s="110"/>
      <c r="J303" s="113"/>
      <c r="K303" s="110"/>
      <c r="O303" s="113"/>
      <c r="T303" s="114"/>
    </row>
    <row r="304" spans="1:20" ht="13.2">
      <c r="A304" s="110"/>
      <c r="E304" s="113"/>
      <c r="F304" s="110"/>
      <c r="J304" s="113"/>
      <c r="K304" s="110"/>
      <c r="O304" s="113"/>
      <c r="T304" s="114"/>
    </row>
    <row r="305" spans="1:20" ht="13.2">
      <c r="A305" s="110"/>
      <c r="E305" s="113"/>
      <c r="F305" s="110"/>
      <c r="J305" s="113"/>
      <c r="K305" s="110"/>
      <c r="O305" s="113"/>
      <c r="T305" s="114"/>
    </row>
    <row r="306" spans="1:20" ht="13.2">
      <c r="A306" s="110"/>
      <c r="E306" s="113"/>
      <c r="F306" s="110"/>
      <c r="J306" s="113"/>
      <c r="K306" s="110"/>
      <c r="O306" s="113"/>
      <c r="T306" s="114"/>
    </row>
    <row r="307" spans="1:20" ht="13.2">
      <c r="A307" s="110"/>
      <c r="E307" s="113"/>
      <c r="F307" s="110"/>
      <c r="J307" s="113"/>
      <c r="K307" s="110"/>
      <c r="O307" s="113"/>
      <c r="T307" s="114"/>
    </row>
    <row r="308" spans="1:20" ht="13.2">
      <c r="A308" s="110"/>
      <c r="E308" s="113"/>
      <c r="F308" s="110"/>
      <c r="J308" s="113"/>
      <c r="K308" s="110"/>
      <c r="O308" s="113"/>
      <c r="T308" s="114"/>
    </row>
    <row r="309" spans="1:20" ht="13.2">
      <c r="A309" s="110"/>
      <c r="E309" s="113"/>
      <c r="F309" s="110"/>
      <c r="J309" s="113"/>
      <c r="K309" s="110"/>
      <c r="O309" s="113"/>
      <c r="T309" s="114"/>
    </row>
    <row r="310" spans="1:20" ht="13.2">
      <c r="A310" s="110"/>
      <c r="E310" s="113"/>
      <c r="F310" s="110"/>
      <c r="J310" s="113"/>
      <c r="K310" s="110"/>
      <c r="O310" s="113"/>
      <c r="T310" s="114"/>
    </row>
    <row r="311" spans="1:20" ht="13.2">
      <c r="A311" s="110"/>
      <c r="E311" s="113"/>
      <c r="F311" s="110"/>
      <c r="J311" s="113"/>
      <c r="K311" s="110"/>
      <c r="O311" s="113"/>
      <c r="T311" s="114"/>
    </row>
    <row r="312" spans="1:20" ht="13.2">
      <c r="A312" s="110"/>
      <c r="E312" s="113"/>
      <c r="F312" s="110"/>
      <c r="J312" s="113"/>
      <c r="K312" s="110"/>
      <c r="O312" s="113"/>
      <c r="T312" s="114"/>
    </row>
    <row r="313" spans="1:20" ht="13.2">
      <c r="A313" s="110"/>
      <c r="E313" s="113"/>
      <c r="F313" s="110"/>
      <c r="J313" s="113"/>
      <c r="K313" s="110"/>
      <c r="O313" s="113"/>
      <c r="T313" s="114"/>
    </row>
    <row r="314" spans="1:20" ht="13.2">
      <c r="A314" s="110"/>
      <c r="E314" s="113"/>
      <c r="F314" s="110"/>
      <c r="J314" s="113"/>
      <c r="K314" s="110"/>
      <c r="O314" s="113"/>
      <c r="T314" s="114"/>
    </row>
    <row r="315" spans="1:20" ht="13.2">
      <c r="A315" s="110"/>
      <c r="E315" s="113"/>
      <c r="F315" s="110"/>
      <c r="J315" s="113"/>
      <c r="K315" s="110"/>
      <c r="O315" s="113"/>
      <c r="T315" s="114"/>
    </row>
    <row r="316" spans="1:20" ht="13.2">
      <c r="A316" s="110"/>
      <c r="E316" s="113"/>
      <c r="F316" s="110"/>
      <c r="J316" s="113"/>
      <c r="K316" s="110"/>
      <c r="O316" s="113"/>
      <c r="T316" s="114"/>
    </row>
    <row r="317" spans="1:20" ht="13.2">
      <c r="A317" s="110"/>
      <c r="E317" s="113"/>
      <c r="F317" s="110"/>
      <c r="J317" s="113"/>
      <c r="K317" s="110"/>
      <c r="O317" s="113"/>
      <c r="T317" s="114"/>
    </row>
    <row r="318" spans="1:20" ht="13.2">
      <c r="A318" s="110"/>
      <c r="E318" s="113"/>
      <c r="F318" s="110"/>
      <c r="J318" s="113"/>
      <c r="K318" s="110"/>
      <c r="O318" s="113"/>
      <c r="T318" s="114"/>
    </row>
    <row r="319" spans="1:20" ht="13.2">
      <c r="A319" s="110"/>
      <c r="E319" s="113"/>
      <c r="F319" s="110"/>
      <c r="J319" s="113"/>
      <c r="K319" s="110"/>
      <c r="O319" s="113"/>
      <c r="T319" s="114"/>
    </row>
    <row r="320" spans="1:20" ht="13.2">
      <c r="A320" s="110"/>
      <c r="E320" s="113"/>
      <c r="F320" s="110"/>
      <c r="J320" s="113"/>
      <c r="K320" s="110"/>
      <c r="O320" s="113"/>
      <c r="T320" s="114"/>
    </row>
    <row r="321" spans="1:20" ht="13.2">
      <c r="A321" s="110"/>
      <c r="E321" s="113"/>
      <c r="F321" s="110"/>
      <c r="J321" s="113"/>
      <c r="K321" s="110"/>
      <c r="O321" s="113"/>
      <c r="T321" s="114"/>
    </row>
    <row r="322" spans="1:20" ht="13.2">
      <c r="A322" s="110"/>
      <c r="E322" s="113"/>
      <c r="F322" s="110"/>
      <c r="J322" s="113"/>
      <c r="K322" s="110"/>
      <c r="O322" s="113"/>
      <c r="T322" s="114"/>
    </row>
    <row r="323" spans="1:20" ht="13.2">
      <c r="A323" s="110"/>
      <c r="E323" s="113"/>
      <c r="F323" s="110"/>
      <c r="J323" s="113"/>
      <c r="K323" s="110"/>
      <c r="O323" s="113"/>
      <c r="T323" s="114"/>
    </row>
    <row r="324" spans="1:20" ht="13.2">
      <c r="A324" s="110"/>
      <c r="E324" s="113"/>
      <c r="F324" s="110"/>
      <c r="J324" s="113"/>
      <c r="K324" s="110"/>
      <c r="O324" s="113"/>
      <c r="T324" s="114"/>
    </row>
    <row r="325" spans="1:20" ht="13.2">
      <c r="A325" s="110"/>
      <c r="E325" s="113"/>
      <c r="F325" s="110"/>
      <c r="J325" s="113"/>
      <c r="K325" s="110"/>
      <c r="O325" s="113"/>
      <c r="T325" s="114"/>
    </row>
    <row r="326" spans="1:20" ht="13.2">
      <c r="A326" s="110"/>
      <c r="E326" s="113"/>
      <c r="F326" s="110"/>
      <c r="J326" s="113"/>
      <c r="K326" s="110"/>
      <c r="O326" s="113"/>
      <c r="T326" s="114"/>
    </row>
    <row r="327" spans="1:20" ht="13.2">
      <c r="A327" s="110"/>
      <c r="E327" s="113"/>
      <c r="F327" s="110"/>
      <c r="J327" s="113"/>
      <c r="K327" s="110"/>
      <c r="O327" s="113"/>
      <c r="T327" s="114"/>
    </row>
    <row r="328" spans="1:20" ht="13.2">
      <c r="A328" s="110"/>
      <c r="E328" s="113"/>
      <c r="F328" s="110"/>
      <c r="J328" s="113"/>
      <c r="K328" s="110"/>
      <c r="O328" s="113"/>
      <c r="T328" s="114"/>
    </row>
    <row r="329" spans="1:20" ht="13.2">
      <c r="A329" s="110"/>
      <c r="E329" s="113"/>
      <c r="F329" s="110"/>
      <c r="J329" s="113"/>
      <c r="K329" s="110"/>
      <c r="O329" s="113"/>
      <c r="T329" s="114"/>
    </row>
    <row r="330" spans="1:20" ht="13.2">
      <c r="A330" s="110"/>
      <c r="E330" s="113"/>
      <c r="F330" s="110"/>
      <c r="J330" s="113"/>
      <c r="K330" s="110"/>
      <c r="O330" s="113"/>
      <c r="T330" s="114"/>
    </row>
    <row r="331" spans="1:20" ht="13.2">
      <c r="A331" s="110"/>
      <c r="E331" s="113"/>
      <c r="F331" s="110"/>
      <c r="J331" s="113"/>
      <c r="K331" s="110"/>
      <c r="O331" s="113"/>
      <c r="T331" s="114"/>
    </row>
    <row r="332" spans="1:20" ht="13.2">
      <c r="A332" s="110"/>
      <c r="E332" s="113"/>
      <c r="F332" s="110"/>
      <c r="J332" s="113"/>
      <c r="K332" s="110"/>
      <c r="O332" s="113"/>
      <c r="T332" s="114"/>
    </row>
    <row r="333" spans="1:20" ht="13.2">
      <c r="A333" s="110"/>
      <c r="E333" s="113"/>
      <c r="F333" s="110"/>
      <c r="J333" s="113"/>
      <c r="K333" s="110"/>
      <c r="O333" s="113"/>
      <c r="T333" s="114"/>
    </row>
    <row r="334" spans="1:20" ht="13.2">
      <c r="A334" s="110"/>
      <c r="E334" s="113"/>
      <c r="F334" s="110"/>
      <c r="J334" s="113"/>
      <c r="K334" s="110"/>
      <c r="O334" s="113"/>
      <c r="T334" s="114"/>
    </row>
    <row r="335" spans="1:20" ht="13.2">
      <c r="A335" s="110"/>
      <c r="E335" s="113"/>
      <c r="F335" s="110"/>
      <c r="J335" s="113"/>
      <c r="K335" s="110"/>
      <c r="O335" s="113"/>
      <c r="T335" s="114"/>
    </row>
    <row r="336" spans="1:20" ht="13.2">
      <c r="A336" s="110"/>
      <c r="E336" s="113"/>
      <c r="F336" s="110"/>
      <c r="J336" s="113"/>
      <c r="K336" s="110"/>
      <c r="O336" s="113"/>
      <c r="T336" s="114"/>
    </row>
    <row r="337" spans="1:20" ht="13.2">
      <c r="A337" s="110"/>
      <c r="E337" s="113"/>
      <c r="F337" s="110"/>
      <c r="J337" s="113"/>
      <c r="K337" s="110"/>
      <c r="O337" s="113"/>
      <c r="T337" s="114"/>
    </row>
    <row r="338" spans="1:20" ht="13.2">
      <c r="A338" s="110"/>
      <c r="E338" s="113"/>
      <c r="F338" s="110"/>
      <c r="J338" s="113"/>
      <c r="K338" s="110"/>
      <c r="O338" s="113"/>
      <c r="T338" s="114"/>
    </row>
    <row r="339" spans="1:20" ht="13.2">
      <c r="A339" s="110"/>
      <c r="E339" s="113"/>
      <c r="F339" s="110"/>
      <c r="J339" s="113"/>
      <c r="K339" s="110"/>
      <c r="O339" s="113"/>
      <c r="T339" s="114"/>
    </row>
    <row r="340" spans="1:20" ht="13.2">
      <c r="A340" s="110"/>
      <c r="E340" s="113"/>
      <c r="F340" s="110"/>
      <c r="J340" s="113"/>
      <c r="K340" s="110"/>
      <c r="O340" s="113"/>
      <c r="T340" s="114"/>
    </row>
    <row r="341" spans="1:20" ht="13.2">
      <c r="A341" s="110"/>
      <c r="E341" s="113"/>
      <c r="F341" s="110"/>
      <c r="J341" s="113"/>
      <c r="K341" s="110"/>
      <c r="O341" s="113"/>
      <c r="T341" s="114"/>
    </row>
    <row r="342" spans="1:20" ht="13.2">
      <c r="A342" s="110"/>
      <c r="E342" s="113"/>
      <c r="F342" s="110"/>
      <c r="J342" s="113"/>
      <c r="K342" s="110"/>
      <c r="O342" s="113"/>
      <c r="T342" s="114"/>
    </row>
    <row r="343" spans="1:20" ht="13.2">
      <c r="A343" s="110"/>
      <c r="E343" s="113"/>
      <c r="F343" s="110"/>
      <c r="J343" s="113"/>
      <c r="K343" s="110"/>
      <c r="O343" s="113"/>
      <c r="T343" s="114"/>
    </row>
    <row r="344" spans="1:20" ht="13.2">
      <c r="A344" s="110"/>
      <c r="E344" s="113"/>
      <c r="F344" s="110"/>
      <c r="J344" s="113"/>
      <c r="K344" s="110"/>
      <c r="O344" s="113"/>
      <c r="T344" s="114"/>
    </row>
    <row r="345" spans="1:20" ht="13.2">
      <c r="A345" s="110"/>
      <c r="E345" s="113"/>
      <c r="F345" s="110"/>
      <c r="J345" s="113"/>
      <c r="K345" s="110"/>
      <c r="O345" s="113"/>
      <c r="T345" s="114"/>
    </row>
    <row r="346" spans="1:20" ht="13.2">
      <c r="A346" s="110"/>
      <c r="E346" s="113"/>
      <c r="F346" s="110"/>
      <c r="J346" s="113"/>
      <c r="K346" s="110"/>
      <c r="O346" s="113"/>
      <c r="T346" s="114"/>
    </row>
    <row r="347" spans="1:20" ht="13.2">
      <c r="A347" s="110"/>
      <c r="E347" s="113"/>
      <c r="F347" s="110"/>
      <c r="J347" s="113"/>
      <c r="K347" s="110"/>
      <c r="O347" s="113"/>
      <c r="T347" s="114"/>
    </row>
    <row r="348" spans="1:20" ht="13.2">
      <c r="A348" s="110"/>
      <c r="E348" s="113"/>
      <c r="F348" s="110"/>
      <c r="J348" s="113"/>
      <c r="K348" s="110"/>
      <c r="O348" s="113"/>
      <c r="T348" s="114"/>
    </row>
    <row r="349" spans="1:20" ht="13.2">
      <c r="A349" s="110"/>
      <c r="E349" s="113"/>
      <c r="F349" s="110"/>
      <c r="J349" s="113"/>
      <c r="K349" s="110"/>
      <c r="O349" s="113"/>
      <c r="T349" s="114"/>
    </row>
    <row r="350" spans="1:20" ht="13.2">
      <c r="A350" s="110"/>
      <c r="E350" s="113"/>
      <c r="F350" s="110"/>
      <c r="J350" s="113"/>
      <c r="K350" s="110"/>
      <c r="O350" s="113"/>
      <c r="T350" s="114"/>
    </row>
    <row r="351" spans="1:20" ht="13.2">
      <c r="A351" s="110"/>
      <c r="E351" s="113"/>
      <c r="F351" s="110"/>
      <c r="J351" s="113"/>
      <c r="K351" s="110"/>
      <c r="O351" s="113"/>
      <c r="T351" s="114"/>
    </row>
    <row r="352" spans="1:20" ht="13.2">
      <c r="A352" s="110"/>
      <c r="E352" s="113"/>
      <c r="F352" s="110"/>
      <c r="J352" s="113"/>
      <c r="K352" s="110"/>
      <c r="O352" s="113"/>
      <c r="T352" s="114"/>
    </row>
    <row r="353" spans="1:20" ht="13.2">
      <c r="A353" s="110"/>
      <c r="E353" s="113"/>
      <c r="F353" s="110"/>
      <c r="J353" s="113"/>
      <c r="K353" s="110"/>
      <c r="O353" s="113"/>
      <c r="T353" s="114"/>
    </row>
    <row r="354" spans="1:20" ht="13.2">
      <c r="A354" s="110"/>
      <c r="E354" s="113"/>
      <c r="F354" s="110"/>
      <c r="J354" s="113"/>
      <c r="K354" s="110"/>
      <c r="O354" s="113"/>
      <c r="T354" s="114"/>
    </row>
    <row r="355" spans="1:20" ht="13.2">
      <c r="A355" s="110"/>
      <c r="E355" s="113"/>
      <c r="F355" s="110"/>
      <c r="J355" s="113"/>
      <c r="K355" s="110"/>
      <c r="O355" s="113"/>
      <c r="T355" s="114"/>
    </row>
    <row r="356" spans="1:20" ht="13.2">
      <c r="A356" s="110"/>
      <c r="E356" s="113"/>
      <c r="F356" s="110"/>
      <c r="J356" s="113"/>
      <c r="K356" s="110"/>
      <c r="O356" s="113"/>
      <c r="T356" s="114"/>
    </row>
    <row r="357" spans="1:20" ht="13.2">
      <c r="A357" s="110"/>
      <c r="E357" s="113"/>
      <c r="F357" s="110"/>
      <c r="J357" s="113"/>
      <c r="K357" s="110"/>
      <c r="O357" s="113"/>
      <c r="T357" s="114"/>
    </row>
    <row r="358" spans="1:20" ht="13.2">
      <c r="A358" s="110"/>
      <c r="E358" s="113"/>
      <c r="F358" s="110"/>
      <c r="J358" s="113"/>
      <c r="K358" s="110"/>
      <c r="O358" s="113"/>
      <c r="T358" s="114"/>
    </row>
    <row r="359" spans="1:20" ht="13.2">
      <c r="A359" s="110"/>
      <c r="E359" s="113"/>
      <c r="F359" s="110"/>
      <c r="J359" s="113"/>
      <c r="K359" s="110"/>
      <c r="O359" s="113"/>
      <c r="T359" s="114"/>
    </row>
    <row r="360" spans="1:20" ht="13.2">
      <c r="A360" s="110"/>
      <c r="E360" s="113"/>
      <c r="F360" s="110"/>
      <c r="J360" s="113"/>
      <c r="K360" s="110"/>
      <c r="O360" s="113"/>
      <c r="T360" s="114"/>
    </row>
    <row r="361" spans="1:20" ht="13.2">
      <c r="A361" s="110"/>
      <c r="E361" s="113"/>
      <c r="F361" s="110"/>
      <c r="J361" s="113"/>
      <c r="K361" s="110"/>
      <c r="O361" s="113"/>
      <c r="T361" s="114"/>
    </row>
    <row r="362" spans="1:20" ht="13.2">
      <c r="A362" s="110"/>
      <c r="E362" s="113"/>
      <c r="F362" s="110"/>
      <c r="J362" s="113"/>
      <c r="K362" s="110"/>
      <c r="O362" s="113"/>
      <c r="T362" s="114"/>
    </row>
    <row r="363" spans="1:20" ht="13.2">
      <c r="A363" s="110"/>
      <c r="E363" s="113"/>
      <c r="F363" s="110"/>
      <c r="J363" s="113"/>
      <c r="K363" s="110"/>
      <c r="O363" s="113"/>
      <c r="T363" s="114"/>
    </row>
    <row r="364" spans="1:20" ht="13.2">
      <c r="A364" s="110"/>
      <c r="E364" s="113"/>
      <c r="F364" s="110"/>
      <c r="J364" s="113"/>
      <c r="K364" s="110"/>
      <c r="O364" s="113"/>
      <c r="T364" s="114"/>
    </row>
    <row r="365" spans="1:20" ht="13.2">
      <c r="A365" s="110"/>
      <c r="E365" s="113"/>
      <c r="F365" s="110"/>
      <c r="J365" s="113"/>
      <c r="K365" s="110"/>
      <c r="O365" s="113"/>
      <c r="T365" s="114"/>
    </row>
    <row r="366" spans="1:20" ht="13.2">
      <c r="A366" s="110"/>
      <c r="E366" s="113"/>
      <c r="F366" s="110"/>
      <c r="J366" s="113"/>
      <c r="K366" s="110"/>
      <c r="O366" s="113"/>
      <c r="T366" s="114"/>
    </row>
    <row r="367" spans="1:20" ht="13.2">
      <c r="A367" s="110"/>
      <c r="E367" s="113"/>
      <c r="F367" s="110"/>
      <c r="J367" s="113"/>
      <c r="K367" s="110"/>
      <c r="O367" s="113"/>
      <c r="T367" s="114"/>
    </row>
    <row r="368" spans="1:20" ht="13.2">
      <c r="A368" s="110"/>
      <c r="E368" s="113"/>
      <c r="F368" s="110"/>
      <c r="J368" s="113"/>
      <c r="K368" s="110"/>
      <c r="O368" s="113"/>
      <c r="T368" s="114"/>
    </row>
    <row r="369" spans="1:20" ht="13.2">
      <c r="A369" s="110"/>
      <c r="E369" s="113"/>
      <c r="F369" s="110"/>
      <c r="J369" s="113"/>
      <c r="K369" s="110"/>
      <c r="O369" s="113"/>
      <c r="T369" s="114"/>
    </row>
    <row r="370" spans="1:20" ht="13.2">
      <c r="A370" s="110"/>
      <c r="E370" s="113"/>
      <c r="F370" s="110"/>
      <c r="J370" s="113"/>
      <c r="K370" s="110"/>
      <c r="O370" s="113"/>
      <c r="T370" s="114"/>
    </row>
    <row r="371" spans="1:20" ht="13.2">
      <c r="A371" s="110"/>
      <c r="E371" s="113"/>
      <c r="F371" s="110"/>
      <c r="J371" s="113"/>
      <c r="K371" s="110"/>
      <c r="O371" s="113"/>
      <c r="T371" s="114"/>
    </row>
    <row r="372" spans="1:20" ht="13.2">
      <c r="A372" s="110"/>
      <c r="E372" s="113"/>
      <c r="F372" s="110"/>
      <c r="J372" s="113"/>
      <c r="K372" s="110"/>
      <c r="O372" s="113"/>
      <c r="T372" s="114"/>
    </row>
    <row r="373" spans="1:20" ht="13.2">
      <c r="A373" s="110"/>
      <c r="E373" s="113"/>
      <c r="F373" s="110"/>
      <c r="J373" s="113"/>
      <c r="K373" s="110"/>
      <c r="O373" s="113"/>
      <c r="T373" s="114"/>
    </row>
    <row r="374" spans="1:20" ht="13.2">
      <c r="A374" s="110"/>
      <c r="E374" s="113"/>
      <c r="F374" s="110"/>
      <c r="J374" s="113"/>
      <c r="K374" s="110"/>
      <c r="O374" s="113"/>
      <c r="T374" s="114"/>
    </row>
    <row r="375" spans="1:20" ht="13.2">
      <c r="A375" s="110"/>
      <c r="E375" s="113"/>
      <c r="F375" s="110"/>
      <c r="J375" s="113"/>
      <c r="K375" s="110"/>
      <c r="O375" s="113"/>
      <c r="T375" s="114"/>
    </row>
    <row r="376" spans="1:20" ht="13.2">
      <c r="A376" s="110"/>
      <c r="E376" s="113"/>
      <c r="F376" s="110"/>
      <c r="J376" s="113"/>
      <c r="K376" s="110"/>
      <c r="O376" s="113"/>
      <c r="T376" s="114"/>
    </row>
    <row r="377" spans="1:20" ht="13.2">
      <c r="A377" s="110"/>
      <c r="E377" s="113"/>
      <c r="F377" s="110"/>
      <c r="J377" s="113"/>
      <c r="K377" s="110"/>
      <c r="O377" s="113"/>
      <c r="T377" s="114"/>
    </row>
    <row r="378" spans="1:20" ht="13.2">
      <c r="A378" s="110"/>
      <c r="E378" s="113"/>
      <c r="F378" s="110"/>
      <c r="J378" s="113"/>
      <c r="K378" s="110"/>
      <c r="O378" s="113"/>
      <c r="T378" s="114"/>
    </row>
    <row r="379" spans="1:20" ht="13.2">
      <c r="A379" s="110"/>
      <c r="E379" s="113"/>
      <c r="F379" s="110"/>
      <c r="J379" s="113"/>
      <c r="K379" s="110"/>
      <c r="O379" s="113"/>
      <c r="T379" s="114"/>
    </row>
    <row r="380" spans="1:20" ht="13.2">
      <c r="A380" s="110"/>
      <c r="E380" s="113"/>
      <c r="F380" s="110"/>
      <c r="J380" s="113"/>
      <c r="K380" s="110"/>
      <c r="O380" s="113"/>
      <c r="T380" s="114"/>
    </row>
    <row r="381" spans="1:20" ht="13.2">
      <c r="A381" s="110"/>
      <c r="E381" s="113"/>
      <c r="F381" s="110"/>
      <c r="J381" s="113"/>
      <c r="K381" s="110"/>
      <c r="O381" s="113"/>
      <c r="T381" s="114"/>
    </row>
    <row r="382" spans="1:20" ht="13.2">
      <c r="A382" s="110"/>
      <c r="E382" s="113"/>
      <c r="F382" s="110"/>
      <c r="J382" s="113"/>
      <c r="K382" s="110"/>
      <c r="O382" s="113"/>
      <c r="T382" s="114"/>
    </row>
    <row r="383" spans="1:20" ht="13.2">
      <c r="A383" s="110"/>
      <c r="E383" s="113"/>
      <c r="F383" s="110"/>
      <c r="J383" s="113"/>
      <c r="K383" s="110"/>
      <c r="O383" s="113"/>
      <c r="T383" s="114"/>
    </row>
    <row r="384" spans="1:20" ht="13.2">
      <c r="A384" s="110"/>
      <c r="E384" s="113"/>
      <c r="F384" s="110"/>
      <c r="J384" s="113"/>
      <c r="K384" s="110"/>
      <c r="O384" s="113"/>
      <c r="T384" s="114"/>
    </row>
    <row r="385" spans="1:20" ht="13.2">
      <c r="A385" s="110"/>
      <c r="E385" s="113"/>
      <c r="F385" s="110"/>
      <c r="J385" s="113"/>
      <c r="K385" s="110"/>
      <c r="O385" s="113"/>
      <c r="T385" s="114"/>
    </row>
    <row r="386" spans="1:20" ht="13.2">
      <c r="A386" s="110"/>
      <c r="E386" s="113"/>
      <c r="F386" s="110"/>
      <c r="J386" s="113"/>
      <c r="K386" s="110"/>
      <c r="O386" s="113"/>
      <c r="T386" s="114"/>
    </row>
    <row r="387" spans="1:20" ht="13.2">
      <c r="A387" s="110"/>
      <c r="E387" s="113"/>
      <c r="F387" s="110"/>
      <c r="J387" s="113"/>
      <c r="K387" s="110"/>
      <c r="O387" s="113"/>
      <c r="T387" s="114"/>
    </row>
    <row r="388" spans="1:20" ht="13.2">
      <c r="A388" s="110"/>
      <c r="E388" s="113"/>
      <c r="F388" s="110"/>
      <c r="J388" s="113"/>
      <c r="K388" s="110"/>
      <c r="O388" s="113"/>
      <c r="T388" s="114"/>
    </row>
    <row r="389" spans="1:20" ht="13.2">
      <c r="A389" s="110"/>
      <c r="E389" s="113"/>
      <c r="F389" s="110"/>
      <c r="J389" s="113"/>
      <c r="K389" s="110"/>
      <c r="O389" s="113"/>
      <c r="T389" s="114"/>
    </row>
    <row r="390" spans="1:20" ht="13.2">
      <c r="A390" s="110"/>
      <c r="E390" s="113"/>
      <c r="F390" s="110"/>
      <c r="J390" s="113"/>
      <c r="K390" s="110"/>
      <c r="O390" s="113"/>
      <c r="T390" s="114"/>
    </row>
    <row r="391" spans="1:20" ht="13.2">
      <c r="A391" s="110"/>
      <c r="E391" s="113"/>
      <c r="F391" s="110"/>
      <c r="J391" s="113"/>
      <c r="K391" s="110"/>
      <c r="O391" s="113"/>
      <c r="T391" s="114"/>
    </row>
    <row r="392" spans="1:20" ht="13.2">
      <c r="A392" s="110"/>
      <c r="E392" s="113"/>
      <c r="F392" s="110"/>
      <c r="J392" s="113"/>
      <c r="K392" s="110"/>
      <c r="O392" s="113"/>
      <c r="T392" s="114"/>
    </row>
    <row r="393" spans="1:20" ht="13.2">
      <c r="A393" s="110"/>
      <c r="E393" s="113"/>
      <c r="F393" s="110"/>
      <c r="J393" s="113"/>
      <c r="K393" s="110"/>
      <c r="O393" s="113"/>
      <c r="T393" s="114"/>
    </row>
    <row r="394" spans="1:20" ht="13.2">
      <c r="A394" s="110"/>
      <c r="E394" s="113"/>
      <c r="F394" s="110"/>
      <c r="J394" s="113"/>
      <c r="K394" s="110"/>
      <c r="O394" s="113"/>
      <c r="T394" s="114"/>
    </row>
    <row r="395" spans="1:20" ht="13.2">
      <c r="A395" s="110"/>
      <c r="E395" s="113"/>
      <c r="F395" s="110"/>
      <c r="J395" s="113"/>
      <c r="K395" s="110"/>
      <c r="O395" s="113"/>
      <c r="T395" s="114"/>
    </row>
    <row r="396" spans="1:20" ht="13.2">
      <c r="A396" s="110"/>
      <c r="E396" s="113"/>
      <c r="F396" s="110"/>
      <c r="J396" s="113"/>
      <c r="K396" s="110"/>
      <c r="O396" s="113"/>
      <c r="T396" s="114"/>
    </row>
    <row r="397" spans="1:20" ht="13.2">
      <c r="A397" s="110"/>
      <c r="E397" s="113"/>
      <c r="F397" s="110"/>
      <c r="J397" s="113"/>
      <c r="K397" s="110"/>
      <c r="O397" s="113"/>
      <c r="T397" s="114"/>
    </row>
    <row r="398" spans="1:20" ht="13.2">
      <c r="A398" s="110"/>
      <c r="E398" s="113"/>
      <c r="F398" s="110"/>
      <c r="J398" s="113"/>
      <c r="K398" s="110"/>
      <c r="O398" s="113"/>
      <c r="T398" s="114"/>
    </row>
    <row r="399" spans="1:20" ht="13.2">
      <c r="A399" s="110"/>
      <c r="E399" s="113"/>
      <c r="F399" s="110"/>
      <c r="J399" s="113"/>
      <c r="K399" s="110"/>
      <c r="O399" s="113"/>
      <c r="T399" s="114"/>
    </row>
    <row r="400" spans="1:20" ht="13.2">
      <c r="A400" s="110"/>
      <c r="E400" s="113"/>
      <c r="F400" s="110"/>
      <c r="J400" s="113"/>
      <c r="K400" s="110"/>
      <c r="O400" s="113"/>
      <c r="T400" s="114"/>
    </row>
    <row r="401" spans="1:20" ht="13.2">
      <c r="A401" s="110"/>
      <c r="E401" s="113"/>
      <c r="F401" s="110"/>
      <c r="J401" s="113"/>
      <c r="K401" s="110"/>
      <c r="O401" s="113"/>
      <c r="T401" s="114"/>
    </row>
    <row r="402" spans="1:20" ht="13.2">
      <c r="A402" s="110"/>
      <c r="E402" s="113"/>
      <c r="F402" s="110"/>
      <c r="J402" s="113"/>
      <c r="K402" s="110"/>
      <c r="O402" s="113"/>
      <c r="T402" s="114"/>
    </row>
    <row r="403" spans="1:20" ht="13.2">
      <c r="A403" s="110"/>
      <c r="E403" s="113"/>
      <c r="F403" s="110"/>
      <c r="J403" s="113"/>
      <c r="K403" s="110"/>
      <c r="O403" s="113"/>
      <c r="T403" s="114"/>
    </row>
    <row r="404" spans="1:20" ht="13.2">
      <c r="A404" s="110"/>
      <c r="E404" s="113"/>
      <c r="F404" s="110"/>
      <c r="J404" s="113"/>
      <c r="K404" s="110"/>
      <c r="O404" s="113"/>
      <c r="T404" s="114"/>
    </row>
    <row r="405" spans="1:20" ht="13.2">
      <c r="A405" s="110"/>
      <c r="E405" s="113"/>
      <c r="F405" s="110"/>
      <c r="J405" s="113"/>
      <c r="K405" s="110"/>
      <c r="O405" s="113"/>
      <c r="T405" s="114"/>
    </row>
    <row r="406" spans="1:20" ht="13.2">
      <c r="A406" s="110"/>
      <c r="E406" s="113"/>
      <c r="F406" s="110"/>
      <c r="J406" s="113"/>
      <c r="K406" s="110"/>
      <c r="O406" s="113"/>
      <c r="T406" s="114"/>
    </row>
    <row r="407" spans="1:20" ht="13.2">
      <c r="A407" s="110"/>
      <c r="E407" s="113"/>
      <c r="F407" s="110"/>
      <c r="J407" s="113"/>
      <c r="K407" s="110"/>
      <c r="O407" s="113"/>
      <c r="T407" s="114"/>
    </row>
    <row r="408" spans="1:20" ht="13.2">
      <c r="A408" s="110"/>
      <c r="E408" s="113"/>
      <c r="F408" s="110"/>
      <c r="J408" s="113"/>
      <c r="K408" s="110"/>
      <c r="O408" s="113"/>
      <c r="T408" s="114"/>
    </row>
    <row r="409" spans="1:20" ht="13.2">
      <c r="A409" s="110"/>
      <c r="E409" s="113"/>
      <c r="F409" s="110"/>
      <c r="J409" s="113"/>
      <c r="K409" s="110"/>
      <c r="O409" s="113"/>
      <c r="T409" s="114"/>
    </row>
    <row r="410" spans="1:20" ht="13.2">
      <c r="A410" s="110"/>
      <c r="E410" s="113"/>
      <c r="F410" s="110"/>
      <c r="J410" s="113"/>
      <c r="K410" s="110"/>
      <c r="O410" s="113"/>
      <c r="T410" s="114"/>
    </row>
    <row r="411" spans="1:20" ht="13.2">
      <c r="A411" s="110"/>
      <c r="E411" s="113"/>
      <c r="F411" s="110"/>
      <c r="J411" s="113"/>
      <c r="K411" s="110"/>
      <c r="O411" s="113"/>
      <c r="T411" s="114"/>
    </row>
    <row r="412" spans="1:20" ht="13.2">
      <c r="A412" s="110"/>
      <c r="E412" s="113"/>
      <c r="F412" s="110"/>
      <c r="J412" s="113"/>
      <c r="K412" s="110"/>
      <c r="O412" s="113"/>
      <c r="T412" s="114"/>
    </row>
    <row r="413" spans="1:20" ht="13.2">
      <c r="A413" s="110"/>
      <c r="E413" s="113"/>
      <c r="F413" s="110"/>
      <c r="J413" s="113"/>
      <c r="K413" s="110"/>
      <c r="O413" s="113"/>
      <c r="T413" s="114"/>
    </row>
    <row r="414" spans="1:20" ht="13.2">
      <c r="A414" s="110"/>
      <c r="E414" s="113"/>
      <c r="F414" s="110"/>
      <c r="J414" s="113"/>
      <c r="K414" s="110"/>
      <c r="O414" s="113"/>
      <c r="T414" s="114"/>
    </row>
    <row r="415" spans="1:20" ht="13.2">
      <c r="A415" s="110"/>
      <c r="E415" s="113"/>
      <c r="F415" s="110"/>
      <c r="J415" s="113"/>
      <c r="K415" s="110"/>
      <c r="O415" s="113"/>
      <c r="T415" s="114"/>
    </row>
    <row r="416" spans="1:20" ht="13.2">
      <c r="A416" s="110"/>
      <c r="E416" s="113"/>
      <c r="F416" s="110"/>
      <c r="J416" s="113"/>
      <c r="K416" s="110"/>
      <c r="O416" s="113"/>
      <c r="T416" s="114"/>
    </row>
    <row r="417" spans="1:20" ht="13.2">
      <c r="A417" s="110"/>
      <c r="E417" s="113"/>
      <c r="F417" s="110"/>
      <c r="J417" s="113"/>
      <c r="K417" s="110"/>
      <c r="O417" s="113"/>
      <c r="T417" s="114"/>
    </row>
    <row r="418" spans="1:20" ht="13.2">
      <c r="A418" s="110"/>
      <c r="E418" s="113"/>
      <c r="F418" s="110"/>
      <c r="J418" s="113"/>
      <c r="K418" s="110"/>
      <c r="O418" s="113"/>
      <c r="T418" s="114"/>
    </row>
    <row r="419" spans="1:20" ht="13.2">
      <c r="A419" s="110"/>
      <c r="E419" s="113"/>
      <c r="F419" s="110"/>
      <c r="J419" s="113"/>
      <c r="K419" s="110"/>
      <c r="O419" s="113"/>
      <c r="T419" s="114"/>
    </row>
    <row r="420" spans="1:20" ht="13.2">
      <c r="A420" s="110"/>
      <c r="E420" s="113"/>
      <c r="F420" s="110"/>
      <c r="J420" s="113"/>
      <c r="K420" s="110"/>
      <c r="O420" s="113"/>
      <c r="T420" s="114"/>
    </row>
    <row r="421" spans="1:20" ht="13.2">
      <c r="A421" s="110"/>
      <c r="E421" s="113"/>
      <c r="F421" s="110"/>
      <c r="J421" s="113"/>
      <c r="K421" s="110"/>
      <c r="O421" s="113"/>
      <c r="T421" s="114"/>
    </row>
    <row r="422" spans="1:20" ht="13.2">
      <c r="A422" s="110"/>
      <c r="E422" s="113"/>
      <c r="F422" s="110"/>
      <c r="J422" s="113"/>
      <c r="K422" s="110"/>
      <c r="O422" s="113"/>
      <c r="T422" s="114"/>
    </row>
    <row r="423" spans="1:20" ht="13.2">
      <c r="A423" s="110"/>
      <c r="E423" s="113"/>
      <c r="F423" s="110"/>
      <c r="J423" s="113"/>
      <c r="K423" s="110"/>
      <c r="O423" s="113"/>
      <c r="T423" s="114"/>
    </row>
    <row r="424" spans="1:20" ht="13.2">
      <c r="A424" s="110"/>
      <c r="E424" s="113"/>
      <c r="F424" s="110"/>
      <c r="J424" s="113"/>
      <c r="K424" s="110"/>
      <c r="O424" s="113"/>
      <c r="T424" s="114"/>
    </row>
    <row r="425" spans="1:20" ht="13.2">
      <c r="A425" s="110"/>
      <c r="E425" s="113"/>
      <c r="F425" s="110"/>
      <c r="J425" s="113"/>
      <c r="K425" s="110"/>
      <c r="O425" s="113"/>
      <c r="T425" s="114"/>
    </row>
    <row r="426" spans="1:20" ht="13.2">
      <c r="A426" s="110"/>
      <c r="E426" s="113"/>
      <c r="F426" s="110"/>
      <c r="J426" s="113"/>
      <c r="K426" s="110"/>
      <c r="O426" s="113"/>
      <c r="T426" s="114"/>
    </row>
    <row r="427" spans="1:20" ht="13.2">
      <c r="A427" s="110"/>
      <c r="E427" s="113"/>
      <c r="F427" s="110"/>
      <c r="J427" s="113"/>
      <c r="K427" s="110"/>
      <c r="O427" s="113"/>
      <c r="T427" s="114"/>
    </row>
    <row r="428" spans="1:20" ht="13.2">
      <c r="A428" s="110"/>
      <c r="E428" s="113"/>
      <c r="F428" s="110"/>
      <c r="J428" s="113"/>
      <c r="K428" s="110"/>
      <c r="O428" s="113"/>
      <c r="T428" s="114"/>
    </row>
    <row r="429" spans="1:20" ht="13.2">
      <c r="A429" s="110"/>
      <c r="E429" s="113"/>
      <c r="F429" s="110"/>
      <c r="J429" s="113"/>
      <c r="K429" s="110"/>
      <c r="O429" s="113"/>
      <c r="T429" s="114"/>
    </row>
    <row r="430" spans="1:20" ht="13.2">
      <c r="A430" s="110"/>
      <c r="E430" s="113"/>
      <c r="F430" s="110"/>
      <c r="J430" s="113"/>
      <c r="K430" s="110"/>
      <c r="O430" s="113"/>
      <c r="T430" s="114"/>
    </row>
    <row r="431" spans="1:20" ht="13.2">
      <c r="A431" s="110"/>
      <c r="E431" s="113"/>
      <c r="F431" s="110"/>
      <c r="J431" s="113"/>
      <c r="K431" s="110"/>
      <c r="O431" s="113"/>
      <c r="T431" s="114"/>
    </row>
    <row r="432" spans="1:20" ht="13.2">
      <c r="A432" s="110"/>
      <c r="E432" s="113"/>
      <c r="F432" s="110"/>
      <c r="J432" s="113"/>
      <c r="K432" s="110"/>
      <c r="O432" s="113"/>
      <c r="T432" s="114"/>
    </row>
    <row r="433" spans="1:20" ht="13.2">
      <c r="A433" s="110"/>
      <c r="E433" s="113"/>
      <c r="F433" s="110"/>
      <c r="J433" s="113"/>
      <c r="K433" s="110"/>
      <c r="O433" s="113"/>
      <c r="T433" s="114"/>
    </row>
    <row r="434" spans="1:20" ht="13.2">
      <c r="A434" s="110"/>
      <c r="E434" s="113"/>
      <c r="F434" s="110"/>
      <c r="J434" s="113"/>
      <c r="K434" s="110"/>
      <c r="O434" s="113"/>
      <c r="T434" s="114"/>
    </row>
    <row r="435" spans="1:20" ht="13.2">
      <c r="A435" s="110"/>
      <c r="E435" s="113"/>
      <c r="F435" s="110"/>
      <c r="J435" s="113"/>
      <c r="K435" s="110"/>
      <c r="O435" s="113"/>
      <c r="T435" s="114"/>
    </row>
    <row r="436" spans="1:20" ht="13.2">
      <c r="A436" s="110"/>
      <c r="E436" s="113"/>
      <c r="F436" s="110"/>
      <c r="J436" s="113"/>
      <c r="K436" s="110"/>
      <c r="O436" s="113"/>
      <c r="T436" s="114"/>
    </row>
    <row r="437" spans="1:20" ht="13.2">
      <c r="A437" s="110"/>
      <c r="E437" s="113"/>
      <c r="F437" s="110"/>
      <c r="J437" s="113"/>
      <c r="K437" s="110"/>
      <c r="O437" s="113"/>
      <c r="T437" s="114"/>
    </row>
    <row r="438" spans="1:20" ht="13.2">
      <c r="A438" s="110"/>
      <c r="E438" s="113"/>
      <c r="F438" s="110"/>
      <c r="J438" s="113"/>
      <c r="K438" s="110"/>
      <c r="O438" s="113"/>
      <c r="T438" s="114"/>
    </row>
    <row r="439" spans="1:20" ht="13.2">
      <c r="A439" s="110"/>
      <c r="E439" s="113"/>
      <c r="F439" s="110"/>
      <c r="J439" s="113"/>
      <c r="K439" s="110"/>
      <c r="O439" s="113"/>
      <c r="T439" s="114"/>
    </row>
    <row r="440" spans="1:20" ht="13.2">
      <c r="A440" s="110"/>
      <c r="E440" s="113"/>
      <c r="F440" s="110"/>
      <c r="J440" s="113"/>
      <c r="K440" s="110"/>
      <c r="O440" s="113"/>
      <c r="T440" s="114"/>
    </row>
    <row r="441" spans="1:20" ht="13.2">
      <c r="A441" s="110"/>
      <c r="E441" s="113"/>
      <c r="F441" s="110"/>
      <c r="J441" s="113"/>
      <c r="K441" s="110"/>
      <c r="O441" s="113"/>
      <c r="T441" s="114"/>
    </row>
    <row r="442" spans="1:20" ht="13.2">
      <c r="A442" s="110"/>
      <c r="E442" s="113"/>
      <c r="F442" s="110"/>
      <c r="J442" s="113"/>
      <c r="K442" s="110"/>
      <c r="O442" s="113"/>
      <c r="T442" s="114"/>
    </row>
    <row r="443" spans="1:20" ht="13.2">
      <c r="A443" s="110"/>
      <c r="E443" s="113"/>
      <c r="F443" s="110"/>
      <c r="J443" s="113"/>
      <c r="K443" s="110"/>
      <c r="O443" s="113"/>
      <c r="T443" s="114"/>
    </row>
    <row r="444" spans="1:20" ht="13.2">
      <c r="A444" s="110"/>
      <c r="E444" s="113"/>
      <c r="F444" s="110"/>
      <c r="J444" s="113"/>
      <c r="K444" s="110"/>
      <c r="O444" s="113"/>
      <c r="T444" s="114"/>
    </row>
    <row r="445" spans="1:20" ht="13.2">
      <c r="A445" s="110"/>
      <c r="E445" s="113"/>
      <c r="F445" s="110"/>
      <c r="J445" s="113"/>
      <c r="K445" s="110"/>
      <c r="O445" s="113"/>
      <c r="T445" s="114"/>
    </row>
    <row r="446" spans="1:20" ht="13.2">
      <c r="A446" s="110"/>
      <c r="E446" s="113"/>
      <c r="F446" s="110"/>
      <c r="J446" s="113"/>
      <c r="K446" s="110"/>
      <c r="O446" s="113"/>
      <c r="T446" s="114"/>
    </row>
    <row r="447" spans="1:20" ht="13.2">
      <c r="A447" s="110"/>
      <c r="E447" s="113"/>
      <c r="F447" s="110"/>
      <c r="J447" s="113"/>
      <c r="K447" s="110"/>
      <c r="O447" s="113"/>
      <c r="T447" s="114"/>
    </row>
    <row r="448" spans="1:20" ht="13.2">
      <c r="A448" s="110"/>
      <c r="E448" s="113"/>
      <c r="F448" s="110"/>
      <c r="J448" s="113"/>
      <c r="K448" s="110"/>
      <c r="O448" s="113"/>
      <c r="T448" s="114"/>
    </row>
    <row r="449" spans="1:20" ht="13.2">
      <c r="A449" s="110"/>
      <c r="E449" s="113"/>
      <c r="F449" s="110"/>
      <c r="J449" s="113"/>
      <c r="K449" s="110"/>
      <c r="O449" s="113"/>
      <c r="T449" s="114"/>
    </row>
    <row r="450" spans="1:20" ht="13.2">
      <c r="A450" s="110"/>
      <c r="E450" s="113"/>
      <c r="F450" s="110"/>
      <c r="J450" s="113"/>
      <c r="K450" s="110"/>
      <c r="O450" s="113"/>
      <c r="T450" s="114"/>
    </row>
    <row r="451" spans="1:20" ht="13.2">
      <c r="A451" s="110"/>
      <c r="E451" s="113"/>
      <c r="F451" s="110"/>
      <c r="J451" s="113"/>
      <c r="K451" s="110"/>
      <c r="O451" s="113"/>
      <c r="T451" s="114"/>
    </row>
    <row r="452" spans="1:20" ht="13.2">
      <c r="A452" s="110"/>
      <c r="E452" s="113"/>
      <c r="F452" s="110"/>
      <c r="J452" s="113"/>
      <c r="K452" s="110"/>
      <c r="O452" s="113"/>
      <c r="T452" s="114"/>
    </row>
    <row r="453" spans="1:20" ht="13.2">
      <c r="A453" s="110"/>
      <c r="E453" s="113"/>
      <c r="F453" s="110"/>
      <c r="J453" s="113"/>
      <c r="K453" s="110"/>
      <c r="O453" s="113"/>
      <c r="T453" s="114"/>
    </row>
    <row r="454" spans="1:20" ht="13.2">
      <c r="A454" s="110"/>
      <c r="E454" s="113"/>
      <c r="F454" s="110"/>
      <c r="J454" s="113"/>
      <c r="K454" s="110"/>
      <c r="O454" s="113"/>
      <c r="T454" s="114"/>
    </row>
    <row r="455" spans="1:20" ht="13.2">
      <c r="A455" s="110"/>
      <c r="E455" s="113"/>
      <c r="F455" s="110"/>
      <c r="J455" s="113"/>
      <c r="K455" s="110"/>
      <c r="O455" s="113"/>
      <c r="T455" s="114"/>
    </row>
    <row r="456" spans="1:20" ht="13.2">
      <c r="A456" s="110"/>
      <c r="E456" s="113"/>
      <c r="F456" s="110"/>
      <c r="J456" s="113"/>
      <c r="K456" s="110"/>
      <c r="O456" s="113"/>
      <c r="T456" s="114"/>
    </row>
    <row r="457" spans="1:20" ht="13.2">
      <c r="A457" s="110"/>
      <c r="E457" s="113"/>
      <c r="F457" s="110"/>
      <c r="J457" s="113"/>
      <c r="K457" s="110"/>
      <c r="O457" s="113"/>
      <c r="T457" s="114"/>
    </row>
    <row r="458" spans="1:20" ht="13.2">
      <c r="A458" s="110"/>
      <c r="E458" s="113"/>
      <c r="F458" s="110"/>
      <c r="J458" s="113"/>
      <c r="K458" s="110"/>
      <c r="O458" s="113"/>
      <c r="T458" s="114"/>
    </row>
    <row r="459" spans="1:20" ht="13.2">
      <c r="A459" s="110"/>
      <c r="E459" s="113"/>
      <c r="F459" s="110"/>
      <c r="J459" s="113"/>
      <c r="K459" s="110"/>
      <c r="O459" s="113"/>
      <c r="T459" s="114"/>
    </row>
    <row r="460" spans="1:20" ht="13.2">
      <c r="A460" s="110"/>
      <c r="E460" s="113"/>
      <c r="F460" s="110"/>
      <c r="J460" s="113"/>
      <c r="K460" s="110"/>
      <c r="O460" s="113"/>
      <c r="T460" s="114"/>
    </row>
    <row r="461" spans="1:20" ht="13.2">
      <c r="A461" s="110"/>
      <c r="E461" s="113"/>
      <c r="F461" s="110"/>
      <c r="J461" s="113"/>
      <c r="K461" s="110"/>
      <c r="O461" s="113"/>
      <c r="T461" s="114"/>
    </row>
    <row r="462" spans="1:20" ht="13.2">
      <c r="A462" s="110"/>
      <c r="E462" s="113"/>
      <c r="F462" s="110"/>
      <c r="J462" s="113"/>
      <c r="K462" s="110"/>
      <c r="O462" s="113"/>
      <c r="T462" s="114"/>
    </row>
    <row r="463" spans="1:20" ht="13.2">
      <c r="A463" s="110"/>
      <c r="E463" s="113"/>
      <c r="F463" s="110"/>
      <c r="J463" s="113"/>
      <c r="K463" s="110"/>
      <c r="O463" s="113"/>
      <c r="T463" s="114"/>
    </row>
    <row r="464" spans="1:20" ht="13.2">
      <c r="A464" s="110"/>
      <c r="E464" s="113"/>
      <c r="F464" s="110"/>
      <c r="J464" s="113"/>
      <c r="K464" s="110"/>
      <c r="O464" s="113"/>
      <c r="T464" s="114"/>
    </row>
    <row r="465" spans="1:20" ht="13.2">
      <c r="A465" s="110"/>
      <c r="E465" s="113"/>
      <c r="F465" s="110"/>
      <c r="J465" s="113"/>
      <c r="K465" s="110"/>
      <c r="O465" s="113"/>
      <c r="T465" s="114"/>
    </row>
    <row r="466" spans="1:20" ht="13.2">
      <c r="A466" s="110"/>
      <c r="E466" s="113"/>
      <c r="F466" s="110"/>
      <c r="J466" s="113"/>
      <c r="K466" s="110"/>
      <c r="O466" s="113"/>
      <c r="T466" s="114"/>
    </row>
    <row r="467" spans="1:20" ht="13.2">
      <c r="A467" s="110"/>
      <c r="E467" s="113"/>
      <c r="F467" s="110"/>
      <c r="J467" s="113"/>
      <c r="K467" s="110"/>
      <c r="O467" s="113"/>
      <c r="T467" s="114"/>
    </row>
    <row r="468" spans="1:20" ht="13.2">
      <c r="A468" s="110"/>
      <c r="E468" s="113"/>
      <c r="F468" s="110"/>
      <c r="J468" s="113"/>
      <c r="K468" s="110"/>
      <c r="O468" s="113"/>
      <c r="T468" s="114"/>
    </row>
    <row r="469" spans="1:20" ht="13.2">
      <c r="A469" s="110"/>
      <c r="E469" s="113"/>
      <c r="F469" s="110"/>
      <c r="J469" s="113"/>
      <c r="K469" s="110"/>
      <c r="O469" s="113"/>
      <c r="T469" s="114"/>
    </row>
    <row r="470" spans="1:20" ht="13.2">
      <c r="A470" s="110"/>
      <c r="E470" s="113"/>
      <c r="F470" s="110"/>
      <c r="J470" s="113"/>
      <c r="K470" s="110"/>
      <c r="O470" s="113"/>
      <c r="T470" s="114"/>
    </row>
    <row r="471" spans="1:20" ht="13.2">
      <c r="A471" s="110"/>
      <c r="E471" s="113"/>
      <c r="F471" s="110"/>
      <c r="J471" s="113"/>
      <c r="K471" s="110"/>
      <c r="O471" s="113"/>
      <c r="T471" s="114"/>
    </row>
    <row r="472" spans="1:20" ht="13.2">
      <c r="A472" s="110"/>
      <c r="E472" s="113"/>
      <c r="F472" s="110"/>
      <c r="J472" s="113"/>
      <c r="K472" s="110"/>
      <c r="O472" s="113"/>
      <c r="T472" s="114"/>
    </row>
    <row r="473" spans="1:20" ht="13.2">
      <c r="A473" s="110"/>
      <c r="E473" s="113"/>
      <c r="F473" s="110"/>
      <c r="J473" s="113"/>
      <c r="K473" s="110"/>
      <c r="O473" s="113"/>
      <c r="T473" s="114"/>
    </row>
    <row r="474" spans="1:20" ht="13.2">
      <c r="A474" s="110"/>
      <c r="E474" s="113"/>
      <c r="F474" s="110"/>
      <c r="J474" s="113"/>
      <c r="K474" s="110"/>
      <c r="O474" s="113"/>
      <c r="T474" s="114"/>
    </row>
    <row r="475" spans="1:20" ht="13.2">
      <c r="A475" s="110"/>
      <c r="E475" s="113"/>
      <c r="F475" s="110"/>
      <c r="J475" s="113"/>
      <c r="K475" s="110"/>
      <c r="O475" s="113"/>
      <c r="T475" s="114"/>
    </row>
    <row r="476" spans="1:20" ht="13.2">
      <c r="A476" s="110"/>
      <c r="E476" s="113"/>
      <c r="F476" s="110"/>
      <c r="J476" s="113"/>
      <c r="K476" s="110"/>
      <c r="O476" s="113"/>
      <c r="T476" s="114"/>
    </row>
    <row r="477" spans="1:20" ht="13.2">
      <c r="A477" s="110"/>
      <c r="E477" s="113"/>
      <c r="F477" s="110"/>
      <c r="J477" s="113"/>
      <c r="K477" s="110"/>
      <c r="O477" s="113"/>
      <c r="T477" s="114"/>
    </row>
    <row r="478" spans="1:20" ht="13.2">
      <c r="A478" s="110"/>
      <c r="E478" s="113"/>
      <c r="F478" s="110"/>
      <c r="J478" s="113"/>
      <c r="K478" s="110"/>
      <c r="O478" s="113"/>
      <c r="T478" s="114"/>
    </row>
    <row r="479" spans="1:20" ht="13.2">
      <c r="A479" s="110"/>
      <c r="E479" s="113"/>
      <c r="F479" s="110"/>
      <c r="J479" s="113"/>
      <c r="K479" s="110"/>
      <c r="O479" s="113"/>
      <c r="T479" s="114"/>
    </row>
    <row r="480" spans="1:20" ht="13.2">
      <c r="A480" s="110"/>
      <c r="E480" s="113"/>
      <c r="F480" s="110"/>
      <c r="J480" s="113"/>
      <c r="K480" s="110"/>
      <c r="O480" s="113"/>
      <c r="T480" s="114"/>
    </row>
    <row r="481" spans="1:20" ht="13.2">
      <c r="A481" s="110"/>
      <c r="E481" s="113"/>
      <c r="F481" s="110"/>
      <c r="J481" s="113"/>
      <c r="K481" s="110"/>
      <c r="O481" s="113"/>
      <c r="T481" s="114"/>
    </row>
    <row r="482" spans="1:20" ht="13.2">
      <c r="A482" s="110"/>
      <c r="E482" s="113"/>
      <c r="F482" s="110"/>
      <c r="J482" s="113"/>
      <c r="K482" s="110"/>
      <c r="O482" s="113"/>
      <c r="T482" s="114"/>
    </row>
    <row r="483" spans="1:20" ht="13.2">
      <c r="A483" s="110"/>
      <c r="E483" s="113"/>
      <c r="F483" s="110"/>
      <c r="J483" s="113"/>
      <c r="K483" s="110"/>
      <c r="O483" s="113"/>
      <c r="T483" s="114"/>
    </row>
    <row r="484" spans="1:20" ht="13.2">
      <c r="A484" s="110"/>
      <c r="E484" s="113"/>
      <c r="F484" s="110"/>
      <c r="J484" s="113"/>
      <c r="K484" s="110"/>
      <c r="O484" s="113"/>
      <c r="T484" s="114"/>
    </row>
    <row r="485" spans="1:20" ht="13.2">
      <c r="A485" s="110"/>
      <c r="E485" s="113"/>
      <c r="F485" s="110"/>
      <c r="J485" s="113"/>
      <c r="K485" s="110"/>
      <c r="O485" s="113"/>
      <c r="T485" s="114"/>
    </row>
    <row r="486" spans="1:20" ht="13.2">
      <c r="A486" s="110"/>
      <c r="E486" s="113"/>
      <c r="F486" s="110"/>
      <c r="J486" s="113"/>
      <c r="K486" s="110"/>
      <c r="O486" s="113"/>
      <c r="T486" s="114"/>
    </row>
    <row r="487" spans="1:20" ht="13.2">
      <c r="A487" s="110"/>
      <c r="E487" s="113"/>
      <c r="F487" s="110"/>
      <c r="J487" s="113"/>
      <c r="K487" s="110"/>
      <c r="O487" s="113"/>
      <c r="T487" s="114"/>
    </row>
    <row r="488" spans="1:20" ht="13.2">
      <c r="A488" s="110"/>
      <c r="E488" s="113"/>
      <c r="F488" s="110"/>
      <c r="J488" s="113"/>
      <c r="K488" s="110"/>
      <c r="O488" s="113"/>
      <c r="T488" s="114"/>
    </row>
    <row r="489" spans="1:20" ht="13.2">
      <c r="A489" s="110"/>
      <c r="E489" s="113"/>
      <c r="F489" s="110"/>
      <c r="J489" s="113"/>
      <c r="K489" s="110"/>
      <c r="O489" s="113"/>
      <c r="T489" s="114"/>
    </row>
    <row r="490" spans="1:20" ht="13.2">
      <c r="A490" s="110"/>
      <c r="E490" s="113"/>
      <c r="F490" s="110"/>
      <c r="J490" s="113"/>
      <c r="K490" s="110"/>
      <c r="O490" s="113"/>
      <c r="T490" s="114"/>
    </row>
    <row r="491" spans="1:20" ht="13.2">
      <c r="A491" s="110"/>
      <c r="E491" s="113"/>
      <c r="F491" s="110"/>
      <c r="J491" s="113"/>
      <c r="K491" s="110"/>
      <c r="O491" s="113"/>
      <c r="T491" s="114"/>
    </row>
    <row r="492" spans="1:20" ht="13.2">
      <c r="A492" s="110"/>
      <c r="E492" s="113"/>
      <c r="F492" s="110"/>
      <c r="J492" s="113"/>
      <c r="K492" s="110"/>
      <c r="O492" s="113"/>
      <c r="T492" s="114"/>
    </row>
    <row r="493" spans="1:20" ht="13.2">
      <c r="A493" s="110"/>
      <c r="E493" s="113"/>
      <c r="F493" s="110"/>
      <c r="J493" s="113"/>
      <c r="K493" s="110"/>
      <c r="O493" s="113"/>
      <c r="T493" s="114"/>
    </row>
    <row r="494" spans="1:20" ht="13.2">
      <c r="A494" s="110"/>
      <c r="E494" s="113"/>
      <c r="F494" s="110"/>
      <c r="J494" s="113"/>
      <c r="K494" s="110"/>
      <c r="O494" s="113"/>
      <c r="T494" s="114"/>
    </row>
    <row r="495" spans="1:20" ht="13.2">
      <c r="A495" s="110"/>
      <c r="E495" s="113"/>
      <c r="F495" s="110"/>
      <c r="J495" s="113"/>
      <c r="K495" s="110"/>
      <c r="O495" s="113"/>
      <c r="T495" s="114"/>
    </row>
    <row r="496" spans="1:20" ht="13.2">
      <c r="A496" s="110"/>
      <c r="E496" s="113"/>
      <c r="F496" s="110"/>
      <c r="J496" s="113"/>
      <c r="K496" s="110"/>
      <c r="O496" s="113"/>
      <c r="T496" s="114"/>
    </row>
    <row r="497" spans="1:20" ht="13.2">
      <c r="A497" s="110"/>
      <c r="E497" s="113"/>
      <c r="F497" s="110"/>
      <c r="J497" s="113"/>
      <c r="K497" s="110"/>
      <c r="O497" s="113"/>
      <c r="T497" s="114"/>
    </row>
    <row r="498" spans="1:20" ht="13.2">
      <c r="A498" s="110"/>
      <c r="E498" s="113"/>
      <c r="F498" s="110"/>
      <c r="J498" s="113"/>
      <c r="K498" s="110"/>
      <c r="O498" s="113"/>
      <c r="T498" s="114"/>
    </row>
    <row r="499" spans="1:20" ht="13.2">
      <c r="A499" s="110"/>
      <c r="E499" s="113"/>
      <c r="F499" s="110"/>
      <c r="J499" s="113"/>
      <c r="K499" s="110"/>
      <c r="O499" s="113"/>
      <c r="T499" s="114"/>
    </row>
    <row r="500" spans="1:20" ht="13.2">
      <c r="A500" s="110"/>
      <c r="E500" s="113"/>
      <c r="F500" s="110"/>
      <c r="J500" s="113"/>
      <c r="K500" s="110"/>
      <c r="O500" s="113"/>
      <c r="T500" s="114"/>
    </row>
    <row r="501" spans="1:20" ht="13.2">
      <c r="A501" s="110"/>
      <c r="E501" s="113"/>
      <c r="F501" s="110"/>
      <c r="J501" s="113"/>
      <c r="K501" s="110"/>
      <c r="O501" s="113"/>
      <c r="T501" s="114"/>
    </row>
    <row r="502" spans="1:20" ht="13.2">
      <c r="A502" s="110"/>
      <c r="E502" s="113"/>
      <c r="F502" s="110"/>
      <c r="J502" s="113"/>
      <c r="K502" s="110"/>
      <c r="O502" s="113"/>
      <c r="T502" s="114"/>
    </row>
    <row r="503" spans="1:20" ht="13.2">
      <c r="A503" s="110"/>
      <c r="E503" s="113"/>
      <c r="F503" s="110"/>
      <c r="J503" s="113"/>
      <c r="K503" s="110"/>
      <c r="O503" s="113"/>
      <c r="T503" s="114"/>
    </row>
    <row r="504" spans="1:20" ht="13.2">
      <c r="A504" s="110"/>
      <c r="E504" s="113"/>
      <c r="F504" s="110"/>
      <c r="J504" s="113"/>
      <c r="K504" s="110"/>
      <c r="O504" s="113"/>
      <c r="T504" s="114"/>
    </row>
    <row r="505" spans="1:20" ht="13.2">
      <c r="A505" s="110"/>
      <c r="E505" s="113"/>
      <c r="F505" s="110"/>
      <c r="J505" s="113"/>
      <c r="K505" s="110"/>
      <c r="O505" s="113"/>
      <c r="T505" s="114"/>
    </row>
    <row r="506" spans="1:20" ht="13.2">
      <c r="A506" s="110"/>
      <c r="E506" s="113"/>
      <c r="F506" s="110"/>
      <c r="J506" s="113"/>
      <c r="K506" s="110"/>
      <c r="O506" s="113"/>
      <c r="T506" s="114"/>
    </row>
    <row r="507" spans="1:20" ht="13.2">
      <c r="A507" s="110"/>
      <c r="E507" s="113"/>
      <c r="F507" s="110"/>
      <c r="J507" s="113"/>
      <c r="K507" s="110"/>
      <c r="O507" s="113"/>
      <c r="T507" s="114"/>
    </row>
    <row r="508" spans="1:20" ht="13.2">
      <c r="A508" s="110"/>
      <c r="E508" s="113"/>
      <c r="F508" s="110"/>
      <c r="J508" s="113"/>
      <c r="K508" s="110"/>
      <c r="O508" s="113"/>
      <c r="T508" s="114"/>
    </row>
    <row r="509" spans="1:20" ht="13.2">
      <c r="A509" s="110"/>
      <c r="E509" s="113"/>
      <c r="F509" s="110"/>
      <c r="J509" s="113"/>
      <c r="K509" s="110"/>
      <c r="O509" s="113"/>
      <c r="T509" s="114"/>
    </row>
    <row r="510" spans="1:20" ht="13.2">
      <c r="A510" s="110"/>
      <c r="E510" s="113"/>
      <c r="F510" s="110"/>
      <c r="J510" s="113"/>
      <c r="K510" s="110"/>
      <c r="O510" s="113"/>
      <c r="T510" s="114"/>
    </row>
    <row r="511" spans="1:20" ht="13.2">
      <c r="A511" s="110"/>
      <c r="E511" s="113"/>
      <c r="F511" s="110"/>
      <c r="J511" s="113"/>
      <c r="K511" s="110"/>
      <c r="O511" s="113"/>
      <c r="T511" s="114"/>
    </row>
    <row r="512" spans="1:20" ht="13.2">
      <c r="A512" s="110"/>
      <c r="E512" s="113"/>
      <c r="F512" s="110"/>
      <c r="J512" s="113"/>
      <c r="K512" s="110"/>
      <c r="O512" s="113"/>
      <c r="T512" s="114"/>
    </row>
    <row r="513" spans="1:20" ht="13.2">
      <c r="A513" s="110"/>
      <c r="E513" s="113"/>
      <c r="F513" s="110"/>
      <c r="J513" s="113"/>
      <c r="K513" s="110"/>
      <c r="O513" s="113"/>
      <c r="T513" s="114"/>
    </row>
    <row r="514" spans="1:20" ht="13.2">
      <c r="A514" s="110"/>
      <c r="E514" s="113"/>
      <c r="F514" s="110"/>
      <c r="J514" s="113"/>
      <c r="K514" s="110"/>
      <c r="O514" s="113"/>
      <c r="T514" s="114"/>
    </row>
    <row r="515" spans="1:20" ht="13.2">
      <c r="A515" s="110"/>
      <c r="E515" s="113"/>
      <c r="F515" s="110"/>
      <c r="J515" s="113"/>
      <c r="K515" s="110"/>
      <c r="O515" s="113"/>
      <c r="T515" s="114"/>
    </row>
    <row r="516" spans="1:20" ht="13.2">
      <c r="A516" s="110"/>
      <c r="E516" s="113"/>
      <c r="F516" s="110"/>
      <c r="J516" s="113"/>
      <c r="K516" s="110"/>
      <c r="O516" s="113"/>
      <c r="T516" s="114"/>
    </row>
    <row r="517" spans="1:20" ht="13.2">
      <c r="A517" s="110"/>
      <c r="E517" s="113"/>
      <c r="F517" s="110"/>
      <c r="J517" s="113"/>
      <c r="K517" s="110"/>
      <c r="O517" s="113"/>
      <c r="T517" s="114"/>
    </row>
    <row r="518" spans="1:20" ht="13.2">
      <c r="A518" s="110"/>
      <c r="E518" s="113"/>
      <c r="F518" s="110"/>
      <c r="J518" s="113"/>
      <c r="K518" s="110"/>
      <c r="O518" s="113"/>
      <c r="T518" s="114"/>
    </row>
    <row r="519" spans="1:20" ht="13.2">
      <c r="A519" s="110"/>
      <c r="E519" s="113"/>
      <c r="F519" s="110"/>
      <c r="J519" s="113"/>
      <c r="K519" s="110"/>
      <c r="O519" s="113"/>
      <c r="T519" s="114"/>
    </row>
    <row r="520" spans="1:20" ht="13.2">
      <c r="A520" s="110"/>
      <c r="E520" s="113"/>
      <c r="F520" s="110"/>
      <c r="J520" s="113"/>
      <c r="K520" s="110"/>
      <c r="O520" s="113"/>
      <c r="T520" s="114"/>
    </row>
    <row r="521" spans="1:20" ht="13.2">
      <c r="A521" s="110"/>
      <c r="E521" s="113"/>
      <c r="F521" s="110"/>
      <c r="J521" s="113"/>
      <c r="K521" s="110"/>
      <c r="O521" s="113"/>
      <c r="T521" s="114"/>
    </row>
    <row r="522" spans="1:20" ht="13.2">
      <c r="A522" s="110"/>
      <c r="E522" s="113"/>
      <c r="F522" s="110"/>
      <c r="J522" s="113"/>
      <c r="K522" s="110"/>
      <c r="O522" s="113"/>
      <c r="T522" s="114"/>
    </row>
    <row r="523" spans="1:20" ht="13.2">
      <c r="A523" s="110"/>
      <c r="E523" s="113"/>
      <c r="F523" s="110"/>
      <c r="J523" s="113"/>
      <c r="K523" s="110"/>
      <c r="O523" s="113"/>
      <c r="T523" s="114"/>
    </row>
    <row r="524" spans="1:20" ht="13.2">
      <c r="A524" s="110"/>
      <c r="E524" s="113"/>
      <c r="F524" s="110"/>
      <c r="J524" s="113"/>
      <c r="K524" s="110"/>
      <c r="O524" s="113"/>
      <c r="T524" s="114"/>
    </row>
    <row r="525" spans="1:20" ht="13.2">
      <c r="A525" s="110"/>
      <c r="E525" s="113"/>
      <c r="F525" s="110"/>
      <c r="J525" s="113"/>
      <c r="K525" s="110"/>
      <c r="O525" s="113"/>
      <c r="T525" s="114"/>
    </row>
    <row r="526" spans="1:20" ht="13.2">
      <c r="A526" s="110"/>
      <c r="E526" s="113"/>
      <c r="F526" s="110"/>
      <c r="J526" s="113"/>
      <c r="K526" s="110"/>
      <c r="O526" s="113"/>
      <c r="T526" s="114"/>
    </row>
    <row r="527" spans="1:20" ht="13.2">
      <c r="A527" s="110"/>
      <c r="E527" s="113"/>
      <c r="F527" s="110"/>
      <c r="J527" s="113"/>
      <c r="K527" s="110"/>
      <c r="O527" s="113"/>
      <c r="T527" s="114"/>
    </row>
    <row r="528" spans="1:20" ht="13.2">
      <c r="A528" s="110"/>
      <c r="E528" s="113"/>
      <c r="F528" s="110"/>
      <c r="J528" s="113"/>
      <c r="K528" s="110"/>
      <c r="O528" s="113"/>
      <c r="T528" s="114"/>
    </row>
    <row r="529" spans="1:20" ht="13.2">
      <c r="A529" s="110"/>
      <c r="E529" s="113"/>
      <c r="F529" s="110"/>
      <c r="J529" s="113"/>
      <c r="K529" s="110"/>
      <c r="O529" s="113"/>
      <c r="T529" s="114"/>
    </row>
    <row r="530" spans="1:20" ht="13.2">
      <c r="A530" s="110"/>
      <c r="E530" s="113"/>
      <c r="F530" s="110"/>
      <c r="J530" s="113"/>
      <c r="K530" s="110"/>
      <c r="O530" s="113"/>
      <c r="T530" s="114"/>
    </row>
    <row r="531" spans="1:20" ht="13.2">
      <c r="A531" s="110"/>
      <c r="E531" s="113"/>
      <c r="F531" s="110"/>
      <c r="J531" s="113"/>
      <c r="K531" s="110"/>
      <c r="O531" s="113"/>
      <c r="T531" s="114"/>
    </row>
    <row r="532" spans="1:20" ht="13.2">
      <c r="A532" s="110"/>
      <c r="E532" s="113"/>
      <c r="F532" s="110"/>
      <c r="J532" s="113"/>
      <c r="K532" s="110"/>
      <c r="O532" s="113"/>
      <c r="T532" s="114"/>
    </row>
    <row r="533" spans="1:20" ht="13.2">
      <c r="A533" s="110"/>
      <c r="E533" s="113"/>
      <c r="F533" s="110"/>
      <c r="J533" s="113"/>
      <c r="K533" s="110"/>
      <c r="O533" s="113"/>
      <c r="T533" s="114"/>
    </row>
    <row r="534" spans="1:20" ht="13.2">
      <c r="A534" s="110"/>
      <c r="E534" s="113"/>
      <c r="F534" s="110"/>
      <c r="J534" s="113"/>
      <c r="K534" s="110"/>
      <c r="O534" s="113"/>
      <c r="T534" s="114"/>
    </row>
    <row r="535" spans="1:20" ht="13.2">
      <c r="A535" s="110"/>
      <c r="E535" s="113"/>
      <c r="F535" s="110"/>
      <c r="J535" s="113"/>
      <c r="K535" s="110"/>
      <c r="O535" s="113"/>
      <c r="T535" s="114"/>
    </row>
    <row r="536" spans="1:20" ht="13.2">
      <c r="A536" s="110"/>
      <c r="E536" s="113"/>
      <c r="F536" s="110"/>
      <c r="J536" s="113"/>
      <c r="K536" s="110"/>
      <c r="O536" s="113"/>
      <c r="T536" s="114"/>
    </row>
    <row r="537" spans="1:20" ht="13.2">
      <c r="A537" s="110"/>
      <c r="E537" s="113"/>
      <c r="F537" s="110"/>
      <c r="J537" s="113"/>
      <c r="K537" s="110"/>
      <c r="O537" s="113"/>
      <c r="T537" s="114"/>
    </row>
    <row r="538" spans="1:20" ht="13.2">
      <c r="A538" s="110"/>
      <c r="E538" s="113"/>
      <c r="F538" s="110"/>
      <c r="J538" s="113"/>
      <c r="K538" s="110"/>
      <c r="O538" s="113"/>
      <c r="T538" s="114"/>
    </row>
    <row r="539" spans="1:20" ht="13.2">
      <c r="A539" s="110"/>
      <c r="E539" s="113"/>
      <c r="F539" s="110"/>
      <c r="J539" s="113"/>
      <c r="K539" s="110"/>
      <c r="O539" s="113"/>
      <c r="T539" s="114"/>
    </row>
    <row r="540" spans="1:20" ht="13.2">
      <c r="A540" s="110"/>
      <c r="E540" s="113"/>
      <c r="F540" s="110"/>
      <c r="J540" s="113"/>
      <c r="K540" s="110"/>
      <c r="O540" s="113"/>
      <c r="T540" s="114"/>
    </row>
    <row r="541" spans="1:20" ht="13.2">
      <c r="A541" s="110"/>
      <c r="E541" s="113"/>
      <c r="F541" s="110"/>
      <c r="J541" s="113"/>
      <c r="K541" s="110"/>
      <c r="O541" s="113"/>
      <c r="T541" s="114"/>
    </row>
    <row r="542" spans="1:20" ht="13.2">
      <c r="A542" s="110"/>
      <c r="E542" s="113"/>
      <c r="F542" s="110"/>
      <c r="J542" s="113"/>
      <c r="K542" s="110"/>
      <c r="O542" s="113"/>
      <c r="T542" s="114"/>
    </row>
    <row r="543" spans="1:20" ht="13.2">
      <c r="A543" s="110"/>
      <c r="E543" s="113"/>
      <c r="F543" s="110"/>
      <c r="J543" s="113"/>
      <c r="K543" s="110"/>
      <c r="O543" s="113"/>
      <c r="T543" s="114"/>
    </row>
    <row r="544" spans="1:20" ht="13.2">
      <c r="A544" s="110"/>
      <c r="E544" s="113"/>
      <c r="F544" s="110"/>
      <c r="J544" s="113"/>
      <c r="K544" s="110"/>
      <c r="O544" s="113"/>
      <c r="T544" s="114"/>
    </row>
    <row r="545" spans="1:20" ht="13.2">
      <c r="A545" s="110"/>
      <c r="E545" s="113"/>
      <c r="F545" s="110"/>
      <c r="J545" s="113"/>
      <c r="K545" s="110"/>
      <c r="O545" s="113"/>
      <c r="T545" s="114"/>
    </row>
    <row r="546" spans="1:20" ht="13.2">
      <c r="A546" s="110"/>
      <c r="E546" s="113"/>
      <c r="F546" s="110"/>
      <c r="J546" s="113"/>
      <c r="K546" s="110"/>
      <c r="O546" s="113"/>
      <c r="T546" s="114"/>
    </row>
    <row r="547" spans="1:20" ht="13.2">
      <c r="A547" s="110"/>
      <c r="E547" s="113"/>
      <c r="F547" s="110"/>
      <c r="J547" s="113"/>
      <c r="K547" s="110"/>
      <c r="O547" s="113"/>
      <c r="T547" s="114"/>
    </row>
    <row r="548" spans="1:20" ht="13.2">
      <c r="A548" s="110"/>
      <c r="E548" s="113"/>
      <c r="F548" s="110"/>
      <c r="J548" s="113"/>
      <c r="K548" s="110"/>
      <c r="O548" s="113"/>
      <c r="T548" s="114"/>
    </row>
    <row r="549" spans="1:20" ht="13.2">
      <c r="A549" s="110"/>
      <c r="E549" s="113"/>
      <c r="F549" s="110"/>
      <c r="J549" s="113"/>
      <c r="K549" s="110"/>
      <c r="O549" s="113"/>
      <c r="T549" s="114"/>
    </row>
    <row r="550" spans="1:20" ht="13.2">
      <c r="A550" s="110"/>
      <c r="E550" s="113"/>
      <c r="F550" s="110"/>
      <c r="J550" s="113"/>
      <c r="K550" s="110"/>
      <c r="O550" s="113"/>
      <c r="T550" s="114"/>
    </row>
    <row r="551" spans="1:20" ht="13.2">
      <c r="A551" s="110"/>
      <c r="E551" s="113"/>
      <c r="F551" s="110"/>
      <c r="J551" s="113"/>
      <c r="K551" s="110"/>
      <c r="O551" s="113"/>
      <c r="T551" s="114"/>
    </row>
    <row r="552" spans="1:20" ht="13.2">
      <c r="A552" s="110"/>
      <c r="E552" s="113"/>
      <c r="F552" s="110"/>
      <c r="J552" s="113"/>
      <c r="K552" s="110"/>
      <c r="O552" s="113"/>
      <c r="T552" s="114"/>
    </row>
    <row r="553" spans="1:20" ht="13.2">
      <c r="A553" s="110"/>
      <c r="E553" s="113"/>
      <c r="F553" s="110"/>
      <c r="J553" s="113"/>
      <c r="K553" s="110"/>
      <c r="O553" s="113"/>
      <c r="T553" s="114"/>
    </row>
    <row r="554" spans="1:20" ht="13.2">
      <c r="A554" s="110"/>
      <c r="E554" s="113"/>
      <c r="F554" s="110"/>
      <c r="J554" s="113"/>
      <c r="K554" s="110"/>
      <c r="O554" s="113"/>
      <c r="T554" s="114"/>
    </row>
    <row r="555" spans="1:20" ht="13.2">
      <c r="A555" s="110"/>
      <c r="E555" s="113"/>
      <c r="F555" s="110"/>
      <c r="J555" s="113"/>
      <c r="K555" s="110"/>
      <c r="O555" s="113"/>
      <c r="T555" s="114"/>
    </row>
    <row r="556" spans="1:20" ht="13.2">
      <c r="A556" s="110"/>
      <c r="E556" s="113"/>
      <c r="F556" s="110"/>
      <c r="J556" s="113"/>
      <c r="K556" s="110"/>
      <c r="O556" s="113"/>
      <c r="T556" s="114"/>
    </row>
    <row r="557" spans="1:20" ht="13.2">
      <c r="A557" s="110"/>
      <c r="E557" s="113"/>
      <c r="F557" s="110"/>
      <c r="J557" s="113"/>
      <c r="K557" s="110"/>
      <c r="O557" s="113"/>
      <c r="T557" s="114"/>
    </row>
    <row r="558" spans="1:20" ht="13.2">
      <c r="A558" s="110"/>
      <c r="E558" s="113"/>
      <c r="F558" s="110"/>
      <c r="J558" s="113"/>
      <c r="K558" s="110"/>
      <c r="O558" s="113"/>
      <c r="T558" s="114"/>
    </row>
    <row r="559" spans="1:20" ht="13.2">
      <c r="A559" s="110"/>
      <c r="E559" s="113"/>
      <c r="F559" s="110"/>
      <c r="J559" s="113"/>
      <c r="K559" s="110"/>
      <c r="O559" s="113"/>
      <c r="T559" s="114"/>
    </row>
    <row r="560" spans="1:20" ht="13.2">
      <c r="A560" s="110"/>
      <c r="E560" s="113"/>
      <c r="F560" s="110"/>
      <c r="J560" s="113"/>
      <c r="K560" s="110"/>
      <c r="O560" s="113"/>
      <c r="T560" s="114"/>
    </row>
    <row r="561" spans="1:20" ht="13.2">
      <c r="A561" s="110"/>
      <c r="E561" s="113"/>
      <c r="F561" s="110"/>
      <c r="J561" s="113"/>
      <c r="K561" s="110"/>
      <c r="O561" s="113"/>
      <c r="T561" s="114"/>
    </row>
    <row r="562" spans="1:20" ht="13.2">
      <c r="A562" s="110"/>
      <c r="E562" s="113"/>
      <c r="F562" s="110"/>
      <c r="J562" s="113"/>
      <c r="K562" s="110"/>
      <c r="O562" s="113"/>
      <c r="T562" s="114"/>
    </row>
    <row r="563" spans="1:20" ht="13.2">
      <c r="A563" s="110"/>
      <c r="E563" s="113"/>
      <c r="F563" s="110"/>
      <c r="J563" s="113"/>
      <c r="K563" s="110"/>
      <c r="O563" s="113"/>
      <c r="T563" s="114"/>
    </row>
    <row r="564" spans="1:20" ht="13.2">
      <c r="A564" s="110"/>
      <c r="E564" s="113"/>
      <c r="F564" s="110"/>
      <c r="J564" s="113"/>
      <c r="K564" s="110"/>
      <c r="O564" s="113"/>
      <c r="T564" s="114"/>
    </row>
    <row r="565" spans="1:20" ht="13.2">
      <c r="A565" s="110"/>
      <c r="E565" s="113"/>
      <c r="F565" s="110"/>
      <c r="J565" s="113"/>
      <c r="K565" s="110"/>
      <c r="O565" s="113"/>
      <c r="T565" s="114"/>
    </row>
    <row r="566" spans="1:20" ht="13.2">
      <c r="A566" s="110"/>
      <c r="E566" s="113"/>
      <c r="F566" s="110"/>
      <c r="J566" s="113"/>
      <c r="K566" s="110"/>
      <c r="O566" s="113"/>
      <c r="T566" s="114"/>
    </row>
    <row r="567" spans="1:20" ht="13.2">
      <c r="A567" s="110"/>
      <c r="E567" s="113"/>
      <c r="F567" s="110"/>
      <c r="J567" s="113"/>
      <c r="K567" s="110"/>
      <c r="O567" s="113"/>
      <c r="T567" s="114"/>
    </row>
    <row r="568" spans="1:20" ht="13.2">
      <c r="A568" s="110"/>
      <c r="E568" s="113"/>
      <c r="F568" s="110"/>
      <c r="J568" s="113"/>
      <c r="K568" s="110"/>
      <c r="O568" s="113"/>
      <c r="T568" s="114"/>
    </row>
    <row r="569" spans="1:20" ht="13.2">
      <c r="A569" s="110"/>
      <c r="E569" s="113"/>
      <c r="F569" s="110"/>
      <c r="J569" s="113"/>
      <c r="K569" s="110"/>
      <c r="O569" s="113"/>
      <c r="T569" s="114"/>
    </row>
    <row r="570" spans="1:20" ht="13.2">
      <c r="A570" s="110"/>
      <c r="E570" s="113"/>
      <c r="F570" s="110"/>
      <c r="J570" s="113"/>
      <c r="K570" s="110"/>
      <c r="O570" s="113"/>
      <c r="T570" s="114"/>
    </row>
    <row r="571" spans="1:20" ht="13.2">
      <c r="A571" s="110"/>
      <c r="E571" s="113"/>
      <c r="F571" s="110"/>
      <c r="J571" s="113"/>
      <c r="K571" s="110"/>
      <c r="O571" s="113"/>
      <c r="T571" s="114"/>
    </row>
    <row r="572" spans="1:20" ht="13.2">
      <c r="A572" s="110"/>
      <c r="E572" s="113"/>
      <c r="F572" s="110"/>
      <c r="J572" s="113"/>
      <c r="K572" s="110"/>
      <c r="O572" s="113"/>
      <c r="T572" s="114"/>
    </row>
    <row r="573" spans="1:20" ht="13.2">
      <c r="A573" s="110"/>
      <c r="E573" s="113"/>
      <c r="F573" s="110"/>
      <c r="J573" s="113"/>
      <c r="K573" s="110"/>
      <c r="O573" s="113"/>
      <c r="T573" s="114"/>
    </row>
    <row r="574" spans="1:20" ht="13.2">
      <c r="A574" s="110"/>
      <c r="E574" s="113"/>
      <c r="F574" s="110"/>
      <c r="J574" s="113"/>
      <c r="K574" s="110"/>
      <c r="O574" s="113"/>
      <c r="T574" s="114"/>
    </row>
    <row r="575" spans="1:20" ht="13.2">
      <c r="A575" s="110"/>
      <c r="E575" s="113"/>
      <c r="F575" s="110"/>
      <c r="J575" s="113"/>
      <c r="K575" s="110"/>
      <c r="O575" s="113"/>
      <c r="T575" s="114"/>
    </row>
    <row r="576" spans="1:20" ht="13.2">
      <c r="A576" s="110"/>
      <c r="E576" s="113"/>
      <c r="F576" s="110"/>
      <c r="J576" s="113"/>
      <c r="K576" s="110"/>
      <c r="O576" s="113"/>
      <c r="T576" s="114"/>
    </row>
    <row r="577" spans="1:20" ht="13.2">
      <c r="A577" s="110"/>
      <c r="E577" s="113"/>
      <c r="F577" s="110"/>
      <c r="J577" s="113"/>
      <c r="K577" s="110"/>
      <c r="O577" s="113"/>
      <c r="T577" s="114"/>
    </row>
    <row r="578" spans="1:20" ht="13.2">
      <c r="A578" s="110"/>
      <c r="E578" s="113"/>
      <c r="F578" s="110"/>
      <c r="J578" s="113"/>
      <c r="K578" s="110"/>
      <c r="O578" s="113"/>
      <c r="T578" s="114"/>
    </row>
    <row r="579" spans="1:20" ht="13.2">
      <c r="A579" s="110"/>
      <c r="E579" s="113"/>
      <c r="F579" s="110"/>
      <c r="J579" s="113"/>
      <c r="K579" s="110"/>
      <c r="O579" s="113"/>
      <c r="T579" s="114"/>
    </row>
    <row r="580" spans="1:20" ht="13.2">
      <c r="A580" s="110"/>
      <c r="E580" s="113"/>
      <c r="F580" s="110"/>
      <c r="J580" s="113"/>
      <c r="K580" s="110"/>
      <c r="O580" s="113"/>
      <c r="T580" s="114"/>
    </row>
    <row r="581" spans="1:20" ht="13.2">
      <c r="A581" s="110"/>
      <c r="E581" s="113"/>
      <c r="F581" s="110"/>
      <c r="J581" s="113"/>
      <c r="K581" s="110"/>
      <c r="O581" s="113"/>
      <c r="T581" s="114"/>
    </row>
    <row r="582" spans="1:20" ht="13.2">
      <c r="A582" s="110"/>
      <c r="E582" s="113"/>
      <c r="F582" s="110"/>
      <c r="J582" s="113"/>
      <c r="K582" s="110"/>
      <c r="O582" s="113"/>
      <c r="T582" s="114"/>
    </row>
    <row r="583" spans="1:20" ht="13.2">
      <c r="A583" s="110"/>
      <c r="E583" s="113"/>
      <c r="F583" s="110"/>
      <c r="J583" s="113"/>
      <c r="K583" s="110"/>
      <c r="O583" s="113"/>
      <c r="T583" s="114"/>
    </row>
    <row r="584" spans="1:20" ht="13.2">
      <c r="A584" s="110"/>
      <c r="E584" s="113"/>
      <c r="F584" s="110"/>
      <c r="J584" s="113"/>
      <c r="K584" s="110"/>
      <c r="O584" s="113"/>
      <c r="T584" s="114"/>
    </row>
    <row r="585" spans="1:20" ht="13.2">
      <c r="A585" s="110"/>
      <c r="E585" s="113"/>
      <c r="F585" s="110"/>
      <c r="J585" s="113"/>
      <c r="K585" s="110"/>
      <c r="O585" s="113"/>
      <c r="T585" s="114"/>
    </row>
    <row r="586" spans="1:20" ht="13.2">
      <c r="A586" s="110"/>
      <c r="E586" s="113"/>
      <c r="F586" s="110"/>
      <c r="J586" s="113"/>
      <c r="K586" s="110"/>
      <c r="O586" s="113"/>
      <c r="T586" s="114"/>
    </row>
    <row r="587" spans="1:20" ht="13.2">
      <c r="A587" s="110"/>
      <c r="E587" s="113"/>
      <c r="F587" s="110"/>
      <c r="J587" s="113"/>
      <c r="K587" s="110"/>
      <c r="O587" s="113"/>
      <c r="T587" s="114"/>
    </row>
    <row r="588" spans="1:20" ht="13.2">
      <c r="A588" s="110"/>
      <c r="E588" s="113"/>
      <c r="F588" s="110"/>
      <c r="J588" s="113"/>
      <c r="K588" s="110"/>
      <c r="O588" s="113"/>
      <c r="T588" s="114"/>
    </row>
    <row r="589" spans="1:20" ht="13.2">
      <c r="A589" s="110"/>
      <c r="E589" s="113"/>
      <c r="F589" s="110"/>
      <c r="J589" s="113"/>
      <c r="K589" s="110"/>
      <c r="O589" s="113"/>
      <c r="T589" s="114"/>
    </row>
    <row r="590" spans="1:20" ht="13.2">
      <c r="A590" s="110"/>
      <c r="E590" s="113"/>
      <c r="F590" s="110"/>
      <c r="J590" s="113"/>
      <c r="K590" s="110"/>
      <c r="O590" s="113"/>
      <c r="T590" s="114"/>
    </row>
    <row r="591" spans="1:20" ht="13.2">
      <c r="A591" s="110"/>
      <c r="E591" s="113"/>
      <c r="F591" s="110"/>
      <c r="J591" s="113"/>
      <c r="K591" s="110"/>
      <c r="O591" s="113"/>
      <c r="T591" s="114"/>
    </row>
    <row r="592" spans="1:20" ht="13.2">
      <c r="A592" s="110"/>
      <c r="E592" s="113"/>
      <c r="F592" s="110"/>
      <c r="J592" s="113"/>
      <c r="K592" s="110"/>
      <c r="O592" s="113"/>
      <c r="T592" s="114"/>
    </row>
    <row r="593" spans="1:20" ht="13.2">
      <c r="A593" s="110"/>
      <c r="E593" s="113"/>
      <c r="F593" s="110"/>
      <c r="J593" s="113"/>
      <c r="K593" s="110"/>
      <c r="O593" s="113"/>
      <c r="T593" s="114"/>
    </row>
    <row r="594" spans="1:20" ht="13.2">
      <c r="A594" s="110"/>
      <c r="E594" s="113"/>
      <c r="F594" s="110"/>
      <c r="J594" s="113"/>
      <c r="K594" s="110"/>
      <c r="O594" s="113"/>
      <c r="T594" s="114"/>
    </row>
    <row r="595" spans="1:20" ht="13.2">
      <c r="A595" s="110"/>
      <c r="E595" s="113"/>
      <c r="F595" s="110"/>
      <c r="J595" s="113"/>
      <c r="K595" s="110"/>
      <c r="O595" s="113"/>
      <c r="T595" s="114"/>
    </row>
    <row r="596" spans="1:20" ht="13.2">
      <c r="A596" s="110"/>
      <c r="E596" s="113"/>
      <c r="F596" s="110"/>
      <c r="J596" s="113"/>
      <c r="K596" s="110"/>
      <c r="O596" s="113"/>
      <c r="T596" s="114"/>
    </row>
    <row r="597" spans="1:20" ht="13.2">
      <c r="A597" s="110"/>
      <c r="E597" s="113"/>
      <c r="F597" s="110"/>
      <c r="J597" s="113"/>
      <c r="K597" s="110"/>
      <c r="O597" s="113"/>
      <c r="T597" s="114"/>
    </row>
    <row r="598" spans="1:20" ht="13.2">
      <c r="A598" s="110"/>
      <c r="E598" s="113"/>
      <c r="F598" s="110"/>
      <c r="J598" s="113"/>
      <c r="K598" s="110"/>
      <c r="O598" s="113"/>
      <c r="T598" s="114"/>
    </row>
    <row r="599" spans="1:20" ht="13.2">
      <c r="A599" s="110"/>
      <c r="E599" s="113"/>
      <c r="F599" s="110"/>
      <c r="J599" s="113"/>
      <c r="K599" s="110"/>
      <c r="O599" s="113"/>
      <c r="T599" s="114"/>
    </row>
    <row r="600" spans="1:20" ht="13.2">
      <c r="A600" s="110"/>
      <c r="E600" s="113"/>
      <c r="F600" s="110"/>
      <c r="J600" s="113"/>
      <c r="K600" s="110"/>
      <c r="O600" s="113"/>
      <c r="T600" s="114"/>
    </row>
    <row r="601" spans="1:20" ht="13.2">
      <c r="A601" s="110"/>
      <c r="E601" s="113"/>
      <c r="F601" s="110"/>
      <c r="J601" s="113"/>
      <c r="K601" s="110"/>
      <c r="O601" s="113"/>
      <c r="T601" s="114"/>
    </row>
    <row r="602" spans="1:20" ht="13.2">
      <c r="A602" s="110"/>
      <c r="E602" s="113"/>
      <c r="F602" s="110"/>
      <c r="J602" s="113"/>
      <c r="K602" s="110"/>
      <c r="O602" s="113"/>
      <c r="T602" s="114"/>
    </row>
    <row r="603" spans="1:20" ht="13.2">
      <c r="A603" s="110"/>
      <c r="E603" s="113"/>
      <c r="F603" s="110"/>
      <c r="J603" s="113"/>
      <c r="K603" s="110"/>
      <c r="O603" s="113"/>
      <c r="T603" s="114"/>
    </row>
    <row r="604" spans="1:20" ht="13.2">
      <c r="A604" s="110"/>
      <c r="E604" s="113"/>
      <c r="F604" s="110"/>
      <c r="J604" s="113"/>
      <c r="K604" s="110"/>
      <c r="O604" s="113"/>
      <c r="T604" s="114"/>
    </row>
    <row r="605" spans="1:20" ht="13.2">
      <c r="A605" s="110"/>
      <c r="E605" s="113"/>
      <c r="F605" s="110"/>
      <c r="J605" s="113"/>
      <c r="K605" s="110"/>
      <c r="O605" s="113"/>
      <c r="T605" s="114"/>
    </row>
    <row r="606" spans="1:20" ht="13.2">
      <c r="A606" s="110"/>
      <c r="E606" s="113"/>
      <c r="F606" s="110"/>
      <c r="J606" s="113"/>
      <c r="K606" s="110"/>
      <c r="O606" s="113"/>
      <c r="T606" s="114"/>
    </row>
    <row r="607" spans="1:20" ht="13.2">
      <c r="A607" s="110"/>
      <c r="E607" s="113"/>
      <c r="F607" s="110"/>
      <c r="J607" s="113"/>
      <c r="K607" s="110"/>
      <c r="O607" s="113"/>
      <c r="T607" s="114"/>
    </row>
    <row r="608" spans="1:20" ht="13.2">
      <c r="A608" s="110"/>
      <c r="E608" s="113"/>
      <c r="F608" s="110"/>
      <c r="J608" s="113"/>
      <c r="K608" s="110"/>
      <c r="O608" s="113"/>
      <c r="T608" s="114"/>
    </row>
    <row r="609" spans="1:20" ht="13.2">
      <c r="A609" s="110"/>
      <c r="E609" s="113"/>
      <c r="F609" s="110"/>
      <c r="J609" s="113"/>
      <c r="K609" s="110"/>
      <c r="O609" s="113"/>
      <c r="T609" s="114"/>
    </row>
    <row r="610" spans="1:20" ht="13.2">
      <c r="A610" s="110"/>
      <c r="E610" s="113"/>
      <c r="F610" s="110"/>
      <c r="J610" s="113"/>
      <c r="K610" s="110"/>
      <c r="O610" s="113"/>
      <c r="T610" s="114"/>
    </row>
    <row r="611" spans="1:20" ht="13.2">
      <c r="A611" s="110"/>
      <c r="E611" s="113"/>
      <c r="F611" s="110"/>
      <c r="J611" s="113"/>
      <c r="K611" s="110"/>
      <c r="O611" s="113"/>
      <c r="T611" s="114"/>
    </row>
    <row r="612" spans="1:20" ht="13.2">
      <c r="A612" s="110"/>
      <c r="E612" s="113"/>
      <c r="F612" s="110"/>
      <c r="J612" s="113"/>
      <c r="K612" s="110"/>
      <c r="O612" s="113"/>
      <c r="T612" s="114"/>
    </row>
    <row r="613" spans="1:20" ht="13.2">
      <c r="A613" s="110"/>
      <c r="E613" s="113"/>
      <c r="F613" s="110"/>
      <c r="J613" s="113"/>
      <c r="K613" s="110"/>
      <c r="O613" s="113"/>
      <c r="T613" s="114"/>
    </row>
    <row r="614" spans="1:20" ht="13.2">
      <c r="A614" s="110"/>
      <c r="E614" s="113"/>
      <c r="F614" s="110"/>
      <c r="J614" s="113"/>
      <c r="K614" s="110"/>
      <c r="O614" s="113"/>
      <c r="T614" s="114"/>
    </row>
    <row r="615" spans="1:20" ht="13.2">
      <c r="A615" s="110"/>
      <c r="E615" s="113"/>
      <c r="F615" s="110"/>
      <c r="J615" s="113"/>
      <c r="K615" s="110"/>
      <c r="O615" s="113"/>
      <c r="T615" s="114"/>
    </row>
    <row r="616" spans="1:20" ht="13.2">
      <c r="A616" s="110"/>
      <c r="E616" s="113"/>
      <c r="F616" s="110"/>
      <c r="J616" s="113"/>
      <c r="K616" s="110"/>
      <c r="O616" s="113"/>
      <c r="T616" s="114"/>
    </row>
    <row r="617" spans="1:20" ht="13.2">
      <c r="A617" s="110"/>
      <c r="E617" s="113"/>
      <c r="F617" s="110"/>
      <c r="J617" s="113"/>
      <c r="K617" s="110"/>
      <c r="O617" s="113"/>
      <c r="T617" s="114"/>
    </row>
    <row r="618" spans="1:20" ht="13.2">
      <c r="A618" s="110"/>
      <c r="E618" s="113"/>
      <c r="F618" s="110"/>
      <c r="J618" s="113"/>
      <c r="K618" s="110"/>
      <c r="O618" s="113"/>
      <c r="T618" s="114"/>
    </row>
    <row r="619" spans="1:20" ht="13.2">
      <c r="A619" s="110"/>
      <c r="E619" s="113"/>
      <c r="F619" s="110"/>
      <c r="J619" s="113"/>
      <c r="K619" s="110"/>
      <c r="O619" s="113"/>
      <c r="T619" s="114"/>
    </row>
    <row r="620" spans="1:20" ht="13.2">
      <c r="A620" s="110"/>
      <c r="E620" s="113"/>
      <c r="F620" s="110"/>
      <c r="J620" s="113"/>
      <c r="K620" s="110"/>
      <c r="O620" s="113"/>
      <c r="T620" s="114"/>
    </row>
    <row r="621" spans="1:20" ht="13.2">
      <c r="A621" s="110"/>
      <c r="E621" s="113"/>
      <c r="F621" s="110"/>
      <c r="J621" s="113"/>
      <c r="K621" s="110"/>
      <c r="O621" s="113"/>
      <c r="T621" s="114"/>
    </row>
    <row r="622" spans="1:20" ht="13.2">
      <c r="A622" s="110"/>
      <c r="E622" s="113"/>
      <c r="F622" s="110"/>
      <c r="J622" s="113"/>
      <c r="K622" s="110"/>
      <c r="O622" s="113"/>
      <c r="T622" s="114"/>
    </row>
    <row r="623" spans="1:20" ht="13.2">
      <c r="A623" s="110"/>
      <c r="E623" s="113"/>
      <c r="F623" s="110"/>
      <c r="J623" s="113"/>
      <c r="K623" s="110"/>
      <c r="O623" s="113"/>
      <c r="T623" s="114"/>
    </row>
    <row r="624" spans="1:20" ht="13.2">
      <c r="A624" s="110"/>
      <c r="E624" s="113"/>
      <c r="F624" s="110"/>
      <c r="J624" s="113"/>
      <c r="K624" s="110"/>
      <c r="O624" s="113"/>
      <c r="T624" s="114"/>
    </row>
    <row r="625" spans="1:20" ht="13.2">
      <c r="A625" s="110"/>
      <c r="E625" s="113"/>
      <c r="F625" s="110"/>
      <c r="J625" s="113"/>
      <c r="K625" s="110"/>
      <c r="O625" s="113"/>
      <c r="T625" s="114"/>
    </row>
    <row r="626" spans="1:20" ht="13.2">
      <c r="A626" s="110"/>
      <c r="E626" s="113"/>
      <c r="F626" s="110"/>
      <c r="J626" s="113"/>
      <c r="K626" s="110"/>
      <c r="O626" s="113"/>
      <c r="T626" s="114"/>
    </row>
    <row r="627" spans="1:20" ht="13.2">
      <c r="A627" s="110"/>
      <c r="E627" s="113"/>
      <c r="F627" s="110"/>
      <c r="J627" s="113"/>
      <c r="K627" s="110"/>
      <c r="O627" s="113"/>
      <c r="T627" s="114"/>
    </row>
    <row r="628" spans="1:20" ht="13.2">
      <c r="A628" s="110"/>
      <c r="E628" s="113"/>
      <c r="F628" s="110"/>
      <c r="J628" s="113"/>
      <c r="K628" s="110"/>
      <c r="O628" s="113"/>
      <c r="T628" s="114"/>
    </row>
    <row r="629" spans="1:20" ht="13.2">
      <c r="A629" s="110"/>
      <c r="E629" s="113"/>
      <c r="F629" s="110"/>
      <c r="J629" s="113"/>
      <c r="K629" s="110"/>
      <c r="O629" s="113"/>
      <c r="T629" s="114"/>
    </row>
    <row r="630" spans="1:20" ht="13.2">
      <c r="A630" s="110"/>
      <c r="E630" s="113"/>
      <c r="F630" s="110"/>
      <c r="J630" s="113"/>
      <c r="K630" s="110"/>
      <c r="O630" s="113"/>
      <c r="T630" s="114"/>
    </row>
    <row r="631" spans="1:20" ht="13.2">
      <c r="A631" s="110"/>
      <c r="E631" s="113"/>
      <c r="F631" s="110"/>
      <c r="J631" s="113"/>
      <c r="K631" s="110"/>
      <c r="O631" s="113"/>
      <c r="T631" s="114"/>
    </row>
    <row r="632" spans="1:20" ht="13.2">
      <c r="A632" s="110"/>
      <c r="E632" s="113"/>
      <c r="F632" s="110"/>
      <c r="J632" s="113"/>
      <c r="K632" s="110"/>
      <c r="O632" s="113"/>
      <c r="T632" s="114"/>
    </row>
    <row r="633" spans="1:20" ht="13.2">
      <c r="A633" s="110"/>
      <c r="E633" s="113"/>
      <c r="F633" s="110"/>
      <c r="J633" s="113"/>
      <c r="K633" s="110"/>
      <c r="O633" s="113"/>
      <c r="T633" s="114"/>
    </row>
    <row r="634" spans="1:20" ht="13.2">
      <c r="A634" s="110"/>
      <c r="E634" s="113"/>
      <c r="F634" s="110"/>
      <c r="J634" s="113"/>
      <c r="K634" s="110"/>
      <c r="O634" s="113"/>
      <c r="T634" s="114"/>
    </row>
    <row r="635" spans="1:20" ht="13.2">
      <c r="A635" s="110"/>
      <c r="E635" s="113"/>
      <c r="F635" s="110"/>
      <c r="J635" s="113"/>
      <c r="K635" s="110"/>
      <c r="O635" s="113"/>
      <c r="T635" s="114"/>
    </row>
    <row r="636" spans="1:20" ht="13.2">
      <c r="A636" s="110"/>
      <c r="E636" s="113"/>
      <c r="F636" s="110"/>
      <c r="J636" s="113"/>
      <c r="K636" s="110"/>
      <c r="O636" s="113"/>
      <c r="T636" s="114"/>
    </row>
    <row r="637" spans="1:20" ht="13.2">
      <c r="A637" s="110"/>
      <c r="E637" s="113"/>
      <c r="F637" s="110"/>
      <c r="J637" s="113"/>
      <c r="K637" s="110"/>
      <c r="O637" s="113"/>
      <c r="T637" s="114"/>
    </row>
    <row r="638" spans="1:20" ht="13.2">
      <c r="A638" s="110"/>
      <c r="E638" s="113"/>
      <c r="F638" s="110"/>
      <c r="J638" s="113"/>
      <c r="K638" s="110"/>
      <c r="O638" s="113"/>
      <c r="T638" s="114"/>
    </row>
    <row r="639" spans="1:20" ht="13.2">
      <c r="A639" s="110"/>
      <c r="E639" s="113"/>
      <c r="F639" s="110"/>
      <c r="J639" s="113"/>
      <c r="K639" s="110"/>
      <c r="O639" s="113"/>
      <c r="T639" s="114"/>
    </row>
    <row r="640" spans="1:20" ht="13.2">
      <c r="A640" s="110"/>
      <c r="E640" s="113"/>
      <c r="F640" s="110"/>
      <c r="J640" s="113"/>
      <c r="K640" s="110"/>
      <c r="O640" s="113"/>
      <c r="T640" s="114"/>
    </row>
    <row r="641" spans="1:20" ht="13.2">
      <c r="A641" s="110"/>
      <c r="E641" s="113"/>
      <c r="F641" s="110"/>
      <c r="J641" s="113"/>
      <c r="K641" s="110"/>
      <c r="O641" s="113"/>
      <c r="T641" s="114"/>
    </row>
    <row r="642" spans="1:20" ht="13.2">
      <c r="A642" s="110"/>
      <c r="E642" s="113"/>
      <c r="F642" s="110"/>
      <c r="J642" s="113"/>
      <c r="K642" s="110"/>
      <c r="O642" s="113"/>
      <c r="T642" s="114"/>
    </row>
    <row r="643" spans="1:20" ht="13.2">
      <c r="A643" s="110"/>
      <c r="E643" s="113"/>
      <c r="F643" s="110"/>
      <c r="J643" s="113"/>
      <c r="K643" s="110"/>
      <c r="O643" s="113"/>
      <c r="T643" s="114"/>
    </row>
    <row r="644" spans="1:20" ht="13.2">
      <c r="A644" s="110"/>
      <c r="E644" s="113"/>
      <c r="F644" s="110"/>
      <c r="J644" s="113"/>
      <c r="K644" s="110"/>
      <c r="O644" s="113"/>
      <c r="T644" s="114"/>
    </row>
    <row r="645" spans="1:20" ht="13.2">
      <c r="A645" s="110"/>
      <c r="E645" s="113"/>
      <c r="F645" s="110"/>
      <c r="J645" s="113"/>
      <c r="K645" s="110"/>
      <c r="O645" s="113"/>
      <c r="T645" s="114"/>
    </row>
    <row r="646" spans="1:20" ht="13.2">
      <c r="A646" s="110"/>
      <c r="E646" s="113"/>
      <c r="F646" s="110"/>
      <c r="J646" s="113"/>
      <c r="K646" s="110"/>
      <c r="O646" s="113"/>
      <c r="T646" s="114"/>
    </row>
    <row r="647" spans="1:20" ht="13.2">
      <c r="A647" s="110"/>
      <c r="E647" s="113"/>
      <c r="F647" s="110"/>
      <c r="J647" s="113"/>
      <c r="K647" s="110"/>
      <c r="O647" s="113"/>
      <c r="T647" s="114"/>
    </row>
    <row r="648" spans="1:20" ht="13.2">
      <c r="A648" s="110"/>
      <c r="E648" s="113"/>
      <c r="F648" s="110"/>
      <c r="J648" s="113"/>
      <c r="K648" s="110"/>
      <c r="O648" s="113"/>
      <c r="T648" s="114"/>
    </row>
    <row r="649" spans="1:20" ht="13.2">
      <c r="A649" s="110"/>
      <c r="E649" s="113"/>
      <c r="F649" s="110"/>
      <c r="J649" s="113"/>
      <c r="K649" s="110"/>
      <c r="O649" s="113"/>
      <c r="T649" s="114"/>
    </row>
    <row r="650" spans="1:20" ht="13.2">
      <c r="A650" s="110"/>
      <c r="E650" s="113"/>
      <c r="F650" s="110"/>
      <c r="J650" s="113"/>
      <c r="K650" s="110"/>
      <c r="O650" s="113"/>
      <c r="T650" s="114"/>
    </row>
    <row r="651" spans="1:20" ht="13.2">
      <c r="A651" s="110"/>
      <c r="E651" s="113"/>
      <c r="F651" s="110"/>
      <c r="J651" s="113"/>
      <c r="K651" s="110"/>
      <c r="O651" s="113"/>
      <c r="T651" s="114"/>
    </row>
    <row r="652" spans="1:20" ht="13.2">
      <c r="A652" s="110"/>
      <c r="E652" s="113"/>
      <c r="F652" s="110"/>
      <c r="J652" s="113"/>
      <c r="K652" s="110"/>
      <c r="O652" s="113"/>
      <c r="T652" s="114"/>
    </row>
    <row r="653" spans="1:20" ht="13.2">
      <c r="A653" s="110"/>
      <c r="E653" s="113"/>
      <c r="F653" s="110"/>
      <c r="J653" s="113"/>
      <c r="K653" s="110"/>
      <c r="O653" s="113"/>
      <c r="T653" s="114"/>
    </row>
    <row r="654" spans="1:20" ht="13.2">
      <c r="A654" s="110"/>
      <c r="E654" s="113"/>
      <c r="F654" s="110"/>
      <c r="J654" s="113"/>
      <c r="K654" s="110"/>
      <c r="O654" s="113"/>
      <c r="T654" s="114"/>
    </row>
    <row r="655" spans="1:20" ht="13.2">
      <c r="A655" s="110"/>
      <c r="E655" s="113"/>
      <c r="F655" s="110"/>
      <c r="J655" s="113"/>
      <c r="K655" s="110"/>
      <c r="O655" s="113"/>
      <c r="T655" s="114"/>
    </row>
    <row r="656" spans="1:20" ht="13.2">
      <c r="A656" s="110"/>
      <c r="E656" s="113"/>
      <c r="F656" s="110"/>
      <c r="J656" s="113"/>
      <c r="K656" s="110"/>
      <c r="O656" s="113"/>
      <c r="T656" s="114"/>
    </row>
    <row r="657" spans="1:20" ht="13.2">
      <c r="A657" s="110"/>
      <c r="E657" s="113"/>
      <c r="F657" s="110"/>
      <c r="J657" s="113"/>
      <c r="K657" s="110"/>
      <c r="O657" s="113"/>
      <c r="T657" s="114"/>
    </row>
    <row r="658" spans="1:20" ht="13.2">
      <c r="A658" s="110"/>
      <c r="E658" s="113"/>
      <c r="F658" s="110"/>
      <c r="J658" s="113"/>
      <c r="K658" s="110"/>
      <c r="O658" s="113"/>
      <c r="T658" s="114"/>
    </row>
    <row r="659" spans="1:20" ht="13.2">
      <c r="A659" s="110"/>
      <c r="E659" s="113"/>
      <c r="F659" s="110"/>
      <c r="J659" s="113"/>
      <c r="K659" s="110"/>
      <c r="O659" s="113"/>
      <c r="T659" s="114"/>
    </row>
    <row r="660" spans="1:20" ht="13.2">
      <c r="A660" s="110"/>
      <c r="E660" s="113"/>
      <c r="F660" s="110"/>
      <c r="J660" s="113"/>
      <c r="K660" s="110"/>
      <c r="O660" s="113"/>
      <c r="T660" s="114"/>
    </row>
    <row r="661" spans="1:20" ht="13.2">
      <c r="A661" s="110"/>
      <c r="E661" s="113"/>
      <c r="F661" s="110"/>
      <c r="J661" s="113"/>
      <c r="K661" s="110"/>
      <c r="O661" s="113"/>
      <c r="T661" s="114"/>
    </row>
    <row r="662" spans="1:20" ht="13.2">
      <c r="A662" s="110"/>
      <c r="E662" s="113"/>
      <c r="F662" s="110"/>
      <c r="J662" s="113"/>
      <c r="K662" s="110"/>
      <c r="O662" s="113"/>
      <c r="T662" s="114"/>
    </row>
    <row r="663" spans="1:20" ht="13.2">
      <c r="A663" s="110"/>
      <c r="E663" s="113"/>
      <c r="F663" s="110"/>
      <c r="J663" s="113"/>
      <c r="K663" s="110"/>
      <c r="O663" s="113"/>
      <c r="T663" s="114"/>
    </row>
    <row r="664" spans="1:20" ht="13.2">
      <c r="A664" s="110"/>
      <c r="E664" s="113"/>
      <c r="F664" s="110"/>
      <c r="J664" s="113"/>
      <c r="K664" s="110"/>
      <c r="O664" s="113"/>
      <c r="T664" s="114"/>
    </row>
    <row r="665" spans="1:20" ht="13.2">
      <c r="A665" s="110"/>
      <c r="E665" s="113"/>
      <c r="F665" s="110"/>
      <c r="J665" s="113"/>
      <c r="K665" s="110"/>
      <c r="O665" s="113"/>
      <c r="T665" s="114"/>
    </row>
    <row r="666" spans="1:20" ht="13.2">
      <c r="A666" s="110"/>
      <c r="E666" s="113"/>
      <c r="F666" s="110"/>
      <c r="J666" s="113"/>
      <c r="K666" s="110"/>
      <c r="O666" s="113"/>
      <c r="T666" s="114"/>
    </row>
    <row r="667" spans="1:20" ht="13.2">
      <c r="A667" s="110"/>
      <c r="E667" s="113"/>
      <c r="F667" s="110"/>
      <c r="J667" s="113"/>
      <c r="K667" s="110"/>
      <c r="O667" s="113"/>
      <c r="T667" s="114"/>
    </row>
    <row r="668" spans="1:20" ht="13.2">
      <c r="A668" s="110"/>
      <c r="E668" s="113"/>
      <c r="F668" s="110"/>
      <c r="J668" s="113"/>
      <c r="K668" s="110"/>
      <c r="O668" s="113"/>
      <c r="T668" s="114"/>
    </row>
    <row r="669" spans="1:20" ht="13.2">
      <c r="A669" s="110"/>
      <c r="E669" s="113"/>
      <c r="F669" s="110"/>
      <c r="J669" s="113"/>
      <c r="K669" s="110"/>
      <c r="O669" s="113"/>
      <c r="T669" s="114"/>
    </row>
    <row r="670" spans="1:20" ht="13.2">
      <c r="A670" s="110"/>
      <c r="E670" s="113"/>
      <c r="F670" s="110"/>
      <c r="J670" s="113"/>
      <c r="K670" s="110"/>
      <c r="O670" s="113"/>
      <c r="T670" s="114"/>
    </row>
    <row r="671" spans="1:20" ht="13.2">
      <c r="A671" s="110"/>
      <c r="E671" s="113"/>
      <c r="F671" s="110"/>
      <c r="J671" s="113"/>
      <c r="K671" s="110"/>
      <c r="O671" s="113"/>
      <c r="T671" s="114"/>
    </row>
    <row r="672" spans="1:20" ht="13.2">
      <c r="A672" s="110"/>
      <c r="E672" s="113"/>
      <c r="F672" s="110"/>
      <c r="J672" s="113"/>
      <c r="K672" s="110"/>
      <c r="O672" s="113"/>
      <c r="T672" s="114"/>
    </row>
    <row r="673" spans="1:20" ht="13.2">
      <c r="A673" s="110"/>
      <c r="E673" s="113"/>
      <c r="F673" s="110"/>
      <c r="J673" s="113"/>
      <c r="K673" s="110"/>
      <c r="O673" s="113"/>
      <c r="T673" s="114"/>
    </row>
    <row r="674" spans="1:20" ht="13.2">
      <c r="A674" s="110"/>
      <c r="E674" s="113"/>
      <c r="F674" s="110"/>
      <c r="J674" s="113"/>
      <c r="K674" s="110"/>
      <c r="O674" s="113"/>
      <c r="T674" s="114"/>
    </row>
    <row r="675" spans="1:20" ht="13.2">
      <c r="A675" s="110"/>
      <c r="E675" s="113"/>
      <c r="F675" s="110"/>
      <c r="J675" s="113"/>
      <c r="K675" s="110"/>
      <c r="O675" s="113"/>
      <c r="T675" s="114"/>
    </row>
    <row r="676" spans="1:20" ht="13.2">
      <c r="A676" s="110"/>
      <c r="E676" s="113"/>
      <c r="F676" s="110"/>
      <c r="J676" s="113"/>
      <c r="K676" s="110"/>
      <c r="O676" s="113"/>
      <c r="T676" s="114"/>
    </row>
    <row r="677" spans="1:20" ht="13.2">
      <c r="A677" s="110"/>
      <c r="E677" s="113"/>
      <c r="F677" s="110"/>
      <c r="J677" s="113"/>
      <c r="K677" s="110"/>
      <c r="O677" s="113"/>
      <c r="T677" s="114"/>
    </row>
    <row r="678" spans="1:20" ht="13.2">
      <c r="A678" s="110"/>
      <c r="E678" s="113"/>
      <c r="F678" s="110"/>
      <c r="J678" s="113"/>
      <c r="K678" s="110"/>
      <c r="O678" s="113"/>
      <c r="T678" s="114"/>
    </row>
    <row r="679" spans="1:20" ht="13.2">
      <c r="A679" s="110"/>
      <c r="E679" s="113"/>
      <c r="F679" s="110"/>
      <c r="J679" s="113"/>
      <c r="K679" s="110"/>
      <c r="O679" s="113"/>
      <c r="T679" s="114"/>
    </row>
    <row r="680" spans="1:20" ht="13.2">
      <c r="A680" s="110"/>
      <c r="E680" s="113"/>
      <c r="F680" s="110"/>
      <c r="J680" s="113"/>
      <c r="K680" s="110"/>
      <c r="O680" s="113"/>
      <c r="T680" s="114"/>
    </row>
    <row r="681" spans="1:20" ht="13.2">
      <c r="A681" s="110"/>
      <c r="E681" s="113"/>
      <c r="F681" s="110"/>
      <c r="J681" s="113"/>
      <c r="K681" s="110"/>
      <c r="O681" s="113"/>
      <c r="T681" s="114"/>
    </row>
    <row r="682" spans="1:20" ht="13.2">
      <c r="A682" s="110"/>
      <c r="E682" s="113"/>
      <c r="F682" s="110"/>
      <c r="J682" s="113"/>
      <c r="K682" s="110"/>
      <c r="O682" s="113"/>
      <c r="T682" s="114"/>
    </row>
    <row r="683" spans="1:20" ht="13.2">
      <c r="A683" s="110"/>
      <c r="E683" s="113"/>
      <c r="F683" s="110"/>
      <c r="J683" s="113"/>
      <c r="K683" s="110"/>
      <c r="O683" s="113"/>
      <c r="T683" s="114"/>
    </row>
    <row r="684" spans="1:20" ht="13.2">
      <c r="A684" s="110"/>
      <c r="E684" s="113"/>
      <c r="F684" s="110"/>
      <c r="J684" s="113"/>
      <c r="K684" s="110"/>
      <c r="O684" s="113"/>
      <c r="T684" s="114"/>
    </row>
    <row r="685" spans="1:20" ht="13.2">
      <c r="A685" s="110"/>
      <c r="E685" s="113"/>
      <c r="F685" s="110"/>
      <c r="J685" s="113"/>
      <c r="K685" s="110"/>
      <c r="O685" s="113"/>
      <c r="T685" s="114"/>
    </row>
    <row r="686" spans="1:20" ht="13.2">
      <c r="A686" s="110"/>
      <c r="E686" s="113"/>
      <c r="F686" s="110"/>
      <c r="J686" s="113"/>
      <c r="K686" s="110"/>
      <c r="O686" s="113"/>
      <c r="T686" s="114"/>
    </row>
    <row r="687" spans="1:20" ht="13.2">
      <c r="A687" s="110"/>
      <c r="E687" s="113"/>
      <c r="F687" s="110"/>
      <c r="J687" s="113"/>
      <c r="K687" s="110"/>
      <c r="O687" s="113"/>
      <c r="T687" s="114"/>
    </row>
    <row r="688" spans="1:20" ht="13.2">
      <c r="A688" s="110"/>
      <c r="E688" s="113"/>
      <c r="F688" s="110"/>
      <c r="J688" s="113"/>
      <c r="K688" s="110"/>
      <c r="O688" s="113"/>
      <c r="T688" s="114"/>
    </row>
    <row r="689" spans="1:20" ht="13.2">
      <c r="A689" s="110"/>
      <c r="E689" s="113"/>
      <c r="F689" s="110"/>
      <c r="J689" s="113"/>
      <c r="K689" s="110"/>
      <c r="O689" s="113"/>
      <c r="T689" s="114"/>
    </row>
    <row r="690" spans="1:20" ht="13.2">
      <c r="A690" s="110"/>
      <c r="E690" s="113"/>
      <c r="F690" s="110"/>
      <c r="J690" s="113"/>
      <c r="K690" s="110"/>
      <c r="O690" s="113"/>
      <c r="T690" s="114"/>
    </row>
    <row r="691" spans="1:20" ht="13.2">
      <c r="A691" s="110"/>
      <c r="E691" s="113"/>
      <c r="F691" s="110"/>
      <c r="J691" s="113"/>
      <c r="K691" s="110"/>
      <c r="O691" s="113"/>
      <c r="T691" s="114"/>
    </row>
    <row r="692" spans="1:20" ht="13.2">
      <c r="A692" s="110"/>
      <c r="E692" s="113"/>
      <c r="F692" s="110"/>
      <c r="J692" s="113"/>
      <c r="K692" s="110"/>
      <c r="O692" s="113"/>
      <c r="T692" s="114"/>
    </row>
    <row r="693" spans="1:20" ht="13.2">
      <c r="A693" s="110"/>
      <c r="E693" s="113"/>
      <c r="F693" s="110"/>
      <c r="J693" s="113"/>
      <c r="K693" s="110"/>
      <c r="O693" s="113"/>
      <c r="T693" s="114"/>
    </row>
    <row r="694" spans="1:20" ht="13.2">
      <c r="A694" s="110"/>
      <c r="E694" s="113"/>
      <c r="F694" s="110"/>
      <c r="J694" s="113"/>
      <c r="K694" s="110"/>
      <c r="O694" s="113"/>
      <c r="T694" s="114"/>
    </row>
    <row r="695" spans="1:20" ht="13.2">
      <c r="A695" s="110"/>
      <c r="E695" s="113"/>
      <c r="F695" s="110"/>
      <c r="J695" s="113"/>
      <c r="K695" s="110"/>
      <c r="O695" s="113"/>
      <c r="T695" s="114"/>
    </row>
    <row r="696" spans="1:20" ht="13.2">
      <c r="A696" s="110"/>
      <c r="E696" s="113"/>
      <c r="F696" s="110"/>
      <c r="J696" s="113"/>
      <c r="K696" s="110"/>
      <c r="O696" s="113"/>
      <c r="T696" s="114"/>
    </row>
    <row r="697" spans="1:20" ht="13.2">
      <c r="A697" s="110"/>
      <c r="E697" s="113"/>
      <c r="F697" s="110"/>
      <c r="J697" s="113"/>
      <c r="K697" s="110"/>
      <c r="O697" s="113"/>
      <c r="T697" s="114"/>
    </row>
    <row r="698" spans="1:20" ht="13.2">
      <c r="A698" s="110"/>
      <c r="E698" s="113"/>
      <c r="F698" s="110"/>
      <c r="J698" s="113"/>
      <c r="K698" s="110"/>
      <c r="O698" s="113"/>
      <c r="T698" s="114"/>
    </row>
    <row r="699" spans="1:20" ht="13.2">
      <c r="A699" s="110"/>
      <c r="E699" s="113"/>
      <c r="F699" s="110"/>
      <c r="J699" s="113"/>
      <c r="K699" s="110"/>
      <c r="O699" s="113"/>
      <c r="T699" s="114"/>
    </row>
    <row r="700" spans="1:20" ht="13.2">
      <c r="A700" s="110"/>
      <c r="E700" s="113"/>
      <c r="F700" s="110"/>
      <c r="J700" s="113"/>
      <c r="K700" s="110"/>
      <c r="O700" s="113"/>
      <c r="T700" s="114"/>
    </row>
    <row r="701" spans="1:20" ht="13.2">
      <c r="A701" s="110"/>
      <c r="E701" s="113"/>
      <c r="F701" s="110"/>
      <c r="J701" s="113"/>
      <c r="K701" s="110"/>
      <c r="O701" s="113"/>
      <c r="T701" s="114"/>
    </row>
    <row r="702" spans="1:20" ht="13.2">
      <c r="A702" s="110"/>
      <c r="E702" s="113"/>
      <c r="F702" s="110"/>
      <c r="J702" s="113"/>
      <c r="K702" s="110"/>
      <c r="O702" s="113"/>
      <c r="T702" s="114"/>
    </row>
    <row r="703" spans="1:20" ht="13.2">
      <c r="A703" s="110"/>
      <c r="E703" s="113"/>
      <c r="F703" s="110"/>
      <c r="J703" s="113"/>
      <c r="K703" s="110"/>
      <c r="O703" s="113"/>
      <c r="T703" s="114"/>
    </row>
    <row r="704" spans="1:20" ht="13.2">
      <c r="A704" s="110"/>
      <c r="E704" s="113"/>
      <c r="F704" s="110"/>
      <c r="J704" s="113"/>
      <c r="K704" s="110"/>
      <c r="O704" s="113"/>
      <c r="T704" s="114"/>
    </row>
    <row r="705" spans="1:20" ht="13.2">
      <c r="A705" s="110"/>
      <c r="E705" s="113"/>
      <c r="F705" s="110"/>
      <c r="J705" s="113"/>
      <c r="K705" s="110"/>
      <c r="O705" s="113"/>
      <c r="T705" s="114"/>
    </row>
    <row r="706" spans="1:20" ht="13.2">
      <c r="A706" s="110"/>
      <c r="E706" s="113"/>
      <c r="F706" s="110"/>
      <c r="J706" s="113"/>
      <c r="K706" s="110"/>
      <c r="O706" s="113"/>
      <c r="T706" s="114"/>
    </row>
    <row r="707" spans="1:20" ht="13.2">
      <c r="A707" s="110"/>
      <c r="E707" s="113"/>
      <c r="F707" s="110"/>
      <c r="J707" s="113"/>
      <c r="K707" s="110"/>
      <c r="O707" s="113"/>
      <c r="T707" s="114"/>
    </row>
    <row r="708" spans="1:20" ht="13.2">
      <c r="A708" s="110"/>
      <c r="E708" s="113"/>
      <c r="F708" s="110"/>
      <c r="J708" s="113"/>
      <c r="K708" s="110"/>
      <c r="O708" s="113"/>
      <c r="T708" s="114"/>
    </row>
    <row r="709" spans="1:20" ht="13.2">
      <c r="A709" s="110"/>
      <c r="E709" s="113"/>
      <c r="F709" s="110"/>
      <c r="J709" s="113"/>
      <c r="K709" s="110"/>
      <c r="O709" s="113"/>
      <c r="T709" s="114"/>
    </row>
    <row r="710" spans="1:20" ht="13.2">
      <c r="A710" s="110"/>
      <c r="E710" s="113"/>
      <c r="F710" s="110"/>
      <c r="J710" s="113"/>
      <c r="K710" s="110"/>
      <c r="O710" s="113"/>
      <c r="T710" s="114"/>
    </row>
    <row r="711" spans="1:20" ht="13.2">
      <c r="A711" s="110"/>
      <c r="E711" s="113"/>
      <c r="F711" s="110"/>
      <c r="J711" s="113"/>
      <c r="K711" s="110"/>
      <c r="O711" s="113"/>
      <c r="T711" s="114"/>
    </row>
    <row r="712" spans="1:20" ht="13.2">
      <c r="A712" s="110"/>
      <c r="E712" s="113"/>
      <c r="F712" s="110"/>
      <c r="J712" s="113"/>
      <c r="K712" s="110"/>
      <c r="O712" s="113"/>
      <c r="T712" s="114"/>
    </row>
    <row r="713" spans="1:20" ht="13.2">
      <c r="A713" s="110"/>
      <c r="E713" s="113"/>
      <c r="F713" s="110"/>
      <c r="J713" s="113"/>
      <c r="K713" s="110"/>
      <c r="O713" s="113"/>
      <c r="T713" s="114"/>
    </row>
    <row r="714" spans="1:20" ht="13.2">
      <c r="A714" s="110"/>
      <c r="E714" s="113"/>
      <c r="F714" s="110"/>
      <c r="J714" s="113"/>
      <c r="K714" s="110"/>
      <c r="O714" s="113"/>
      <c r="T714" s="114"/>
    </row>
    <row r="715" spans="1:20" ht="13.2">
      <c r="A715" s="110"/>
      <c r="E715" s="113"/>
      <c r="F715" s="110"/>
      <c r="J715" s="113"/>
      <c r="K715" s="110"/>
      <c r="O715" s="113"/>
      <c r="T715" s="114"/>
    </row>
    <row r="716" spans="1:20" ht="13.2">
      <c r="A716" s="110"/>
      <c r="E716" s="113"/>
      <c r="F716" s="110"/>
      <c r="J716" s="113"/>
      <c r="K716" s="110"/>
      <c r="O716" s="113"/>
      <c r="T716" s="114"/>
    </row>
    <row r="717" spans="1:20" ht="13.2">
      <c r="A717" s="110"/>
      <c r="E717" s="113"/>
      <c r="F717" s="110"/>
      <c r="J717" s="113"/>
      <c r="K717" s="110"/>
      <c r="O717" s="113"/>
      <c r="T717" s="114"/>
    </row>
    <row r="718" spans="1:20" ht="13.2">
      <c r="A718" s="110"/>
      <c r="E718" s="113"/>
      <c r="F718" s="110"/>
      <c r="J718" s="113"/>
      <c r="K718" s="110"/>
      <c r="O718" s="113"/>
      <c r="T718" s="114"/>
    </row>
    <row r="719" spans="1:20" ht="13.2">
      <c r="A719" s="110"/>
      <c r="E719" s="113"/>
      <c r="F719" s="110"/>
      <c r="J719" s="113"/>
      <c r="K719" s="110"/>
      <c r="O719" s="113"/>
      <c r="T719" s="114"/>
    </row>
    <row r="720" spans="1:20" ht="13.2">
      <c r="A720" s="110"/>
      <c r="E720" s="113"/>
      <c r="F720" s="110"/>
      <c r="J720" s="113"/>
      <c r="K720" s="110"/>
      <c r="O720" s="113"/>
      <c r="T720" s="114"/>
    </row>
    <row r="721" spans="1:20" ht="13.2">
      <c r="A721" s="110"/>
      <c r="E721" s="113"/>
      <c r="F721" s="110"/>
      <c r="J721" s="113"/>
      <c r="K721" s="110"/>
      <c r="O721" s="113"/>
      <c r="T721" s="114"/>
    </row>
    <row r="722" spans="1:20" ht="13.2">
      <c r="A722" s="110"/>
      <c r="E722" s="113"/>
      <c r="F722" s="110"/>
      <c r="J722" s="113"/>
      <c r="K722" s="110"/>
      <c r="O722" s="113"/>
      <c r="T722" s="114"/>
    </row>
    <row r="723" spans="1:20" ht="13.2">
      <c r="A723" s="110"/>
      <c r="E723" s="113"/>
      <c r="F723" s="110"/>
      <c r="J723" s="113"/>
      <c r="K723" s="110"/>
      <c r="O723" s="113"/>
      <c r="T723" s="114"/>
    </row>
    <row r="724" spans="1:20" ht="13.2">
      <c r="A724" s="110"/>
      <c r="E724" s="113"/>
      <c r="F724" s="110"/>
      <c r="J724" s="113"/>
      <c r="K724" s="110"/>
      <c r="O724" s="113"/>
      <c r="T724" s="114"/>
    </row>
    <row r="725" spans="1:20" ht="13.2">
      <c r="A725" s="110"/>
      <c r="E725" s="113"/>
      <c r="F725" s="110"/>
      <c r="J725" s="113"/>
      <c r="K725" s="110"/>
      <c r="O725" s="113"/>
      <c r="T725" s="114"/>
    </row>
    <row r="726" spans="1:20" ht="13.2">
      <c r="A726" s="110"/>
      <c r="E726" s="113"/>
      <c r="F726" s="110"/>
      <c r="J726" s="113"/>
      <c r="K726" s="110"/>
      <c r="O726" s="113"/>
      <c r="T726" s="114"/>
    </row>
    <row r="727" spans="1:20" ht="13.2">
      <c r="A727" s="110"/>
      <c r="E727" s="113"/>
      <c r="F727" s="110"/>
      <c r="J727" s="113"/>
      <c r="K727" s="110"/>
      <c r="O727" s="113"/>
      <c r="T727" s="114"/>
    </row>
    <row r="728" spans="1:20" ht="13.2">
      <c r="A728" s="110"/>
      <c r="E728" s="113"/>
      <c r="F728" s="110"/>
      <c r="J728" s="113"/>
      <c r="K728" s="110"/>
      <c r="O728" s="113"/>
      <c r="T728" s="114"/>
    </row>
    <row r="729" spans="1:20" ht="13.2">
      <c r="A729" s="110"/>
      <c r="E729" s="113"/>
      <c r="F729" s="110"/>
      <c r="J729" s="113"/>
      <c r="K729" s="110"/>
      <c r="O729" s="113"/>
      <c r="T729" s="114"/>
    </row>
    <row r="730" spans="1:20" ht="13.2">
      <c r="A730" s="110"/>
      <c r="E730" s="113"/>
      <c r="F730" s="110"/>
      <c r="J730" s="113"/>
      <c r="K730" s="110"/>
      <c r="O730" s="113"/>
      <c r="T730" s="114"/>
    </row>
    <row r="731" spans="1:20" ht="13.2">
      <c r="A731" s="110"/>
      <c r="E731" s="113"/>
      <c r="F731" s="110"/>
      <c r="J731" s="113"/>
      <c r="K731" s="110"/>
      <c r="O731" s="113"/>
      <c r="T731" s="114"/>
    </row>
    <row r="732" spans="1:20" ht="13.2">
      <c r="A732" s="110"/>
      <c r="E732" s="113"/>
      <c r="F732" s="110"/>
      <c r="J732" s="113"/>
      <c r="K732" s="110"/>
      <c r="O732" s="113"/>
      <c r="T732" s="114"/>
    </row>
    <row r="733" spans="1:20" ht="13.2">
      <c r="A733" s="110"/>
      <c r="E733" s="113"/>
      <c r="F733" s="110"/>
      <c r="J733" s="113"/>
      <c r="K733" s="110"/>
      <c r="O733" s="113"/>
      <c r="T733" s="114"/>
    </row>
    <row r="734" spans="1:20" ht="13.2">
      <c r="A734" s="110"/>
      <c r="E734" s="113"/>
      <c r="F734" s="110"/>
      <c r="J734" s="113"/>
      <c r="K734" s="110"/>
      <c r="O734" s="113"/>
      <c r="T734" s="114"/>
    </row>
    <row r="735" spans="1:20" ht="13.2">
      <c r="A735" s="110"/>
      <c r="E735" s="113"/>
      <c r="F735" s="110"/>
      <c r="J735" s="113"/>
      <c r="K735" s="110"/>
      <c r="O735" s="113"/>
      <c r="T735" s="114"/>
    </row>
    <row r="736" spans="1:20" ht="13.2">
      <c r="A736" s="110"/>
      <c r="E736" s="113"/>
      <c r="F736" s="110"/>
      <c r="J736" s="113"/>
      <c r="K736" s="110"/>
      <c r="O736" s="113"/>
      <c r="T736" s="114"/>
    </row>
    <row r="737" spans="1:20" ht="13.2">
      <c r="A737" s="110"/>
      <c r="E737" s="113"/>
      <c r="F737" s="110"/>
      <c r="J737" s="113"/>
      <c r="K737" s="110"/>
      <c r="O737" s="113"/>
      <c r="T737" s="114"/>
    </row>
    <row r="738" spans="1:20" ht="13.2">
      <c r="A738" s="110"/>
      <c r="E738" s="113"/>
      <c r="F738" s="110"/>
      <c r="J738" s="113"/>
      <c r="K738" s="110"/>
      <c r="O738" s="113"/>
      <c r="T738" s="114"/>
    </row>
    <row r="739" spans="1:20" ht="13.2">
      <c r="A739" s="110"/>
      <c r="E739" s="113"/>
      <c r="F739" s="110"/>
      <c r="J739" s="113"/>
      <c r="K739" s="110"/>
      <c r="O739" s="113"/>
      <c r="T739" s="114"/>
    </row>
    <row r="740" spans="1:20" ht="13.2">
      <c r="A740" s="110"/>
      <c r="E740" s="113"/>
      <c r="F740" s="110"/>
      <c r="J740" s="113"/>
      <c r="K740" s="110"/>
      <c r="O740" s="113"/>
      <c r="T740" s="114"/>
    </row>
    <row r="741" spans="1:20" ht="13.2">
      <c r="A741" s="110"/>
      <c r="E741" s="113"/>
      <c r="F741" s="110"/>
      <c r="J741" s="113"/>
      <c r="K741" s="110"/>
      <c r="O741" s="113"/>
      <c r="T741" s="114"/>
    </row>
    <row r="742" spans="1:20" ht="13.2">
      <c r="A742" s="110"/>
      <c r="E742" s="113"/>
      <c r="F742" s="110"/>
      <c r="J742" s="113"/>
      <c r="K742" s="110"/>
      <c r="O742" s="113"/>
      <c r="T742" s="114"/>
    </row>
    <row r="743" spans="1:20" ht="13.2">
      <c r="A743" s="110"/>
      <c r="E743" s="113"/>
      <c r="F743" s="110"/>
      <c r="J743" s="113"/>
      <c r="K743" s="110"/>
      <c r="O743" s="113"/>
      <c r="T743" s="114"/>
    </row>
    <row r="744" spans="1:20" ht="13.2">
      <c r="A744" s="110"/>
      <c r="E744" s="113"/>
      <c r="F744" s="110"/>
      <c r="J744" s="113"/>
      <c r="K744" s="110"/>
      <c r="O744" s="113"/>
      <c r="T744" s="114"/>
    </row>
    <row r="745" spans="1:20" ht="13.2">
      <c r="A745" s="110"/>
      <c r="E745" s="113"/>
      <c r="F745" s="110"/>
      <c r="J745" s="113"/>
      <c r="K745" s="110"/>
      <c r="O745" s="113"/>
      <c r="T745" s="114"/>
    </row>
    <row r="746" spans="1:20" ht="13.2">
      <c r="A746" s="110"/>
      <c r="E746" s="113"/>
      <c r="F746" s="110"/>
      <c r="J746" s="113"/>
      <c r="K746" s="110"/>
      <c r="O746" s="113"/>
      <c r="T746" s="114"/>
    </row>
    <row r="747" spans="1:20" ht="13.2">
      <c r="A747" s="110"/>
      <c r="E747" s="113"/>
      <c r="F747" s="110"/>
      <c r="J747" s="113"/>
      <c r="K747" s="110"/>
      <c r="O747" s="113"/>
      <c r="T747" s="114"/>
    </row>
    <row r="748" spans="1:20" ht="13.2">
      <c r="A748" s="110"/>
      <c r="E748" s="113"/>
      <c r="F748" s="110"/>
      <c r="J748" s="113"/>
      <c r="K748" s="110"/>
      <c r="O748" s="113"/>
      <c r="T748" s="114"/>
    </row>
    <row r="749" spans="1:20" ht="13.2">
      <c r="A749" s="110"/>
      <c r="E749" s="113"/>
      <c r="F749" s="110"/>
      <c r="J749" s="113"/>
      <c r="K749" s="110"/>
      <c r="O749" s="113"/>
      <c r="T749" s="114"/>
    </row>
    <row r="750" spans="1:20" ht="13.2">
      <c r="A750" s="110"/>
      <c r="E750" s="113"/>
      <c r="F750" s="110"/>
      <c r="J750" s="113"/>
      <c r="K750" s="110"/>
      <c r="O750" s="113"/>
      <c r="T750" s="114"/>
    </row>
    <row r="751" spans="1:20" ht="13.2">
      <c r="A751" s="110"/>
      <c r="E751" s="113"/>
      <c r="F751" s="110"/>
      <c r="J751" s="113"/>
      <c r="K751" s="110"/>
      <c r="O751" s="113"/>
      <c r="T751" s="114"/>
    </row>
    <row r="752" spans="1:20" ht="13.2">
      <c r="A752" s="110"/>
      <c r="E752" s="113"/>
      <c r="F752" s="110"/>
      <c r="J752" s="113"/>
      <c r="K752" s="110"/>
      <c r="O752" s="113"/>
      <c r="T752" s="114"/>
    </row>
    <row r="753" spans="1:20" ht="13.2">
      <c r="A753" s="110"/>
      <c r="E753" s="113"/>
      <c r="F753" s="110"/>
      <c r="J753" s="113"/>
      <c r="K753" s="110"/>
      <c r="O753" s="113"/>
      <c r="T753" s="114"/>
    </row>
    <row r="754" spans="1:20" ht="13.2">
      <c r="A754" s="110"/>
      <c r="E754" s="113"/>
      <c r="F754" s="110"/>
      <c r="J754" s="113"/>
      <c r="K754" s="110"/>
      <c r="O754" s="113"/>
      <c r="T754" s="114"/>
    </row>
    <row r="755" spans="1:20" ht="13.2">
      <c r="A755" s="110"/>
      <c r="E755" s="113"/>
      <c r="F755" s="110"/>
      <c r="J755" s="113"/>
      <c r="K755" s="110"/>
      <c r="O755" s="113"/>
      <c r="T755" s="114"/>
    </row>
    <row r="756" spans="1:20" ht="13.2">
      <c r="A756" s="110"/>
      <c r="E756" s="113"/>
      <c r="F756" s="110"/>
      <c r="J756" s="113"/>
      <c r="K756" s="110"/>
      <c r="O756" s="113"/>
      <c r="T756" s="114"/>
    </row>
    <row r="757" spans="1:20" ht="13.2">
      <c r="A757" s="110"/>
      <c r="E757" s="113"/>
      <c r="F757" s="110"/>
      <c r="J757" s="113"/>
      <c r="K757" s="110"/>
      <c r="O757" s="113"/>
      <c r="T757" s="114"/>
    </row>
    <row r="758" spans="1:20" ht="13.2">
      <c r="A758" s="110"/>
      <c r="E758" s="113"/>
      <c r="F758" s="110"/>
      <c r="J758" s="113"/>
      <c r="K758" s="110"/>
      <c r="O758" s="113"/>
      <c r="T758" s="114"/>
    </row>
    <row r="759" spans="1:20" ht="13.2">
      <c r="A759" s="110"/>
      <c r="E759" s="113"/>
      <c r="F759" s="110"/>
      <c r="J759" s="113"/>
      <c r="K759" s="110"/>
      <c r="O759" s="113"/>
      <c r="T759" s="114"/>
    </row>
    <row r="760" spans="1:20" ht="13.2">
      <c r="A760" s="110"/>
      <c r="E760" s="113"/>
      <c r="F760" s="110"/>
      <c r="J760" s="113"/>
      <c r="K760" s="110"/>
      <c r="O760" s="113"/>
      <c r="T760" s="114"/>
    </row>
    <row r="761" spans="1:20" ht="13.2">
      <c r="A761" s="110"/>
      <c r="E761" s="113"/>
      <c r="F761" s="110"/>
      <c r="J761" s="113"/>
      <c r="K761" s="110"/>
      <c r="O761" s="113"/>
      <c r="T761" s="114"/>
    </row>
    <row r="762" spans="1:20" ht="13.2">
      <c r="A762" s="110"/>
      <c r="E762" s="113"/>
      <c r="F762" s="110"/>
      <c r="J762" s="113"/>
      <c r="K762" s="110"/>
      <c r="O762" s="113"/>
      <c r="T762" s="114"/>
    </row>
    <row r="763" spans="1:20" ht="13.2">
      <c r="A763" s="110"/>
      <c r="E763" s="113"/>
      <c r="F763" s="110"/>
      <c r="J763" s="113"/>
      <c r="K763" s="110"/>
      <c r="O763" s="113"/>
      <c r="T763" s="114"/>
    </row>
    <row r="764" spans="1:20" ht="13.2">
      <c r="A764" s="110"/>
      <c r="E764" s="113"/>
      <c r="F764" s="110"/>
      <c r="J764" s="113"/>
      <c r="K764" s="110"/>
      <c r="O764" s="113"/>
      <c r="T764" s="114"/>
    </row>
    <row r="765" spans="1:20" ht="13.2">
      <c r="A765" s="110"/>
      <c r="E765" s="113"/>
      <c r="F765" s="110"/>
      <c r="J765" s="113"/>
      <c r="K765" s="110"/>
      <c r="O765" s="113"/>
      <c r="T765" s="114"/>
    </row>
    <row r="766" spans="1:20" ht="13.2">
      <c r="A766" s="110"/>
      <c r="E766" s="113"/>
      <c r="F766" s="110"/>
      <c r="J766" s="113"/>
      <c r="K766" s="110"/>
      <c r="O766" s="113"/>
      <c r="T766" s="114"/>
    </row>
    <row r="767" spans="1:20" ht="13.2">
      <c r="A767" s="110"/>
      <c r="E767" s="113"/>
      <c r="F767" s="110"/>
      <c r="J767" s="113"/>
      <c r="K767" s="110"/>
      <c r="O767" s="113"/>
      <c r="T767" s="114"/>
    </row>
    <row r="768" spans="1:20" ht="13.2">
      <c r="A768" s="110"/>
      <c r="E768" s="113"/>
      <c r="F768" s="110"/>
      <c r="J768" s="113"/>
      <c r="K768" s="110"/>
      <c r="O768" s="113"/>
      <c r="T768" s="114"/>
    </row>
    <row r="769" spans="1:20" ht="13.2">
      <c r="A769" s="110"/>
      <c r="E769" s="113"/>
      <c r="F769" s="110"/>
      <c r="J769" s="113"/>
      <c r="K769" s="110"/>
      <c r="O769" s="113"/>
      <c r="T769" s="114"/>
    </row>
    <row r="770" spans="1:20" ht="13.2">
      <c r="A770" s="110"/>
      <c r="E770" s="113"/>
      <c r="F770" s="110"/>
      <c r="J770" s="113"/>
      <c r="K770" s="110"/>
      <c r="O770" s="113"/>
      <c r="T770" s="114"/>
    </row>
    <row r="771" spans="1:20" ht="13.2">
      <c r="A771" s="110"/>
      <c r="E771" s="113"/>
      <c r="F771" s="110"/>
      <c r="J771" s="113"/>
      <c r="K771" s="110"/>
      <c r="O771" s="113"/>
      <c r="T771" s="114"/>
    </row>
    <row r="772" spans="1:20" ht="13.2">
      <c r="A772" s="110"/>
      <c r="E772" s="113"/>
      <c r="F772" s="110"/>
      <c r="J772" s="113"/>
      <c r="K772" s="110"/>
      <c r="O772" s="113"/>
      <c r="T772" s="114"/>
    </row>
    <row r="773" spans="1:20" ht="13.2">
      <c r="A773" s="110"/>
      <c r="E773" s="113"/>
      <c r="F773" s="110"/>
      <c r="J773" s="113"/>
      <c r="K773" s="110"/>
      <c r="O773" s="113"/>
      <c r="T773" s="114"/>
    </row>
    <row r="774" spans="1:20" ht="13.2">
      <c r="A774" s="110"/>
      <c r="E774" s="113"/>
      <c r="F774" s="110"/>
      <c r="J774" s="113"/>
      <c r="K774" s="110"/>
      <c r="O774" s="113"/>
      <c r="T774" s="114"/>
    </row>
    <row r="775" spans="1:20" ht="13.2">
      <c r="A775" s="110"/>
      <c r="E775" s="113"/>
      <c r="F775" s="110"/>
      <c r="J775" s="113"/>
      <c r="K775" s="110"/>
      <c r="O775" s="113"/>
      <c r="T775" s="114"/>
    </row>
    <row r="776" spans="1:20" ht="13.2">
      <c r="A776" s="110"/>
      <c r="E776" s="113"/>
      <c r="F776" s="110"/>
      <c r="J776" s="113"/>
      <c r="K776" s="110"/>
      <c r="O776" s="113"/>
      <c r="T776" s="114"/>
    </row>
    <row r="777" spans="1:20" ht="13.2">
      <c r="A777" s="110"/>
      <c r="E777" s="113"/>
      <c r="F777" s="110"/>
      <c r="J777" s="113"/>
      <c r="K777" s="110"/>
      <c r="O777" s="113"/>
      <c r="T777" s="114"/>
    </row>
    <row r="778" spans="1:20" ht="13.2">
      <c r="A778" s="110"/>
      <c r="E778" s="113"/>
      <c r="F778" s="110"/>
      <c r="J778" s="113"/>
      <c r="K778" s="110"/>
      <c r="O778" s="113"/>
      <c r="T778" s="114"/>
    </row>
    <row r="779" spans="1:20" ht="13.2">
      <c r="A779" s="110"/>
      <c r="E779" s="113"/>
      <c r="F779" s="110"/>
      <c r="J779" s="113"/>
      <c r="K779" s="110"/>
      <c r="O779" s="113"/>
      <c r="T779" s="114"/>
    </row>
    <row r="780" spans="1:20" ht="13.2">
      <c r="A780" s="110"/>
      <c r="E780" s="113"/>
      <c r="F780" s="110"/>
      <c r="J780" s="113"/>
      <c r="K780" s="110"/>
      <c r="O780" s="113"/>
      <c r="T780" s="114"/>
    </row>
    <row r="781" spans="1:20" ht="13.2">
      <c r="A781" s="110"/>
      <c r="E781" s="113"/>
      <c r="F781" s="110"/>
      <c r="J781" s="113"/>
      <c r="K781" s="110"/>
      <c r="O781" s="113"/>
      <c r="T781" s="114"/>
    </row>
    <row r="782" spans="1:20" ht="13.2">
      <c r="A782" s="110"/>
      <c r="E782" s="113"/>
      <c r="F782" s="110"/>
      <c r="J782" s="113"/>
      <c r="K782" s="110"/>
      <c r="O782" s="113"/>
      <c r="T782" s="114"/>
    </row>
    <row r="783" spans="1:20" ht="13.2">
      <c r="A783" s="110"/>
      <c r="E783" s="113"/>
      <c r="F783" s="110"/>
      <c r="J783" s="113"/>
      <c r="K783" s="110"/>
      <c r="O783" s="113"/>
      <c r="T783" s="114"/>
    </row>
    <row r="784" spans="1:20" ht="13.2">
      <c r="A784" s="110"/>
      <c r="E784" s="113"/>
      <c r="F784" s="110"/>
      <c r="J784" s="113"/>
      <c r="K784" s="110"/>
      <c r="O784" s="113"/>
      <c r="T784" s="114"/>
    </row>
    <row r="785" spans="1:20" ht="13.2">
      <c r="A785" s="110"/>
      <c r="E785" s="113"/>
      <c r="F785" s="110"/>
      <c r="J785" s="113"/>
      <c r="K785" s="110"/>
      <c r="O785" s="113"/>
      <c r="T785" s="114"/>
    </row>
    <row r="786" spans="1:20" ht="13.2">
      <c r="A786" s="110"/>
      <c r="E786" s="113"/>
      <c r="F786" s="110"/>
      <c r="J786" s="113"/>
      <c r="K786" s="110"/>
      <c r="O786" s="113"/>
      <c r="T786" s="114"/>
    </row>
    <row r="787" spans="1:20" ht="13.2">
      <c r="A787" s="110"/>
      <c r="E787" s="113"/>
      <c r="F787" s="110"/>
      <c r="J787" s="113"/>
      <c r="K787" s="110"/>
      <c r="O787" s="113"/>
      <c r="T787" s="114"/>
    </row>
    <row r="788" spans="1:20" ht="13.2">
      <c r="A788" s="110"/>
      <c r="E788" s="113"/>
      <c r="F788" s="110"/>
      <c r="J788" s="113"/>
      <c r="K788" s="110"/>
      <c r="O788" s="113"/>
      <c r="T788" s="114"/>
    </row>
    <row r="789" spans="1:20" ht="13.2">
      <c r="A789" s="110"/>
      <c r="E789" s="113"/>
      <c r="F789" s="110"/>
      <c r="J789" s="113"/>
      <c r="K789" s="110"/>
      <c r="O789" s="113"/>
      <c r="T789" s="114"/>
    </row>
    <row r="790" spans="1:20" ht="13.2">
      <c r="A790" s="110"/>
      <c r="E790" s="113"/>
      <c r="F790" s="110"/>
      <c r="J790" s="113"/>
      <c r="K790" s="110"/>
      <c r="O790" s="113"/>
      <c r="T790" s="114"/>
    </row>
    <row r="791" spans="1:20" ht="13.2">
      <c r="A791" s="110"/>
      <c r="E791" s="113"/>
      <c r="F791" s="110"/>
      <c r="J791" s="113"/>
      <c r="K791" s="110"/>
      <c r="O791" s="113"/>
      <c r="T791" s="114"/>
    </row>
    <row r="792" spans="1:20" ht="13.2">
      <c r="A792" s="110"/>
      <c r="E792" s="113"/>
      <c r="F792" s="110"/>
      <c r="J792" s="113"/>
      <c r="K792" s="110"/>
      <c r="O792" s="113"/>
      <c r="T792" s="114"/>
    </row>
    <row r="793" spans="1:20" ht="13.2">
      <c r="A793" s="110"/>
      <c r="E793" s="113"/>
      <c r="F793" s="110"/>
      <c r="J793" s="113"/>
      <c r="K793" s="110"/>
      <c r="O793" s="113"/>
      <c r="T793" s="114"/>
    </row>
    <row r="794" spans="1:20" ht="13.2">
      <c r="A794" s="110"/>
      <c r="E794" s="113"/>
      <c r="F794" s="110"/>
      <c r="J794" s="113"/>
      <c r="K794" s="110"/>
      <c r="O794" s="113"/>
      <c r="T794" s="114"/>
    </row>
    <row r="795" spans="1:20" ht="13.2">
      <c r="A795" s="110"/>
      <c r="E795" s="113"/>
      <c r="F795" s="110"/>
      <c r="J795" s="113"/>
      <c r="K795" s="110"/>
      <c r="O795" s="113"/>
      <c r="T795" s="114"/>
    </row>
    <row r="796" spans="1:20" ht="13.2">
      <c r="A796" s="110"/>
      <c r="E796" s="113"/>
      <c r="F796" s="110"/>
      <c r="J796" s="113"/>
      <c r="K796" s="110"/>
      <c r="O796" s="113"/>
      <c r="T796" s="114"/>
    </row>
    <row r="797" spans="1:20" ht="13.2">
      <c r="A797" s="110"/>
      <c r="E797" s="113"/>
      <c r="F797" s="110"/>
      <c r="J797" s="113"/>
      <c r="K797" s="110"/>
      <c r="O797" s="113"/>
      <c r="T797" s="114"/>
    </row>
    <row r="798" spans="1:20" ht="13.2">
      <c r="A798" s="110"/>
      <c r="E798" s="113"/>
      <c r="F798" s="110"/>
      <c r="J798" s="113"/>
      <c r="K798" s="110"/>
      <c r="O798" s="113"/>
      <c r="T798" s="114"/>
    </row>
    <row r="799" spans="1:20" ht="13.2">
      <c r="A799" s="110"/>
      <c r="E799" s="113"/>
      <c r="F799" s="110"/>
      <c r="J799" s="113"/>
      <c r="K799" s="110"/>
      <c r="O799" s="113"/>
      <c r="T799" s="114"/>
    </row>
    <row r="800" spans="1:20" ht="13.2">
      <c r="A800" s="110"/>
      <c r="E800" s="113"/>
      <c r="F800" s="110"/>
      <c r="J800" s="113"/>
      <c r="K800" s="110"/>
      <c r="O800" s="113"/>
      <c r="T800" s="114"/>
    </row>
    <row r="801" spans="1:20" ht="13.2">
      <c r="A801" s="110"/>
      <c r="E801" s="113"/>
      <c r="F801" s="110"/>
      <c r="J801" s="113"/>
      <c r="K801" s="110"/>
      <c r="O801" s="113"/>
      <c r="T801" s="114"/>
    </row>
    <row r="802" spans="1:20" ht="13.2">
      <c r="A802" s="110"/>
      <c r="E802" s="113"/>
      <c r="F802" s="110"/>
      <c r="J802" s="113"/>
      <c r="K802" s="110"/>
      <c r="O802" s="113"/>
      <c r="T802" s="114"/>
    </row>
    <row r="803" spans="1:20" ht="13.2">
      <c r="A803" s="110"/>
      <c r="E803" s="113"/>
      <c r="F803" s="110"/>
      <c r="J803" s="113"/>
      <c r="K803" s="110"/>
      <c r="O803" s="113"/>
      <c r="T803" s="114"/>
    </row>
    <row r="804" spans="1:20" ht="13.2">
      <c r="A804" s="110"/>
      <c r="E804" s="113"/>
      <c r="F804" s="110"/>
      <c r="J804" s="113"/>
      <c r="K804" s="110"/>
      <c r="O804" s="113"/>
      <c r="T804" s="114"/>
    </row>
    <row r="805" spans="1:20" ht="13.2">
      <c r="A805" s="110"/>
      <c r="E805" s="113"/>
      <c r="F805" s="110"/>
      <c r="J805" s="113"/>
      <c r="K805" s="110"/>
      <c r="O805" s="113"/>
      <c r="T805" s="114"/>
    </row>
    <row r="806" spans="1:20" ht="13.2">
      <c r="A806" s="110"/>
      <c r="E806" s="113"/>
      <c r="F806" s="110"/>
      <c r="J806" s="113"/>
      <c r="K806" s="110"/>
      <c r="O806" s="113"/>
      <c r="T806" s="114"/>
    </row>
    <row r="807" spans="1:20" ht="13.2">
      <c r="A807" s="110"/>
      <c r="E807" s="113"/>
      <c r="F807" s="110"/>
      <c r="J807" s="113"/>
      <c r="K807" s="110"/>
      <c r="O807" s="113"/>
      <c r="T807" s="114"/>
    </row>
    <row r="808" spans="1:20" ht="13.2">
      <c r="A808" s="110"/>
      <c r="E808" s="113"/>
      <c r="F808" s="110"/>
      <c r="J808" s="113"/>
      <c r="K808" s="110"/>
      <c r="O808" s="113"/>
      <c r="T808" s="114"/>
    </row>
    <row r="809" spans="1:20" ht="13.2">
      <c r="A809" s="110"/>
      <c r="E809" s="113"/>
      <c r="F809" s="110"/>
      <c r="J809" s="113"/>
      <c r="K809" s="110"/>
      <c r="O809" s="113"/>
      <c r="T809" s="114"/>
    </row>
    <row r="810" spans="1:20" ht="13.2">
      <c r="A810" s="110"/>
      <c r="E810" s="113"/>
      <c r="F810" s="110"/>
      <c r="J810" s="113"/>
      <c r="K810" s="110"/>
      <c r="O810" s="113"/>
      <c r="T810" s="114"/>
    </row>
    <row r="811" spans="1:20" ht="13.2">
      <c r="A811" s="110"/>
      <c r="E811" s="113"/>
      <c r="F811" s="110"/>
      <c r="J811" s="113"/>
      <c r="K811" s="110"/>
      <c r="O811" s="113"/>
      <c r="T811" s="114"/>
    </row>
    <row r="812" spans="1:20" ht="13.2">
      <c r="A812" s="110"/>
      <c r="E812" s="113"/>
      <c r="F812" s="110"/>
      <c r="J812" s="113"/>
      <c r="K812" s="110"/>
      <c r="O812" s="113"/>
      <c r="T812" s="114"/>
    </row>
    <row r="813" spans="1:20" ht="13.2">
      <c r="A813" s="110"/>
      <c r="E813" s="113"/>
      <c r="F813" s="110"/>
      <c r="J813" s="113"/>
      <c r="K813" s="110"/>
      <c r="O813" s="113"/>
      <c r="T813" s="114"/>
    </row>
    <row r="814" spans="1:20" ht="13.2">
      <c r="A814" s="110"/>
      <c r="E814" s="113"/>
      <c r="F814" s="110"/>
      <c r="J814" s="113"/>
      <c r="K814" s="110"/>
      <c r="O814" s="113"/>
      <c r="T814" s="114"/>
    </row>
    <row r="815" spans="1:20" ht="13.2">
      <c r="A815" s="110"/>
      <c r="E815" s="113"/>
      <c r="F815" s="110"/>
      <c r="J815" s="113"/>
      <c r="K815" s="110"/>
      <c r="O815" s="113"/>
      <c r="T815" s="114"/>
    </row>
    <row r="816" spans="1:20" ht="13.2">
      <c r="A816" s="110"/>
      <c r="E816" s="113"/>
      <c r="F816" s="110"/>
      <c r="J816" s="113"/>
      <c r="K816" s="110"/>
      <c r="O816" s="113"/>
      <c r="T816" s="114"/>
    </row>
    <row r="817" spans="1:20" ht="13.2">
      <c r="A817" s="110"/>
      <c r="E817" s="113"/>
      <c r="F817" s="110"/>
      <c r="J817" s="113"/>
      <c r="K817" s="110"/>
      <c r="O817" s="113"/>
      <c r="T817" s="114"/>
    </row>
    <row r="818" spans="1:20" ht="13.2">
      <c r="A818" s="110"/>
      <c r="E818" s="113"/>
      <c r="F818" s="110"/>
      <c r="J818" s="113"/>
      <c r="K818" s="110"/>
      <c r="O818" s="113"/>
      <c r="T818" s="114"/>
    </row>
    <row r="819" spans="1:20" ht="13.2">
      <c r="A819" s="110"/>
      <c r="E819" s="113"/>
      <c r="F819" s="110"/>
      <c r="J819" s="113"/>
      <c r="K819" s="110"/>
      <c r="O819" s="113"/>
      <c r="T819" s="114"/>
    </row>
    <row r="820" spans="1:20" ht="13.2">
      <c r="A820" s="110"/>
      <c r="E820" s="113"/>
      <c r="F820" s="110"/>
      <c r="J820" s="113"/>
      <c r="K820" s="110"/>
      <c r="O820" s="113"/>
      <c r="T820" s="114"/>
    </row>
    <row r="821" spans="1:20" ht="13.2">
      <c r="A821" s="110"/>
      <c r="E821" s="113"/>
      <c r="F821" s="110"/>
      <c r="J821" s="113"/>
      <c r="K821" s="110"/>
      <c r="O821" s="113"/>
      <c r="T821" s="114"/>
    </row>
    <row r="822" spans="1:20" ht="13.2">
      <c r="A822" s="110"/>
      <c r="E822" s="113"/>
      <c r="F822" s="110"/>
      <c r="J822" s="113"/>
      <c r="K822" s="110"/>
      <c r="O822" s="113"/>
      <c r="T822" s="114"/>
    </row>
    <row r="823" spans="1:20" ht="13.2">
      <c r="A823" s="110"/>
      <c r="E823" s="113"/>
      <c r="F823" s="110"/>
      <c r="J823" s="113"/>
      <c r="K823" s="110"/>
      <c r="O823" s="113"/>
      <c r="T823" s="114"/>
    </row>
    <row r="824" spans="1:20" ht="13.2">
      <c r="A824" s="110"/>
      <c r="E824" s="113"/>
      <c r="F824" s="110"/>
      <c r="J824" s="113"/>
      <c r="K824" s="110"/>
      <c r="O824" s="113"/>
      <c r="T824" s="114"/>
    </row>
    <row r="825" spans="1:20" ht="13.2">
      <c r="A825" s="110"/>
      <c r="E825" s="113"/>
      <c r="F825" s="110"/>
      <c r="J825" s="113"/>
      <c r="K825" s="110"/>
      <c r="O825" s="113"/>
      <c r="T825" s="114"/>
    </row>
    <row r="826" spans="1:20" ht="13.2">
      <c r="A826" s="110"/>
      <c r="E826" s="113"/>
      <c r="F826" s="110"/>
      <c r="J826" s="113"/>
      <c r="K826" s="110"/>
      <c r="O826" s="113"/>
      <c r="T826" s="114"/>
    </row>
    <row r="827" spans="1:20" ht="13.2">
      <c r="A827" s="110"/>
      <c r="E827" s="113"/>
      <c r="F827" s="110"/>
      <c r="J827" s="113"/>
      <c r="K827" s="110"/>
      <c r="O827" s="113"/>
      <c r="T827" s="114"/>
    </row>
    <row r="828" spans="1:20" ht="13.2">
      <c r="A828" s="110"/>
      <c r="E828" s="113"/>
      <c r="F828" s="110"/>
      <c r="J828" s="113"/>
      <c r="K828" s="110"/>
      <c r="O828" s="113"/>
      <c r="T828" s="114"/>
    </row>
    <row r="829" spans="1:20" ht="13.2">
      <c r="A829" s="110"/>
      <c r="E829" s="113"/>
      <c r="F829" s="110"/>
      <c r="J829" s="113"/>
      <c r="K829" s="110"/>
      <c r="O829" s="113"/>
      <c r="T829" s="114"/>
    </row>
    <row r="830" spans="1:20" ht="13.2">
      <c r="A830" s="110"/>
      <c r="E830" s="113"/>
      <c r="F830" s="110"/>
      <c r="J830" s="113"/>
      <c r="K830" s="110"/>
      <c r="O830" s="113"/>
      <c r="T830" s="114"/>
    </row>
    <row r="831" spans="1:20" ht="13.2">
      <c r="A831" s="110"/>
      <c r="E831" s="113"/>
      <c r="F831" s="110"/>
      <c r="J831" s="113"/>
      <c r="K831" s="110"/>
      <c r="O831" s="113"/>
      <c r="T831" s="114"/>
    </row>
    <row r="832" spans="1:20" ht="13.2">
      <c r="A832" s="110"/>
      <c r="E832" s="113"/>
      <c r="F832" s="110"/>
      <c r="J832" s="113"/>
      <c r="K832" s="110"/>
      <c r="O832" s="113"/>
      <c r="T832" s="114"/>
    </row>
    <row r="833" spans="1:20" ht="13.2">
      <c r="A833" s="110"/>
      <c r="E833" s="113"/>
      <c r="F833" s="110"/>
      <c r="J833" s="113"/>
      <c r="K833" s="110"/>
      <c r="O833" s="113"/>
      <c r="T833" s="114"/>
    </row>
    <row r="834" spans="1:20" ht="13.2">
      <c r="A834" s="110"/>
      <c r="E834" s="113"/>
      <c r="F834" s="110"/>
      <c r="J834" s="113"/>
      <c r="K834" s="110"/>
      <c r="O834" s="113"/>
      <c r="T834" s="114"/>
    </row>
    <row r="835" spans="1:20" ht="13.2">
      <c r="A835" s="110"/>
      <c r="E835" s="113"/>
      <c r="F835" s="110"/>
      <c r="J835" s="113"/>
      <c r="K835" s="110"/>
      <c r="O835" s="113"/>
      <c r="T835" s="114"/>
    </row>
    <row r="836" spans="1:20" ht="13.2">
      <c r="A836" s="110"/>
      <c r="E836" s="113"/>
      <c r="F836" s="110"/>
      <c r="J836" s="113"/>
      <c r="K836" s="110"/>
      <c r="O836" s="113"/>
      <c r="T836" s="114"/>
    </row>
    <row r="837" spans="1:20" ht="13.2">
      <c r="A837" s="110"/>
      <c r="E837" s="113"/>
      <c r="F837" s="110"/>
      <c r="J837" s="113"/>
      <c r="K837" s="110"/>
      <c r="O837" s="113"/>
      <c r="T837" s="114"/>
    </row>
    <row r="838" spans="1:20" ht="13.2">
      <c r="A838" s="110"/>
      <c r="E838" s="113"/>
      <c r="F838" s="110"/>
      <c r="J838" s="113"/>
      <c r="K838" s="110"/>
      <c r="O838" s="113"/>
      <c r="T838" s="114"/>
    </row>
    <row r="839" spans="1:20" ht="13.2">
      <c r="A839" s="110"/>
      <c r="E839" s="113"/>
      <c r="F839" s="110"/>
      <c r="J839" s="113"/>
      <c r="K839" s="110"/>
      <c r="O839" s="113"/>
      <c r="T839" s="114"/>
    </row>
    <row r="840" spans="1:20" ht="13.2">
      <c r="A840" s="110"/>
      <c r="E840" s="113"/>
      <c r="F840" s="110"/>
      <c r="J840" s="113"/>
      <c r="K840" s="110"/>
      <c r="O840" s="113"/>
      <c r="T840" s="114"/>
    </row>
    <row r="841" spans="1:20" ht="13.2">
      <c r="A841" s="110"/>
      <c r="E841" s="113"/>
      <c r="F841" s="110"/>
      <c r="J841" s="113"/>
      <c r="K841" s="110"/>
      <c r="O841" s="113"/>
      <c r="T841" s="114"/>
    </row>
    <row r="842" spans="1:20" ht="13.2">
      <c r="A842" s="110"/>
      <c r="E842" s="113"/>
      <c r="F842" s="110"/>
      <c r="J842" s="113"/>
      <c r="K842" s="110"/>
      <c r="O842" s="113"/>
      <c r="T842" s="114"/>
    </row>
    <row r="843" spans="1:20" ht="13.2">
      <c r="A843" s="110"/>
      <c r="E843" s="113"/>
      <c r="F843" s="110"/>
      <c r="J843" s="113"/>
      <c r="K843" s="110"/>
      <c r="O843" s="113"/>
      <c r="T843" s="114"/>
    </row>
    <row r="844" spans="1:20" ht="13.2">
      <c r="A844" s="110"/>
      <c r="E844" s="113"/>
      <c r="F844" s="110"/>
      <c r="J844" s="113"/>
      <c r="K844" s="110"/>
      <c r="O844" s="113"/>
      <c r="T844" s="114"/>
    </row>
    <row r="845" spans="1:20" ht="13.2">
      <c r="A845" s="110"/>
      <c r="E845" s="113"/>
      <c r="F845" s="110"/>
      <c r="J845" s="113"/>
      <c r="K845" s="110"/>
      <c r="O845" s="113"/>
      <c r="T845" s="114"/>
    </row>
    <row r="846" spans="1:20" ht="13.2">
      <c r="A846" s="110"/>
      <c r="E846" s="113"/>
      <c r="F846" s="110"/>
      <c r="J846" s="113"/>
      <c r="K846" s="110"/>
      <c r="O846" s="113"/>
      <c r="T846" s="114"/>
    </row>
    <row r="847" spans="1:20" ht="13.2">
      <c r="A847" s="110"/>
      <c r="E847" s="113"/>
      <c r="F847" s="110"/>
      <c r="J847" s="113"/>
      <c r="K847" s="110"/>
      <c r="O847" s="113"/>
      <c r="T847" s="114"/>
    </row>
    <row r="848" spans="1:20" ht="13.2">
      <c r="A848" s="110"/>
      <c r="E848" s="113"/>
      <c r="F848" s="110"/>
      <c r="J848" s="113"/>
      <c r="K848" s="110"/>
      <c r="O848" s="113"/>
      <c r="T848" s="114"/>
    </row>
    <row r="849" spans="1:20" ht="13.2">
      <c r="A849" s="110"/>
      <c r="E849" s="113"/>
      <c r="F849" s="110"/>
      <c r="J849" s="113"/>
      <c r="K849" s="110"/>
      <c r="O849" s="113"/>
      <c r="T849" s="114"/>
    </row>
    <row r="850" spans="1:20" ht="13.2">
      <c r="A850" s="110"/>
      <c r="E850" s="113"/>
      <c r="F850" s="110"/>
      <c r="J850" s="113"/>
      <c r="K850" s="110"/>
      <c r="O850" s="113"/>
      <c r="T850" s="114"/>
    </row>
    <row r="851" spans="1:20" ht="13.2">
      <c r="A851" s="110"/>
      <c r="E851" s="113"/>
      <c r="F851" s="110"/>
      <c r="J851" s="113"/>
      <c r="K851" s="110"/>
      <c r="O851" s="113"/>
      <c r="T851" s="114"/>
    </row>
    <row r="852" spans="1:20" ht="13.2">
      <c r="A852" s="110"/>
      <c r="E852" s="113"/>
      <c r="F852" s="110"/>
      <c r="J852" s="113"/>
      <c r="K852" s="110"/>
      <c r="O852" s="113"/>
      <c r="T852" s="114"/>
    </row>
    <row r="853" spans="1:20" ht="13.2">
      <c r="A853" s="110"/>
      <c r="E853" s="113"/>
      <c r="F853" s="110"/>
      <c r="J853" s="113"/>
      <c r="K853" s="110"/>
      <c r="O853" s="113"/>
      <c r="T853" s="114"/>
    </row>
    <row r="854" spans="1:20" ht="13.2">
      <c r="A854" s="110"/>
      <c r="E854" s="113"/>
      <c r="F854" s="110"/>
      <c r="J854" s="113"/>
      <c r="K854" s="110"/>
      <c r="O854" s="113"/>
      <c r="T854" s="114"/>
    </row>
    <row r="855" spans="1:20" ht="13.2">
      <c r="A855" s="110"/>
      <c r="E855" s="113"/>
      <c r="F855" s="110"/>
      <c r="J855" s="113"/>
      <c r="K855" s="110"/>
      <c r="O855" s="113"/>
      <c r="T855" s="114"/>
    </row>
    <row r="856" spans="1:20" ht="13.2">
      <c r="A856" s="110"/>
      <c r="E856" s="113"/>
      <c r="F856" s="110"/>
      <c r="J856" s="113"/>
      <c r="K856" s="110"/>
      <c r="O856" s="113"/>
      <c r="T856" s="114"/>
    </row>
    <row r="857" spans="1:20" ht="13.2">
      <c r="A857" s="110"/>
      <c r="E857" s="113"/>
      <c r="F857" s="110"/>
      <c r="J857" s="113"/>
      <c r="K857" s="110"/>
      <c r="O857" s="113"/>
      <c r="T857" s="114"/>
    </row>
    <row r="858" spans="1:20" ht="13.2">
      <c r="A858" s="110"/>
      <c r="E858" s="113"/>
      <c r="F858" s="110"/>
      <c r="J858" s="113"/>
      <c r="K858" s="110"/>
      <c r="O858" s="113"/>
      <c r="T858" s="114"/>
    </row>
    <row r="859" spans="1:20" ht="13.2">
      <c r="A859" s="110"/>
      <c r="E859" s="113"/>
      <c r="F859" s="110"/>
      <c r="J859" s="113"/>
      <c r="K859" s="110"/>
      <c r="O859" s="113"/>
      <c r="T859" s="114"/>
    </row>
    <row r="860" spans="1:20" ht="13.2">
      <c r="A860" s="110"/>
      <c r="E860" s="113"/>
      <c r="F860" s="110"/>
      <c r="J860" s="113"/>
      <c r="K860" s="110"/>
      <c r="O860" s="113"/>
      <c r="T860" s="114"/>
    </row>
    <row r="861" spans="1:20" ht="13.2">
      <c r="A861" s="110"/>
      <c r="E861" s="113"/>
      <c r="F861" s="110"/>
      <c r="J861" s="113"/>
      <c r="K861" s="110"/>
      <c r="O861" s="113"/>
      <c r="T861" s="114"/>
    </row>
    <row r="862" spans="1:20" ht="13.2">
      <c r="A862" s="110"/>
      <c r="E862" s="113"/>
      <c r="F862" s="110"/>
      <c r="J862" s="113"/>
      <c r="K862" s="110"/>
      <c r="O862" s="113"/>
      <c r="T862" s="114"/>
    </row>
    <row r="863" spans="1:20" ht="13.2">
      <c r="A863" s="110"/>
      <c r="E863" s="113"/>
      <c r="F863" s="110"/>
      <c r="J863" s="113"/>
      <c r="K863" s="110"/>
      <c r="O863" s="113"/>
      <c r="T863" s="114"/>
    </row>
    <row r="864" spans="1:20" ht="13.2">
      <c r="A864" s="110"/>
      <c r="E864" s="113"/>
      <c r="F864" s="110"/>
      <c r="J864" s="113"/>
      <c r="K864" s="110"/>
      <c r="O864" s="113"/>
      <c r="T864" s="114"/>
    </row>
    <row r="865" spans="1:20" ht="13.2">
      <c r="A865" s="110"/>
      <c r="E865" s="113"/>
      <c r="F865" s="110"/>
      <c r="J865" s="113"/>
      <c r="K865" s="110"/>
      <c r="O865" s="113"/>
      <c r="T865" s="114"/>
    </row>
    <row r="866" spans="1:20" ht="13.2">
      <c r="A866" s="110"/>
      <c r="E866" s="113"/>
      <c r="F866" s="110"/>
      <c r="J866" s="113"/>
      <c r="K866" s="110"/>
      <c r="O866" s="113"/>
      <c r="T866" s="114"/>
    </row>
    <row r="867" spans="1:20" ht="13.2">
      <c r="A867" s="110"/>
      <c r="E867" s="113"/>
      <c r="F867" s="110"/>
      <c r="J867" s="113"/>
      <c r="K867" s="110"/>
      <c r="O867" s="113"/>
      <c r="T867" s="114"/>
    </row>
    <row r="868" spans="1:20" ht="13.2">
      <c r="A868" s="110"/>
      <c r="E868" s="113"/>
      <c r="F868" s="110"/>
      <c r="J868" s="113"/>
      <c r="K868" s="110"/>
      <c r="O868" s="113"/>
      <c r="T868" s="114"/>
    </row>
    <row r="869" spans="1:20" ht="13.2">
      <c r="A869" s="110"/>
      <c r="E869" s="113"/>
      <c r="F869" s="110"/>
      <c r="J869" s="113"/>
      <c r="K869" s="110"/>
      <c r="O869" s="113"/>
      <c r="T869" s="114"/>
    </row>
    <row r="870" spans="1:20" ht="13.2">
      <c r="A870" s="110"/>
      <c r="E870" s="113"/>
      <c r="F870" s="110"/>
      <c r="J870" s="113"/>
      <c r="K870" s="110"/>
      <c r="O870" s="113"/>
      <c r="T870" s="114"/>
    </row>
    <row r="871" spans="1:20" ht="13.2">
      <c r="A871" s="110"/>
      <c r="E871" s="113"/>
      <c r="F871" s="110"/>
      <c r="J871" s="113"/>
      <c r="K871" s="110"/>
      <c r="O871" s="113"/>
      <c r="T871" s="114"/>
    </row>
    <row r="872" spans="1:20" ht="13.2">
      <c r="A872" s="110"/>
      <c r="E872" s="113"/>
      <c r="F872" s="110"/>
      <c r="J872" s="113"/>
      <c r="K872" s="110"/>
      <c r="O872" s="113"/>
      <c r="T872" s="114"/>
    </row>
    <row r="873" spans="1:20" ht="13.2">
      <c r="A873" s="110"/>
      <c r="E873" s="113"/>
      <c r="F873" s="110"/>
      <c r="J873" s="113"/>
      <c r="K873" s="110"/>
      <c r="O873" s="113"/>
      <c r="T873" s="114"/>
    </row>
    <row r="874" spans="1:20" ht="13.2">
      <c r="A874" s="110"/>
      <c r="E874" s="113"/>
      <c r="F874" s="110"/>
      <c r="J874" s="113"/>
      <c r="K874" s="110"/>
      <c r="O874" s="113"/>
      <c r="T874" s="114"/>
    </row>
    <row r="875" spans="1:20" ht="13.2">
      <c r="A875" s="110"/>
      <c r="E875" s="113"/>
      <c r="F875" s="110"/>
      <c r="J875" s="113"/>
      <c r="K875" s="110"/>
      <c r="O875" s="113"/>
      <c r="T875" s="114"/>
    </row>
    <row r="876" spans="1:20" ht="13.2">
      <c r="A876" s="110"/>
      <c r="E876" s="113"/>
      <c r="F876" s="110"/>
      <c r="J876" s="113"/>
      <c r="K876" s="110"/>
      <c r="O876" s="113"/>
      <c r="T876" s="114"/>
    </row>
    <row r="877" spans="1:20" ht="13.2">
      <c r="A877" s="110"/>
      <c r="E877" s="113"/>
      <c r="F877" s="110"/>
      <c r="J877" s="113"/>
      <c r="K877" s="110"/>
      <c r="O877" s="113"/>
      <c r="T877" s="114"/>
    </row>
    <row r="878" spans="1:20" ht="13.2">
      <c r="A878" s="110"/>
      <c r="E878" s="113"/>
      <c r="F878" s="110"/>
      <c r="J878" s="113"/>
      <c r="K878" s="110"/>
      <c r="O878" s="113"/>
      <c r="T878" s="114"/>
    </row>
    <row r="879" spans="1:20" ht="13.2">
      <c r="A879" s="110"/>
      <c r="E879" s="113"/>
      <c r="F879" s="110"/>
      <c r="J879" s="113"/>
      <c r="K879" s="110"/>
      <c r="O879" s="113"/>
      <c r="T879" s="114"/>
    </row>
    <row r="880" spans="1:20" ht="13.2">
      <c r="A880" s="110"/>
      <c r="E880" s="113"/>
      <c r="F880" s="110"/>
      <c r="J880" s="113"/>
      <c r="K880" s="110"/>
      <c r="O880" s="113"/>
      <c r="T880" s="114"/>
    </row>
    <row r="881" spans="1:20" ht="13.2">
      <c r="A881" s="110"/>
      <c r="E881" s="113"/>
      <c r="F881" s="110"/>
      <c r="J881" s="113"/>
      <c r="K881" s="110"/>
      <c r="O881" s="113"/>
      <c r="T881" s="114"/>
    </row>
    <row r="882" spans="1:20" ht="13.2">
      <c r="A882" s="110"/>
      <c r="E882" s="113"/>
      <c r="F882" s="110"/>
      <c r="J882" s="113"/>
      <c r="K882" s="110"/>
      <c r="O882" s="113"/>
      <c r="T882" s="114"/>
    </row>
    <row r="883" spans="1:20" ht="13.2">
      <c r="A883" s="110"/>
      <c r="E883" s="113"/>
      <c r="F883" s="110"/>
      <c r="J883" s="113"/>
      <c r="K883" s="110"/>
      <c r="O883" s="113"/>
      <c r="T883" s="114"/>
    </row>
    <row r="884" spans="1:20" ht="13.2">
      <c r="A884" s="110"/>
      <c r="E884" s="113"/>
      <c r="F884" s="110"/>
      <c r="J884" s="113"/>
      <c r="K884" s="110"/>
      <c r="O884" s="113"/>
      <c r="T884" s="114"/>
    </row>
    <row r="885" spans="1:20" ht="13.2">
      <c r="A885" s="110"/>
      <c r="E885" s="113"/>
      <c r="F885" s="110"/>
      <c r="J885" s="113"/>
      <c r="K885" s="110"/>
      <c r="O885" s="113"/>
      <c r="T885" s="114"/>
    </row>
    <row r="886" spans="1:20" ht="13.2">
      <c r="A886" s="110"/>
      <c r="E886" s="113"/>
      <c r="F886" s="110"/>
      <c r="J886" s="113"/>
      <c r="K886" s="110"/>
      <c r="O886" s="113"/>
      <c r="T886" s="114"/>
    </row>
    <row r="887" spans="1:20" ht="13.2">
      <c r="A887" s="110"/>
      <c r="E887" s="113"/>
      <c r="F887" s="110"/>
      <c r="J887" s="113"/>
      <c r="K887" s="110"/>
      <c r="O887" s="113"/>
      <c r="T887" s="114"/>
    </row>
    <row r="888" spans="1:20" ht="13.2">
      <c r="A888" s="110"/>
      <c r="E888" s="113"/>
      <c r="F888" s="110"/>
      <c r="J888" s="113"/>
      <c r="K888" s="110"/>
      <c r="O888" s="113"/>
      <c r="T888" s="114"/>
    </row>
    <row r="889" spans="1:20" ht="13.2">
      <c r="A889" s="110"/>
      <c r="E889" s="113"/>
      <c r="F889" s="110"/>
      <c r="J889" s="113"/>
      <c r="K889" s="110"/>
      <c r="O889" s="113"/>
      <c r="T889" s="114"/>
    </row>
    <row r="890" spans="1:20" ht="13.2">
      <c r="A890" s="110"/>
      <c r="E890" s="113"/>
      <c r="F890" s="110"/>
      <c r="J890" s="113"/>
      <c r="K890" s="110"/>
      <c r="O890" s="113"/>
      <c r="T890" s="114"/>
    </row>
    <row r="891" spans="1:20" ht="13.2">
      <c r="A891" s="110"/>
      <c r="E891" s="113"/>
      <c r="F891" s="110"/>
      <c r="J891" s="113"/>
      <c r="K891" s="110"/>
      <c r="O891" s="113"/>
      <c r="T891" s="114"/>
    </row>
    <row r="892" spans="1:20" ht="13.2">
      <c r="A892" s="110"/>
      <c r="E892" s="113"/>
      <c r="F892" s="110"/>
      <c r="J892" s="113"/>
      <c r="K892" s="110"/>
      <c r="O892" s="113"/>
      <c r="T892" s="114"/>
    </row>
    <row r="893" spans="1:20" ht="13.2">
      <c r="A893" s="110"/>
      <c r="E893" s="113"/>
      <c r="F893" s="110"/>
      <c r="J893" s="113"/>
      <c r="K893" s="110"/>
      <c r="O893" s="113"/>
      <c r="T893" s="114"/>
    </row>
    <row r="894" spans="1:20" ht="13.2">
      <c r="A894" s="110"/>
      <c r="E894" s="113"/>
      <c r="F894" s="110"/>
      <c r="J894" s="113"/>
      <c r="K894" s="110"/>
      <c r="O894" s="113"/>
      <c r="T894" s="114"/>
    </row>
    <row r="895" spans="1:20" ht="13.2">
      <c r="A895" s="110"/>
      <c r="E895" s="113"/>
      <c r="F895" s="110"/>
      <c r="J895" s="113"/>
      <c r="K895" s="110"/>
      <c r="O895" s="113"/>
      <c r="T895" s="114"/>
    </row>
    <row r="896" spans="1:20" ht="13.2">
      <c r="A896" s="110"/>
      <c r="E896" s="113"/>
      <c r="F896" s="110"/>
      <c r="J896" s="113"/>
      <c r="K896" s="110"/>
      <c r="O896" s="113"/>
      <c r="T896" s="114"/>
    </row>
    <row r="897" spans="1:20" ht="13.2">
      <c r="A897" s="110"/>
      <c r="E897" s="113"/>
      <c r="F897" s="110"/>
      <c r="J897" s="113"/>
      <c r="K897" s="110"/>
      <c r="O897" s="113"/>
      <c r="T897" s="114"/>
    </row>
    <row r="898" spans="1:20" ht="13.2">
      <c r="A898" s="110"/>
      <c r="E898" s="113"/>
      <c r="F898" s="110"/>
      <c r="J898" s="113"/>
      <c r="K898" s="110"/>
      <c r="O898" s="113"/>
      <c r="T898" s="114"/>
    </row>
    <row r="899" spans="1:20" ht="13.2">
      <c r="A899" s="110"/>
      <c r="E899" s="113"/>
      <c r="F899" s="110"/>
      <c r="J899" s="113"/>
      <c r="K899" s="110"/>
      <c r="O899" s="113"/>
      <c r="T899" s="114"/>
    </row>
    <row r="900" spans="1:20" ht="13.2">
      <c r="A900" s="110"/>
      <c r="E900" s="113"/>
      <c r="F900" s="110"/>
      <c r="J900" s="113"/>
      <c r="K900" s="110"/>
      <c r="O900" s="113"/>
      <c r="T900" s="114"/>
    </row>
    <row r="901" spans="1:20" ht="13.2">
      <c r="A901" s="110"/>
      <c r="E901" s="113"/>
      <c r="F901" s="110"/>
      <c r="J901" s="113"/>
      <c r="K901" s="110"/>
      <c r="O901" s="113"/>
      <c r="T901" s="114"/>
    </row>
    <row r="902" spans="1:20" ht="13.2">
      <c r="A902" s="110"/>
      <c r="E902" s="113"/>
      <c r="F902" s="110"/>
      <c r="J902" s="113"/>
      <c r="K902" s="110"/>
      <c r="O902" s="113"/>
      <c r="T902" s="114"/>
    </row>
    <row r="903" spans="1:20" ht="13.2">
      <c r="A903" s="110"/>
      <c r="E903" s="113"/>
      <c r="F903" s="110"/>
      <c r="J903" s="113"/>
      <c r="K903" s="110"/>
      <c r="O903" s="113"/>
      <c r="T903" s="114"/>
    </row>
    <row r="904" spans="1:20" ht="13.2">
      <c r="A904" s="110"/>
      <c r="E904" s="113"/>
      <c r="F904" s="110"/>
      <c r="J904" s="113"/>
      <c r="K904" s="110"/>
      <c r="O904" s="113"/>
      <c r="T904" s="114"/>
    </row>
    <row r="905" spans="1:20" ht="13.2">
      <c r="A905" s="110"/>
      <c r="E905" s="113"/>
      <c r="F905" s="110"/>
      <c r="J905" s="113"/>
      <c r="K905" s="110"/>
      <c r="O905" s="113"/>
      <c r="T905" s="114"/>
    </row>
    <row r="906" spans="1:20" ht="13.2">
      <c r="A906" s="110"/>
      <c r="E906" s="113"/>
      <c r="F906" s="110"/>
      <c r="J906" s="113"/>
      <c r="K906" s="110"/>
      <c r="O906" s="113"/>
      <c r="T906" s="114"/>
    </row>
    <row r="907" spans="1:20" ht="13.2">
      <c r="A907" s="110"/>
      <c r="E907" s="113"/>
      <c r="F907" s="110"/>
      <c r="J907" s="113"/>
      <c r="K907" s="110"/>
      <c r="O907" s="113"/>
      <c r="T907" s="114"/>
    </row>
    <row r="908" spans="1:20" ht="13.2">
      <c r="A908" s="110"/>
      <c r="E908" s="113"/>
      <c r="F908" s="110"/>
      <c r="J908" s="113"/>
      <c r="K908" s="110"/>
      <c r="O908" s="113"/>
      <c r="T908" s="114"/>
    </row>
    <row r="909" spans="1:20" ht="13.2">
      <c r="A909" s="110"/>
      <c r="E909" s="113"/>
      <c r="F909" s="110"/>
      <c r="J909" s="113"/>
      <c r="K909" s="110"/>
      <c r="O909" s="113"/>
      <c r="T909" s="114"/>
    </row>
    <row r="910" spans="1:20" ht="13.2">
      <c r="A910" s="110"/>
      <c r="E910" s="113"/>
      <c r="F910" s="110"/>
      <c r="J910" s="113"/>
      <c r="K910" s="110"/>
      <c r="O910" s="113"/>
      <c r="T910" s="114"/>
    </row>
    <row r="911" spans="1:20" ht="13.2">
      <c r="A911" s="110"/>
      <c r="E911" s="113"/>
      <c r="F911" s="110"/>
      <c r="J911" s="113"/>
      <c r="K911" s="110"/>
      <c r="O911" s="113"/>
      <c r="T911" s="114"/>
    </row>
    <row r="912" spans="1:20" ht="13.2">
      <c r="A912" s="110"/>
      <c r="E912" s="113"/>
      <c r="F912" s="110"/>
      <c r="J912" s="113"/>
      <c r="K912" s="110"/>
      <c r="O912" s="113"/>
      <c r="T912" s="114"/>
    </row>
    <row r="913" spans="1:20" ht="13.2">
      <c r="A913" s="110"/>
      <c r="E913" s="113"/>
      <c r="F913" s="110"/>
      <c r="J913" s="113"/>
      <c r="K913" s="110"/>
      <c r="O913" s="113"/>
      <c r="T913" s="114"/>
    </row>
    <row r="914" spans="1:20" ht="13.2">
      <c r="A914" s="110"/>
      <c r="E914" s="113"/>
      <c r="F914" s="110"/>
      <c r="J914" s="113"/>
      <c r="K914" s="110"/>
      <c r="O914" s="113"/>
      <c r="T914" s="114"/>
    </row>
    <row r="915" spans="1:20" ht="13.2">
      <c r="A915" s="110"/>
      <c r="E915" s="113"/>
      <c r="F915" s="110"/>
      <c r="J915" s="113"/>
      <c r="K915" s="110"/>
      <c r="O915" s="113"/>
      <c r="T915" s="114"/>
    </row>
    <row r="916" spans="1:20" ht="13.2">
      <c r="A916" s="110"/>
      <c r="E916" s="113"/>
      <c r="F916" s="110"/>
      <c r="J916" s="113"/>
      <c r="K916" s="110"/>
      <c r="O916" s="113"/>
      <c r="T916" s="114"/>
    </row>
    <row r="917" spans="1:20" ht="13.2">
      <c r="A917" s="110"/>
      <c r="E917" s="113"/>
      <c r="F917" s="110"/>
      <c r="J917" s="113"/>
      <c r="K917" s="110"/>
      <c r="O917" s="113"/>
      <c r="T917" s="114"/>
    </row>
    <row r="918" spans="1:20" ht="13.2">
      <c r="A918" s="110"/>
      <c r="E918" s="113"/>
      <c r="F918" s="110"/>
      <c r="J918" s="113"/>
      <c r="K918" s="110"/>
      <c r="O918" s="113"/>
      <c r="T918" s="114"/>
    </row>
    <row r="919" spans="1:20" ht="13.2">
      <c r="A919" s="110"/>
      <c r="E919" s="113"/>
      <c r="F919" s="110"/>
      <c r="J919" s="113"/>
      <c r="K919" s="110"/>
      <c r="O919" s="113"/>
      <c r="T919" s="114"/>
    </row>
    <row r="920" spans="1:20" ht="13.2">
      <c r="A920" s="110"/>
      <c r="E920" s="113"/>
      <c r="F920" s="110"/>
      <c r="J920" s="113"/>
      <c r="K920" s="110"/>
      <c r="O920" s="113"/>
      <c r="T920" s="114"/>
    </row>
    <row r="921" spans="1:20" ht="13.2">
      <c r="A921" s="110"/>
      <c r="E921" s="113"/>
      <c r="F921" s="110"/>
      <c r="J921" s="113"/>
      <c r="K921" s="110"/>
      <c r="O921" s="113"/>
      <c r="T921" s="114"/>
    </row>
    <row r="922" spans="1:20" ht="13.2">
      <c r="A922" s="110"/>
      <c r="E922" s="113"/>
      <c r="F922" s="110"/>
      <c r="J922" s="113"/>
      <c r="K922" s="110"/>
      <c r="O922" s="113"/>
      <c r="T922" s="114"/>
    </row>
    <row r="923" spans="1:20" ht="13.2">
      <c r="A923" s="110"/>
      <c r="E923" s="113"/>
      <c r="F923" s="110"/>
      <c r="J923" s="113"/>
      <c r="K923" s="110"/>
      <c r="O923" s="113"/>
      <c r="T923" s="114"/>
    </row>
    <row r="924" spans="1:20" ht="13.2">
      <c r="A924" s="110"/>
      <c r="E924" s="113"/>
      <c r="F924" s="110"/>
      <c r="J924" s="113"/>
      <c r="K924" s="110"/>
      <c r="O924" s="113"/>
      <c r="T924" s="114"/>
    </row>
    <row r="925" spans="1:20" ht="13.2">
      <c r="A925" s="110"/>
      <c r="E925" s="113"/>
      <c r="F925" s="110"/>
      <c r="J925" s="113"/>
      <c r="K925" s="110"/>
      <c r="O925" s="113"/>
      <c r="T925" s="114"/>
    </row>
    <row r="926" spans="1:20" ht="13.2">
      <c r="A926" s="110"/>
      <c r="E926" s="113"/>
      <c r="F926" s="110"/>
      <c r="J926" s="113"/>
      <c r="K926" s="110"/>
      <c r="O926" s="113"/>
      <c r="T926" s="114"/>
    </row>
    <row r="927" spans="1:20" ht="13.2">
      <c r="A927" s="110"/>
      <c r="E927" s="113"/>
      <c r="F927" s="110"/>
      <c r="J927" s="113"/>
      <c r="K927" s="110"/>
      <c r="O927" s="113"/>
      <c r="T927" s="114"/>
    </row>
    <row r="928" spans="1:20" ht="13.2">
      <c r="A928" s="110"/>
      <c r="E928" s="113"/>
      <c r="F928" s="110"/>
      <c r="J928" s="113"/>
      <c r="K928" s="110"/>
      <c r="O928" s="113"/>
      <c r="T928" s="114"/>
    </row>
    <row r="929" spans="1:20" ht="13.2">
      <c r="A929" s="110"/>
      <c r="E929" s="113"/>
      <c r="F929" s="110"/>
      <c r="J929" s="113"/>
      <c r="K929" s="110"/>
      <c r="O929" s="113"/>
      <c r="T929" s="114"/>
    </row>
    <row r="930" spans="1:20" ht="13.2">
      <c r="A930" s="110"/>
      <c r="E930" s="113"/>
      <c r="F930" s="110"/>
      <c r="J930" s="113"/>
      <c r="K930" s="110"/>
      <c r="O930" s="113"/>
      <c r="T930" s="114"/>
    </row>
    <row r="931" spans="1:20" ht="13.2">
      <c r="A931" s="110"/>
      <c r="E931" s="113"/>
      <c r="F931" s="110"/>
      <c r="J931" s="113"/>
      <c r="K931" s="110"/>
      <c r="O931" s="113"/>
      <c r="T931" s="114"/>
    </row>
    <row r="932" spans="1:20" ht="13.2">
      <c r="A932" s="110"/>
      <c r="E932" s="113"/>
      <c r="F932" s="110"/>
      <c r="J932" s="113"/>
      <c r="K932" s="110"/>
      <c r="O932" s="113"/>
      <c r="T932" s="114"/>
    </row>
    <row r="933" spans="1:20" ht="13.2">
      <c r="A933" s="110"/>
      <c r="E933" s="113"/>
      <c r="F933" s="110"/>
      <c r="J933" s="113"/>
      <c r="K933" s="110"/>
      <c r="O933" s="113"/>
      <c r="T933" s="114"/>
    </row>
    <row r="934" spans="1:20" ht="13.2">
      <c r="A934" s="110"/>
      <c r="E934" s="113"/>
      <c r="F934" s="110"/>
      <c r="J934" s="113"/>
      <c r="K934" s="110"/>
      <c r="O934" s="113"/>
      <c r="T934" s="114"/>
    </row>
    <row r="935" spans="1:20" ht="13.2">
      <c r="A935" s="110"/>
      <c r="E935" s="113"/>
      <c r="F935" s="110"/>
      <c r="J935" s="113"/>
      <c r="K935" s="110"/>
      <c r="O935" s="113"/>
      <c r="T935" s="114"/>
    </row>
    <row r="936" spans="1:20" ht="13.2">
      <c r="A936" s="110"/>
      <c r="E936" s="113"/>
      <c r="F936" s="110"/>
      <c r="J936" s="113"/>
      <c r="K936" s="110"/>
      <c r="O936" s="113"/>
      <c r="T936" s="114"/>
    </row>
    <row r="937" spans="1:20" ht="13.2">
      <c r="A937" s="110"/>
      <c r="E937" s="113"/>
      <c r="F937" s="110"/>
      <c r="J937" s="113"/>
      <c r="K937" s="110"/>
      <c r="O937" s="113"/>
      <c r="T937" s="114"/>
    </row>
    <row r="938" spans="1:20" ht="13.2">
      <c r="A938" s="110"/>
      <c r="E938" s="113"/>
      <c r="F938" s="110"/>
      <c r="J938" s="113"/>
      <c r="K938" s="110"/>
      <c r="O938" s="113"/>
      <c r="T938" s="114"/>
    </row>
    <row r="939" spans="1:20" ht="13.2">
      <c r="A939" s="110"/>
      <c r="E939" s="113"/>
      <c r="F939" s="110"/>
      <c r="J939" s="113"/>
      <c r="K939" s="110"/>
      <c r="O939" s="113"/>
      <c r="T939" s="114"/>
    </row>
    <row r="940" spans="1:20" ht="13.2">
      <c r="A940" s="110"/>
      <c r="E940" s="113"/>
      <c r="F940" s="110"/>
      <c r="J940" s="113"/>
      <c r="K940" s="110"/>
      <c r="O940" s="113"/>
      <c r="T940" s="114"/>
    </row>
    <row r="941" spans="1:20" ht="13.2">
      <c r="A941" s="110"/>
      <c r="E941" s="113"/>
      <c r="F941" s="110"/>
      <c r="J941" s="113"/>
      <c r="K941" s="110"/>
      <c r="O941" s="113"/>
      <c r="T941" s="114"/>
    </row>
    <row r="942" spans="1:20" ht="13.2">
      <c r="A942" s="110"/>
      <c r="E942" s="113"/>
      <c r="F942" s="110"/>
      <c r="J942" s="113"/>
      <c r="K942" s="110"/>
      <c r="O942" s="113"/>
      <c r="T942" s="114"/>
    </row>
    <row r="943" spans="1:20" ht="13.2">
      <c r="A943" s="110"/>
      <c r="E943" s="113"/>
      <c r="F943" s="110"/>
      <c r="J943" s="113"/>
      <c r="K943" s="110"/>
      <c r="O943" s="113"/>
      <c r="T943" s="114"/>
    </row>
    <row r="944" spans="1:20" ht="13.2">
      <c r="A944" s="110"/>
      <c r="E944" s="113"/>
      <c r="F944" s="110"/>
      <c r="J944" s="113"/>
      <c r="K944" s="110"/>
      <c r="O944" s="113"/>
      <c r="T944" s="114"/>
    </row>
    <row r="945" spans="1:20" ht="13.2">
      <c r="A945" s="110"/>
      <c r="E945" s="113"/>
      <c r="F945" s="110"/>
      <c r="J945" s="113"/>
      <c r="K945" s="110"/>
      <c r="O945" s="113"/>
      <c r="T945" s="114"/>
    </row>
    <row r="946" spans="1:20" ht="13.2">
      <c r="A946" s="110"/>
      <c r="E946" s="113"/>
      <c r="F946" s="110"/>
      <c r="J946" s="113"/>
      <c r="K946" s="110"/>
      <c r="O946" s="113"/>
      <c r="T946" s="114"/>
    </row>
    <row r="947" spans="1:20" ht="13.2">
      <c r="A947" s="110"/>
      <c r="E947" s="113"/>
      <c r="F947" s="110"/>
      <c r="J947" s="113"/>
      <c r="K947" s="110"/>
      <c r="O947" s="113"/>
      <c r="T947" s="114"/>
    </row>
    <row r="948" spans="1:20" ht="13.2">
      <c r="A948" s="110"/>
      <c r="E948" s="113"/>
      <c r="F948" s="110"/>
      <c r="J948" s="113"/>
      <c r="K948" s="110"/>
      <c r="O948" s="113"/>
      <c r="T948" s="114"/>
    </row>
    <row r="949" spans="1:20" ht="13.2">
      <c r="A949" s="110"/>
      <c r="E949" s="113"/>
      <c r="F949" s="110"/>
      <c r="J949" s="113"/>
      <c r="K949" s="110"/>
      <c r="O949" s="113"/>
      <c r="T949" s="114"/>
    </row>
    <row r="950" spans="1:20" ht="13.2">
      <c r="A950" s="110"/>
      <c r="E950" s="113"/>
      <c r="F950" s="110"/>
      <c r="J950" s="113"/>
      <c r="K950" s="110"/>
      <c r="O950" s="113"/>
      <c r="T950" s="114"/>
    </row>
    <row r="951" spans="1:20" ht="13.2">
      <c r="A951" s="110"/>
      <c r="E951" s="113"/>
      <c r="F951" s="110"/>
      <c r="J951" s="113"/>
      <c r="K951" s="110"/>
      <c r="O951" s="113"/>
      <c r="T951" s="114"/>
    </row>
    <row r="952" spans="1:20" ht="13.2">
      <c r="A952" s="110"/>
      <c r="E952" s="113"/>
      <c r="F952" s="110"/>
      <c r="J952" s="113"/>
      <c r="K952" s="110"/>
      <c r="O952" s="113"/>
      <c r="T952" s="114"/>
    </row>
    <row r="953" spans="1:20" ht="13.2">
      <c r="A953" s="110"/>
      <c r="E953" s="113"/>
      <c r="F953" s="110"/>
      <c r="J953" s="113"/>
      <c r="K953" s="110"/>
      <c r="O953" s="113"/>
      <c r="T953" s="114"/>
    </row>
    <row r="954" spans="1:20" ht="13.2">
      <c r="A954" s="110"/>
      <c r="E954" s="113"/>
      <c r="F954" s="110"/>
      <c r="J954" s="113"/>
      <c r="K954" s="110"/>
      <c r="O954" s="113"/>
      <c r="T954" s="114"/>
    </row>
    <row r="955" spans="1:20" ht="13.2">
      <c r="A955" s="110"/>
      <c r="E955" s="113"/>
      <c r="F955" s="110"/>
      <c r="J955" s="113"/>
      <c r="K955" s="110"/>
      <c r="O955" s="113"/>
      <c r="T955" s="114"/>
    </row>
    <row r="956" spans="1:20" ht="13.2">
      <c r="A956" s="110"/>
      <c r="E956" s="113"/>
      <c r="F956" s="110"/>
      <c r="J956" s="113"/>
      <c r="K956" s="110"/>
      <c r="O956" s="113"/>
      <c r="T956" s="114"/>
    </row>
    <row r="957" spans="1:20" ht="13.2">
      <c r="A957" s="110"/>
      <c r="E957" s="113"/>
      <c r="F957" s="110"/>
      <c r="J957" s="113"/>
      <c r="K957" s="110"/>
      <c r="O957" s="113"/>
      <c r="T957" s="114"/>
    </row>
    <row r="958" spans="1:20" ht="13.2">
      <c r="A958" s="110"/>
      <c r="E958" s="113"/>
      <c r="F958" s="110"/>
      <c r="J958" s="113"/>
      <c r="K958" s="110"/>
      <c r="O958" s="113"/>
      <c r="T958" s="114"/>
    </row>
    <row r="959" spans="1:20" ht="13.2">
      <c r="A959" s="110"/>
      <c r="E959" s="113"/>
      <c r="F959" s="110"/>
      <c r="J959" s="113"/>
      <c r="K959" s="110"/>
      <c r="O959" s="113"/>
      <c r="T959" s="114"/>
    </row>
    <row r="960" spans="1:20" ht="13.2">
      <c r="A960" s="110"/>
      <c r="E960" s="113"/>
      <c r="F960" s="110"/>
      <c r="J960" s="113"/>
      <c r="K960" s="110"/>
      <c r="O960" s="113"/>
      <c r="T960" s="114"/>
    </row>
    <row r="961" spans="1:20" ht="13.2">
      <c r="A961" s="110"/>
      <c r="E961" s="113"/>
      <c r="F961" s="110"/>
      <c r="J961" s="113"/>
      <c r="K961" s="110"/>
      <c r="O961" s="113"/>
      <c r="T961" s="114"/>
    </row>
    <row r="962" spans="1:20" ht="13.2">
      <c r="A962" s="110"/>
      <c r="E962" s="113"/>
      <c r="F962" s="110"/>
      <c r="J962" s="113"/>
      <c r="K962" s="110"/>
      <c r="O962" s="113"/>
      <c r="T962" s="114"/>
    </row>
    <row r="963" spans="1:20" ht="13.2">
      <c r="A963" s="110"/>
      <c r="E963" s="113"/>
      <c r="F963" s="110"/>
      <c r="J963" s="113"/>
      <c r="K963" s="110"/>
      <c r="O963" s="113"/>
      <c r="T963" s="114"/>
    </row>
    <row r="964" spans="1:20" ht="13.2">
      <c r="A964" s="110"/>
      <c r="E964" s="113"/>
      <c r="F964" s="110"/>
      <c r="J964" s="113"/>
      <c r="K964" s="110"/>
      <c r="O964" s="113"/>
      <c r="T964" s="114"/>
    </row>
    <row r="965" spans="1:20" ht="13.2">
      <c r="A965" s="110"/>
      <c r="E965" s="113"/>
      <c r="F965" s="110"/>
      <c r="J965" s="113"/>
      <c r="K965" s="110"/>
      <c r="O965" s="113"/>
      <c r="T965" s="114"/>
    </row>
    <row r="966" spans="1:20" ht="13.2">
      <c r="A966" s="110"/>
      <c r="E966" s="113"/>
      <c r="F966" s="110"/>
      <c r="J966" s="113"/>
      <c r="K966" s="110"/>
      <c r="O966" s="113"/>
      <c r="T966" s="114"/>
    </row>
    <row r="967" spans="1:20" ht="13.2">
      <c r="A967" s="110"/>
      <c r="E967" s="113"/>
      <c r="F967" s="110"/>
      <c r="J967" s="113"/>
      <c r="K967" s="110"/>
      <c r="O967" s="113"/>
      <c r="T967" s="114"/>
    </row>
    <row r="968" spans="1:20" ht="13.2">
      <c r="A968" s="110"/>
      <c r="E968" s="113"/>
      <c r="F968" s="110"/>
      <c r="J968" s="113"/>
      <c r="K968" s="110"/>
      <c r="O968" s="113"/>
      <c r="T968" s="114"/>
    </row>
    <row r="969" spans="1:20" ht="13.2">
      <c r="A969" s="110"/>
      <c r="E969" s="113"/>
      <c r="F969" s="110"/>
      <c r="J969" s="113"/>
      <c r="K969" s="110"/>
      <c r="O969" s="113"/>
      <c r="T969" s="114"/>
    </row>
    <row r="970" spans="1:20" ht="13.2">
      <c r="A970" s="110"/>
      <c r="E970" s="113"/>
      <c r="F970" s="110"/>
      <c r="J970" s="113"/>
      <c r="K970" s="110"/>
      <c r="O970" s="113"/>
      <c r="T970" s="114"/>
    </row>
    <row r="971" spans="1:20" ht="13.2">
      <c r="A971" s="110"/>
      <c r="E971" s="113"/>
      <c r="F971" s="110"/>
      <c r="J971" s="113"/>
      <c r="K971" s="110"/>
      <c r="O971" s="113"/>
      <c r="T971" s="114"/>
    </row>
    <row r="972" spans="1:20" ht="13.2">
      <c r="A972" s="110"/>
      <c r="E972" s="113"/>
      <c r="F972" s="110"/>
      <c r="J972" s="113"/>
      <c r="K972" s="110"/>
      <c r="O972" s="113"/>
      <c r="T972" s="114"/>
    </row>
    <row r="973" spans="1:20" ht="13.2">
      <c r="A973" s="110"/>
      <c r="E973" s="113"/>
      <c r="F973" s="110"/>
      <c r="J973" s="113"/>
      <c r="K973" s="110"/>
      <c r="O973" s="113"/>
      <c r="T973" s="114"/>
    </row>
    <row r="974" spans="1:20" ht="13.2">
      <c r="A974" s="110"/>
      <c r="E974" s="113"/>
      <c r="F974" s="110"/>
      <c r="J974" s="113"/>
      <c r="K974" s="110"/>
      <c r="O974" s="113"/>
      <c r="T974" s="114"/>
    </row>
    <row r="975" spans="1:20" ht="13.2">
      <c r="A975" s="110"/>
      <c r="E975" s="113"/>
      <c r="F975" s="110"/>
      <c r="J975" s="113"/>
      <c r="K975" s="110"/>
      <c r="O975" s="113"/>
      <c r="T975" s="114"/>
    </row>
    <row r="976" spans="1:20" ht="13.2">
      <c r="A976" s="110"/>
      <c r="E976" s="113"/>
      <c r="F976" s="110"/>
      <c r="J976" s="113"/>
      <c r="K976" s="110"/>
      <c r="O976" s="113"/>
      <c r="T976" s="114"/>
    </row>
    <row r="977" spans="1:20" ht="13.2">
      <c r="A977" s="110"/>
      <c r="E977" s="113"/>
      <c r="F977" s="110"/>
      <c r="J977" s="113"/>
      <c r="K977" s="110"/>
      <c r="O977" s="113"/>
      <c r="T977" s="114"/>
    </row>
    <row r="978" spans="1:20" ht="13.2">
      <c r="A978" s="110"/>
      <c r="E978" s="113"/>
      <c r="F978" s="110"/>
      <c r="J978" s="113"/>
      <c r="K978" s="110"/>
      <c r="O978" s="113"/>
      <c r="T978" s="114"/>
    </row>
    <row r="979" spans="1:20" ht="13.2">
      <c r="A979" s="110"/>
      <c r="E979" s="113"/>
      <c r="F979" s="110"/>
      <c r="J979" s="113"/>
      <c r="K979" s="110"/>
      <c r="O979" s="113"/>
      <c r="T979" s="114"/>
    </row>
    <row r="980" spans="1:20" ht="13.2">
      <c r="A980" s="110"/>
      <c r="E980" s="113"/>
      <c r="F980" s="110"/>
      <c r="J980" s="113"/>
      <c r="K980" s="110"/>
      <c r="O980" s="113"/>
      <c r="T980" s="114"/>
    </row>
    <row r="981" spans="1:20" ht="13.2">
      <c r="A981" s="110"/>
      <c r="E981" s="113"/>
      <c r="F981" s="110"/>
      <c r="J981" s="113"/>
      <c r="K981" s="110"/>
      <c r="O981" s="113"/>
      <c r="T981" s="114"/>
    </row>
    <row r="982" spans="1:20" ht="13.2">
      <c r="A982" s="110"/>
      <c r="E982" s="113"/>
      <c r="F982" s="110"/>
      <c r="J982" s="113"/>
      <c r="K982" s="110"/>
      <c r="O982" s="113"/>
      <c r="T982" s="114"/>
    </row>
    <row r="983" spans="1:20" ht="13.2">
      <c r="A983" s="110"/>
      <c r="E983" s="113"/>
      <c r="F983" s="110"/>
      <c r="J983" s="113"/>
      <c r="K983" s="110"/>
      <c r="O983" s="113"/>
      <c r="T983" s="114"/>
    </row>
    <row r="984" spans="1:20" ht="13.2">
      <c r="A984" s="110"/>
      <c r="E984" s="113"/>
      <c r="F984" s="110"/>
      <c r="J984" s="113"/>
      <c r="K984" s="110"/>
      <c r="O984" s="113"/>
      <c r="T984" s="114"/>
    </row>
    <row r="985" spans="1:20" ht="13.2">
      <c r="A985" s="110"/>
      <c r="E985" s="113"/>
      <c r="F985" s="110"/>
      <c r="J985" s="113"/>
      <c r="K985" s="110"/>
      <c r="O985" s="113"/>
      <c r="T985" s="114"/>
    </row>
    <row r="986" spans="1:20" ht="13.2">
      <c r="A986" s="110"/>
      <c r="E986" s="113"/>
      <c r="F986" s="110"/>
      <c r="J986" s="113"/>
      <c r="K986" s="110"/>
      <c r="O986" s="113"/>
      <c r="T986" s="114"/>
    </row>
    <row r="987" spans="1:20" ht="13.2">
      <c r="A987" s="110"/>
      <c r="E987" s="113"/>
      <c r="F987" s="110"/>
      <c r="J987" s="113"/>
      <c r="K987" s="110"/>
      <c r="O987" s="113"/>
      <c r="T987" s="114"/>
    </row>
    <row r="988" spans="1:20" ht="13.2">
      <c r="A988" s="110"/>
      <c r="E988" s="113"/>
      <c r="F988" s="110"/>
      <c r="J988" s="113"/>
      <c r="K988" s="110"/>
      <c r="O988" s="113"/>
      <c r="T988" s="114"/>
    </row>
    <row r="989" spans="1:20" ht="13.2">
      <c r="A989" s="110"/>
      <c r="E989" s="113"/>
      <c r="F989" s="110"/>
      <c r="J989" s="113"/>
      <c r="K989" s="110"/>
      <c r="O989" s="113"/>
      <c r="T989" s="114"/>
    </row>
    <row r="990" spans="1:20" ht="13.2">
      <c r="A990" s="110"/>
      <c r="E990" s="113"/>
      <c r="F990" s="110"/>
      <c r="J990" s="113"/>
      <c r="K990" s="110"/>
      <c r="O990" s="113"/>
      <c r="T990" s="114"/>
    </row>
    <row r="991" spans="1:20" ht="13.2">
      <c r="A991" s="110"/>
      <c r="E991" s="113"/>
      <c r="F991" s="110"/>
      <c r="J991" s="113"/>
      <c r="K991" s="110"/>
      <c r="O991" s="113"/>
      <c r="T991" s="114"/>
    </row>
    <row r="992" spans="1:20" ht="13.2">
      <c r="A992" s="110"/>
      <c r="E992" s="113"/>
      <c r="F992" s="110"/>
      <c r="J992" s="113"/>
      <c r="K992" s="110"/>
      <c r="O992" s="113"/>
      <c r="T992" s="114"/>
    </row>
    <row r="993" spans="1:20" ht="13.2">
      <c r="A993" s="110"/>
      <c r="E993" s="113"/>
      <c r="F993" s="110"/>
      <c r="J993" s="113"/>
      <c r="K993" s="110"/>
      <c r="O993" s="113"/>
      <c r="T993" s="114"/>
    </row>
    <row r="994" spans="1:20" ht="13.2">
      <c r="A994" s="110"/>
      <c r="E994" s="113"/>
      <c r="F994" s="110"/>
      <c r="J994" s="113"/>
      <c r="K994" s="110"/>
      <c r="O994" s="113"/>
      <c r="T994" s="114"/>
    </row>
    <row r="995" spans="1:20" ht="13.2">
      <c r="A995" s="110"/>
      <c r="E995" s="113"/>
      <c r="F995" s="110"/>
      <c r="J995" s="113"/>
      <c r="K995" s="110"/>
      <c r="O995" s="113"/>
      <c r="T995" s="114"/>
    </row>
    <row r="996" spans="1:20" ht="13.2">
      <c r="A996" s="110"/>
      <c r="E996" s="113"/>
      <c r="F996" s="110"/>
      <c r="J996" s="113"/>
      <c r="K996" s="110"/>
      <c r="O996" s="113"/>
      <c r="T996" s="114"/>
    </row>
    <row r="997" spans="1:20" ht="13.2">
      <c r="A997" s="110"/>
      <c r="E997" s="113"/>
      <c r="F997" s="110"/>
      <c r="J997" s="113"/>
      <c r="K997" s="110"/>
      <c r="O997" s="113"/>
      <c r="T997" s="114"/>
    </row>
    <row r="998" spans="1:20" ht="13.2">
      <c r="A998" s="110"/>
      <c r="E998" s="113"/>
      <c r="F998" s="110"/>
      <c r="J998" s="113"/>
      <c r="K998" s="110"/>
      <c r="O998" s="113"/>
      <c r="T998" s="114"/>
    </row>
    <row r="999" spans="1:20" ht="13.2">
      <c r="A999" s="110"/>
      <c r="E999" s="113"/>
      <c r="F999" s="110"/>
      <c r="J999" s="113"/>
      <c r="K999" s="110"/>
      <c r="O999" s="113"/>
      <c r="T999" s="114"/>
    </row>
    <row r="1000" spans="1:20" ht="13.2">
      <c r="A1000" s="116"/>
      <c r="B1000" s="117"/>
      <c r="C1000" s="117"/>
      <c r="D1000" s="117"/>
      <c r="E1000" s="118"/>
      <c r="F1000" s="116"/>
      <c r="G1000" s="117"/>
      <c r="H1000" s="117"/>
      <c r="I1000" s="117"/>
      <c r="J1000" s="118"/>
      <c r="K1000" s="116"/>
      <c r="L1000" s="117"/>
      <c r="M1000" s="117"/>
      <c r="N1000" s="117"/>
      <c r="O1000" s="118"/>
      <c r="T1000" s="114"/>
    </row>
  </sheetData>
  <mergeCells count="8">
    <mergeCell ref="A1:E1"/>
    <mergeCell ref="F1:J1"/>
    <mergeCell ref="K1:O1"/>
    <mergeCell ref="P1:T1"/>
    <mergeCell ref="A16:E16"/>
    <mergeCell ref="F16:J16"/>
    <mergeCell ref="K16:O16"/>
    <mergeCell ref="P16:T16"/>
  </mergeCells>
  <printOptions horizontalCentered="1" gridLines="1"/>
  <pageMargins left="0.7" right="0.7" top="0.75" bottom="0.75" header="0" footer="0"/>
  <pageSetup pageOrder="overThenDown" orientation="landscape" cellComments="atEnd"/>
  <rowBreaks count="2" manualBreakCount="2">
    <brk id="14" man="1"/>
    <brk id="30" man="1"/>
  </rowBreaks>
  <colBreaks count="2" manualBreakCount="2">
    <brk man="1"/>
    <brk id="20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9"/>
  <sheetViews>
    <sheetView workbookViewId="0"/>
  </sheetViews>
  <sheetFormatPr defaultColWidth="12.6640625" defaultRowHeight="15.75" customHeight="1"/>
  <cols>
    <col min="1" max="1" width="65" customWidth="1"/>
    <col min="2" max="2" width="17.109375" customWidth="1"/>
    <col min="3" max="3" width="86.21875" customWidth="1"/>
  </cols>
  <sheetData>
    <row r="1" spans="1:7" ht="13.2">
      <c r="A1" s="100" t="s">
        <v>284</v>
      </c>
      <c r="B1" s="100" t="s">
        <v>638</v>
      </c>
      <c r="C1" s="100" t="s">
        <v>639</v>
      </c>
      <c r="D1" s="119" t="s">
        <v>640</v>
      </c>
      <c r="E1" s="119" t="s">
        <v>641</v>
      </c>
    </row>
    <row r="2" spans="1:7" ht="13.2">
      <c r="A2" s="120" t="s">
        <v>642</v>
      </c>
      <c r="B2" s="120" t="s">
        <v>643</v>
      </c>
      <c r="C2" s="120" t="s">
        <v>644</v>
      </c>
      <c r="D2" s="120">
        <v>14.9051318874551</v>
      </c>
      <c r="E2" s="120">
        <v>120.772250409629</v>
      </c>
    </row>
    <row r="3" spans="1:7" ht="13.2">
      <c r="A3" s="121" t="s">
        <v>645</v>
      </c>
      <c r="B3" s="120" t="s">
        <v>643</v>
      </c>
      <c r="C3" s="120" t="s">
        <v>646</v>
      </c>
      <c r="D3" s="120">
        <v>14.9025590139237</v>
      </c>
      <c r="E3" s="120">
        <v>120.77087341271201</v>
      </c>
    </row>
    <row r="4" spans="1:7" ht="15" customHeight="1">
      <c r="A4" s="121" t="s">
        <v>647</v>
      </c>
      <c r="B4" s="120" t="s">
        <v>643</v>
      </c>
      <c r="C4" s="120" t="s">
        <v>648</v>
      </c>
      <c r="D4" s="120">
        <v>14.9074552685807</v>
      </c>
      <c r="E4" s="120">
        <v>120.771002730148</v>
      </c>
    </row>
    <row r="5" spans="1:7" ht="13.2">
      <c r="A5" s="120" t="s">
        <v>649</v>
      </c>
      <c r="B5" s="120" t="s">
        <v>650</v>
      </c>
      <c r="C5" s="120" t="s">
        <v>651</v>
      </c>
      <c r="D5" s="120">
        <v>14.883086843086099</v>
      </c>
      <c r="E5" s="120">
        <v>120.790431535877</v>
      </c>
    </row>
    <row r="6" spans="1:7" ht="13.2">
      <c r="A6" s="121" t="s">
        <v>652</v>
      </c>
      <c r="B6" s="120" t="s">
        <v>653</v>
      </c>
      <c r="C6" s="120" t="s">
        <v>654</v>
      </c>
      <c r="D6" s="120">
        <v>14.8825824407374</v>
      </c>
      <c r="E6" s="120">
        <v>120.791426925477</v>
      </c>
    </row>
    <row r="7" spans="1:7" ht="13.2">
      <c r="A7" s="121" t="s">
        <v>655</v>
      </c>
      <c r="B7" s="120" t="s">
        <v>653</v>
      </c>
      <c r="C7" s="120" t="s">
        <v>646</v>
      </c>
      <c r="D7" s="120">
        <v>14.886339723488801</v>
      </c>
      <c r="E7" s="120">
        <v>120.786704560435</v>
      </c>
    </row>
    <row r="8" spans="1:7" ht="13.2">
      <c r="A8" s="83" t="s">
        <v>656</v>
      </c>
      <c r="B8" s="83" t="s">
        <v>657</v>
      </c>
      <c r="C8" s="83" t="s">
        <v>658</v>
      </c>
      <c r="D8" s="83">
        <v>14.906002751112901</v>
      </c>
      <c r="E8" s="83">
        <v>120.783609324864</v>
      </c>
    </row>
    <row r="9" spans="1:7" ht="13.2">
      <c r="A9" s="83" t="s">
        <v>659</v>
      </c>
      <c r="B9" s="83" t="s">
        <v>660</v>
      </c>
      <c r="C9" s="83" t="s">
        <v>661</v>
      </c>
      <c r="D9" s="83" t="s">
        <v>662</v>
      </c>
    </row>
    <row r="10" spans="1:7" ht="13.2">
      <c r="A10" s="83" t="s">
        <v>663</v>
      </c>
      <c r="B10" s="83" t="s">
        <v>664</v>
      </c>
      <c r="C10" s="83" t="s">
        <v>665</v>
      </c>
      <c r="D10" s="83" t="s">
        <v>662</v>
      </c>
    </row>
    <row r="11" spans="1:7" ht="13.2">
      <c r="A11" s="83" t="s">
        <v>666</v>
      </c>
      <c r="B11" s="83" t="s">
        <v>667</v>
      </c>
      <c r="C11" s="83" t="s">
        <v>668</v>
      </c>
      <c r="D11" s="83" t="s">
        <v>662</v>
      </c>
    </row>
    <row r="12" spans="1:7" ht="13.2">
      <c r="A12" s="83" t="s">
        <v>669</v>
      </c>
      <c r="B12" s="83" t="s">
        <v>670</v>
      </c>
      <c r="C12" s="83" t="s">
        <v>671</v>
      </c>
      <c r="D12" s="83">
        <v>14.875197246918599</v>
      </c>
      <c r="E12" s="83">
        <v>120.786261238333</v>
      </c>
    </row>
    <row r="13" spans="1:7" ht="13.2">
      <c r="A13" s="120" t="s">
        <v>672</v>
      </c>
      <c r="B13" s="120" t="s">
        <v>673</v>
      </c>
      <c r="C13" s="120" t="s">
        <v>674</v>
      </c>
      <c r="D13" s="120">
        <v>4</v>
      </c>
      <c r="E13" s="120">
        <v>5</v>
      </c>
      <c r="F13" s="120">
        <v>14.8990429226307</v>
      </c>
      <c r="G13" s="120">
        <v>120.773859340097</v>
      </c>
    </row>
    <row r="14" spans="1:7" ht="13.2">
      <c r="A14" s="120" t="s">
        <v>675</v>
      </c>
      <c r="B14" s="120" t="s">
        <v>673</v>
      </c>
      <c r="C14" s="120" t="s">
        <v>676</v>
      </c>
      <c r="D14" s="120">
        <v>5</v>
      </c>
      <c r="E14" s="120">
        <v>4</v>
      </c>
      <c r="F14" s="120">
        <v>14.910305346070899</v>
      </c>
      <c r="G14" s="120">
        <v>120.74869120710299</v>
      </c>
    </row>
    <row r="15" spans="1:7" ht="13.2">
      <c r="A15" s="120" t="s">
        <v>677</v>
      </c>
      <c r="B15" s="120" t="s">
        <v>678</v>
      </c>
      <c r="C15" s="120" t="s">
        <v>679</v>
      </c>
      <c r="D15" s="120">
        <v>4</v>
      </c>
      <c r="E15" s="120">
        <v>5</v>
      </c>
      <c r="F15" s="120">
        <v>14.8967430151282</v>
      </c>
      <c r="G15" s="120">
        <v>120.776124143353</v>
      </c>
    </row>
    <row r="16" spans="1:7" ht="13.2">
      <c r="A16" s="121" t="s">
        <v>680</v>
      </c>
      <c r="B16" s="120" t="s">
        <v>678</v>
      </c>
      <c r="C16" s="120" t="s">
        <v>681</v>
      </c>
      <c r="D16" s="120">
        <v>14.896116090753999</v>
      </c>
      <c r="E16" s="120">
        <v>120.775812876826</v>
      </c>
    </row>
    <row r="17" spans="1:5" ht="13.2">
      <c r="A17" s="120" t="s">
        <v>682</v>
      </c>
      <c r="B17" s="120" t="s">
        <v>678</v>
      </c>
      <c r="C17" s="120" t="s">
        <v>683</v>
      </c>
      <c r="D17" s="120">
        <v>14.8987812260839</v>
      </c>
      <c r="E17" s="120">
        <v>120.773134697717</v>
      </c>
    </row>
    <row r="19" spans="1:5" ht="13.2">
      <c r="A19" s="83"/>
      <c r="B19" s="83"/>
      <c r="C19" s="120" t="s">
        <v>684</v>
      </c>
    </row>
    <row r="20" spans="1:5" ht="13.2">
      <c r="A20" s="83"/>
      <c r="B20" s="83"/>
      <c r="C20" s="120" t="s">
        <v>685</v>
      </c>
    </row>
    <row r="23" spans="1:5" ht="13.2">
      <c r="A23" s="83" t="s">
        <v>686</v>
      </c>
    </row>
    <row r="24" spans="1:5" ht="13.2">
      <c r="A24" s="122" t="s">
        <v>687</v>
      </c>
    </row>
    <row r="25" spans="1:5" ht="13.2">
      <c r="A25" s="122" t="s">
        <v>688</v>
      </c>
    </row>
    <row r="26" spans="1:5" ht="13.2">
      <c r="A26" s="122" t="s">
        <v>689</v>
      </c>
    </row>
    <row r="27" spans="1:5" ht="13.2">
      <c r="A27" s="122" t="s">
        <v>690</v>
      </c>
    </row>
    <row r="28" spans="1:5" ht="13.2">
      <c r="A28" s="123" t="s">
        <v>691</v>
      </c>
    </row>
    <row r="29" spans="1:5" ht="13.2">
      <c r="A29" s="83" t="s">
        <v>692</v>
      </c>
    </row>
  </sheetData>
  <hyperlinks>
    <hyperlink ref="A24" r:id="rId1"/>
    <hyperlink ref="A25" r:id="rId2"/>
    <hyperlink ref="A26" r:id="rId3"/>
    <hyperlink ref="A27" r:id="rId4"/>
    <hyperlink ref="A28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 Schedule</vt:lpstr>
      <vt:lpstr>Copy of Main Schedule</vt:lpstr>
      <vt:lpstr>ShortenedGantt</vt:lpstr>
      <vt:lpstr>Miscellaneous</vt:lpstr>
      <vt:lpstr>distance computation talisay</vt:lpstr>
      <vt:lpstr>distance computation sample</vt:lpstr>
      <vt:lpstr>Tasks</vt:lpstr>
      <vt:lpstr>Model Results</vt:lpstr>
      <vt:lpstr>Work Loc</vt:lpstr>
      <vt:lpstr>EmptyLots</vt:lpstr>
      <vt:lpstr>Evaluation(User)</vt:lpstr>
      <vt:lpstr>Evaluation(IT Ex)</vt:lpstr>
      <vt:lpstr>Group 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</cp:lastModifiedBy>
  <dcterms:modified xsi:type="dcterms:W3CDTF">2025-06-25T08:27:03Z</dcterms:modified>
</cp:coreProperties>
</file>