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57D0A4E1-FB30-41F8-8DD1-A2E7F691C7E6}" xr6:coauthVersionLast="47" xr6:coauthVersionMax="47" xr10:uidLastSave="{00000000-0000-0000-0000-000000000000}"/>
  <bookViews>
    <workbookView xWindow="38290" yWindow="-110" windowWidth="38620" windowHeight="21220" xr2:uid="{00000000-000D-0000-FFFF-FFFF00000000}"/>
  </bookViews>
  <sheets>
    <sheet name="MMT" sheetId="1" r:id="rId1"/>
    <sheet name="SOC Detail Cap Accts" sheetId="3" r:id="rId2"/>
    <sheet name="SOC Detail Mgmt Fees" sheetId="4" r:id="rId3"/>
    <sheet name="SOC Detail Expenses" sheetId="2" r:id="rId4"/>
    <sheet name="Calcs" sheetId="5" r:id="rId5"/>
  </sheets>
  <externalReferences>
    <externalReference r:id="rId6"/>
  </externalReferences>
  <definedNames>
    <definedName name="_xlnm._FilterDatabase" localSheetId="1" hidden="1">'SOC Detail Cap Accts'!$A$1:$IP$655</definedName>
    <definedName name="_xlnm._FilterDatabase" localSheetId="3" hidden="1">'SOC Detail Expenses'!$A$1:$IP$546</definedName>
    <definedName name="_xlnm._FilterDatabase" localSheetId="2" hidden="1">'SOC Detail Mgmt Fees'!$A$1:$IP$1</definedName>
    <definedName name="CF_Dates">'[1]Security &amp; Cash Log'!$A$4:$A$18904</definedName>
    <definedName name="CF_Main_EUR">'[1]Security &amp; Cash Log'!$F$4:$F$18904</definedName>
    <definedName name="fx">Calcs!$C$75</definedName>
    <definedName name="IssueFileName">Calcs!$B$6</definedName>
    <definedName name="M_MgmtFee" localSheetId="4">Calcs!$B$62</definedName>
    <definedName name="ValDate">Calcs!$B$3</definedName>
  </definedNames>
  <calcPr calcId="191029" calcOnSave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E40" i="1"/>
  <c r="H61" i="5" l="1"/>
  <c r="A61" i="5"/>
  <c r="L60" i="5"/>
  <c r="E60" i="5"/>
  <c r="L59" i="5"/>
  <c r="E59" i="5"/>
  <c r="E61" i="5" s="1"/>
  <c r="L58" i="5"/>
  <c r="E58" i="5"/>
  <c r="L57" i="5"/>
  <c r="L61" i="5" s="1"/>
  <c r="E57" i="5"/>
  <c r="H55" i="5"/>
  <c r="A55" i="5"/>
  <c r="L53" i="5"/>
  <c r="L67" i="5" s="1"/>
  <c r="H53" i="5"/>
  <c r="E53" i="5"/>
  <c r="A53" i="5"/>
  <c r="E39" i="5"/>
  <c r="L32" i="5"/>
  <c r="L41" i="5" s="1"/>
  <c r="L69" i="5" s="1"/>
  <c r="C77" i="5" s="1"/>
  <c r="E32" i="5"/>
  <c r="E41" i="5" s="1"/>
  <c r="E67" i="5" l="1"/>
  <c r="E69" i="5" s="1"/>
  <c r="C76" i="5" s="1"/>
  <c r="C78" i="5" s="1"/>
  <c r="N34" i="1" l="1"/>
  <c r="C16" i="1" l="1"/>
  <c r="C15" i="1"/>
  <c r="C14" i="1"/>
  <c r="C13" i="1"/>
  <c r="C12" i="1"/>
  <c r="C11" i="1"/>
  <c r="C10" i="1"/>
  <c r="C9" i="1"/>
  <c r="C8" i="1"/>
  <c r="C7" i="1"/>
  <c r="C6" i="1"/>
  <c r="K16" i="1" l="1"/>
  <c r="K15" i="1"/>
  <c r="K14" i="1"/>
  <c r="K13" i="1"/>
  <c r="K12" i="1"/>
  <c r="K11" i="1"/>
  <c r="K10" i="1"/>
  <c r="K9" i="1"/>
  <c r="K8" i="1"/>
  <c r="K7" i="1"/>
  <c r="K6" i="1"/>
  <c r="K5" i="1"/>
  <c r="J16" i="1"/>
  <c r="J15" i="1"/>
  <c r="J14" i="1"/>
  <c r="J13" i="1"/>
  <c r="J12" i="1"/>
  <c r="J11" i="1"/>
  <c r="J10" i="1"/>
  <c r="J9" i="1"/>
  <c r="J8" i="1"/>
  <c r="J7" i="1"/>
  <c r="J6" i="1"/>
  <c r="J5" i="1"/>
  <c r="G16" i="1"/>
  <c r="G15" i="1"/>
  <c r="G14" i="1"/>
  <c r="G13" i="1"/>
  <c r="G12" i="1"/>
  <c r="G11" i="1"/>
  <c r="G10" i="1"/>
  <c r="G9" i="1"/>
  <c r="G8" i="1"/>
  <c r="G7" i="1"/>
  <c r="G6" i="1"/>
  <c r="G5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Q16" i="1" l="1"/>
  <c r="R16" i="1" s="1"/>
  <c r="P16" i="1"/>
  <c r="O16" i="1"/>
  <c r="N16" i="1"/>
  <c r="P8" i="1"/>
  <c r="P9" i="1"/>
  <c r="P10" i="1"/>
  <c r="P11" i="1"/>
  <c r="P12" i="1"/>
  <c r="P13" i="1"/>
  <c r="P14" i="1"/>
  <c r="P15" i="1"/>
  <c r="O12" i="1"/>
  <c r="Q8" i="1"/>
  <c r="R8" i="1" s="1"/>
  <c r="O13" i="1"/>
  <c r="N9" i="1"/>
  <c r="Q10" i="1"/>
  <c r="R10" i="1" s="1"/>
  <c r="O15" i="1"/>
  <c r="Q11" i="1"/>
  <c r="R11" i="1" s="1"/>
  <c r="O11" i="1"/>
  <c r="Q12" i="1"/>
  <c r="R12" i="1" s="1"/>
  <c r="N13" i="1"/>
  <c r="N14" i="1"/>
  <c r="Q15" i="1"/>
  <c r="R15" i="1" s="1"/>
  <c r="O14" i="1"/>
  <c r="O8" i="1"/>
  <c r="O9" i="1"/>
  <c r="O10" i="1"/>
  <c r="Q9" i="1"/>
  <c r="R9" i="1" s="1"/>
  <c r="N10" i="1"/>
  <c r="Q13" i="1"/>
  <c r="R13" i="1" s="1"/>
  <c r="N11" i="1"/>
  <c r="Q14" i="1"/>
  <c r="R14" i="1" s="1"/>
  <c r="N15" i="1"/>
  <c r="N8" i="1"/>
  <c r="J33" i="1"/>
  <c r="N12" i="1"/>
  <c r="I7" i="1"/>
  <c r="I6" i="1"/>
  <c r="E7" i="1"/>
  <c r="E6" i="1"/>
  <c r="E5" i="1"/>
  <c r="N5" i="1" s="1"/>
  <c r="I5" i="1"/>
  <c r="P6" i="1" l="1"/>
  <c r="P7" i="1"/>
  <c r="Q7" i="1"/>
  <c r="R7" i="1" s="1"/>
  <c r="Q6" i="1"/>
  <c r="R6" i="1" s="1"/>
  <c r="O6" i="1"/>
  <c r="O5" i="1"/>
  <c r="Q5" i="1"/>
  <c r="P5" i="1"/>
  <c r="O7" i="1"/>
  <c r="N7" i="1"/>
  <c r="N6" i="1"/>
  <c r="K33" i="1"/>
  <c r="O34" i="1" l="1"/>
  <c r="P34" i="1"/>
  <c r="R5" i="1"/>
  <c r="R34" i="1" s="1"/>
  <c r="Q34" i="1"/>
  <c r="L33" i="1"/>
  <c r="I33" i="1"/>
  <c r="U13" i="1" l="1"/>
  <c r="W13" i="1" s="1"/>
  <c r="V12" i="1"/>
  <c r="X12" i="1" s="1"/>
  <c r="U9" i="1"/>
  <c r="W9" i="1" s="1"/>
  <c r="V14" i="1"/>
  <c r="X14" i="1" s="1"/>
  <c r="V6" i="1"/>
  <c r="X6" i="1" s="1"/>
  <c r="U8" i="1"/>
  <c r="W8" i="1" s="1"/>
  <c r="V11" i="1"/>
  <c r="X11" i="1" s="1"/>
  <c r="U11" i="1"/>
  <c r="W11" i="1" s="1"/>
  <c r="V10" i="1"/>
  <c r="X10" i="1" s="1"/>
  <c r="V16" i="1"/>
  <c r="X16" i="1" s="1"/>
  <c r="U7" i="1"/>
  <c r="W7" i="1" s="1"/>
  <c r="V7" i="1"/>
  <c r="X7" i="1" s="1"/>
  <c r="U15" i="1"/>
  <c r="W15" i="1" s="1"/>
  <c r="V9" i="1" l="1"/>
  <c r="X9" i="1" s="1"/>
  <c r="U6" i="1"/>
  <c r="W6" i="1" s="1"/>
  <c r="V15" i="1"/>
  <c r="X15" i="1" s="1"/>
  <c r="U16" i="1"/>
  <c r="W16" i="1" s="1"/>
  <c r="U5" i="1"/>
  <c r="W5" i="1" s="1"/>
  <c r="V5" i="1"/>
  <c r="X5" i="1" s="1"/>
  <c r="V13" i="1"/>
  <c r="X13" i="1" s="1"/>
  <c r="U12" i="1"/>
  <c r="W12" i="1" s="1"/>
  <c r="V8" i="1"/>
  <c r="X8" i="1" s="1"/>
  <c r="U14" i="1"/>
  <c r="W14" i="1" s="1"/>
  <c r="U10" i="1"/>
  <c r="W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9" authorId="0" shapeId="0" xr:uid="{FEF851CD-3E1D-4771-98F6-D56FEB0DAE1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will all a MTM on the NAV date
</t>
        </r>
      </text>
    </comment>
    <comment ref="E53" authorId="0" shapeId="0" xr:uid="{99DC965F-6803-4D97-8005-69269CB15C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These are accrued but unpaid 
</t>
        </r>
      </text>
    </comment>
    <comment ref="E64" authorId="0" shapeId="0" xr:uid="{18E1563F-EDAB-4167-98DD-609BB0C785B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Future legal bills and spurious interest</t>
        </r>
      </text>
    </comment>
  </commentList>
</comments>
</file>

<file path=xl/sharedStrings.xml><?xml version="1.0" encoding="utf-8"?>
<sst xmlns="http://schemas.openxmlformats.org/spreadsheetml/2006/main" count="3112" uniqueCount="403">
  <si>
    <t>Start Date</t>
  </si>
  <si>
    <t>End Date</t>
  </si>
  <si>
    <t>Starting Cap Accounts</t>
  </si>
  <si>
    <t>NAV Struck by Admin?</t>
  </si>
  <si>
    <t>End Cap Accounts</t>
  </si>
  <si>
    <t>Ordinary Expenses ($)</t>
  </si>
  <si>
    <t xml:space="preserve"> Net Mgmt Fee ($)</t>
  </si>
  <si>
    <t xml:space="preserve">Total Net Return </t>
  </si>
  <si>
    <t>Expenses</t>
  </si>
  <si>
    <t>Period Gross Income</t>
  </si>
  <si>
    <t>Gross Income %</t>
  </si>
  <si>
    <t>Yes</t>
  </si>
  <si>
    <t>Gross Return</t>
  </si>
  <si>
    <t>Net Return</t>
  </si>
  <si>
    <t>SK</t>
  </si>
  <si>
    <t>ProcessID</t>
  </si>
  <si>
    <t>ObjectSKVehicle</t>
  </si>
  <si>
    <t>VehicleCode</t>
  </si>
  <si>
    <t>VehicleDescription</t>
  </si>
  <si>
    <t>ObjectSKPool</t>
  </si>
  <si>
    <t>PoolCode</t>
  </si>
  <si>
    <t>PoolDescription</t>
  </si>
  <si>
    <t>PeriodSK</t>
  </si>
  <si>
    <t>Period</t>
  </si>
  <si>
    <t>PeriodDescription</t>
  </si>
  <si>
    <t>ObjectSKInvestor</t>
  </si>
  <si>
    <t>InvestorCode</t>
  </si>
  <si>
    <t>InvestorDescription</t>
  </si>
  <si>
    <t>ObjectSKInvestorParent</t>
  </si>
  <si>
    <t>InvestorCodeParent</t>
  </si>
  <si>
    <t>InvestorDescriptionParent</t>
  </si>
  <si>
    <t>Head1</t>
  </si>
  <si>
    <t>Amt1</t>
  </si>
  <si>
    <t>Head2</t>
  </si>
  <si>
    <t>Amt2</t>
  </si>
  <si>
    <t>Head3</t>
  </si>
  <si>
    <t>Amt3</t>
  </si>
  <si>
    <t>Head4</t>
  </si>
  <si>
    <t>Amt4</t>
  </si>
  <si>
    <t>Head5</t>
  </si>
  <si>
    <t>Amt5</t>
  </si>
  <si>
    <t>Head6</t>
  </si>
  <si>
    <t>Amt6</t>
  </si>
  <si>
    <t>Head7</t>
  </si>
  <si>
    <t>Amt7</t>
  </si>
  <si>
    <t>Head8</t>
  </si>
  <si>
    <t>Amt8</t>
  </si>
  <si>
    <t>Head9</t>
  </si>
  <si>
    <t>Amt9</t>
  </si>
  <si>
    <t>Head10</t>
  </si>
  <si>
    <t>Amt10</t>
  </si>
  <si>
    <t>Head11</t>
  </si>
  <si>
    <t>Amt11</t>
  </si>
  <si>
    <t>Head12</t>
  </si>
  <si>
    <t>Amt12</t>
  </si>
  <si>
    <t>Head13</t>
  </si>
  <si>
    <t>Amt13</t>
  </si>
  <si>
    <t>Head14</t>
  </si>
  <si>
    <t>Amt14</t>
  </si>
  <si>
    <t>Head15</t>
  </si>
  <si>
    <t>Amt15</t>
  </si>
  <si>
    <t>Head16</t>
  </si>
  <si>
    <t>Amt16</t>
  </si>
  <si>
    <t>Head17</t>
  </si>
  <si>
    <t>Amt17</t>
  </si>
  <si>
    <t>Head18</t>
  </si>
  <si>
    <t>Amt18</t>
  </si>
  <si>
    <t>Head19</t>
  </si>
  <si>
    <t>Amt19</t>
  </si>
  <si>
    <t>Head20</t>
  </si>
  <si>
    <t>Amt20</t>
  </si>
  <si>
    <t>Head21</t>
  </si>
  <si>
    <t>Amt21</t>
  </si>
  <si>
    <t>Head22</t>
  </si>
  <si>
    <t>Amt22</t>
  </si>
  <si>
    <t>Head23</t>
  </si>
  <si>
    <t>Amt23</t>
  </si>
  <si>
    <t>Head24</t>
  </si>
  <si>
    <t>Amt24</t>
  </si>
  <si>
    <t>Head25</t>
  </si>
  <si>
    <t>Amt25</t>
  </si>
  <si>
    <t>Head26</t>
  </si>
  <si>
    <t>Amt26</t>
  </si>
  <si>
    <t>Head27</t>
  </si>
  <si>
    <t>Amt27</t>
  </si>
  <si>
    <t>Head28</t>
  </si>
  <si>
    <t>Amt28</t>
  </si>
  <si>
    <t>Head29</t>
  </si>
  <si>
    <t>Amt29</t>
  </si>
  <si>
    <t>Head30</t>
  </si>
  <si>
    <t>Amt30</t>
  </si>
  <si>
    <t>Head31</t>
  </si>
  <si>
    <t>Amt31</t>
  </si>
  <si>
    <t>Head32</t>
  </si>
  <si>
    <t>Amt32</t>
  </si>
  <si>
    <t>Head33</t>
  </si>
  <si>
    <t>Amt33</t>
  </si>
  <si>
    <t>Head34</t>
  </si>
  <si>
    <t>Amt34</t>
  </si>
  <si>
    <t>Head35</t>
  </si>
  <si>
    <t>Amt35</t>
  </si>
  <si>
    <t>Head36</t>
  </si>
  <si>
    <t>Amt36</t>
  </si>
  <si>
    <t>Head37</t>
  </si>
  <si>
    <t>Amt37</t>
  </si>
  <si>
    <t>Head38</t>
  </si>
  <si>
    <t>Amt38</t>
  </si>
  <si>
    <t>Head39</t>
  </si>
  <si>
    <t>Amt39</t>
  </si>
  <si>
    <t>Head40</t>
  </si>
  <si>
    <t>Amt40</t>
  </si>
  <si>
    <t>Head41</t>
  </si>
  <si>
    <t>Amt41</t>
  </si>
  <si>
    <t>Head42</t>
  </si>
  <si>
    <t>Amt42</t>
  </si>
  <si>
    <t>Head43</t>
  </si>
  <si>
    <t>Amt43</t>
  </si>
  <si>
    <t>Head44</t>
  </si>
  <si>
    <t>Amt44</t>
  </si>
  <si>
    <t>Head45</t>
  </si>
  <si>
    <t>Amt45</t>
  </si>
  <si>
    <t>Head46</t>
  </si>
  <si>
    <t>Amt46</t>
  </si>
  <si>
    <t>Head47</t>
  </si>
  <si>
    <t>Amt47</t>
  </si>
  <si>
    <t>Head48</t>
  </si>
  <si>
    <t>Amt48</t>
  </si>
  <si>
    <t>Head49</t>
  </si>
  <si>
    <t>Amt49</t>
  </si>
  <si>
    <t>Head50</t>
  </si>
  <si>
    <t>Amt50</t>
  </si>
  <si>
    <t>Head51</t>
  </si>
  <si>
    <t>Amt51</t>
  </si>
  <si>
    <t>Head52</t>
  </si>
  <si>
    <t>Amt52</t>
  </si>
  <si>
    <t>Head53</t>
  </si>
  <si>
    <t>Amt53</t>
  </si>
  <si>
    <t>Head54</t>
  </si>
  <si>
    <t>Amt54</t>
  </si>
  <si>
    <t>Head55</t>
  </si>
  <si>
    <t>Amt55</t>
  </si>
  <si>
    <t>Head56</t>
  </si>
  <si>
    <t>Amt56</t>
  </si>
  <si>
    <t>Head57</t>
  </si>
  <si>
    <t>Amt57</t>
  </si>
  <si>
    <t>Head58</t>
  </si>
  <si>
    <t>Amt58</t>
  </si>
  <si>
    <t>Head59</t>
  </si>
  <si>
    <t>Amt59</t>
  </si>
  <si>
    <t>Head60</t>
  </si>
  <si>
    <t>Amt60</t>
  </si>
  <si>
    <t>Head61</t>
  </si>
  <si>
    <t>Amt61</t>
  </si>
  <si>
    <t>Head62</t>
  </si>
  <si>
    <t>Amt62</t>
  </si>
  <si>
    <t>Head63</t>
  </si>
  <si>
    <t>Amt63</t>
  </si>
  <si>
    <t>Head64</t>
  </si>
  <si>
    <t>Amt64</t>
  </si>
  <si>
    <t>Head65</t>
  </si>
  <si>
    <t>Amt65</t>
  </si>
  <si>
    <t>Head66</t>
  </si>
  <si>
    <t>Amt66</t>
  </si>
  <si>
    <t>Head67</t>
  </si>
  <si>
    <t>Amt67</t>
  </si>
  <si>
    <t>Head68</t>
  </si>
  <si>
    <t>Amt68</t>
  </si>
  <si>
    <t>Head69</t>
  </si>
  <si>
    <t>Amt69</t>
  </si>
  <si>
    <t>Head70</t>
  </si>
  <si>
    <t>Amt70</t>
  </si>
  <si>
    <t>Head71</t>
  </si>
  <si>
    <t>Amt71</t>
  </si>
  <si>
    <t>Head72</t>
  </si>
  <si>
    <t>Amt72</t>
  </si>
  <si>
    <t>Head73</t>
  </si>
  <si>
    <t>Amt73</t>
  </si>
  <si>
    <t>Head74</t>
  </si>
  <si>
    <t>Amt74</t>
  </si>
  <si>
    <t>Head75</t>
  </si>
  <si>
    <t>Amt75</t>
  </si>
  <si>
    <t>Head76</t>
  </si>
  <si>
    <t>Amt76</t>
  </si>
  <si>
    <t>Head77</t>
  </si>
  <si>
    <t>Amt77</t>
  </si>
  <si>
    <t>Head78</t>
  </si>
  <si>
    <t>Amt78</t>
  </si>
  <si>
    <t>Head79</t>
  </si>
  <si>
    <t>Amt79</t>
  </si>
  <si>
    <t>Head80</t>
  </si>
  <si>
    <t>Amt80</t>
  </si>
  <si>
    <t>Head81</t>
  </si>
  <si>
    <t>Amt81</t>
  </si>
  <si>
    <t>Head82</t>
  </si>
  <si>
    <t>Amt82</t>
  </si>
  <si>
    <t>Head83</t>
  </si>
  <si>
    <t>Amt83</t>
  </si>
  <si>
    <t>Head84</t>
  </si>
  <si>
    <t>Amt84</t>
  </si>
  <si>
    <t>Head85</t>
  </si>
  <si>
    <t>Amt85</t>
  </si>
  <si>
    <t>Head86</t>
  </si>
  <si>
    <t>Amt86</t>
  </si>
  <si>
    <t>Head87</t>
  </si>
  <si>
    <t>Amt87</t>
  </si>
  <si>
    <t>Head88</t>
  </si>
  <si>
    <t>Amt88</t>
  </si>
  <si>
    <t>Head89</t>
  </si>
  <si>
    <t>Amt89</t>
  </si>
  <si>
    <t>Head90</t>
  </si>
  <si>
    <t>Amt90</t>
  </si>
  <si>
    <t>Head91</t>
  </si>
  <si>
    <t>Amt91</t>
  </si>
  <si>
    <t>Head92</t>
  </si>
  <si>
    <t>Amt92</t>
  </si>
  <si>
    <t>Head93</t>
  </si>
  <si>
    <t>Amt93</t>
  </si>
  <si>
    <t>Head94</t>
  </si>
  <si>
    <t>Amt94</t>
  </si>
  <si>
    <t>Head95</t>
  </si>
  <si>
    <t>Amt95</t>
  </si>
  <si>
    <t>Head96</t>
  </si>
  <si>
    <t>Amt96</t>
  </si>
  <si>
    <t>Head97</t>
  </si>
  <si>
    <t>Amt97</t>
  </si>
  <si>
    <t>Head98</t>
  </si>
  <si>
    <t>Amt98</t>
  </si>
  <si>
    <t>Head99</t>
  </si>
  <si>
    <t>Amt99</t>
  </si>
  <si>
    <t>Head100</t>
  </si>
  <si>
    <t>Amt100</t>
  </si>
  <si>
    <t>Head101</t>
  </si>
  <si>
    <t>Amt101</t>
  </si>
  <si>
    <t>Head102</t>
  </si>
  <si>
    <t>Amt102</t>
  </si>
  <si>
    <t>Head103</t>
  </si>
  <si>
    <t>Amt103</t>
  </si>
  <si>
    <t>Head104</t>
  </si>
  <si>
    <t>Amt104</t>
  </si>
  <si>
    <t>Head105</t>
  </si>
  <si>
    <t>Amt105</t>
  </si>
  <si>
    <t>Head106</t>
  </si>
  <si>
    <t>Amt106</t>
  </si>
  <si>
    <t>Head107</t>
  </si>
  <si>
    <t>Amt107</t>
  </si>
  <si>
    <t>Head108</t>
  </si>
  <si>
    <t>Amt108</t>
  </si>
  <si>
    <t>Head109</t>
  </si>
  <si>
    <t>Amt109</t>
  </si>
  <si>
    <t>Head110</t>
  </si>
  <si>
    <t>Amt110</t>
  </si>
  <si>
    <t>UserName</t>
  </si>
  <si>
    <t>RunTime</t>
  </si>
  <si>
    <t>ObjectSKTaxParent</t>
  </si>
  <si>
    <t>TaxParentCode</t>
  </si>
  <si>
    <t>Class</t>
  </si>
  <si>
    <t>Series</t>
  </si>
  <si>
    <t>FSGroupLevel</t>
  </si>
  <si>
    <t>InvestorTypeSK</t>
  </si>
  <si>
    <t>InvestorTypeCode</t>
  </si>
  <si>
    <t>InvestorTypeDescription</t>
  </si>
  <si>
    <t>PartnerClassCode</t>
  </si>
  <si>
    <t>PartnerSeriesCode</t>
  </si>
  <si>
    <t>PartnerInvestorCode</t>
  </si>
  <si>
    <t>CE ADMIN</t>
  </si>
  <si>
    <t>LP</t>
  </si>
  <si>
    <t>Limited Partner</t>
  </si>
  <si>
    <t>CE AUDIT</t>
  </si>
  <si>
    <t>CE CUST FE</t>
  </si>
  <si>
    <t>CE ORG EXP</t>
  </si>
  <si>
    <t>BAL FWD</t>
  </si>
  <si>
    <t>Total</t>
  </si>
  <si>
    <t>BAL FWD PF</t>
  </si>
  <si>
    <t>CONT</t>
  </si>
  <si>
    <t>WITH (BEG)</t>
  </si>
  <si>
    <t>TOTAL PF</t>
  </si>
  <si>
    <t>CE MF</t>
  </si>
  <si>
    <t>WITH (END)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</si>
  <si>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</si>
  <si>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</si>
  <si>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</si>
  <si>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</si>
  <si>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</si>
  <si>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</si>
  <si>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</si>
  <si>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</si>
  <si>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</si>
  <si>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</si>
  <si>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</si>
  <si>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</si>
  <si>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Gross Mgmt Fee Expense Ratio</t>
  </si>
  <si>
    <t>Gross Mgmt Fee ($)</t>
  </si>
  <si>
    <t>Month</t>
  </si>
  <si>
    <t>22-1101</t>
  </si>
  <si>
    <t>22-1001</t>
  </si>
  <si>
    <t>22-0101</t>
  </si>
  <si>
    <t>22-0401</t>
  </si>
  <si>
    <t>22-0301</t>
  </si>
  <si>
    <t>22-0201</t>
  </si>
  <si>
    <t>22-0601</t>
  </si>
  <si>
    <t>22-0501</t>
  </si>
  <si>
    <t>22-0901</t>
  </si>
  <si>
    <t>22-0801</t>
  </si>
  <si>
    <t>22-0701</t>
  </si>
  <si>
    <t>From 11/1/2022 To 11/30/2022</t>
  </si>
  <si>
    <t>From 10/1/2022 To 10/31/2022</t>
  </si>
  <si>
    <t>From 9/1/2022 To 9/30/2022</t>
  </si>
  <si>
    <t>From 8/1/2022 To 8/31/2022</t>
  </si>
  <si>
    <t>From 7/1/2022 To 7/31/2022</t>
  </si>
  <si>
    <t>From 6/1/2022 To 6/30/2022</t>
  </si>
  <si>
    <t>From 5/1/2022 To 5/31/2022</t>
  </si>
  <si>
    <t>From 4/1/2022 To 4/30/2022</t>
  </si>
  <si>
    <t>From 3/1/2022 To 3/31/2022</t>
  </si>
  <si>
    <t>From 2/1/2022 To 2/28/2022</t>
  </si>
  <si>
    <t>From 1/1/2022 To 1/31/2022</t>
  </si>
  <si>
    <t>From 12/1/2022 To 12/31/2022</t>
  </si>
  <si>
    <t>LUCIDIII</t>
  </si>
  <si>
    <t>Lucid MM Term Income Master Fund LLC</t>
  </si>
  <si>
    <t>GEN-LUCIDIII</t>
  </si>
  <si>
    <t>LUCIDIIILP MM Term Fund LLC</t>
  </si>
  <si>
    <t>T</t>
  </si>
  <si>
    <t>CE REG FEE</t>
  </si>
  <si>
    <t>USE BELOW TABLE FOR FORM PF REPORTING</t>
  </si>
  <si>
    <t>22-1201</t>
  </si>
  <si>
    <t>For Form PF Gross</t>
  </si>
  <si>
    <t>For Form PF Net</t>
  </si>
  <si>
    <t>Lucid Helix NAV Calculator</t>
  </si>
  <si>
    <t>MM Term Income Master Fund Series T</t>
  </si>
  <si>
    <t>NAV Date</t>
  </si>
  <si>
    <t>Period Start Date</t>
  </si>
  <si>
    <t>Exp Accrual Start Date</t>
  </si>
  <si>
    <t>Next Valuation Date</t>
  </si>
  <si>
    <t>investments</t>
  </si>
  <si>
    <t>USD ASSETS</t>
  </si>
  <si>
    <t>EUR ASSETS</t>
  </si>
  <si>
    <t>MAIN ACCOUNTS</t>
  </si>
  <si>
    <t>Description</t>
  </si>
  <si>
    <t>Amount</t>
  </si>
  <si>
    <t>NAV Date Nav</t>
  </si>
  <si>
    <t>MMT IM Term 96389</t>
  </si>
  <si>
    <t>MMT IM Term 96387</t>
  </si>
  <si>
    <t>MMT IM Term 96486</t>
  </si>
  <si>
    <t>MMT IM Term 96491</t>
  </si>
  <si>
    <t>MMT IM Term 93593</t>
  </si>
  <si>
    <t>MMT IM Term 96489</t>
  </si>
  <si>
    <t>MMT IM Term 96492</t>
  </si>
  <si>
    <t>ALMNDEUR1 Amort</t>
  </si>
  <si>
    <t>MMT IM Term 100000</t>
  </si>
  <si>
    <t>HEXZETA01</t>
  </si>
  <si>
    <t>MNTNCHRY1</t>
  </si>
  <si>
    <t>OPPORTUN1</t>
  </si>
  <si>
    <t>XS1951177309</t>
  </si>
  <si>
    <t>XS2004377136</t>
  </si>
  <si>
    <t>XS2225938831</t>
  </si>
  <si>
    <t>ALMNDEUR1</t>
  </si>
  <si>
    <t>XS2373029748</t>
  </si>
  <si>
    <t>XS2091648928</t>
  </si>
  <si>
    <t>STHAPPLE1</t>
  </si>
  <si>
    <t>ALMNDUSD1</t>
  </si>
  <si>
    <t>XS2373029664</t>
  </si>
  <si>
    <t>DGCXX Equity</t>
  </si>
  <si>
    <t>USD CASH</t>
  </si>
  <si>
    <t>EUR CASH</t>
  </si>
  <si>
    <t>MMF Unpaid Int</t>
  </si>
  <si>
    <t>Main Account</t>
  </si>
  <si>
    <t>Exp Acct</t>
  </si>
  <si>
    <t>Mrgn Acct</t>
  </si>
  <si>
    <t>Mgmt Acct</t>
  </si>
  <si>
    <t>Total ASSETs Main Account</t>
  </si>
  <si>
    <t>OTHER ACCOUNTS</t>
  </si>
  <si>
    <t>Final CF</t>
  </si>
  <si>
    <t>DGCXX Equity - Expense</t>
  </si>
  <si>
    <t>DGCXX Equity - Mgmt</t>
  </si>
  <si>
    <t>Due from counterparties</t>
  </si>
  <si>
    <t>Total ASSETs Expense Accts</t>
  </si>
  <si>
    <t xml:space="preserve">Total SERIES M ASSETS </t>
  </si>
  <si>
    <t>USD LIABILITIES</t>
  </si>
  <si>
    <t>EUR LIABILITIES</t>
  </si>
  <si>
    <t>Prev Mgmt Fee Exp Acc'd but unpaid</t>
  </si>
  <si>
    <t>Prev Admin Exp Acc'd but unpaid</t>
  </si>
  <si>
    <t>Prev CY &amp; Registration Acc'd but unpaid</t>
  </si>
  <si>
    <t>Prev Custody Exp Acc'd but unpaid</t>
  </si>
  <si>
    <t>Prev Audit and Tax Exp Acc'd but unpaid</t>
  </si>
  <si>
    <t>Prev Org Cost Amort Acc'd but unpaid</t>
  </si>
  <si>
    <t>Daily Accruals</t>
  </si>
  <si>
    <t>Total to End Date</t>
  </si>
  <si>
    <t>Mgmt Fee</t>
  </si>
  <si>
    <t>Admin</t>
  </si>
  <si>
    <t>CY &amp; Registration</t>
  </si>
  <si>
    <t>Custody</t>
  </si>
  <si>
    <t>Audit &amp; Tax</t>
  </si>
  <si>
    <t>Hedging and Additional Admin</t>
  </si>
  <si>
    <t>Legal Reserve</t>
  </si>
  <si>
    <t>Due to counterparties</t>
  </si>
  <si>
    <t xml:space="preserve">Total SERIES M LIABILITIES </t>
  </si>
  <si>
    <t>TOTAL SERIES M NAV</t>
  </si>
  <si>
    <t>Final NAV Calculation</t>
  </si>
  <si>
    <t>EUR FX</t>
  </si>
  <si>
    <t>USD NAV</t>
  </si>
  <si>
    <t>EUR NAV</t>
  </si>
  <si>
    <t>NAV</t>
  </si>
  <si>
    <t>Current AUM</t>
  </si>
  <si>
    <t>RAUM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</si>
</sst>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%"/>
    <numFmt numFmtId="166" formatCode="_(* #,##0_);_(* \(#,##0\);_(* &quot;-&quot;??_);_(@_)"/>
    <numFmt numFmtId="167" formatCode="_(* #,##0.000000_);_(* \(#,##0.000000\);_(* &quot;-&quot;??_);_(@_)"/>
    <numFmt numFmtId="168" formatCode="_([$€-2]\ * #,##0.00_);_([$€-2]\ * \(#,##0.00\);_([$€-2]\ * &quot;-&quot;??_);_(@_)"/>
    <numFmt numFmtId="169" formatCode="&quot;$&quot;#,##0.00000_);\(&quot;$&quot;#,##0.0000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color indexed="8"/>
      <name val="MS Sans Serif"/>
    </font>
    <font>
      <b/>
      <sz val="18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8"/>
      <name val="MS Sans Serif"/>
    </font>
    <font>
      <sz val="11"/>
      <name val="Calibri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5" fontId="0" fillId="2" borderId="1" xfId="0" applyNumberFormat="1" applyFill="1" applyBorder="1" applyAlignment="1">
      <alignment vertical="center"/>
    </xf>
    <xf numFmtId="43" fontId="0" fillId="2" borderId="1" xfId="1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vertical="center"/>
    </xf>
    <xf numFmtId="165" fontId="0" fillId="0" borderId="0" xfId="0" applyNumberFormat="1"/>
    <xf numFmtId="164" fontId="0" fillId="0" borderId="0" xfId="0" applyNumberFormat="1"/>
    <xf numFmtId="43" fontId="2" fillId="0" borderId="0" xfId="0" applyNumberFormat="1" applyFont="1" applyAlignment="1">
      <alignment horizontal="center"/>
    </xf>
    <xf numFmtId="15" fontId="0" fillId="0" borderId="0" xfId="0" applyNumberFormat="1"/>
    <xf numFmtId="4" fontId="0" fillId="0" borderId="0" xfId="0" applyNumberFormat="1" applyAlignment="1">
      <alignment horizontal="center"/>
    </xf>
    <xf numFmtId="14" fontId="0" fillId="0" borderId="0" xfId="0" applyNumberFormat="1"/>
    <xf numFmtId="4" fontId="0" fillId="0" borderId="0" xfId="0" applyNumberFormat="1"/>
    <xf numFmtId="43" fontId="0" fillId="2" borderId="4" xfId="1" applyFont="1" applyFill="1" applyBorder="1" applyAlignment="1">
      <alignment horizontal="center" vertical="center"/>
    </xf>
    <xf numFmtId="43" fontId="0" fillId="2" borderId="4" xfId="1" applyFont="1" applyFill="1" applyBorder="1" applyAlignment="1">
      <alignment vertical="center"/>
    </xf>
    <xf numFmtId="43" fontId="0" fillId="2" borderId="5" xfId="1" applyFont="1" applyFill="1" applyBorder="1" applyAlignment="1">
      <alignment horizontal="center" vertical="center"/>
    </xf>
    <xf numFmtId="15" fontId="0" fillId="2" borderId="6" xfId="0" applyNumberFormat="1" applyFill="1" applyBorder="1" applyAlignment="1">
      <alignment vertical="center"/>
    </xf>
    <xf numFmtId="43" fontId="0" fillId="2" borderId="7" xfId="1" applyFont="1" applyFill="1" applyBorder="1" applyAlignment="1">
      <alignment horizontal="center" vertical="center"/>
    </xf>
    <xf numFmtId="15" fontId="0" fillId="2" borderId="8" xfId="0" applyNumberFormat="1" applyFill="1" applyBorder="1" applyAlignment="1">
      <alignment vertical="center"/>
    </xf>
    <xf numFmtId="43" fontId="0" fillId="2" borderId="9" xfId="1" applyFont="1" applyFill="1" applyBorder="1" applyAlignment="1">
      <alignment horizontal="center" vertical="center"/>
    </xf>
    <xf numFmtId="43" fontId="0" fillId="2" borderId="10" xfId="1" applyFont="1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center" wrapText="1"/>
    </xf>
    <xf numFmtId="4" fontId="0" fillId="0" borderId="0" xfId="0" applyNumberFormat="1" applyAlignment="1">
      <alignment vertical="center"/>
    </xf>
    <xf numFmtId="164" fontId="0" fillId="0" borderId="0" xfId="2" applyNumberFormat="1" applyFont="1" applyAlignment="1">
      <alignment horizontal="center"/>
    </xf>
    <xf numFmtId="15" fontId="0" fillId="0" borderId="9" xfId="0" applyNumberFormat="1" applyBorder="1" applyAlignment="1">
      <alignment vertical="center"/>
    </xf>
    <xf numFmtId="43" fontId="0" fillId="0" borderId="9" xfId="1" applyFont="1" applyFill="1" applyBorder="1" applyAlignment="1">
      <alignment vertical="center"/>
    </xf>
    <xf numFmtId="43" fontId="0" fillId="0" borderId="9" xfId="1" applyFont="1" applyFill="1" applyBorder="1" applyAlignment="1">
      <alignment horizontal="center" vertical="center"/>
    </xf>
    <xf numFmtId="15" fontId="0" fillId="0" borderId="3" xfId="0" applyNumberFormat="1" applyBorder="1" applyAlignment="1">
      <alignment vertical="center"/>
    </xf>
    <xf numFmtId="15" fontId="0" fillId="0" borderId="4" xfId="0" applyNumberFormat="1" applyBorder="1" applyAlignment="1">
      <alignment vertical="center"/>
    </xf>
    <xf numFmtId="43" fontId="0" fillId="0" borderId="4" xfId="1" applyFont="1" applyFill="1" applyBorder="1" applyAlignment="1">
      <alignment vertical="center"/>
    </xf>
    <xf numFmtId="0" fontId="3" fillId="4" borderId="0" xfId="0" applyFont="1" applyFill="1"/>
    <xf numFmtId="43" fontId="3" fillId="4" borderId="0" xfId="0" applyNumberFormat="1" applyFont="1" applyFill="1"/>
    <xf numFmtId="43" fontId="0" fillId="2" borderId="11" xfId="1" applyFont="1" applyFill="1" applyBorder="1" applyAlignment="1">
      <alignment horizontal="center" vertical="center"/>
    </xf>
    <xf numFmtId="43" fontId="0" fillId="2" borderId="12" xfId="1" applyFont="1" applyFill="1" applyBorder="1" applyAlignment="1">
      <alignment horizontal="center" vertical="center"/>
    </xf>
    <xf numFmtId="43" fontId="0" fillId="2" borderId="13" xfId="1" applyFont="1" applyFill="1" applyBorder="1" applyAlignment="1">
      <alignment horizontal="center" vertical="center"/>
    </xf>
    <xf numFmtId="0" fontId="2" fillId="0" borderId="2" xfId="0" applyFont="1" applyBorder="1"/>
    <xf numFmtId="165" fontId="0" fillId="0" borderId="0" xfId="2" applyNumberFormat="1" applyFont="1"/>
    <xf numFmtId="166" fontId="0" fillId="0" borderId="4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6" fontId="0" fillId="0" borderId="0" xfId="1" applyNumberFormat="1" applyFont="1"/>
    <xf numFmtId="165" fontId="0" fillId="0" borderId="4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3" borderId="2" xfId="0" applyFont="1" applyFill="1" applyBorder="1"/>
    <xf numFmtId="167" fontId="0" fillId="0" borderId="0" xfId="1" applyNumberFormat="1" applyFont="1"/>
    <xf numFmtId="165" fontId="2" fillId="3" borderId="14" xfId="2" applyNumberFormat="1" applyFont="1" applyFill="1" applyBorder="1" applyAlignment="1">
      <alignment horizontal="center"/>
    </xf>
    <xf numFmtId="165" fontId="2" fillId="3" borderId="15" xfId="2" applyNumberFormat="1" applyFont="1" applyFill="1" applyBorder="1" applyAlignment="1">
      <alignment horizontal="center"/>
    </xf>
    <xf numFmtId="166" fontId="2" fillId="3" borderId="15" xfId="1" applyNumberFormat="1" applyFont="1" applyFill="1" applyBorder="1" applyAlignment="1">
      <alignment horizontal="center"/>
    </xf>
    <xf numFmtId="43" fontId="0" fillId="0" borderId="0" xfId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/>
    <xf numFmtId="166" fontId="0" fillId="0" borderId="0" xfId="1" applyNumberFormat="1" applyFont="1" applyFill="1" applyBorder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5" fontId="0" fillId="0" borderId="0" xfId="2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4" fillId="2" borderId="16" xfId="3" applyFill="1" applyBorder="1"/>
    <xf numFmtId="0" fontId="5" fillId="2" borderId="0" xfId="3" applyFont="1" applyFill="1"/>
    <xf numFmtId="0" fontId="6" fillId="2" borderId="17" xfId="3" applyFont="1" applyFill="1" applyBorder="1"/>
    <xf numFmtId="0" fontId="4" fillId="2" borderId="17" xfId="3" applyFill="1" applyBorder="1"/>
    <xf numFmtId="0" fontId="4" fillId="2" borderId="0" xfId="3" applyFill="1"/>
    <xf numFmtId="15" fontId="4" fillId="2" borderId="0" xfId="3" applyNumberFormat="1" applyFill="1"/>
    <xf numFmtId="0" fontId="4" fillId="2" borderId="0" xfId="3" quotePrefix="1" applyFill="1"/>
    <xf numFmtId="15" fontId="4" fillId="2" borderId="0" xfId="3" quotePrefix="1" applyNumberFormat="1" applyFill="1"/>
    <xf numFmtId="8" fontId="4" fillId="2" borderId="0" xfId="3" applyNumberFormat="1" applyFill="1"/>
    <xf numFmtId="0" fontId="4" fillId="2" borderId="18" xfId="3" applyFill="1" applyBorder="1"/>
    <xf numFmtId="0" fontId="4" fillId="5" borderId="0" xfId="3" applyFill="1"/>
    <xf numFmtId="0" fontId="7" fillId="2" borderId="1" xfId="3" applyFont="1" applyFill="1" applyBorder="1"/>
    <xf numFmtId="0" fontId="4" fillId="2" borderId="0" xfId="3" applyFill="1" applyAlignment="1">
      <alignment horizontal="center"/>
    </xf>
    <xf numFmtId="0" fontId="4" fillId="2" borderId="19" xfId="3" applyFill="1" applyBorder="1" applyAlignment="1">
      <alignment horizontal="center"/>
    </xf>
    <xf numFmtId="0" fontId="8" fillId="0" borderId="18" xfId="3" applyFont="1" applyBorder="1" applyAlignment="1">
      <alignment horizontal="center"/>
    </xf>
    <xf numFmtId="0" fontId="7" fillId="2" borderId="12" xfId="3" applyFont="1" applyFill="1" applyBorder="1" applyAlignment="1">
      <alignment horizontal="center"/>
    </xf>
    <xf numFmtId="0" fontId="8" fillId="0" borderId="20" xfId="3" applyFont="1" applyBorder="1" applyAlignment="1">
      <alignment horizontal="center"/>
    </xf>
    <xf numFmtId="0" fontId="8" fillId="0" borderId="21" xfId="3" applyFont="1" applyBorder="1" applyAlignment="1">
      <alignment horizontal="center"/>
    </xf>
    <xf numFmtId="0" fontId="4" fillId="2" borderId="19" xfId="3" applyFill="1" applyBorder="1"/>
    <xf numFmtId="0" fontId="4" fillId="2" borderId="2" xfId="3" applyFill="1" applyBorder="1" applyAlignment="1">
      <alignment horizontal="center"/>
    </xf>
    <xf numFmtId="0" fontId="4" fillId="2" borderId="20" xfId="3" applyFill="1" applyBorder="1" applyAlignment="1">
      <alignment horizontal="center"/>
    </xf>
    <xf numFmtId="8" fontId="4" fillId="2" borderId="0" xfId="4" applyNumberFormat="1" applyFont="1" applyFill="1" applyBorder="1"/>
    <xf numFmtId="8" fontId="4" fillId="5" borderId="0" xfId="4" applyNumberFormat="1" applyFont="1" applyFill="1"/>
    <xf numFmtId="43" fontId="4" fillId="2" borderId="0" xfId="4" applyFont="1" applyFill="1"/>
    <xf numFmtId="43" fontId="4" fillId="2" borderId="19" xfId="4" applyFont="1" applyFill="1" applyBorder="1"/>
    <xf numFmtId="168" fontId="4" fillId="2" borderId="0" xfId="4" applyNumberFormat="1" applyFont="1" applyFill="1"/>
    <xf numFmtId="168" fontId="4" fillId="2" borderId="0" xfId="4" applyNumberFormat="1" applyFont="1" applyFill="1" applyBorder="1"/>
    <xf numFmtId="43" fontId="4" fillId="2" borderId="18" xfId="4" applyFont="1" applyFill="1" applyBorder="1"/>
    <xf numFmtId="8" fontId="5" fillId="2" borderId="0" xfId="3" applyNumberFormat="1" applyFont="1" applyFill="1"/>
    <xf numFmtId="19" fontId="4" fillId="2" borderId="0" xfId="3" applyNumberFormat="1" applyFill="1"/>
    <xf numFmtId="43" fontId="5" fillId="2" borderId="0" xfId="4" applyFont="1" applyFill="1" applyBorder="1"/>
    <xf numFmtId="8" fontId="4" fillId="2" borderId="0" xfId="4" applyNumberFormat="1" applyFont="1" applyFill="1"/>
    <xf numFmtId="168" fontId="0" fillId="2" borderId="0" xfId="5" applyNumberFormat="1" applyFont="1" applyFill="1"/>
    <xf numFmtId="43" fontId="4" fillId="2" borderId="0" xfId="4" applyFont="1" applyFill="1" applyBorder="1"/>
    <xf numFmtId="43" fontId="9" fillId="2" borderId="0" xfId="4" applyFont="1" applyFill="1" applyAlignment="1">
      <alignment horizontal="center" vertical="center"/>
    </xf>
    <xf numFmtId="8" fontId="4" fillId="6" borderId="0" xfId="4" applyNumberFormat="1" applyFont="1" applyFill="1" applyBorder="1"/>
    <xf numFmtId="0" fontId="9" fillId="2" borderId="0" xfId="3" applyFont="1" applyFill="1" applyAlignment="1">
      <alignment horizontal="center" vertical="center"/>
    </xf>
    <xf numFmtId="0" fontId="7" fillId="2" borderId="0" xfId="3" applyFont="1" applyFill="1"/>
    <xf numFmtId="0" fontId="4" fillId="2" borderId="2" xfId="3" applyFill="1" applyBorder="1"/>
    <xf numFmtId="43" fontId="9" fillId="2" borderId="2" xfId="4" applyFont="1" applyFill="1" applyBorder="1" applyAlignment="1">
      <alignment horizontal="center" vertical="center"/>
    </xf>
    <xf numFmtId="8" fontId="4" fillId="6" borderId="2" xfId="4" applyNumberFormat="1" applyFont="1" applyFill="1" applyBorder="1"/>
    <xf numFmtId="0" fontId="9" fillId="2" borderId="2" xfId="3" applyFont="1" applyFill="1" applyBorder="1" applyAlignment="1">
      <alignment horizontal="center" vertical="center"/>
    </xf>
    <xf numFmtId="8" fontId="7" fillId="2" borderId="0" xfId="4" applyNumberFormat="1" applyFont="1" applyFill="1"/>
    <xf numFmtId="43" fontId="7" fillId="2" borderId="0" xfId="4" applyFont="1" applyFill="1"/>
    <xf numFmtId="168" fontId="7" fillId="2" borderId="0" xfId="4" applyNumberFormat="1" applyFont="1" applyFill="1"/>
    <xf numFmtId="0" fontId="7" fillId="2" borderId="18" xfId="3" applyFont="1" applyFill="1" applyBorder="1"/>
    <xf numFmtId="43" fontId="7" fillId="2" borderId="19" xfId="4" applyFont="1" applyFill="1" applyBorder="1"/>
    <xf numFmtId="0" fontId="5" fillId="2" borderId="19" xfId="3" applyFont="1" applyFill="1" applyBorder="1"/>
    <xf numFmtId="43" fontId="7" fillId="2" borderId="22" xfId="4" applyFont="1" applyFill="1" applyBorder="1"/>
    <xf numFmtId="168" fontId="7" fillId="2" borderId="22" xfId="4" applyNumberFormat="1" applyFont="1" applyFill="1" applyBorder="1"/>
    <xf numFmtId="43" fontId="7" fillId="2" borderId="0" xfId="4" applyFont="1" applyFill="1" applyBorder="1"/>
    <xf numFmtId="168" fontId="7" fillId="2" borderId="0" xfId="4" applyNumberFormat="1" applyFont="1" applyFill="1" applyBorder="1"/>
    <xf numFmtId="0" fontId="7" fillId="2" borderId="16" xfId="3" applyFont="1" applyFill="1" applyBorder="1"/>
    <xf numFmtId="43" fontId="7" fillId="2" borderId="16" xfId="4" applyFont="1" applyFill="1" applyBorder="1"/>
    <xf numFmtId="43" fontId="4" fillId="2" borderId="16" xfId="4" applyFont="1" applyFill="1" applyBorder="1"/>
    <xf numFmtId="43" fontId="4" fillId="2" borderId="23" xfId="4" applyFont="1" applyFill="1" applyBorder="1"/>
    <xf numFmtId="0" fontId="4" fillId="2" borderId="24" xfId="3" applyFill="1" applyBorder="1"/>
    <xf numFmtId="7" fontId="4" fillId="2" borderId="0" xfId="4" applyNumberFormat="1" applyFont="1" applyFill="1"/>
    <xf numFmtId="43" fontId="5" fillId="2" borderId="0" xfId="3" applyNumberFormat="1" applyFont="1" applyFill="1"/>
    <xf numFmtId="0" fontId="7" fillId="2" borderId="2" xfId="3" applyFont="1" applyFill="1" applyBorder="1"/>
    <xf numFmtId="7" fontId="4" fillId="2" borderId="2" xfId="4" applyNumberFormat="1" applyFont="1" applyFill="1" applyBorder="1"/>
    <xf numFmtId="43" fontId="4" fillId="2" borderId="2" xfId="4" applyFont="1" applyFill="1" applyBorder="1"/>
    <xf numFmtId="7" fontId="4" fillId="2" borderId="0" xfId="5" applyNumberFormat="1" applyFont="1" applyFill="1"/>
    <xf numFmtId="43" fontId="4" fillId="7" borderId="0" xfId="4" applyFont="1" applyFill="1"/>
    <xf numFmtId="168" fontId="4" fillId="2" borderId="0" xfId="3" quotePrefix="1" applyNumberFormat="1" applyFill="1"/>
    <xf numFmtId="168" fontId="4" fillId="7" borderId="0" xfId="4" applyNumberFormat="1" applyFont="1" applyFill="1"/>
    <xf numFmtId="7" fontId="4" fillId="2" borderId="0" xfId="3" applyNumberFormat="1" applyFill="1"/>
    <xf numFmtId="44" fontId="4" fillId="2" borderId="0" xfId="3" applyNumberFormat="1" applyFill="1"/>
    <xf numFmtId="7" fontId="4" fillId="2" borderId="2" xfId="3" applyNumberFormat="1" applyFill="1" applyBorder="1"/>
    <xf numFmtId="44" fontId="4" fillId="2" borderId="2" xfId="3" applyNumberFormat="1" applyFill="1" applyBorder="1"/>
    <xf numFmtId="168" fontId="4" fillId="2" borderId="2" xfId="4" applyNumberFormat="1" applyFont="1" applyFill="1" applyBorder="1"/>
    <xf numFmtId="43" fontId="7" fillId="2" borderId="1" xfId="4" applyFont="1" applyFill="1" applyBorder="1"/>
    <xf numFmtId="168" fontId="7" fillId="2" borderId="1" xfId="4" applyNumberFormat="1" applyFont="1" applyFill="1" applyBorder="1"/>
    <xf numFmtId="165" fontId="4" fillId="2" borderId="0" xfId="4" applyNumberFormat="1" applyFont="1" applyFill="1"/>
    <xf numFmtId="43" fontId="4" fillId="2" borderId="25" xfId="4" applyFont="1" applyFill="1" applyBorder="1"/>
    <xf numFmtId="0" fontId="4" fillId="2" borderId="26" xfId="3" applyFill="1" applyBorder="1"/>
    <xf numFmtId="0" fontId="4" fillId="2" borderId="27" xfId="3" applyFill="1" applyBorder="1" applyAlignment="1">
      <alignment horizontal="right"/>
    </xf>
    <xf numFmtId="169" fontId="4" fillId="2" borderId="28" xfId="3" applyNumberFormat="1" applyFill="1" applyBorder="1"/>
    <xf numFmtId="0" fontId="4" fillId="2" borderId="27" xfId="3" applyFill="1" applyBorder="1"/>
    <xf numFmtId="44" fontId="4" fillId="2" borderId="28" xfId="5" applyFont="1" applyFill="1" applyBorder="1"/>
    <xf numFmtId="8" fontId="4" fillId="2" borderId="29" xfId="3" applyNumberFormat="1" applyFill="1" applyBorder="1"/>
    <xf numFmtId="168" fontId="4" fillId="2" borderId="28" xfId="3" applyNumberFormat="1" applyFill="1" applyBorder="1"/>
    <xf numFmtId="8" fontId="7" fillId="2" borderId="30" xfId="3" applyNumberFormat="1" applyFont="1" applyFill="1" applyBorder="1" applyAlignment="1">
      <alignment horizontal="right"/>
    </xf>
    <xf numFmtId="44" fontId="10" fillId="2" borderId="22" xfId="3" applyNumberFormat="1" applyFont="1" applyFill="1" applyBorder="1"/>
    <xf numFmtId="0" fontId="7" fillId="2" borderId="0" xfId="3" applyFont="1" applyFill="1" applyAlignment="1">
      <alignment horizontal="right"/>
    </xf>
    <xf numFmtId="43" fontId="4" fillId="2" borderId="0" xfId="3" applyNumberFormat="1" applyFill="1"/>
    <xf numFmtId="10" fontId="4" fillId="2" borderId="0" xfId="6" applyNumberFormat="1" applyFont="1" applyFill="1" applyBorder="1"/>
    <xf numFmtId="0" fontId="7" fillId="2" borderId="12" xfId="3" applyFont="1" applyFill="1" applyBorder="1" applyAlignment="1">
      <alignment horizontal="center"/>
    </xf>
    <xf numFmtId="0" fontId="8" fillId="0" borderId="20" xfId="3" applyFont="1" applyBorder="1" applyAlignment="1">
      <alignment horizontal="center"/>
    </xf>
    <xf numFmtId="0" fontId="8" fillId="0" borderId="21" xfId="3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3" fontId="0" fillId="0" borderId="0" xfId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2" xfId="1" applyNumberFormat="1" applyFont="1" applyBorder="1" applyAlignment="1">
      <alignment horizontal="center"/>
    </xf>
  </cellXfs>
  <cellStyles count="7">
    <cellStyle name="Comma" xfId="1" builtinId="3"/>
    <cellStyle name="Comma 2" xfId="4" xr:uid="{4399E092-2B08-4363-9895-A5ACC3AA7A88}"/>
    <cellStyle name="Currency 2" xfId="5" xr:uid="{466BC189-1EFC-4A3B-9F58-428BD5F144CB}"/>
    <cellStyle name="Normal" xfId="0" builtinId="0"/>
    <cellStyle name="Normal 2" xfId="3" xr:uid="{F9046CD5-5182-4AFD-9712-CBB7360763E5}"/>
    <cellStyle name="Percent" xfId="2" builtinId="5"/>
    <cellStyle name="Percent 2" xfId="6" xr:uid="{FFBB0442-3B7D-4B3A-8DD5-75E02607B1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2005012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32A2E0-9B83-47EC-9F1E-85E7E483A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37612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ndates/Funds/MM%20Term%20Income%20Master%20Fund%20LLC/Books&amp;Records/2021/06%20-%20June%202021/MMT%20IM-T%20IMR%2006-30-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laimer"/>
      <sheetName val="Macro1"/>
      <sheetName val="Balance Sheet"/>
      <sheetName val="Repo Details and VaR"/>
      <sheetName val="Facilities &amp; Bond Details"/>
      <sheetName val="Money Fund Details"/>
      <sheetName val="Security &amp; Cash Log"/>
      <sheetName val="Securities Reconciliation"/>
      <sheetName val="MMF Acc Rec"/>
      <sheetName val="Risk Report"/>
      <sheetName val="Repo Curves &amp; Graphs"/>
      <sheetName val="Names &amp; Addresses"/>
      <sheetName val="HairCut Report"/>
      <sheetName val="Credit &amp; Correlation"/>
      <sheetName val="Filtered Repo Trade Data"/>
      <sheetName val="Bond Data"/>
      <sheetName val="Used Price Data"/>
      <sheetName val="Vantage Data USG"/>
      <sheetName val="Vantage Data Prime"/>
      <sheetName val="Vantage Proxy List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>
            <v>43503</v>
          </cell>
          <cell r="F4">
            <v>0</v>
          </cell>
        </row>
        <row r="5">
          <cell r="A5">
            <v>43508</v>
          </cell>
          <cell r="F5">
            <v>0</v>
          </cell>
        </row>
        <row r="6">
          <cell r="A6">
            <v>43508</v>
          </cell>
          <cell r="F6">
            <v>0</v>
          </cell>
        </row>
        <row r="7">
          <cell r="A7">
            <v>43511</v>
          </cell>
          <cell r="F7">
            <v>0</v>
          </cell>
        </row>
        <row r="8">
          <cell r="A8">
            <v>43516</v>
          </cell>
          <cell r="F8">
            <v>0</v>
          </cell>
        </row>
        <row r="9">
          <cell r="A9">
            <v>43516</v>
          </cell>
          <cell r="F9">
            <v>0</v>
          </cell>
        </row>
        <row r="10">
          <cell r="A10">
            <v>43516</v>
          </cell>
          <cell r="F10">
            <v>0</v>
          </cell>
        </row>
        <row r="11">
          <cell r="A11">
            <v>43528</v>
          </cell>
          <cell r="F11">
            <v>0</v>
          </cell>
        </row>
        <row r="12">
          <cell r="A12">
            <v>43528</v>
          </cell>
          <cell r="F12">
            <v>0</v>
          </cell>
        </row>
        <row r="13">
          <cell r="A13">
            <v>43536</v>
          </cell>
          <cell r="F13">
            <v>0</v>
          </cell>
        </row>
        <row r="14">
          <cell r="A14">
            <v>43536</v>
          </cell>
          <cell r="F14">
            <v>0</v>
          </cell>
        </row>
        <row r="15">
          <cell r="A15">
            <v>43539</v>
          </cell>
          <cell r="F15">
            <v>0</v>
          </cell>
        </row>
        <row r="16">
          <cell r="A16">
            <v>43539</v>
          </cell>
          <cell r="F16">
            <v>0</v>
          </cell>
        </row>
        <row r="17">
          <cell r="A17">
            <v>43539</v>
          </cell>
          <cell r="F17">
            <v>0</v>
          </cell>
        </row>
        <row r="18">
          <cell r="A18">
            <v>43539</v>
          </cell>
          <cell r="F18">
            <v>0</v>
          </cell>
        </row>
        <row r="19">
          <cell r="A19">
            <v>43539</v>
          </cell>
          <cell r="F19">
            <v>0</v>
          </cell>
        </row>
        <row r="20">
          <cell r="A20">
            <v>43539</v>
          </cell>
          <cell r="F20">
            <v>0</v>
          </cell>
        </row>
        <row r="21">
          <cell r="A21">
            <v>43539</v>
          </cell>
          <cell r="F21">
            <v>0</v>
          </cell>
        </row>
        <row r="22">
          <cell r="A22">
            <v>43539</v>
          </cell>
          <cell r="F22">
            <v>0</v>
          </cell>
        </row>
        <row r="23">
          <cell r="A23">
            <v>43539</v>
          </cell>
          <cell r="F23">
            <v>0</v>
          </cell>
        </row>
        <row r="24">
          <cell r="A24">
            <v>43539</v>
          </cell>
          <cell r="F24">
            <v>0</v>
          </cell>
        </row>
        <row r="25">
          <cell r="A25">
            <v>43539</v>
          </cell>
          <cell r="F25">
            <v>0</v>
          </cell>
        </row>
        <row r="26">
          <cell r="A26">
            <v>43543</v>
          </cell>
          <cell r="F26">
            <v>0</v>
          </cell>
        </row>
        <row r="27">
          <cell r="A27">
            <v>43543</v>
          </cell>
          <cell r="F27">
            <v>0</v>
          </cell>
        </row>
        <row r="28">
          <cell r="A28">
            <v>43544</v>
          </cell>
          <cell r="F28">
            <v>0</v>
          </cell>
        </row>
        <row r="29">
          <cell r="A29">
            <v>43544</v>
          </cell>
          <cell r="F29">
            <v>0</v>
          </cell>
        </row>
        <row r="30">
          <cell r="A30">
            <v>43544</v>
          </cell>
          <cell r="F30">
            <v>0</v>
          </cell>
        </row>
        <row r="31">
          <cell r="A31">
            <v>43549</v>
          </cell>
          <cell r="F31">
            <v>0</v>
          </cell>
        </row>
        <row r="32">
          <cell r="A32">
            <v>43549</v>
          </cell>
          <cell r="F32">
            <v>0</v>
          </cell>
        </row>
        <row r="33">
          <cell r="A33">
            <v>43549</v>
          </cell>
          <cell r="F33">
            <v>0</v>
          </cell>
        </row>
        <row r="34">
          <cell r="A34">
            <v>43550</v>
          </cell>
          <cell r="F34">
            <v>0</v>
          </cell>
        </row>
        <row r="35">
          <cell r="A35">
            <v>43550</v>
          </cell>
          <cell r="F35">
            <v>0</v>
          </cell>
        </row>
        <row r="36">
          <cell r="A36">
            <v>43550</v>
          </cell>
          <cell r="F36">
            <v>0</v>
          </cell>
        </row>
        <row r="37">
          <cell r="A37">
            <v>43550</v>
          </cell>
          <cell r="F37">
            <v>0</v>
          </cell>
        </row>
        <row r="38">
          <cell r="A38">
            <v>43550</v>
          </cell>
          <cell r="F38">
            <v>0</v>
          </cell>
        </row>
        <row r="39">
          <cell r="A39">
            <v>43550</v>
          </cell>
          <cell r="F39">
            <v>0</v>
          </cell>
        </row>
        <row r="40">
          <cell r="A40">
            <v>43552</v>
          </cell>
          <cell r="F40">
            <v>0</v>
          </cell>
        </row>
        <row r="41">
          <cell r="A41">
            <v>43552</v>
          </cell>
          <cell r="F41">
            <v>0</v>
          </cell>
        </row>
        <row r="42">
          <cell r="A42">
            <v>43552</v>
          </cell>
          <cell r="F42">
            <v>0</v>
          </cell>
        </row>
        <row r="43">
          <cell r="A43">
            <v>43552</v>
          </cell>
          <cell r="F43">
            <v>0</v>
          </cell>
        </row>
        <row r="44">
          <cell r="A44">
            <v>43557</v>
          </cell>
          <cell r="F44">
            <v>0</v>
          </cell>
        </row>
        <row r="45">
          <cell r="A45">
            <v>43557</v>
          </cell>
          <cell r="F45">
            <v>0</v>
          </cell>
        </row>
        <row r="46">
          <cell r="A46">
            <v>43570</v>
          </cell>
          <cell r="F46">
            <v>0</v>
          </cell>
        </row>
        <row r="47">
          <cell r="A47">
            <v>43570</v>
          </cell>
          <cell r="F47">
            <v>0</v>
          </cell>
        </row>
        <row r="48">
          <cell r="A48">
            <v>43571</v>
          </cell>
          <cell r="F48">
            <v>0</v>
          </cell>
        </row>
        <row r="49">
          <cell r="A49">
            <v>43571</v>
          </cell>
          <cell r="F49">
            <v>0</v>
          </cell>
        </row>
        <row r="50">
          <cell r="A50">
            <v>43585</v>
          </cell>
          <cell r="F50">
            <v>0</v>
          </cell>
        </row>
        <row r="51">
          <cell r="A51">
            <v>43585</v>
          </cell>
          <cell r="F51">
            <v>0</v>
          </cell>
        </row>
        <row r="52">
          <cell r="A52">
            <v>43586</v>
          </cell>
          <cell r="F52">
            <v>0</v>
          </cell>
        </row>
        <row r="53">
          <cell r="A53">
            <v>43586</v>
          </cell>
          <cell r="F53">
            <v>0</v>
          </cell>
        </row>
        <row r="54">
          <cell r="A54">
            <v>43586</v>
          </cell>
          <cell r="F54">
            <v>0</v>
          </cell>
        </row>
        <row r="55">
          <cell r="A55">
            <v>43586</v>
          </cell>
          <cell r="F55">
            <v>0</v>
          </cell>
        </row>
        <row r="56">
          <cell r="A56">
            <v>43586</v>
          </cell>
          <cell r="F56">
            <v>0</v>
          </cell>
        </row>
        <row r="57">
          <cell r="A57">
            <v>43587</v>
          </cell>
          <cell r="F57">
            <v>0</v>
          </cell>
        </row>
        <row r="58">
          <cell r="A58">
            <v>43587</v>
          </cell>
          <cell r="F58">
            <v>0</v>
          </cell>
        </row>
        <row r="59">
          <cell r="A59">
            <v>43588</v>
          </cell>
          <cell r="F59">
            <v>0</v>
          </cell>
        </row>
        <row r="60">
          <cell r="A60">
            <v>43588</v>
          </cell>
          <cell r="F60">
            <v>0</v>
          </cell>
        </row>
        <row r="61">
          <cell r="A61">
            <v>43592</v>
          </cell>
          <cell r="F61">
            <v>0</v>
          </cell>
        </row>
        <row r="62">
          <cell r="A62">
            <v>43592</v>
          </cell>
          <cell r="F62">
            <v>0</v>
          </cell>
        </row>
        <row r="63">
          <cell r="A63">
            <v>43594</v>
          </cell>
          <cell r="F63">
            <v>0</v>
          </cell>
        </row>
        <row r="64">
          <cell r="A64">
            <v>43594</v>
          </cell>
          <cell r="F64">
            <v>0</v>
          </cell>
        </row>
        <row r="65">
          <cell r="A65">
            <v>43598</v>
          </cell>
          <cell r="F65">
            <v>0</v>
          </cell>
        </row>
        <row r="66">
          <cell r="A66">
            <v>43598</v>
          </cell>
          <cell r="F66">
            <v>0</v>
          </cell>
        </row>
        <row r="67">
          <cell r="A67">
            <v>43600</v>
          </cell>
          <cell r="F67">
            <v>0</v>
          </cell>
        </row>
        <row r="68">
          <cell r="A68">
            <v>43600</v>
          </cell>
          <cell r="F68">
            <v>0</v>
          </cell>
        </row>
        <row r="69">
          <cell r="A69">
            <v>43614</v>
          </cell>
          <cell r="F69">
            <v>0</v>
          </cell>
        </row>
        <row r="70">
          <cell r="A70">
            <v>43614</v>
          </cell>
          <cell r="F70">
            <v>0</v>
          </cell>
        </row>
        <row r="71">
          <cell r="A71">
            <v>43620</v>
          </cell>
          <cell r="F71">
            <v>0</v>
          </cell>
        </row>
        <row r="72">
          <cell r="A72">
            <v>43620</v>
          </cell>
          <cell r="F72">
            <v>-7450000</v>
          </cell>
        </row>
        <row r="73">
          <cell r="A73">
            <v>43620</v>
          </cell>
          <cell r="F73">
            <v>7450000</v>
          </cell>
        </row>
        <row r="74">
          <cell r="A74">
            <v>43620</v>
          </cell>
          <cell r="F74">
            <v>0</v>
          </cell>
        </row>
        <row r="75">
          <cell r="A75">
            <v>43620</v>
          </cell>
          <cell r="F75">
            <v>-7450000</v>
          </cell>
        </row>
        <row r="76">
          <cell r="A76">
            <v>43620</v>
          </cell>
          <cell r="F76">
            <v>7450000</v>
          </cell>
        </row>
        <row r="77">
          <cell r="A77">
            <v>43620</v>
          </cell>
          <cell r="F77">
            <v>0</v>
          </cell>
        </row>
        <row r="78">
          <cell r="A78">
            <v>43621</v>
          </cell>
          <cell r="F78">
            <v>0</v>
          </cell>
        </row>
        <row r="79">
          <cell r="A79">
            <v>43621</v>
          </cell>
          <cell r="F79">
            <v>0</v>
          </cell>
        </row>
        <row r="80">
          <cell r="A80">
            <v>43627</v>
          </cell>
          <cell r="F80">
            <v>0</v>
          </cell>
        </row>
        <row r="81">
          <cell r="A81">
            <v>43627</v>
          </cell>
          <cell r="F81">
            <v>0</v>
          </cell>
        </row>
        <row r="82">
          <cell r="A82">
            <v>43627</v>
          </cell>
          <cell r="F82">
            <v>0</v>
          </cell>
        </row>
        <row r="83">
          <cell r="A83">
            <v>43634</v>
          </cell>
          <cell r="F83">
            <v>0</v>
          </cell>
        </row>
        <row r="84">
          <cell r="A84">
            <v>43634</v>
          </cell>
          <cell r="F84">
            <v>0</v>
          </cell>
        </row>
        <row r="85">
          <cell r="A85">
            <v>43634</v>
          </cell>
          <cell r="F85">
            <v>0</v>
          </cell>
        </row>
        <row r="86">
          <cell r="A86">
            <v>43634</v>
          </cell>
          <cell r="F86">
            <v>0</v>
          </cell>
        </row>
        <row r="87">
          <cell r="A87">
            <v>43634</v>
          </cell>
          <cell r="F87">
            <v>5012.1944444440305</v>
          </cell>
        </row>
        <row r="88">
          <cell r="A88">
            <v>43634</v>
          </cell>
          <cell r="F88">
            <v>-7455012.1900000004</v>
          </cell>
        </row>
        <row r="89">
          <cell r="A89">
            <v>43634</v>
          </cell>
          <cell r="F89">
            <v>0</v>
          </cell>
        </row>
        <row r="90">
          <cell r="A90">
            <v>43634</v>
          </cell>
          <cell r="F90">
            <v>0</v>
          </cell>
        </row>
        <row r="91">
          <cell r="A91">
            <v>43634</v>
          </cell>
          <cell r="F91">
            <v>4666.666666666667</v>
          </cell>
        </row>
        <row r="92">
          <cell r="A92">
            <v>43634</v>
          </cell>
          <cell r="F92">
            <v>7450000</v>
          </cell>
        </row>
        <row r="93">
          <cell r="A93">
            <v>43634</v>
          </cell>
          <cell r="F93">
            <v>0</v>
          </cell>
        </row>
        <row r="94">
          <cell r="A94">
            <v>43634</v>
          </cell>
          <cell r="F94">
            <v>0</v>
          </cell>
        </row>
        <row r="95">
          <cell r="A95">
            <v>43634</v>
          </cell>
          <cell r="F95">
            <v>0</v>
          </cell>
        </row>
        <row r="96">
          <cell r="A96">
            <v>43634</v>
          </cell>
          <cell r="F96">
            <v>0</v>
          </cell>
        </row>
        <row r="97">
          <cell r="A97">
            <v>43637</v>
          </cell>
          <cell r="F97">
            <v>0</v>
          </cell>
        </row>
        <row r="98">
          <cell r="A98">
            <v>43637</v>
          </cell>
          <cell r="F98">
            <v>0</v>
          </cell>
        </row>
        <row r="99">
          <cell r="A99">
            <v>43637</v>
          </cell>
          <cell r="F99">
            <v>0</v>
          </cell>
        </row>
        <row r="100">
          <cell r="A100">
            <v>43637</v>
          </cell>
          <cell r="F100">
            <v>0</v>
          </cell>
        </row>
        <row r="101">
          <cell r="A101">
            <v>43637</v>
          </cell>
          <cell r="F101">
            <v>0</v>
          </cell>
        </row>
        <row r="102">
          <cell r="A102">
            <v>43637</v>
          </cell>
          <cell r="F102">
            <v>0</v>
          </cell>
        </row>
        <row r="103">
          <cell r="A103">
            <v>43648</v>
          </cell>
          <cell r="F103">
            <v>0</v>
          </cell>
        </row>
        <row r="104">
          <cell r="A104">
            <v>43648</v>
          </cell>
          <cell r="F104">
            <v>0</v>
          </cell>
        </row>
        <row r="105">
          <cell r="A105">
            <v>43649</v>
          </cell>
          <cell r="F105">
            <v>0</v>
          </cell>
        </row>
        <row r="106">
          <cell r="A106">
            <v>43651</v>
          </cell>
          <cell r="F106">
            <v>0</v>
          </cell>
        </row>
        <row r="107">
          <cell r="A107">
            <v>43651</v>
          </cell>
          <cell r="F107">
            <v>0</v>
          </cell>
        </row>
        <row r="108">
          <cell r="A108">
            <v>43655</v>
          </cell>
          <cell r="F108">
            <v>0</v>
          </cell>
        </row>
        <row r="109">
          <cell r="A109">
            <v>43656</v>
          </cell>
          <cell r="F109">
            <v>0</v>
          </cell>
        </row>
        <row r="110">
          <cell r="A110">
            <v>43656</v>
          </cell>
          <cell r="F110">
            <v>0</v>
          </cell>
        </row>
        <row r="111">
          <cell r="A111">
            <v>43657</v>
          </cell>
          <cell r="F111">
            <v>0</v>
          </cell>
        </row>
        <row r="112">
          <cell r="A112">
            <v>43657</v>
          </cell>
          <cell r="F112">
            <v>0</v>
          </cell>
        </row>
        <row r="113">
          <cell r="A113">
            <v>43657</v>
          </cell>
          <cell r="F113">
            <v>0</v>
          </cell>
        </row>
        <row r="114">
          <cell r="A114">
            <v>43657</v>
          </cell>
          <cell r="F114">
            <v>0</v>
          </cell>
        </row>
        <row r="115">
          <cell r="A115">
            <v>43661</v>
          </cell>
          <cell r="F115">
            <v>0</v>
          </cell>
        </row>
        <row r="116">
          <cell r="A116">
            <v>43661</v>
          </cell>
          <cell r="F116">
            <v>0</v>
          </cell>
        </row>
        <row r="117">
          <cell r="A117">
            <v>43664</v>
          </cell>
          <cell r="F117">
            <v>0</v>
          </cell>
        </row>
        <row r="118">
          <cell r="A118">
            <v>43665</v>
          </cell>
          <cell r="F118">
            <v>0</v>
          </cell>
        </row>
        <row r="119">
          <cell r="A119">
            <v>43665</v>
          </cell>
          <cell r="F119">
            <v>0</v>
          </cell>
        </row>
        <row r="120">
          <cell r="A120">
            <v>43665</v>
          </cell>
          <cell r="F120">
            <v>0</v>
          </cell>
        </row>
        <row r="121">
          <cell r="A121">
            <v>43665</v>
          </cell>
          <cell r="F121">
            <v>0</v>
          </cell>
        </row>
        <row r="122">
          <cell r="A122">
            <v>43665</v>
          </cell>
          <cell r="F122">
            <v>0</v>
          </cell>
        </row>
        <row r="123">
          <cell r="A123">
            <v>43669</v>
          </cell>
          <cell r="F123">
            <v>0</v>
          </cell>
        </row>
        <row r="124">
          <cell r="A124">
            <v>43669</v>
          </cell>
          <cell r="F124">
            <v>0</v>
          </cell>
        </row>
        <row r="125">
          <cell r="A125">
            <v>43669</v>
          </cell>
          <cell r="F125">
            <v>0</v>
          </cell>
        </row>
        <row r="126">
          <cell r="A126">
            <v>43669</v>
          </cell>
          <cell r="F126">
            <v>0</v>
          </cell>
        </row>
        <row r="127">
          <cell r="A127">
            <v>43669</v>
          </cell>
          <cell r="F127">
            <v>0</v>
          </cell>
        </row>
        <row r="128">
          <cell r="A128">
            <v>43677</v>
          </cell>
          <cell r="F128">
            <v>0</v>
          </cell>
        </row>
        <row r="129">
          <cell r="A129">
            <v>43677</v>
          </cell>
          <cell r="F129">
            <v>0</v>
          </cell>
        </row>
        <row r="130">
          <cell r="A130">
            <v>43677</v>
          </cell>
          <cell r="F130">
            <v>0</v>
          </cell>
        </row>
        <row r="131">
          <cell r="A131">
            <v>43679</v>
          </cell>
          <cell r="F131">
            <v>0</v>
          </cell>
        </row>
        <row r="132">
          <cell r="A132">
            <v>43679</v>
          </cell>
          <cell r="F132">
            <v>0</v>
          </cell>
        </row>
        <row r="133">
          <cell r="A133">
            <v>43685</v>
          </cell>
          <cell r="F133">
            <v>0</v>
          </cell>
        </row>
        <row r="134">
          <cell r="A134">
            <v>43685</v>
          </cell>
          <cell r="F134">
            <v>0</v>
          </cell>
        </row>
        <row r="135">
          <cell r="A135">
            <v>43689</v>
          </cell>
          <cell r="F135">
            <v>0</v>
          </cell>
        </row>
        <row r="136">
          <cell r="A136">
            <v>43689</v>
          </cell>
          <cell r="F136">
            <v>0</v>
          </cell>
        </row>
        <row r="137">
          <cell r="A137">
            <v>43692</v>
          </cell>
          <cell r="F137">
            <v>0</v>
          </cell>
        </row>
        <row r="138">
          <cell r="A138">
            <v>43692</v>
          </cell>
          <cell r="F138">
            <v>0</v>
          </cell>
        </row>
        <row r="139">
          <cell r="A139">
            <v>43692</v>
          </cell>
          <cell r="F139">
            <v>0</v>
          </cell>
        </row>
        <row r="140">
          <cell r="A140">
            <v>43697</v>
          </cell>
          <cell r="F140">
            <v>0</v>
          </cell>
        </row>
        <row r="141">
          <cell r="A141">
            <v>43697</v>
          </cell>
          <cell r="F141">
            <v>0</v>
          </cell>
        </row>
        <row r="142">
          <cell r="A142">
            <v>43697</v>
          </cell>
          <cell r="F142">
            <v>0</v>
          </cell>
        </row>
        <row r="143">
          <cell r="A143">
            <v>43697</v>
          </cell>
          <cell r="F143">
            <v>0</v>
          </cell>
        </row>
        <row r="144">
          <cell r="A144">
            <v>43697</v>
          </cell>
          <cell r="F144">
            <v>0</v>
          </cell>
        </row>
        <row r="145">
          <cell r="A145">
            <v>43699</v>
          </cell>
          <cell r="F145">
            <v>0</v>
          </cell>
        </row>
        <row r="146">
          <cell r="A146">
            <v>43699</v>
          </cell>
          <cell r="F146">
            <v>0</v>
          </cell>
        </row>
        <row r="147">
          <cell r="A147">
            <v>43699</v>
          </cell>
          <cell r="F147">
            <v>0</v>
          </cell>
        </row>
        <row r="148">
          <cell r="A148">
            <v>43699</v>
          </cell>
          <cell r="F148">
            <v>0</v>
          </cell>
        </row>
        <row r="149">
          <cell r="A149">
            <v>43699</v>
          </cell>
          <cell r="F149">
            <v>0</v>
          </cell>
        </row>
        <row r="150">
          <cell r="A150">
            <v>43699</v>
          </cell>
          <cell r="F150">
            <v>0</v>
          </cell>
        </row>
        <row r="151">
          <cell r="A151">
            <v>43712</v>
          </cell>
          <cell r="F151">
            <v>0</v>
          </cell>
        </row>
        <row r="152">
          <cell r="A152">
            <v>43712</v>
          </cell>
          <cell r="F152">
            <v>0</v>
          </cell>
        </row>
        <row r="153">
          <cell r="A153">
            <v>43718</v>
          </cell>
          <cell r="F153">
            <v>0</v>
          </cell>
        </row>
        <row r="154">
          <cell r="A154">
            <v>43718</v>
          </cell>
          <cell r="F154">
            <v>0</v>
          </cell>
        </row>
        <row r="155">
          <cell r="A155">
            <v>43718</v>
          </cell>
          <cell r="F155">
            <v>0</v>
          </cell>
        </row>
        <row r="156">
          <cell r="A156">
            <v>43718</v>
          </cell>
          <cell r="F156">
            <v>0</v>
          </cell>
        </row>
        <row r="157">
          <cell r="A157">
            <v>43719</v>
          </cell>
          <cell r="F157">
            <v>0</v>
          </cell>
        </row>
        <row r="158">
          <cell r="A158">
            <v>43724</v>
          </cell>
          <cell r="F158">
            <v>0</v>
          </cell>
        </row>
        <row r="159">
          <cell r="A159">
            <v>43724</v>
          </cell>
          <cell r="F159">
            <v>0</v>
          </cell>
        </row>
        <row r="160">
          <cell r="A160">
            <v>43724</v>
          </cell>
          <cell r="F160">
            <v>0</v>
          </cell>
        </row>
        <row r="161">
          <cell r="A161">
            <v>43724</v>
          </cell>
          <cell r="F161">
            <v>-7483189.75</v>
          </cell>
        </row>
        <row r="162">
          <cell r="A162">
            <v>43724</v>
          </cell>
          <cell r="F162">
            <v>0</v>
          </cell>
        </row>
        <row r="163">
          <cell r="A163">
            <v>43724</v>
          </cell>
          <cell r="F163">
            <v>18206.25</v>
          </cell>
        </row>
        <row r="164">
          <cell r="A164">
            <v>43724</v>
          </cell>
          <cell r="F164">
            <v>0</v>
          </cell>
        </row>
        <row r="165">
          <cell r="A165">
            <v>43724</v>
          </cell>
          <cell r="F165">
            <v>0</v>
          </cell>
        </row>
        <row r="166">
          <cell r="A166">
            <v>43724</v>
          </cell>
          <cell r="F166">
            <v>33189.75</v>
          </cell>
        </row>
        <row r="167">
          <cell r="A167">
            <v>43724</v>
          </cell>
          <cell r="F167">
            <v>0</v>
          </cell>
        </row>
        <row r="168">
          <cell r="A168">
            <v>43724</v>
          </cell>
          <cell r="F168">
            <v>0</v>
          </cell>
        </row>
        <row r="169">
          <cell r="A169">
            <v>43724</v>
          </cell>
          <cell r="F169">
            <v>0</v>
          </cell>
        </row>
        <row r="170">
          <cell r="A170">
            <v>43724</v>
          </cell>
          <cell r="F170">
            <v>0</v>
          </cell>
        </row>
        <row r="171">
          <cell r="A171">
            <v>43724</v>
          </cell>
          <cell r="F171">
            <v>0</v>
          </cell>
        </row>
        <row r="172">
          <cell r="A172">
            <v>43724</v>
          </cell>
          <cell r="F172">
            <v>0</v>
          </cell>
        </row>
        <row r="173">
          <cell r="A173">
            <v>43724</v>
          </cell>
          <cell r="F173">
            <v>-3600000</v>
          </cell>
        </row>
        <row r="174">
          <cell r="A174">
            <v>43724</v>
          </cell>
          <cell r="F174">
            <v>0</v>
          </cell>
        </row>
        <row r="175">
          <cell r="A175">
            <v>43724</v>
          </cell>
          <cell r="F175">
            <v>0</v>
          </cell>
        </row>
        <row r="176">
          <cell r="A176">
            <v>43724</v>
          </cell>
          <cell r="F176">
            <v>0</v>
          </cell>
        </row>
        <row r="177">
          <cell r="A177">
            <v>43724</v>
          </cell>
          <cell r="F177">
            <v>0</v>
          </cell>
        </row>
        <row r="178">
          <cell r="A178">
            <v>43724</v>
          </cell>
          <cell r="F178">
            <v>0</v>
          </cell>
        </row>
        <row r="179">
          <cell r="A179">
            <v>43724</v>
          </cell>
          <cell r="F179">
            <v>0</v>
          </cell>
        </row>
        <row r="180">
          <cell r="A180">
            <v>43724</v>
          </cell>
          <cell r="F180">
            <v>11050000</v>
          </cell>
        </row>
        <row r="181">
          <cell r="A181">
            <v>43724</v>
          </cell>
          <cell r="F181">
            <v>0</v>
          </cell>
        </row>
        <row r="182">
          <cell r="A182">
            <v>43726</v>
          </cell>
          <cell r="F182">
            <v>0</v>
          </cell>
        </row>
        <row r="183">
          <cell r="A183">
            <v>43726</v>
          </cell>
          <cell r="F183">
            <v>0</v>
          </cell>
        </row>
        <row r="184">
          <cell r="A184">
            <v>43727</v>
          </cell>
          <cell r="F184">
            <v>0</v>
          </cell>
        </row>
        <row r="185">
          <cell r="A185">
            <v>43728</v>
          </cell>
          <cell r="F185">
            <v>0</v>
          </cell>
        </row>
        <row r="186">
          <cell r="A186">
            <v>43728</v>
          </cell>
          <cell r="F186">
            <v>0</v>
          </cell>
        </row>
        <row r="187">
          <cell r="A187">
            <v>43728</v>
          </cell>
          <cell r="F187">
            <v>0</v>
          </cell>
        </row>
        <row r="188">
          <cell r="A188">
            <v>43728</v>
          </cell>
          <cell r="F188">
            <v>0</v>
          </cell>
        </row>
        <row r="189">
          <cell r="A189">
            <v>43731</v>
          </cell>
          <cell r="F189">
            <v>0</v>
          </cell>
        </row>
        <row r="190">
          <cell r="A190">
            <v>43732</v>
          </cell>
          <cell r="F190">
            <v>-2901074.29</v>
          </cell>
        </row>
        <row r="191">
          <cell r="A191">
            <v>43732</v>
          </cell>
          <cell r="F191">
            <v>2901074.29</v>
          </cell>
        </row>
        <row r="192">
          <cell r="A192">
            <v>43733</v>
          </cell>
          <cell r="F192">
            <v>0</v>
          </cell>
        </row>
        <row r="193">
          <cell r="A193">
            <v>43733</v>
          </cell>
          <cell r="F193">
            <v>0</v>
          </cell>
        </row>
        <row r="194">
          <cell r="A194">
            <v>43733</v>
          </cell>
          <cell r="F194">
            <v>0</v>
          </cell>
        </row>
        <row r="195">
          <cell r="A195">
            <v>43733</v>
          </cell>
          <cell r="F195">
            <v>0</v>
          </cell>
        </row>
        <row r="196">
          <cell r="A196">
            <v>43734</v>
          </cell>
          <cell r="F196">
            <v>376.64</v>
          </cell>
        </row>
        <row r="197">
          <cell r="A197">
            <v>43740</v>
          </cell>
          <cell r="F197">
            <v>0</v>
          </cell>
        </row>
        <row r="198">
          <cell r="A198">
            <v>43740</v>
          </cell>
          <cell r="F198">
            <v>0</v>
          </cell>
        </row>
        <row r="199">
          <cell r="A199">
            <v>43740</v>
          </cell>
          <cell r="F199">
            <v>0</v>
          </cell>
        </row>
        <row r="200">
          <cell r="A200">
            <v>43745</v>
          </cell>
          <cell r="F200">
            <v>0</v>
          </cell>
        </row>
        <row r="201">
          <cell r="A201">
            <v>43745</v>
          </cell>
          <cell r="F201">
            <v>0</v>
          </cell>
        </row>
        <row r="202">
          <cell r="A202">
            <v>43745</v>
          </cell>
          <cell r="F202">
            <v>0</v>
          </cell>
        </row>
        <row r="203">
          <cell r="A203">
            <v>43746</v>
          </cell>
          <cell r="F203">
            <v>0</v>
          </cell>
        </row>
        <row r="204">
          <cell r="A204">
            <v>43746</v>
          </cell>
          <cell r="F204">
            <v>0</v>
          </cell>
        </row>
        <row r="205">
          <cell r="A205">
            <v>43746</v>
          </cell>
          <cell r="F205">
            <v>0</v>
          </cell>
        </row>
        <row r="206">
          <cell r="A206">
            <v>43754</v>
          </cell>
          <cell r="F206">
            <v>0</v>
          </cell>
        </row>
        <row r="207">
          <cell r="A207">
            <v>43754</v>
          </cell>
          <cell r="F207">
            <v>0</v>
          </cell>
        </row>
        <row r="208">
          <cell r="A208">
            <v>43754</v>
          </cell>
          <cell r="F208">
            <v>0</v>
          </cell>
        </row>
        <row r="209">
          <cell r="A209">
            <v>43754</v>
          </cell>
          <cell r="F209">
            <v>0</v>
          </cell>
        </row>
        <row r="210">
          <cell r="A210">
            <v>43755</v>
          </cell>
          <cell r="F210">
            <v>0</v>
          </cell>
        </row>
        <row r="211">
          <cell r="A211">
            <v>43755</v>
          </cell>
          <cell r="F211">
            <v>0</v>
          </cell>
        </row>
        <row r="212">
          <cell r="A212">
            <v>43755</v>
          </cell>
          <cell r="F212">
            <v>0</v>
          </cell>
        </row>
        <row r="213">
          <cell r="A213">
            <v>43755</v>
          </cell>
          <cell r="F213">
            <v>0</v>
          </cell>
        </row>
        <row r="214">
          <cell r="A214">
            <v>43755</v>
          </cell>
          <cell r="F214">
            <v>0</v>
          </cell>
        </row>
        <row r="215">
          <cell r="A215">
            <v>43755</v>
          </cell>
          <cell r="F215">
            <v>0</v>
          </cell>
        </row>
        <row r="216">
          <cell r="A216">
            <v>43756</v>
          </cell>
          <cell r="F216">
            <v>0</v>
          </cell>
        </row>
        <row r="217">
          <cell r="A217">
            <v>43769</v>
          </cell>
          <cell r="F217">
            <v>0</v>
          </cell>
        </row>
        <row r="218">
          <cell r="A218">
            <v>43769</v>
          </cell>
          <cell r="F218">
            <v>0</v>
          </cell>
        </row>
        <row r="219">
          <cell r="A219">
            <v>43773</v>
          </cell>
          <cell r="F219">
            <v>0</v>
          </cell>
        </row>
        <row r="220">
          <cell r="A220">
            <v>43773</v>
          </cell>
          <cell r="F220">
            <v>0</v>
          </cell>
        </row>
        <row r="221">
          <cell r="A221">
            <v>43773</v>
          </cell>
          <cell r="F221">
            <v>0</v>
          </cell>
        </row>
        <row r="222">
          <cell r="A222">
            <v>43773</v>
          </cell>
          <cell r="F222">
            <v>0</v>
          </cell>
        </row>
        <row r="223">
          <cell r="A223">
            <v>43775</v>
          </cell>
          <cell r="F223">
            <v>0</v>
          </cell>
        </row>
        <row r="224">
          <cell r="A224">
            <v>43775</v>
          </cell>
          <cell r="F224">
            <v>0</v>
          </cell>
        </row>
        <row r="225">
          <cell r="A225">
            <v>43784</v>
          </cell>
          <cell r="F225">
            <v>0</v>
          </cell>
        </row>
        <row r="226">
          <cell r="A226">
            <v>43784</v>
          </cell>
          <cell r="F226">
            <v>0</v>
          </cell>
        </row>
        <row r="227">
          <cell r="A227">
            <v>43784</v>
          </cell>
          <cell r="F227">
            <v>0</v>
          </cell>
        </row>
        <row r="228">
          <cell r="A228">
            <v>43784</v>
          </cell>
          <cell r="F228">
            <v>0</v>
          </cell>
        </row>
        <row r="229">
          <cell r="A229">
            <v>43784</v>
          </cell>
          <cell r="F229">
            <v>0</v>
          </cell>
        </row>
        <row r="230">
          <cell r="A230">
            <v>43784</v>
          </cell>
          <cell r="F230">
            <v>0</v>
          </cell>
        </row>
        <row r="231">
          <cell r="A231">
            <v>43788</v>
          </cell>
          <cell r="F231">
            <v>0</v>
          </cell>
        </row>
        <row r="232">
          <cell r="A232">
            <v>43788</v>
          </cell>
          <cell r="F232">
            <v>0</v>
          </cell>
        </row>
        <row r="233">
          <cell r="A233">
            <v>43788</v>
          </cell>
          <cell r="F233">
            <v>0</v>
          </cell>
        </row>
        <row r="234">
          <cell r="A234">
            <v>43788</v>
          </cell>
          <cell r="F234">
            <v>0</v>
          </cell>
        </row>
        <row r="235">
          <cell r="A235">
            <v>43788</v>
          </cell>
          <cell r="F235">
            <v>0</v>
          </cell>
        </row>
        <row r="236">
          <cell r="A236">
            <v>43788</v>
          </cell>
          <cell r="F236">
            <v>0</v>
          </cell>
        </row>
        <row r="237">
          <cell r="A237">
            <v>43788</v>
          </cell>
          <cell r="F237">
            <v>0</v>
          </cell>
        </row>
        <row r="238">
          <cell r="A238">
            <v>43788</v>
          </cell>
          <cell r="F238">
            <v>0</v>
          </cell>
        </row>
        <row r="239">
          <cell r="A239">
            <v>43788</v>
          </cell>
          <cell r="F239">
            <v>0</v>
          </cell>
        </row>
        <row r="240">
          <cell r="A240">
            <v>43788</v>
          </cell>
          <cell r="F240">
            <v>0</v>
          </cell>
        </row>
        <row r="241">
          <cell r="A241">
            <v>43788</v>
          </cell>
          <cell r="F241">
            <v>0</v>
          </cell>
        </row>
        <row r="242">
          <cell r="A242">
            <v>43788</v>
          </cell>
          <cell r="F242">
            <v>0</v>
          </cell>
        </row>
        <row r="243">
          <cell r="A243">
            <v>43791</v>
          </cell>
          <cell r="F243">
            <v>0</v>
          </cell>
        </row>
        <row r="244">
          <cell r="A244">
            <v>43794</v>
          </cell>
          <cell r="F244">
            <v>0</v>
          </cell>
        </row>
        <row r="245">
          <cell r="A245">
            <v>43795</v>
          </cell>
          <cell r="F245">
            <v>0</v>
          </cell>
        </row>
        <row r="246">
          <cell r="A246">
            <v>43795</v>
          </cell>
          <cell r="F246">
            <v>0</v>
          </cell>
        </row>
        <row r="247">
          <cell r="A247">
            <v>43795</v>
          </cell>
          <cell r="F247">
            <v>0</v>
          </cell>
        </row>
        <row r="248">
          <cell r="A248">
            <v>43796</v>
          </cell>
          <cell r="F248">
            <v>0</v>
          </cell>
        </row>
        <row r="249">
          <cell r="A249">
            <v>43796</v>
          </cell>
          <cell r="F249">
            <v>0</v>
          </cell>
        </row>
        <row r="250">
          <cell r="A250">
            <v>43796</v>
          </cell>
          <cell r="F250">
            <v>0</v>
          </cell>
        </row>
        <row r="251">
          <cell r="A251">
            <v>43796</v>
          </cell>
          <cell r="F251">
            <v>0</v>
          </cell>
        </row>
        <row r="252">
          <cell r="A252">
            <v>43796</v>
          </cell>
          <cell r="F252">
            <v>0</v>
          </cell>
        </row>
        <row r="253">
          <cell r="A253">
            <v>43796</v>
          </cell>
          <cell r="F253">
            <v>0</v>
          </cell>
        </row>
        <row r="254">
          <cell r="A254">
            <v>43802</v>
          </cell>
          <cell r="F254">
            <v>0</v>
          </cell>
        </row>
        <row r="255">
          <cell r="A255">
            <v>43802</v>
          </cell>
          <cell r="F255">
            <v>0</v>
          </cell>
        </row>
        <row r="256">
          <cell r="A256">
            <v>43804</v>
          </cell>
          <cell r="F256">
            <v>0</v>
          </cell>
        </row>
        <row r="257">
          <cell r="A257">
            <v>43804</v>
          </cell>
          <cell r="F257">
            <v>0</v>
          </cell>
        </row>
        <row r="258">
          <cell r="A258">
            <v>43804</v>
          </cell>
          <cell r="F258">
            <v>0</v>
          </cell>
        </row>
        <row r="259">
          <cell r="A259">
            <v>43804</v>
          </cell>
          <cell r="F259">
            <v>0</v>
          </cell>
        </row>
        <row r="260">
          <cell r="A260">
            <v>43808</v>
          </cell>
          <cell r="F260">
            <v>0</v>
          </cell>
        </row>
        <row r="261">
          <cell r="A261">
            <v>43808</v>
          </cell>
          <cell r="F261">
            <v>0</v>
          </cell>
        </row>
        <row r="262">
          <cell r="A262">
            <v>43808</v>
          </cell>
          <cell r="F262">
            <v>0</v>
          </cell>
        </row>
        <row r="263">
          <cell r="A263">
            <v>43809</v>
          </cell>
          <cell r="F263">
            <v>0</v>
          </cell>
        </row>
        <row r="264">
          <cell r="A264">
            <v>43809</v>
          </cell>
          <cell r="F264">
            <v>0</v>
          </cell>
        </row>
        <row r="265">
          <cell r="A265">
            <v>43809</v>
          </cell>
          <cell r="F265">
            <v>0</v>
          </cell>
        </row>
        <row r="266">
          <cell r="A266">
            <v>43809</v>
          </cell>
          <cell r="F266">
            <v>0</v>
          </cell>
        </row>
        <row r="267">
          <cell r="A267">
            <v>43815</v>
          </cell>
          <cell r="F267">
            <v>0</v>
          </cell>
        </row>
        <row r="268">
          <cell r="A268">
            <v>43815</v>
          </cell>
          <cell r="F268">
            <v>0</v>
          </cell>
        </row>
        <row r="269">
          <cell r="A269">
            <v>43815</v>
          </cell>
          <cell r="F269">
            <v>-14008786.720000001</v>
          </cell>
        </row>
        <row r="270">
          <cell r="A270">
            <v>43815</v>
          </cell>
          <cell r="F270">
            <v>0</v>
          </cell>
        </row>
        <row r="271">
          <cell r="A271">
            <v>43815</v>
          </cell>
          <cell r="F271">
            <v>0</v>
          </cell>
        </row>
        <row r="272">
          <cell r="A272">
            <v>43815</v>
          </cell>
          <cell r="F272">
            <v>58782.588611111045</v>
          </cell>
        </row>
        <row r="273">
          <cell r="A273">
            <v>43815</v>
          </cell>
          <cell r="F273">
            <v>0</v>
          </cell>
        </row>
        <row r="274">
          <cell r="A274">
            <v>43815</v>
          </cell>
          <cell r="F274">
            <v>0</v>
          </cell>
        </row>
        <row r="275">
          <cell r="A275">
            <v>43815</v>
          </cell>
          <cell r="F275">
            <v>17043.541666666664</v>
          </cell>
        </row>
        <row r="276">
          <cell r="A276">
            <v>43815</v>
          </cell>
          <cell r="F276">
            <v>0</v>
          </cell>
        </row>
        <row r="277">
          <cell r="A277">
            <v>43815</v>
          </cell>
          <cell r="F277">
            <v>0</v>
          </cell>
        </row>
        <row r="278">
          <cell r="A278">
            <v>43815</v>
          </cell>
          <cell r="F278">
            <v>0</v>
          </cell>
        </row>
        <row r="279">
          <cell r="A279">
            <v>43815</v>
          </cell>
          <cell r="F279">
            <v>13950000</v>
          </cell>
        </row>
        <row r="280">
          <cell r="A280">
            <v>43815</v>
          </cell>
          <cell r="F280">
            <v>0</v>
          </cell>
        </row>
        <row r="281">
          <cell r="A281">
            <v>43815</v>
          </cell>
          <cell r="F281">
            <v>0</v>
          </cell>
        </row>
        <row r="282">
          <cell r="A282">
            <v>43815</v>
          </cell>
          <cell r="F282">
            <v>0</v>
          </cell>
        </row>
        <row r="283">
          <cell r="A283">
            <v>43816</v>
          </cell>
          <cell r="F283">
            <v>0</v>
          </cell>
        </row>
        <row r="284">
          <cell r="A284">
            <v>43816</v>
          </cell>
          <cell r="F284">
            <v>0</v>
          </cell>
        </row>
        <row r="285">
          <cell r="A285">
            <v>43816</v>
          </cell>
          <cell r="F285">
            <v>0</v>
          </cell>
        </row>
        <row r="286">
          <cell r="A286">
            <v>43816</v>
          </cell>
          <cell r="F286">
            <v>0</v>
          </cell>
        </row>
        <row r="287">
          <cell r="A287">
            <v>43823</v>
          </cell>
          <cell r="F287">
            <v>0</v>
          </cell>
        </row>
        <row r="288">
          <cell r="A288">
            <v>43830</v>
          </cell>
          <cell r="F288">
            <v>0</v>
          </cell>
        </row>
        <row r="289">
          <cell r="A289">
            <v>43830</v>
          </cell>
          <cell r="F289">
            <v>0</v>
          </cell>
        </row>
        <row r="290">
          <cell r="A290">
            <v>43830</v>
          </cell>
          <cell r="F290">
            <v>0</v>
          </cell>
        </row>
        <row r="291">
          <cell r="A291">
            <v>43830</v>
          </cell>
          <cell r="F291">
            <v>0</v>
          </cell>
        </row>
        <row r="292">
          <cell r="A292">
            <v>43832</v>
          </cell>
          <cell r="F292">
            <v>0</v>
          </cell>
        </row>
        <row r="293">
          <cell r="A293">
            <v>43832</v>
          </cell>
          <cell r="F293">
            <v>0</v>
          </cell>
        </row>
        <row r="294">
          <cell r="A294">
            <v>43833</v>
          </cell>
          <cell r="F294">
            <v>0</v>
          </cell>
        </row>
        <row r="295">
          <cell r="A295">
            <v>43833</v>
          </cell>
          <cell r="F295">
            <v>-1000852.5</v>
          </cell>
        </row>
        <row r="296">
          <cell r="A296">
            <v>43833</v>
          </cell>
          <cell r="F296">
            <v>1000852.5</v>
          </cell>
        </row>
        <row r="297">
          <cell r="A297">
            <v>43833</v>
          </cell>
          <cell r="F297">
            <v>0</v>
          </cell>
        </row>
        <row r="298">
          <cell r="A298">
            <v>43837</v>
          </cell>
          <cell r="F298">
            <v>0</v>
          </cell>
        </row>
        <row r="299">
          <cell r="A299">
            <v>43837</v>
          </cell>
          <cell r="F299">
            <v>0</v>
          </cell>
        </row>
        <row r="300">
          <cell r="A300">
            <v>43847</v>
          </cell>
          <cell r="F300">
            <v>0</v>
          </cell>
        </row>
        <row r="301">
          <cell r="A301">
            <v>43851</v>
          </cell>
          <cell r="F301">
            <v>0</v>
          </cell>
        </row>
        <row r="302">
          <cell r="A302">
            <v>43851</v>
          </cell>
          <cell r="F302">
            <v>0</v>
          </cell>
        </row>
        <row r="303">
          <cell r="A303">
            <v>43851</v>
          </cell>
          <cell r="F303">
            <v>0</v>
          </cell>
        </row>
        <row r="304">
          <cell r="A304">
            <v>43851</v>
          </cell>
          <cell r="F304">
            <v>0</v>
          </cell>
        </row>
        <row r="305">
          <cell r="A305">
            <v>43853</v>
          </cell>
          <cell r="F305">
            <v>0</v>
          </cell>
        </row>
        <row r="306">
          <cell r="A306">
            <v>43853</v>
          </cell>
          <cell r="F306">
            <v>0</v>
          </cell>
        </row>
        <row r="307">
          <cell r="A307">
            <v>43853</v>
          </cell>
          <cell r="F307">
            <v>0</v>
          </cell>
        </row>
        <row r="308">
          <cell r="A308">
            <v>43853</v>
          </cell>
          <cell r="F308">
            <v>0</v>
          </cell>
        </row>
        <row r="309">
          <cell r="A309">
            <v>43853</v>
          </cell>
          <cell r="F309">
            <v>0</v>
          </cell>
        </row>
        <row r="310">
          <cell r="A310">
            <v>43864</v>
          </cell>
          <cell r="F310">
            <v>-3808818.58</v>
          </cell>
        </row>
        <row r="311">
          <cell r="A311">
            <v>43864</v>
          </cell>
          <cell r="F311">
            <v>3808818.58</v>
          </cell>
        </row>
        <row r="312">
          <cell r="A312">
            <v>43865</v>
          </cell>
          <cell r="F312">
            <v>0</v>
          </cell>
        </row>
        <row r="313">
          <cell r="A313">
            <v>43866</v>
          </cell>
          <cell r="F313">
            <v>0</v>
          </cell>
        </row>
        <row r="314">
          <cell r="A314">
            <v>43866</v>
          </cell>
          <cell r="F314">
            <v>0</v>
          </cell>
        </row>
        <row r="315">
          <cell r="A315">
            <v>43867</v>
          </cell>
          <cell r="F315">
            <v>4.0999999999999996</v>
          </cell>
        </row>
        <row r="316">
          <cell r="A316">
            <v>43888</v>
          </cell>
          <cell r="F316">
            <v>0</v>
          </cell>
        </row>
        <row r="317">
          <cell r="A317">
            <v>43888</v>
          </cell>
          <cell r="F317">
            <v>0</v>
          </cell>
        </row>
        <row r="318">
          <cell r="A318">
            <v>43888</v>
          </cell>
          <cell r="F318">
            <v>0</v>
          </cell>
        </row>
        <row r="319">
          <cell r="A319">
            <v>43888</v>
          </cell>
          <cell r="F319">
            <v>0</v>
          </cell>
        </row>
        <row r="320">
          <cell r="A320">
            <v>43893</v>
          </cell>
          <cell r="F320">
            <v>0</v>
          </cell>
        </row>
        <row r="321">
          <cell r="A321">
            <v>43893</v>
          </cell>
          <cell r="F321">
            <v>0</v>
          </cell>
        </row>
        <row r="322">
          <cell r="A322">
            <v>43899</v>
          </cell>
          <cell r="F322">
            <v>0</v>
          </cell>
        </row>
        <row r="323">
          <cell r="A323">
            <v>43899</v>
          </cell>
          <cell r="F323">
            <v>0</v>
          </cell>
        </row>
        <row r="324">
          <cell r="A324">
            <v>43899</v>
          </cell>
          <cell r="F324">
            <v>0</v>
          </cell>
        </row>
        <row r="325">
          <cell r="A325">
            <v>43899</v>
          </cell>
          <cell r="F325">
            <v>0</v>
          </cell>
        </row>
        <row r="326">
          <cell r="A326">
            <v>43899</v>
          </cell>
          <cell r="F326">
            <v>0</v>
          </cell>
        </row>
        <row r="327">
          <cell r="A327">
            <v>43901</v>
          </cell>
          <cell r="F327">
            <v>0</v>
          </cell>
        </row>
        <row r="328">
          <cell r="A328">
            <v>43901</v>
          </cell>
          <cell r="F328">
            <v>0</v>
          </cell>
        </row>
        <row r="329">
          <cell r="A329">
            <v>43901</v>
          </cell>
          <cell r="F329">
            <v>0</v>
          </cell>
        </row>
        <row r="330">
          <cell r="A330">
            <v>43901</v>
          </cell>
          <cell r="F330">
            <v>0</v>
          </cell>
        </row>
        <row r="331">
          <cell r="A331">
            <v>43906</v>
          </cell>
          <cell r="F331">
            <v>0</v>
          </cell>
        </row>
        <row r="332">
          <cell r="A332">
            <v>43906</v>
          </cell>
          <cell r="F332">
            <v>0</v>
          </cell>
        </row>
        <row r="333">
          <cell r="A333">
            <v>43906</v>
          </cell>
          <cell r="F333">
            <v>0</v>
          </cell>
        </row>
        <row r="334">
          <cell r="A334">
            <v>43906</v>
          </cell>
          <cell r="F334">
            <v>-18830809.850000001</v>
          </cell>
        </row>
        <row r="335">
          <cell r="A335">
            <v>43906</v>
          </cell>
          <cell r="F335">
            <v>0</v>
          </cell>
        </row>
        <row r="336">
          <cell r="A336">
            <v>43906</v>
          </cell>
          <cell r="F336">
            <v>0</v>
          </cell>
        </row>
        <row r="337">
          <cell r="A337">
            <v>43906</v>
          </cell>
          <cell r="F337">
            <v>0</v>
          </cell>
        </row>
        <row r="338">
          <cell r="A338">
            <v>43906</v>
          </cell>
          <cell r="F338">
            <v>15943.958333333334</v>
          </cell>
        </row>
        <row r="339">
          <cell r="A339">
            <v>43906</v>
          </cell>
          <cell r="F339">
            <v>0</v>
          </cell>
        </row>
        <row r="340">
          <cell r="A340">
            <v>43906</v>
          </cell>
          <cell r="F340">
            <v>0</v>
          </cell>
        </row>
        <row r="341">
          <cell r="A341">
            <v>43906</v>
          </cell>
          <cell r="F341">
            <v>0</v>
          </cell>
        </row>
        <row r="342">
          <cell r="A342">
            <v>43906</v>
          </cell>
          <cell r="F342">
            <v>0</v>
          </cell>
        </row>
        <row r="343">
          <cell r="A343">
            <v>43906</v>
          </cell>
          <cell r="F343">
            <v>0</v>
          </cell>
        </row>
        <row r="344">
          <cell r="A344">
            <v>43906</v>
          </cell>
          <cell r="F344">
            <v>0</v>
          </cell>
        </row>
        <row r="345">
          <cell r="A345">
            <v>43906</v>
          </cell>
          <cell r="F345">
            <v>60122.5625</v>
          </cell>
        </row>
        <row r="346">
          <cell r="A346">
            <v>43906</v>
          </cell>
          <cell r="F346">
            <v>4309.861111111124</v>
          </cell>
        </row>
        <row r="347">
          <cell r="A347">
            <v>43906</v>
          </cell>
          <cell r="F347">
            <v>16377.413333333563</v>
          </cell>
        </row>
        <row r="348">
          <cell r="A348">
            <v>43906</v>
          </cell>
          <cell r="F348">
            <v>0</v>
          </cell>
        </row>
        <row r="349">
          <cell r="A349">
            <v>43906</v>
          </cell>
          <cell r="F349">
            <v>18750000</v>
          </cell>
        </row>
        <row r="350">
          <cell r="A350">
            <v>43906</v>
          </cell>
          <cell r="F350">
            <v>0</v>
          </cell>
        </row>
        <row r="351">
          <cell r="A351">
            <v>43906</v>
          </cell>
          <cell r="F351">
            <v>0</v>
          </cell>
        </row>
        <row r="352">
          <cell r="A352">
            <v>43906</v>
          </cell>
          <cell r="F352">
            <v>0</v>
          </cell>
        </row>
        <row r="353">
          <cell r="A353">
            <v>43906</v>
          </cell>
          <cell r="F353">
            <v>0</v>
          </cell>
        </row>
        <row r="354">
          <cell r="A354">
            <v>43906</v>
          </cell>
          <cell r="F354">
            <v>0</v>
          </cell>
        </row>
        <row r="355">
          <cell r="A355">
            <v>43906</v>
          </cell>
          <cell r="F355">
            <v>0</v>
          </cell>
        </row>
        <row r="356">
          <cell r="A356">
            <v>43906</v>
          </cell>
          <cell r="F356">
            <v>0</v>
          </cell>
        </row>
        <row r="357">
          <cell r="A357">
            <v>43907</v>
          </cell>
          <cell r="F357">
            <v>0</v>
          </cell>
        </row>
        <row r="358">
          <cell r="A358">
            <v>43907</v>
          </cell>
          <cell r="F358">
            <v>0</v>
          </cell>
        </row>
        <row r="359">
          <cell r="A359">
            <v>43916</v>
          </cell>
          <cell r="F359">
            <v>0</v>
          </cell>
        </row>
        <row r="360">
          <cell r="A360">
            <v>43916</v>
          </cell>
          <cell r="F360">
            <v>0</v>
          </cell>
        </row>
        <row r="361">
          <cell r="A361">
            <v>43923</v>
          </cell>
          <cell r="F361">
            <v>0</v>
          </cell>
        </row>
        <row r="362">
          <cell r="A362">
            <v>43923</v>
          </cell>
          <cell r="F362">
            <v>0</v>
          </cell>
        </row>
        <row r="363">
          <cell r="A363">
            <v>43930</v>
          </cell>
          <cell r="F363">
            <v>0</v>
          </cell>
        </row>
        <row r="364">
          <cell r="A364">
            <v>43938</v>
          </cell>
          <cell r="F364">
            <v>-3755370</v>
          </cell>
        </row>
        <row r="365">
          <cell r="A365">
            <v>43938</v>
          </cell>
          <cell r="F365">
            <v>3755370</v>
          </cell>
        </row>
        <row r="366">
          <cell r="A366">
            <v>43941</v>
          </cell>
          <cell r="F366">
            <v>0</v>
          </cell>
        </row>
        <row r="367">
          <cell r="A367">
            <v>43941</v>
          </cell>
          <cell r="F367">
            <v>0</v>
          </cell>
        </row>
        <row r="368">
          <cell r="A368">
            <v>43942</v>
          </cell>
          <cell r="F368">
            <v>0</v>
          </cell>
        </row>
        <row r="369">
          <cell r="A369">
            <v>43943</v>
          </cell>
          <cell r="F369">
            <v>0</v>
          </cell>
        </row>
        <row r="370">
          <cell r="A370">
            <v>43943</v>
          </cell>
          <cell r="F370">
            <v>0</v>
          </cell>
        </row>
        <row r="371">
          <cell r="A371">
            <v>43944</v>
          </cell>
          <cell r="F371">
            <v>0</v>
          </cell>
        </row>
        <row r="372">
          <cell r="A372">
            <v>43944</v>
          </cell>
          <cell r="F372">
            <v>0</v>
          </cell>
        </row>
        <row r="373">
          <cell r="A373">
            <v>43945</v>
          </cell>
          <cell r="F373">
            <v>0</v>
          </cell>
        </row>
        <row r="374">
          <cell r="A374">
            <v>43948</v>
          </cell>
          <cell r="F374">
            <v>0</v>
          </cell>
        </row>
        <row r="375">
          <cell r="A375">
            <v>43948</v>
          </cell>
          <cell r="F375">
            <v>0</v>
          </cell>
        </row>
        <row r="376">
          <cell r="A376">
            <v>43948</v>
          </cell>
          <cell r="F376">
            <v>0</v>
          </cell>
        </row>
        <row r="377">
          <cell r="A377">
            <v>43948</v>
          </cell>
          <cell r="F377">
            <v>0</v>
          </cell>
        </row>
        <row r="378">
          <cell r="A378">
            <v>43951</v>
          </cell>
          <cell r="F378">
            <v>0</v>
          </cell>
        </row>
        <row r="379">
          <cell r="A379">
            <v>43955</v>
          </cell>
          <cell r="F379">
            <v>0</v>
          </cell>
        </row>
        <row r="380">
          <cell r="A380">
            <v>43955</v>
          </cell>
          <cell r="F380">
            <v>0</v>
          </cell>
        </row>
        <row r="381">
          <cell r="A381">
            <v>43955</v>
          </cell>
          <cell r="F381">
            <v>0</v>
          </cell>
        </row>
        <row r="382">
          <cell r="A382">
            <v>43962</v>
          </cell>
          <cell r="F382">
            <v>0</v>
          </cell>
        </row>
        <row r="383">
          <cell r="A383">
            <v>43966</v>
          </cell>
          <cell r="F383">
            <v>0</v>
          </cell>
        </row>
        <row r="384">
          <cell r="A384">
            <v>43966</v>
          </cell>
          <cell r="F384">
            <v>0</v>
          </cell>
        </row>
        <row r="385">
          <cell r="A385">
            <v>43966</v>
          </cell>
          <cell r="F385">
            <v>0</v>
          </cell>
        </row>
        <row r="386">
          <cell r="A386">
            <v>43966</v>
          </cell>
          <cell r="F386">
            <v>0</v>
          </cell>
        </row>
        <row r="387">
          <cell r="A387">
            <v>43971</v>
          </cell>
          <cell r="F387">
            <v>0</v>
          </cell>
        </row>
        <row r="388">
          <cell r="A388">
            <v>43971</v>
          </cell>
          <cell r="F388">
            <v>0</v>
          </cell>
        </row>
        <row r="389">
          <cell r="A389">
            <v>43971</v>
          </cell>
          <cell r="F389">
            <v>0</v>
          </cell>
        </row>
        <row r="390">
          <cell r="A390">
            <v>43971</v>
          </cell>
          <cell r="F390">
            <v>0</v>
          </cell>
        </row>
        <row r="391">
          <cell r="A391">
            <v>43972</v>
          </cell>
          <cell r="F391">
            <v>0</v>
          </cell>
        </row>
        <row r="392">
          <cell r="A392">
            <v>43973</v>
          </cell>
          <cell r="F392">
            <v>0</v>
          </cell>
        </row>
        <row r="393">
          <cell r="A393">
            <v>43973</v>
          </cell>
          <cell r="F393">
            <v>0</v>
          </cell>
        </row>
        <row r="394">
          <cell r="A394">
            <v>43977</v>
          </cell>
          <cell r="F394">
            <v>0</v>
          </cell>
        </row>
        <row r="395">
          <cell r="A395">
            <v>43977</v>
          </cell>
          <cell r="F395">
            <v>0</v>
          </cell>
        </row>
        <row r="396">
          <cell r="A396">
            <v>43977</v>
          </cell>
          <cell r="F396">
            <v>0</v>
          </cell>
        </row>
        <row r="397">
          <cell r="A397">
            <v>43984</v>
          </cell>
          <cell r="F397">
            <v>0</v>
          </cell>
        </row>
        <row r="398">
          <cell r="A398">
            <v>43984</v>
          </cell>
          <cell r="F398">
            <v>0</v>
          </cell>
        </row>
        <row r="399">
          <cell r="A399">
            <v>43987</v>
          </cell>
          <cell r="F399">
            <v>0</v>
          </cell>
        </row>
        <row r="400">
          <cell r="A400">
            <v>43987</v>
          </cell>
          <cell r="F400">
            <v>0</v>
          </cell>
        </row>
        <row r="401">
          <cell r="A401">
            <v>43993</v>
          </cell>
          <cell r="F401">
            <v>0</v>
          </cell>
        </row>
        <row r="402">
          <cell r="A402">
            <v>43993</v>
          </cell>
          <cell r="F402">
            <v>0</v>
          </cell>
        </row>
        <row r="403">
          <cell r="A403">
            <v>43994</v>
          </cell>
          <cell r="F403">
            <v>0</v>
          </cell>
        </row>
        <row r="404">
          <cell r="A404">
            <v>43994</v>
          </cell>
          <cell r="F404">
            <v>0</v>
          </cell>
        </row>
        <row r="405">
          <cell r="A405">
            <v>43998</v>
          </cell>
          <cell r="F405">
            <v>0</v>
          </cell>
        </row>
        <row r="406">
          <cell r="A406">
            <v>43998</v>
          </cell>
          <cell r="F406">
            <v>0</v>
          </cell>
        </row>
        <row r="407">
          <cell r="A407">
            <v>43998</v>
          </cell>
          <cell r="F407">
            <v>-22592646.920000002</v>
          </cell>
        </row>
        <row r="408">
          <cell r="A408">
            <v>43998</v>
          </cell>
          <cell r="F408">
            <v>0</v>
          </cell>
        </row>
        <row r="409">
          <cell r="A409">
            <v>43998</v>
          </cell>
          <cell r="F409">
            <v>0</v>
          </cell>
        </row>
        <row r="410">
          <cell r="A410">
            <v>43998</v>
          </cell>
          <cell r="F410">
            <v>0</v>
          </cell>
        </row>
        <row r="411">
          <cell r="A411">
            <v>43998</v>
          </cell>
          <cell r="F411">
            <v>92632.5</v>
          </cell>
        </row>
        <row r="412">
          <cell r="A412">
            <v>43998</v>
          </cell>
          <cell r="F412">
            <v>0</v>
          </cell>
        </row>
        <row r="413">
          <cell r="A413">
            <v>43998</v>
          </cell>
          <cell r="F413">
            <v>0</v>
          </cell>
        </row>
        <row r="414">
          <cell r="A414">
            <v>43998</v>
          </cell>
          <cell r="F414">
            <v>0</v>
          </cell>
        </row>
        <row r="415">
          <cell r="A415">
            <v>43998</v>
          </cell>
          <cell r="F415">
            <v>0</v>
          </cell>
        </row>
        <row r="416">
          <cell r="A416">
            <v>43998</v>
          </cell>
          <cell r="F416">
            <v>14279.166666666668</v>
          </cell>
        </row>
        <row r="417">
          <cell r="A417">
            <v>43998</v>
          </cell>
          <cell r="F417">
            <v>-2500000</v>
          </cell>
        </row>
        <row r="418">
          <cell r="A418">
            <v>43998</v>
          </cell>
          <cell r="F418">
            <v>2500000</v>
          </cell>
        </row>
        <row r="419">
          <cell r="A419">
            <v>43998</v>
          </cell>
          <cell r="F419">
            <v>0</v>
          </cell>
        </row>
        <row r="420">
          <cell r="A420">
            <v>43998</v>
          </cell>
          <cell r="F420">
            <v>0</v>
          </cell>
        </row>
        <row r="421">
          <cell r="A421">
            <v>43998</v>
          </cell>
          <cell r="F421">
            <v>22500000</v>
          </cell>
        </row>
        <row r="422">
          <cell r="A422">
            <v>43998</v>
          </cell>
          <cell r="F422">
            <v>0</v>
          </cell>
        </row>
        <row r="423">
          <cell r="A423">
            <v>43998</v>
          </cell>
          <cell r="F423">
            <v>0</v>
          </cell>
        </row>
        <row r="424">
          <cell r="A424">
            <v>43998</v>
          </cell>
          <cell r="F424">
            <v>0</v>
          </cell>
        </row>
        <row r="425">
          <cell r="A425">
            <v>43998</v>
          </cell>
          <cell r="F425">
            <v>0</v>
          </cell>
        </row>
        <row r="426">
          <cell r="A426">
            <v>43998</v>
          </cell>
          <cell r="F426">
            <v>0</v>
          </cell>
        </row>
        <row r="427">
          <cell r="A427">
            <v>43998</v>
          </cell>
          <cell r="F427">
            <v>0</v>
          </cell>
        </row>
        <row r="428">
          <cell r="A428">
            <v>43998</v>
          </cell>
          <cell r="F428">
            <v>0</v>
          </cell>
        </row>
        <row r="429">
          <cell r="A429">
            <v>43998</v>
          </cell>
          <cell r="F429">
            <v>0</v>
          </cell>
        </row>
        <row r="430">
          <cell r="A430">
            <v>43998</v>
          </cell>
          <cell r="F430">
            <v>0</v>
          </cell>
        </row>
        <row r="431">
          <cell r="A431">
            <v>43998</v>
          </cell>
          <cell r="F431">
            <v>0</v>
          </cell>
        </row>
        <row r="432">
          <cell r="A432">
            <v>44000</v>
          </cell>
          <cell r="F432">
            <v>0</v>
          </cell>
        </row>
        <row r="433">
          <cell r="A433">
            <v>44000</v>
          </cell>
          <cell r="F433">
            <v>0</v>
          </cell>
        </row>
        <row r="434">
          <cell r="A434">
            <v>44008</v>
          </cell>
          <cell r="F434">
            <v>0</v>
          </cell>
        </row>
        <row r="435">
          <cell r="A435">
            <v>44008</v>
          </cell>
          <cell r="F435">
            <v>0</v>
          </cell>
        </row>
        <row r="436">
          <cell r="A436">
            <v>44014</v>
          </cell>
          <cell r="F436">
            <v>0</v>
          </cell>
        </row>
        <row r="437">
          <cell r="A437">
            <v>44014</v>
          </cell>
          <cell r="F437">
            <v>0</v>
          </cell>
        </row>
        <row r="438">
          <cell r="A438">
            <v>44022</v>
          </cell>
          <cell r="F438">
            <v>0</v>
          </cell>
        </row>
        <row r="439">
          <cell r="A439">
            <v>44022</v>
          </cell>
          <cell r="F439">
            <v>0</v>
          </cell>
        </row>
        <row r="440">
          <cell r="A440">
            <v>44028</v>
          </cell>
          <cell r="F440">
            <v>0</v>
          </cell>
        </row>
        <row r="441">
          <cell r="A441">
            <v>44028</v>
          </cell>
          <cell r="F441">
            <v>0</v>
          </cell>
        </row>
        <row r="442">
          <cell r="A442">
            <v>44028</v>
          </cell>
          <cell r="F442">
            <v>0</v>
          </cell>
        </row>
        <row r="443">
          <cell r="A443">
            <v>44028</v>
          </cell>
          <cell r="F443">
            <v>0</v>
          </cell>
        </row>
        <row r="444">
          <cell r="A444">
            <v>44032</v>
          </cell>
          <cell r="F444">
            <v>0</v>
          </cell>
        </row>
        <row r="445">
          <cell r="A445">
            <v>44032</v>
          </cell>
          <cell r="F445">
            <v>0</v>
          </cell>
        </row>
        <row r="446">
          <cell r="A446">
            <v>44032</v>
          </cell>
          <cell r="F446">
            <v>0</v>
          </cell>
        </row>
        <row r="447">
          <cell r="A447">
            <v>44043</v>
          </cell>
          <cell r="F447">
            <v>0</v>
          </cell>
        </row>
        <row r="448">
          <cell r="A448">
            <v>44043</v>
          </cell>
          <cell r="F448">
            <v>14.44</v>
          </cell>
        </row>
        <row r="449">
          <cell r="A449">
            <v>44043</v>
          </cell>
          <cell r="F449">
            <v>0</v>
          </cell>
        </row>
        <row r="450">
          <cell r="A450">
            <v>44046</v>
          </cell>
          <cell r="F450">
            <v>0</v>
          </cell>
        </row>
        <row r="451">
          <cell r="A451">
            <v>44046</v>
          </cell>
          <cell r="F451">
            <v>0</v>
          </cell>
        </row>
        <row r="452">
          <cell r="A452">
            <v>44048</v>
          </cell>
          <cell r="F452">
            <v>0</v>
          </cell>
        </row>
        <row r="453">
          <cell r="A453">
            <v>44048</v>
          </cell>
          <cell r="F453">
            <v>0</v>
          </cell>
        </row>
        <row r="454">
          <cell r="A454">
            <v>44048</v>
          </cell>
          <cell r="F454">
            <v>0</v>
          </cell>
        </row>
        <row r="455">
          <cell r="A455">
            <v>44048</v>
          </cell>
          <cell r="F455">
            <v>0</v>
          </cell>
        </row>
        <row r="456">
          <cell r="A456">
            <v>44048</v>
          </cell>
          <cell r="F456">
            <v>0</v>
          </cell>
        </row>
        <row r="457">
          <cell r="A457">
            <v>44049</v>
          </cell>
          <cell r="F457">
            <v>0</v>
          </cell>
        </row>
        <row r="458">
          <cell r="A458">
            <v>44054</v>
          </cell>
          <cell r="F458">
            <v>0</v>
          </cell>
        </row>
        <row r="459">
          <cell r="A459">
            <v>44054</v>
          </cell>
          <cell r="F459">
            <v>0</v>
          </cell>
        </row>
        <row r="460">
          <cell r="A460">
            <v>44055</v>
          </cell>
          <cell r="F460">
            <v>0</v>
          </cell>
        </row>
        <row r="461">
          <cell r="A461">
            <v>44055</v>
          </cell>
          <cell r="F461">
            <v>0</v>
          </cell>
        </row>
        <row r="462">
          <cell r="A462">
            <v>44060</v>
          </cell>
          <cell r="F462">
            <v>0</v>
          </cell>
        </row>
        <row r="463">
          <cell r="A463">
            <v>44060</v>
          </cell>
          <cell r="F463">
            <v>0</v>
          </cell>
        </row>
        <row r="464">
          <cell r="A464">
            <v>44060</v>
          </cell>
          <cell r="F464">
            <v>0</v>
          </cell>
        </row>
        <row r="465">
          <cell r="A465">
            <v>44061</v>
          </cell>
          <cell r="F465">
            <v>0</v>
          </cell>
        </row>
        <row r="466">
          <cell r="A466">
            <v>44061</v>
          </cell>
          <cell r="F466">
            <v>0</v>
          </cell>
        </row>
        <row r="467">
          <cell r="A467">
            <v>44061</v>
          </cell>
          <cell r="F467">
            <v>0</v>
          </cell>
        </row>
        <row r="468">
          <cell r="A468">
            <v>44063</v>
          </cell>
          <cell r="F468">
            <v>0</v>
          </cell>
        </row>
        <row r="469">
          <cell r="A469">
            <v>44063</v>
          </cell>
          <cell r="F469">
            <v>0</v>
          </cell>
        </row>
        <row r="470">
          <cell r="A470">
            <v>44063</v>
          </cell>
          <cell r="F470">
            <v>0</v>
          </cell>
        </row>
        <row r="471">
          <cell r="A471">
            <v>44063</v>
          </cell>
          <cell r="F471">
            <v>0</v>
          </cell>
        </row>
        <row r="472">
          <cell r="A472">
            <v>44067</v>
          </cell>
          <cell r="F472">
            <v>0</v>
          </cell>
        </row>
        <row r="473">
          <cell r="A473">
            <v>44067</v>
          </cell>
          <cell r="F473">
            <v>0</v>
          </cell>
        </row>
        <row r="474">
          <cell r="A474">
            <v>44076</v>
          </cell>
          <cell r="F474">
            <v>0</v>
          </cell>
        </row>
        <row r="475">
          <cell r="A475">
            <v>44076</v>
          </cell>
          <cell r="F475">
            <v>0</v>
          </cell>
        </row>
        <row r="476">
          <cell r="A476">
            <v>44077</v>
          </cell>
          <cell r="F476">
            <v>0</v>
          </cell>
        </row>
        <row r="477">
          <cell r="A477">
            <v>44077</v>
          </cell>
          <cell r="F477">
            <v>0</v>
          </cell>
        </row>
        <row r="478">
          <cell r="A478">
            <v>44082</v>
          </cell>
          <cell r="F478">
            <v>0</v>
          </cell>
        </row>
        <row r="479">
          <cell r="A479">
            <v>44082</v>
          </cell>
          <cell r="F479">
            <v>0</v>
          </cell>
        </row>
        <row r="480">
          <cell r="A480">
            <v>44082</v>
          </cell>
          <cell r="F480">
            <v>0</v>
          </cell>
        </row>
        <row r="481">
          <cell r="A481">
            <v>44082</v>
          </cell>
          <cell r="F481">
            <v>0</v>
          </cell>
        </row>
        <row r="482">
          <cell r="A482">
            <v>44082</v>
          </cell>
          <cell r="F482">
            <v>0</v>
          </cell>
        </row>
        <row r="483">
          <cell r="A483">
            <v>44082</v>
          </cell>
          <cell r="F483">
            <v>0</v>
          </cell>
        </row>
        <row r="484">
          <cell r="A484">
            <v>44089</v>
          </cell>
          <cell r="F484">
            <v>0</v>
          </cell>
        </row>
        <row r="485">
          <cell r="A485">
            <v>44089</v>
          </cell>
          <cell r="F485">
            <v>0</v>
          </cell>
        </row>
        <row r="486">
          <cell r="A486">
            <v>44090</v>
          </cell>
          <cell r="F486">
            <v>0</v>
          </cell>
        </row>
        <row r="487">
          <cell r="A487">
            <v>44090</v>
          </cell>
          <cell r="F487">
            <v>-25110783.329999998</v>
          </cell>
        </row>
        <row r="488">
          <cell r="A488">
            <v>44090</v>
          </cell>
          <cell r="F488">
            <v>0</v>
          </cell>
        </row>
        <row r="489">
          <cell r="A489">
            <v>44090</v>
          </cell>
          <cell r="F489">
            <v>0</v>
          </cell>
        </row>
        <row r="490">
          <cell r="A490">
            <v>44090</v>
          </cell>
          <cell r="F490">
            <v>0</v>
          </cell>
        </row>
        <row r="491">
          <cell r="A491">
            <v>44090</v>
          </cell>
          <cell r="F491">
            <v>0</v>
          </cell>
        </row>
        <row r="492">
          <cell r="A492">
            <v>44090</v>
          </cell>
          <cell r="F492">
            <v>0</v>
          </cell>
        </row>
        <row r="493">
          <cell r="A493">
            <v>44090</v>
          </cell>
          <cell r="F493">
            <v>0</v>
          </cell>
        </row>
        <row r="494">
          <cell r="A494">
            <v>44090</v>
          </cell>
          <cell r="F494">
            <v>0</v>
          </cell>
        </row>
        <row r="495">
          <cell r="A495">
            <v>44090</v>
          </cell>
          <cell r="F495">
            <v>0</v>
          </cell>
        </row>
        <row r="496">
          <cell r="A496">
            <v>44090</v>
          </cell>
          <cell r="F496">
            <v>0</v>
          </cell>
        </row>
        <row r="497">
          <cell r="A497">
            <v>44090</v>
          </cell>
          <cell r="F497">
            <v>0</v>
          </cell>
        </row>
        <row r="498">
          <cell r="A498">
            <v>44090</v>
          </cell>
          <cell r="F498">
            <v>0</v>
          </cell>
        </row>
        <row r="499">
          <cell r="A499">
            <v>44090</v>
          </cell>
          <cell r="F499">
            <v>0</v>
          </cell>
        </row>
        <row r="500">
          <cell r="A500">
            <v>44090</v>
          </cell>
          <cell r="F500">
            <v>22370.833333333336</v>
          </cell>
        </row>
        <row r="501">
          <cell r="A501">
            <v>44090</v>
          </cell>
          <cell r="F501">
            <v>0</v>
          </cell>
        </row>
        <row r="502">
          <cell r="A502">
            <v>44090</v>
          </cell>
          <cell r="F502">
            <v>0</v>
          </cell>
        </row>
        <row r="503">
          <cell r="A503">
            <v>44090</v>
          </cell>
          <cell r="F503">
            <v>0</v>
          </cell>
        </row>
        <row r="504">
          <cell r="A504">
            <v>44090</v>
          </cell>
          <cell r="F504">
            <v>0</v>
          </cell>
        </row>
        <row r="505">
          <cell r="A505">
            <v>44090</v>
          </cell>
          <cell r="F505">
            <v>22599705</v>
          </cell>
        </row>
        <row r="506">
          <cell r="A506">
            <v>44090</v>
          </cell>
          <cell r="F506">
            <v>2511078.3333333335</v>
          </cell>
        </row>
        <row r="507">
          <cell r="A507">
            <v>44090</v>
          </cell>
          <cell r="F507">
            <v>0</v>
          </cell>
        </row>
        <row r="508">
          <cell r="A508">
            <v>44090</v>
          </cell>
          <cell r="F508">
            <v>25000000</v>
          </cell>
        </row>
        <row r="509">
          <cell r="A509">
            <v>44090</v>
          </cell>
          <cell r="F509">
            <v>0</v>
          </cell>
        </row>
        <row r="510">
          <cell r="A510">
            <v>44090</v>
          </cell>
          <cell r="F510">
            <v>0</v>
          </cell>
        </row>
        <row r="511">
          <cell r="A511">
            <v>44090</v>
          </cell>
          <cell r="F511">
            <v>0</v>
          </cell>
        </row>
        <row r="512">
          <cell r="A512">
            <v>44090</v>
          </cell>
          <cell r="F512">
            <v>-25000000</v>
          </cell>
        </row>
        <row r="513">
          <cell r="A513">
            <v>44090</v>
          </cell>
          <cell r="F513">
            <v>0</v>
          </cell>
        </row>
        <row r="514">
          <cell r="A514">
            <v>44090</v>
          </cell>
          <cell r="F514">
            <v>0</v>
          </cell>
        </row>
        <row r="515">
          <cell r="A515">
            <v>44090</v>
          </cell>
          <cell r="F515">
            <v>0</v>
          </cell>
        </row>
        <row r="516">
          <cell r="A516">
            <v>44090</v>
          </cell>
          <cell r="F516">
            <v>0</v>
          </cell>
        </row>
        <row r="517">
          <cell r="A517">
            <v>44090</v>
          </cell>
          <cell r="F517">
            <v>0</v>
          </cell>
        </row>
        <row r="518">
          <cell r="A518">
            <v>44090</v>
          </cell>
          <cell r="F518">
            <v>0</v>
          </cell>
        </row>
        <row r="519">
          <cell r="A519">
            <v>44090</v>
          </cell>
          <cell r="F519">
            <v>0</v>
          </cell>
        </row>
        <row r="520">
          <cell r="A520">
            <v>44090</v>
          </cell>
          <cell r="F520">
            <v>0</v>
          </cell>
        </row>
        <row r="521">
          <cell r="A521">
            <v>44091</v>
          </cell>
          <cell r="F521">
            <v>0</v>
          </cell>
        </row>
        <row r="522">
          <cell r="A522">
            <v>44091</v>
          </cell>
          <cell r="F522">
            <v>0</v>
          </cell>
        </row>
        <row r="523">
          <cell r="A523">
            <v>44091</v>
          </cell>
          <cell r="F523">
            <v>0</v>
          </cell>
        </row>
        <row r="524">
          <cell r="A524">
            <v>44092</v>
          </cell>
          <cell r="F524">
            <v>0</v>
          </cell>
        </row>
        <row r="525">
          <cell r="A525">
            <v>44092</v>
          </cell>
          <cell r="F525">
            <v>0</v>
          </cell>
        </row>
        <row r="526">
          <cell r="A526">
            <v>44092</v>
          </cell>
          <cell r="F526">
            <v>0</v>
          </cell>
        </row>
        <row r="527">
          <cell r="A527">
            <v>44096</v>
          </cell>
          <cell r="F527">
            <v>0</v>
          </cell>
        </row>
        <row r="528">
          <cell r="A528">
            <v>44096</v>
          </cell>
          <cell r="F528">
            <v>0</v>
          </cell>
        </row>
        <row r="529">
          <cell r="A529">
            <v>44098</v>
          </cell>
          <cell r="F529">
            <v>-300121.5</v>
          </cell>
        </row>
        <row r="530">
          <cell r="A530">
            <v>44098</v>
          </cell>
          <cell r="F530">
            <v>300121.5</v>
          </cell>
        </row>
        <row r="531">
          <cell r="A531">
            <v>44098</v>
          </cell>
          <cell r="F531">
            <v>0</v>
          </cell>
        </row>
        <row r="532">
          <cell r="A532">
            <v>44098</v>
          </cell>
          <cell r="F532">
            <v>0</v>
          </cell>
        </row>
        <row r="533">
          <cell r="A533">
            <v>44098</v>
          </cell>
          <cell r="F533">
            <v>0</v>
          </cell>
        </row>
        <row r="534">
          <cell r="A534">
            <v>44098</v>
          </cell>
          <cell r="F534">
            <v>0</v>
          </cell>
        </row>
        <row r="535">
          <cell r="A535">
            <v>44105</v>
          </cell>
          <cell r="F535">
            <v>0</v>
          </cell>
        </row>
        <row r="536">
          <cell r="A536">
            <v>44106</v>
          </cell>
          <cell r="F536">
            <v>0</v>
          </cell>
        </row>
        <row r="537">
          <cell r="A537">
            <v>44106</v>
          </cell>
          <cell r="F537">
            <v>0</v>
          </cell>
        </row>
        <row r="538">
          <cell r="A538">
            <v>44111</v>
          </cell>
          <cell r="F538">
            <v>0.28999999999999998</v>
          </cell>
        </row>
        <row r="539">
          <cell r="A539">
            <v>44113</v>
          </cell>
          <cell r="F539">
            <v>-5405817.5999999996</v>
          </cell>
        </row>
        <row r="540">
          <cell r="A540">
            <v>44113</v>
          </cell>
          <cell r="F540">
            <v>5405817.5999999996</v>
          </cell>
        </row>
        <row r="541">
          <cell r="A541">
            <v>44120</v>
          </cell>
          <cell r="F541">
            <v>0</v>
          </cell>
        </row>
        <row r="542">
          <cell r="A542">
            <v>44120</v>
          </cell>
          <cell r="F542">
            <v>0</v>
          </cell>
        </row>
        <row r="543">
          <cell r="A543">
            <v>44120</v>
          </cell>
          <cell r="F543">
            <v>0</v>
          </cell>
        </row>
        <row r="544">
          <cell r="A544">
            <v>44120</v>
          </cell>
          <cell r="F544">
            <v>0</v>
          </cell>
        </row>
        <row r="545">
          <cell r="A545">
            <v>44120</v>
          </cell>
          <cell r="F545">
            <v>0</v>
          </cell>
        </row>
        <row r="546">
          <cell r="A546">
            <v>44120</v>
          </cell>
          <cell r="F546">
            <v>0</v>
          </cell>
        </row>
        <row r="547">
          <cell r="A547">
            <v>44120</v>
          </cell>
          <cell r="F547">
            <v>0</v>
          </cell>
        </row>
        <row r="548">
          <cell r="A548">
            <v>44120</v>
          </cell>
          <cell r="F548">
            <v>0</v>
          </cell>
        </row>
        <row r="549">
          <cell r="A549">
            <v>44123</v>
          </cell>
          <cell r="F549">
            <v>0</v>
          </cell>
        </row>
        <row r="550">
          <cell r="A550">
            <v>44123</v>
          </cell>
          <cell r="F550">
            <v>0</v>
          </cell>
        </row>
        <row r="551">
          <cell r="A551">
            <v>44137</v>
          </cell>
          <cell r="F551">
            <v>0</v>
          </cell>
        </row>
        <row r="552">
          <cell r="A552">
            <v>44137</v>
          </cell>
          <cell r="F552">
            <v>0</v>
          </cell>
        </row>
        <row r="553">
          <cell r="A553">
            <v>44137</v>
          </cell>
          <cell r="F553">
            <v>0</v>
          </cell>
        </row>
        <row r="554">
          <cell r="A554">
            <v>44138</v>
          </cell>
          <cell r="F554">
            <v>0</v>
          </cell>
        </row>
        <row r="555">
          <cell r="A555">
            <v>44138</v>
          </cell>
          <cell r="F555">
            <v>0</v>
          </cell>
        </row>
        <row r="556">
          <cell r="A556">
            <v>44138</v>
          </cell>
          <cell r="F556">
            <v>0</v>
          </cell>
        </row>
        <row r="557">
          <cell r="A557">
            <v>44141</v>
          </cell>
          <cell r="F557">
            <v>0</v>
          </cell>
        </row>
        <row r="558">
          <cell r="A558">
            <v>44141</v>
          </cell>
          <cell r="F558">
            <v>0</v>
          </cell>
        </row>
        <row r="559">
          <cell r="A559">
            <v>44141</v>
          </cell>
          <cell r="F559">
            <v>0</v>
          </cell>
        </row>
        <row r="560">
          <cell r="A560">
            <v>44141</v>
          </cell>
          <cell r="F560">
            <v>0</v>
          </cell>
        </row>
        <row r="561">
          <cell r="A561">
            <v>44141</v>
          </cell>
          <cell r="F561">
            <v>0</v>
          </cell>
        </row>
        <row r="562">
          <cell r="A562">
            <v>44141</v>
          </cell>
          <cell r="F562">
            <v>0</v>
          </cell>
        </row>
        <row r="563">
          <cell r="A563">
            <v>44141</v>
          </cell>
          <cell r="F563">
            <v>0</v>
          </cell>
        </row>
        <row r="564">
          <cell r="A564">
            <v>44141</v>
          </cell>
          <cell r="F564">
            <v>0</v>
          </cell>
        </row>
        <row r="565">
          <cell r="A565">
            <v>44141</v>
          </cell>
          <cell r="F565">
            <v>0</v>
          </cell>
        </row>
        <row r="566">
          <cell r="A566">
            <v>44141</v>
          </cell>
          <cell r="F566">
            <v>0</v>
          </cell>
        </row>
        <row r="567">
          <cell r="A567">
            <v>44144</v>
          </cell>
          <cell r="F567">
            <v>-501234.44</v>
          </cell>
        </row>
        <row r="568">
          <cell r="A568">
            <v>44144</v>
          </cell>
          <cell r="F568">
            <v>501234.44</v>
          </cell>
        </row>
        <row r="569">
          <cell r="A569">
            <v>44151</v>
          </cell>
          <cell r="F569">
            <v>0</v>
          </cell>
        </row>
        <row r="570">
          <cell r="A570">
            <v>44151</v>
          </cell>
          <cell r="F570">
            <v>0</v>
          </cell>
        </row>
        <row r="571">
          <cell r="A571">
            <v>44151</v>
          </cell>
          <cell r="F571">
            <v>0</v>
          </cell>
        </row>
        <row r="572">
          <cell r="A572">
            <v>44151</v>
          </cell>
          <cell r="F572">
            <v>0</v>
          </cell>
        </row>
        <row r="573">
          <cell r="A573">
            <v>44151</v>
          </cell>
          <cell r="F573">
            <v>0</v>
          </cell>
        </row>
        <row r="574">
          <cell r="A574">
            <v>44152</v>
          </cell>
          <cell r="F574">
            <v>0</v>
          </cell>
        </row>
        <row r="575">
          <cell r="A575">
            <v>44152</v>
          </cell>
          <cell r="F575">
            <v>0</v>
          </cell>
        </row>
        <row r="576">
          <cell r="A576">
            <v>44152</v>
          </cell>
          <cell r="F576">
            <v>0</v>
          </cell>
        </row>
        <row r="577">
          <cell r="A577">
            <v>44152</v>
          </cell>
          <cell r="F577">
            <v>0</v>
          </cell>
        </row>
        <row r="578">
          <cell r="A578">
            <v>44152</v>
          </cell>
          <cell r="F578">
            <v>0</v>
          </cell>
        </row>
        <row r="579">
          <cell r="A579">
            <v>44152</v>
          </cell>
          <cell r="F579">
            <v>0</v>
          </cell>
        </row>
        <row r="580">
          <cell r="A580">
            <v>44154</v>
          </cell>
          <cell r="F580">
            <v>0</v>
          </cell>
        </row>
        <row r="581">
          <cell r="A581">
            <v>44154</v>
          </cell>
          <cell r="F581">
            <v>0</v>
          </cell>
        </row>
        <row r="582">
          <cell r="A582">
            <v>44155</v>
          </cell>
          <cell r="F582">
            <v>0</v>
          </cell>
        </row>
        <row r="583">
          <cell r="A583">
            <v>44155</v>
          </cell>
          <cell r="F583">
            <v>0</v>
          </cell>
        </row>
        <row r="584">
          <cell r="A584">
            <v>44159</v>
          </cell>
          <cell r="F584">
            <v>-92500</v>
          </cell>
        </row>
        <row r="585">
          <cell r="A585">
            <v>44159</v>
          </cell>
          <cell r="F585">
            <v>0</v>
          </cell>
        </row>
        <row r="586">
          <cell r="A586">
            <v>44166</v>
          </cell>
          <cell r="F586">
            <v>0</v>
          </cell>
        </row>
        <row r="587">
          <cell r="A587">
            <v>44166</v>
          </cell>
          <cell r="F587">
            <v>0</v>
          </cell>
        </row>
        <row r="588">
          <cell r="A588">
            <v>44167</v>
          </cell>
          <cell r="F588">
            <v>0</v>
          </cell>
        </row>
        <row r="589">
          <cell r="A589">
            <v>44167</v>
          </cell>
          <cell r="F589">
            <v>0</v>
          </cell>
        </row>
        <row r="590">
          <cell r="A590">
            <v>44167</v>
          </cell>
          <cell r="F590">
            <v>0</v>
          </cell>
        </row>
        <row r="591">
          <cell r="A591">
            <v>44168</v>
          </cell>
          <cell r="F591">
            <v>0</v>
          </cell>
        </row>
        <row r="592">
          <cell r="A592">
            <v>44168</v>
          </cell>
          <cell r="F592">
            <v>0</v>
          </cell>
        </row>
        <row r="593">
          <cell r="A593">
            <v>44168</v>
          </cell>
          <cell r="F593">
            <v>0</v>
          </cell>
        </row>
        <row r="594">
          <cell r="A594">
            <v>44168</v>
          </cell>
          <cell r="F594">
            <v>-1304610.0900000001</v>
          </cell>
        </row>
        <row r="595">
          <cell r="A595">
            <v>44168</v>
          </cell>
          <cell r="F595">
            <v>0</v>
          </cell>
        </row>
        <row r="596">
          <cell r="A596">
            <v>44168</v>
          </cell>
          <cell r="F596">
            <v>0</v>
          </cell>
        </row>
        <row r="597">
          <cell r="A597">
            <v>44168</v>
          </cell>
          <cell r="F597">
            <v>0</v>
          </cell>
        </row>
        <row r="598">
          <cell r="A598">
            <v>44168</v>
          </cell>
          <cell r="F598">
            <v>0</v>
          </cell>
        </row>
        <row r="599">
          <cell r="A599">
            <v>44168</v>
          </cell>
          <cell r="F599">
            <v>1304610.0900000001</v>
          </cell>
        </row>
        <row r="600">
          <cell r="A600">
            <v>44168</v>
          </cell>
          <cell r="F600">
            <v>0</v>
          </cell>
        </row>
        <row r="601">
          <cell r="A601">
            <v>44172</v>
          </cell>
          <cell r="F601">
            <v>0</v>
          </cell>
        </row>
        <row r="602">
          <cell r="A602">
            <v>44172</v>
          </cell>
          <cell r="F602">
            <v>0</v>
          </cell>
        </row>
        <row r="603">
          <cell r="A603">
            <v>44172</v>
          </cell>
          <cell r="F603">
            <v>0</v>
          </cell>
        </row>
        <row r="604">
          <cell r="A604">
            <v>44172</v>
          </cell>
          <cell r="F604">
            <v>0</v>
          </cell>
        </row>
        <row r="605">
          <cell r="A605">
            <v>44172</v>
          </cell>
          <cell r="F605">
            <v>0</v>
          </cell>
        </row>
        <row r="606">
          <cell r="A606">
            <v>44179</v>
          </cell>
          <cell r="F606">
            <v>0</v>
          </cell>
        </row>
        <row r="607">
          <cell r="A607">
            <v>44179</v>
          </cell>
          <cell r="F607">
            <v>0</v>
          </cell>
        </row>
        <row r="608">
          <cell r="A608">
            <v>44180</v>
          </cell>
          <cell r="F608">
            <v>0</v>
          </cell>
        </row>
        <row r="609">
          <cell r="A609">
            <v>44180</v>
          </cell>
          <cell r="F609">
            <v>0</v>
          </cell>
        </row>
        <row r="610">
          <cell r="A610">
            <v>44180</v>
          </cell>
          <cell r="F610">
            <v>0</v>
          </cell>
        </row>
        <row r="611">
          <cell r="A611">
            <v>44180</v>
          </cell>
          <cell r="F611">
            <v>0</v>
          </cell>
        </row>
        <row r="612">
          <cell r="A612">
            <v>44180</v>
          </cell>
          <cell r="F612">
            <v>0</v>
          </cell>
        </row>
        <row r="613">
          <cell r="A613">
            <v>44180</v>
          </cell>
          <cell r="F613">
            <v>0</v>
          </cell>
        </row>
        <row r="614">
          <cell r="A614">
            <v>44180</v>
          </cell>
          <cell r="F614">
            <v>0</v>
          </cell>
        </row>
        <row r="615">
          <cell r="A615">
            <v>44180</v>
          </cell>
          <cell r="F615">
            <v>0</v>
          </cell>
        </row>
        <row r="616">
          <cell r="A616">
            <v>44180</v>
          </cell>
          <cell r="F616">
            <v>0</v>
          </cell>
        </row>
        <row r="617">
          <cell r="A617">
            <v>44180</v>
          </cell>
          <cell r="F617">
            <v>0</v>
          </cell>
        </row>
        <row r="618">
          <cell r="A618">
            <v>44180</v>
          </cell>
          <cell r="F618">
            <v>0</v>
          </cell>
        </row>
        <row r="619">
          <cell r="A619">
            <v>44180</v>
          </cell>
          <cell r="F619">
            <v>131636.96222222282</v>
          </cell>
        </row>
        <row r="620">
          <cell r="A620">
            <v>44180</v>
          </cell>
          <cell r="F620">
            <v>-500000</v>
          </cell>
        </row>
        <row r="621">
          <cell r="A621">
            <v>44180</v>
          </cell>
          <cell r="F621">
            <v>-32631659.385473389</v>
          </cell>
        </row>
        <row r="622">
          <cell r="A622">
            <v>44180</v>
          </cell>
          <cell r="F622">
            <v>0</v>
          </cell>
        </row>
        <row r="623">
          <cell r="A623">
            <v>44180</v>
          </cell>
          <cell r="F623">
            <v>0</v>
          </cell>
        </row>
        <row r="624">
          <cell r="A624">
            <v>44180</v>
          </cell>
          <cell r="F624">
            <v>0</v>
          </cell>
        </row>
        <row r="625">
          <cell r="A625">
            <v>44180</v>
          </cell>
          <cell r="F625">
            <v>0</v>
          </cell>
        </row>
        <row r="626">
          <cell r="A626">
            <v>44180</v>
          </cell>
          <cell r="F626">
            <v>0</v>
          </cell>
        </row>
        <row r="627">
          <cell r="A627">
            <v>44180</v>
          </cell>
          <cell r="F627">
            <v>33000000</v>
          </cell>
        </row>
        <row r="628">
          <cell r="A628">
            <v>44180</v>
          </cell>
          <cell r="F628">
            <v>0</v>
          </cell>
        </row>
        <row r="629">
          <cell r="A629">
            <v>44180</v>
          </cell>
          <cell r="F629">
            <v>0</v>
          </cell>
        </row>
        <row r="630">
          <cell r="A630">
            <v>44180</v>
          </cell>
          <cell r="F630">
            <v>0</v>
          </cell>
        </row>
        <row r="631">
          <cell r="A631">
            <v>44180</v>
          </cell>
          <cell r="F631">
            <v>0</v>
          </cell>
        </row>
        <row r="632">
          <cell r="A632">
            <v>44180</v>
          </cell>
          <cell r="F632">
            <v>22370.833333333336</v>
          </cell>
        </row>
        <row r="633">
          <cell r="A633">
            <v>44180</v>
          </cell>
          <cell r="F633">
            <v>0</v>
          </cell>
        </row>
        <row r="634">
          <cell r="A634">
            <v>44181</v>
          </cell>
          <cell r="F634">
            <v>0</v>
          </cell>
        </row>
        <row r="635">
          <cell r="A635">
            <v>44181</v>
          </cell>
          <cell r="F635">
            <v>0</v>
          </cell>
        </row>
        <row r="636">
          <cell r="A636">
            <v>44181</v>
          </cell>
          <cell r="F636">
            <v>0</v>
          </cell>
        </row>
        <row r="637">
          <cell r="A637">
            <v>44181</v>
          </cell>
          <cell r="F637">
            <v>0</v>
          </cell>
        </row>
        <row r="638">
          <cell r="A638">
            <v>44181</v>
          </cell>
          <cell r="F638">
            <v>0</v>
          </cell>
        </row>
        <row r="639">
          <cell r="A639">
            <v>44182</v>
          </cell>
          <cell r="F639">
            <v>0</v>
          </cell>
        </row>
        <row r="640">
          <cell r="A640">
            <v>44182</v>
          </cell>
          <cell r="F640">
            <v>0</v>
          </cell>
        </row>
        <row r="641">
          <cell r="A641">
            <v>44182</v>
          </cell>
          <cell r="F641">
            <v>0</v>
          </cell>
        </row>
        <row r="642">
          <cell r="A642">
            <v>44182</v>
          </cell>
          <cell r="F642">
            <v>0</v>
          </cell>
        </row>
        <row r="643">
          <cell r="A643">
            <v>44182</v>
          </cell>
          <cell r="F643">
            <v>0</v>
          </cell>
        </row>
        <row r="644">
          <cell r="A644">
            <v>44182</v>
          </cell>
          <cell r="F644">
            <v>0</v>
          </cell>
        </row>
        <row r="645">
          <cell r="A645">
            <v>44187</v>
          </cell>
          <cell r="F645">
            <v>0</v>
          </cell>
        </row>
        <row r="646">
          <cell r="A646">
            <v>44187</v>
          </cell>
          <cell r="F646">
            <v>0</v>
          </cell>
        </row>
        <row r="647">
          <cell r="A647">
            <v>44187</v>
          </cell>
          <cell r="F647">
            <v>0</v>
          </cell>
        </row>
        <row r="648">
          <cell r="A648">
            <v>44187</v>
          </cell>
          <cell r="F648">
            <v>0</v>
          </cell>
        </row>
        <row r="649">
          <cell r="A649">
            <v>44188</v>
          </cell>
          <cell r="F649">
            <v>0</v>
          </cell>
        </row>
        <row r="650">
          <cell r="A650">
            <v>44188</v>
          </cell>
          <cell r="F650">
            <v>0</v>
          </cell>
        </row>
        <row r="651">
          <cell r="A651">
            <v>44188</v>
          </cell>
          <cell r="F651">
            <v>0</v>
          </cell>
        </row>
        <row r="652">
          <cell r="A652">
            <v>44195</v>
          </cell>
          <cell r="F652">
            <v>0</v>
          </cell>
        </row>
        <row r="653">
          <cell r="A653">
            <v>44195</v>
          </cell>
          <cell r="F653">
            <v>0</v>
          </cell>
        </row>
        <row r="654">
          <cell r="A654">
            <v>44196</v>
          </cell>
          <cell r="F654">
            <v>22.42</v>
          </cell>
        </row>
        <row r="655">
          <cell r="A655">
            <v>44201</v>
          </cell>
          <cell r="F655">
            <v>0</v>
          </cell>
        </row>
        <row r="656">
          <cell r="A656">
            <v>44201</v>
          </cell>
          <cell r="F656">
            <v>0</v>
          </cell>
        </row>
        <row r="657">
          <cell r="A657">
            <v>44209</v>
          </cell>
          <cell r="F657">
            <v>0</v>
          </cell>
        </row>
        <row r="658">
          <cell r="A658">
            <v>44209</v>
          </cell>
          <cell r="F658">
            <v>0</v>
          </cell>
        </row>
        <row r="659">
          <cell r="A659">
            <v>44209</v>
          </cell>
          <cell r="F659">
            <v>0</v>
          </cell>
        </row>
        <row r="660">
          <cell r="A660">
            <v>44209</v>
          </cell>
          <cell r="F660">
            <v>0</v>
          </cell>
        </row>
        <row r="661">
          <cell r="A661">
            <v>44209</v>
          </cell>
          <cell r="F661">
            <v>0</v>
          </cell>
        </row>
        <row r="662">
          <cell r="A662">
            <v>44211</v>
          </cell>
          <cell r="F662">
            <v>-2002681.5</v>
          </cell>
        </row>
        <row r="663">
          <cell r="A663">
            <v>44211</v>
          </cell>
          <cell r="F663">
            <v>2002681.5</v>
          </cell>
        </row>
        <row r="664">
          <cell r="A664">
            <v>44211</v>
          </cell>
          <cell r="F664">
            <v>-2002681.5</v>
          </cell>
        </row>
        <row r="665">
          <cell r="A665">
            <v>44211</v>
          </cell>
          <cell r="F665">
            <v>2002681.5</v>
          </cell>
        </row>
        <row r="666">
          <cell r="A666">
            <v>44215</v>
          </cell>
          <cell r="F666">
            <v>0</v>
          </cell>
        </row>
        <row r="667">
          <cell r="A667">
            <v>44215</v>
          </cell>
          <cell r="F667">
            <v>0</v>
          </cell>
        </row>
        <row r="668">
          <cell r="A668">
            <v>44215</v>
          </cell>
          <cell r="F668">
            <v>0</v>
          </cell>
        </row>
        <row r="669">
          <cell r="A669">
            <v>44216</v>
          </cell>
          <cell r="F669">
            <v>-2003114</v>
          </cell>
        </row>
        <row r="670">
          <cell r="A670">
            <v>44216</v>
          </cell>
          <cell r="F670">
            <v>2003114</v>
          </cell>
        </row>
        <row r="671">
          <cell r="A671">
            <v>44216</v>
          </cell>
          <cell r="F671">
            <v>-2003114</v>
          </cell>
        </row>
        <row r="672">
          <cell r="A672">
            <v>44216</v>
          </cell>
          <cell r="F672">
            <v>2003114</v>
          </cell>
        </row>
        <row r="673">
          <cell r="A673">
            <v>44228</v>
          </cell>
          <cell r="F673">
            <v>0</v>
          </cell>
        </row>
        <row r="674">
          <cell r="A674">
            <v>44228</v>
          </cell>
          <cell r="F674">
            <v>0</v>
          </cell>
        </row>
        <row r="675">
          <cell r="A675">
            <v>44229</v>
          </cell>
          <cell r="F675">
            <v>0</v>
          </cell>
        </row>
        <row r="676">
          <cell r="A676">
            <v>44229</v>
          </cell>
          <cell r="F676">
            <v>0</v>
          </cell>
        </row>
        <row r="677">
          <cell r="A677">
            <v>44235</v>
          </cell>
          <cell r="F677">
            <v>0</v>
          </cell>
        </row>
        <row r="678">
          <cell r="A678">
            <v>44235</v>
          </cell>
          <cell r="F678">
            <v>0</v>
          </cell>
        </row>
        <row r="679">
          <cell r="A679">
            <v>44235</v>
          </cell>
          <cell r="F679">
            <v>0</v>
          </cell>
        </row>
        <row r="680">
          <cell r="A680">
            <v>44239</v>
          </cell>
          <cell r="F680">
            <v>0</v>
          </cell>
        </row>
        <row r="681">
          <cell r="A681">
            <v>44239</v>
          </cell>
          <cell r="F681">
            <v>0</v>
          </cell>
        </row>
        <row r="682">
          <cell r="A682">
            <v>44243</v>
          </cell>
          <cell r="F682">
            <v>0</v>
          </cell>
        </row>
        <row r="683">
          <cell r="A683">
            <v>44243</v>
          </cell>
          <cell r="F683">
            <v>0</v>
          </cell>
        </row>
        <row r="684">
          <cell r="A684">
            <v>44243</v>
          </cell>
          <cell r="F684">
            <v>0</v>
          </cell>
        </row>
        <row r="685">
          <cell r="A685">
            <v>44243</v>
          </cell>
          <cell r="F685">
            <v>0</v>
          </cell>
        </row>
        <row r="686">
          <cell r="A686">
            <v>44243</v>
          </cell>
          <cell r="F686">
            <v>0</v>
          </cell>
        </row>
        <row r="687">
          <cell r="A687">
            <v>44244</v>
          </cell>
          <cell r="F687">
            <v>0</v>
          </cell>
        </row>
        <row r="688">
          <cell r="A688">
            <v>44244</v>
          </cell>
          <cell r="F688">
            <v>0</v>
          </cell>
        </row>
        <row r="689">
          <cell r="A689">
            <v>44244</v>
          </cell>
          <cell r="F689">
            <v>0</v>
          </cell>
        </row>
        <row r="690">
          <cell r="A690">
            <v>44244</v>
          </cell>
          <cell r="F690">
            <v>0</v>
          </cell>
        </row>
        <row r="691">
          <cell r="A691">
            <v>44246</v>
          </cell>
          <cell r="F691">
            <v>0</v>
          </cell>
        </row>
        <row r="692">
          <cell r="A692">
            <v>44246</v>
          </cell>
          <cell r="F692">
            <v>0</v>
          </cell>
        </row>
        <row r="693">
          <cell r="A693">
            <v>44246</v>
          </cell>
          <cell r="F693">
            <v>0</v>
          </cell>
        </row>
        <row r="694">
          <cell r="A694">
            <v>44246</v>
          </cell>
          <cell r="F694">
            <v>0</v>
          </cell>
        </row>
        <row r="695">
          <cell r="A695">
            <v>44246</v>
          </cell>
          <cell r="F695">
            <v>0</v>
          </cell>
        </row>
        <row r="696">
          <cell r="A696">
            <v>44246</v>
          </cell>
          <cell r="F696">
            <v>0</v>
          </cell>
        </row>
        <row r="697">
          <cell r="A697">
            <v>44249</v>
          </cell>
          <cell r="F697">
            <v>0</v>
          </cell>
        </row>
        <row r="698">
          <cell r="A698">
            <v>44249</v>
          </cell>
          <cell r="F698">
            <v>0</v>
          </cell>
        </row>
        <row r="699">
          <cell r="A699">
            <v>44249</v>
          </cell>
          <cell r="F699">
            <v>0</v>
          </cell>
        </row>
        <row r="700">
          <cell r="A700">
            <v>44249</v>
          </cell>
          <cell r="F700">
            <v>0</v>
          </cell>
        </row>
        <row r="701">
          <cell r="A701">
            <v>44249</v>
          </cell>
          <cell r="F701">
            <v>0</v>
          </cell>
        </row>
        <row r="702">
          <cell r="A702">
            <v>44250</v>
          </cell>
          <cell r="F702">
            <v>0</v>
          </cell>
        </row>
        <row r="703">
          <cell r="A703">
            <v>44252</v>
          </cell>
          <cell r="F703">
            <v>0</v>
          </cell>
        </row>
        <row r="704">
          <cell r="A704">
            <v>44252</v>
          </cell>
          <cell r="F704">
            <v>0</v>
          </cell>
        </row>
        <row r="705">
          <cell r="A705">
            <v>44252</v>
          </cell>
          <cell r="F705">
            <v>0</v>
          </cell>
        </row>
        <row r="706">
          <cell r="A706">
            <v>44257</v>
          </cell>
          <cell r="F706">
            <v>-3611988.9</v>
          </cell>
        </row>
        <row r="707">
          <cell r="A707">
            <v>44257</v>
          </cell>
          <cell r="F707">
            <v>3611988.9</v>
          </cell>
        </row>
        <row r="708">
          <cell r="A708">
            <v>44257</v>
          </cell>
          <cell r="F708">
            <v>-3611988.9</v>
          </cell>
        </row>
        <row r="709">
          <cell r="A709">
            <v>44257</v>
          </cell>
          <cell r="F709">
            <v>3611988.9</v>
          </cell>
        </row>
        <row r="710">
          <cell r="A710">
            <v>44257</v>
          </cell>
          <cell r="F710">
            <v>0</v>
          </cell>
        </row>
        <row r="711">
          <cell r="A711">
            <v>44257</v>
          </cell>
          <cell r="F711">
            <v>0</v>
          </cell>
        </row>
        <row r="712">
          <cell r="A712">
            <v>44258</v>
          </cell>
          <cell r="F712">
            <v>0</v>
          </cell>
        </row>
        <row r="713">
          <cell r="A713">
            <v>44258</v>
          </cell>
          <cell r="F713">
            <v>0</v>
          </cell>
        </row>
        <row r="714">
          <cell r="A714">
            <v>44270</v>
          </cell>
          <cell r="F714">
            <v>0</v>
          </cell>
        </row>
        <row r="715">
          <cell r="A715">
            <v>44270</v>
          </cell>
          <cell r="F715">
            <v>0</v>
          </cell>
        </row>
        <row r="716">
          <cell r="A716">
            <v>44270</v>
          </cell>
          <cell r="F716">
            <v>0</v>
          </cell>
        </row>
        <row r="717">
          <cell r="A717">
            <v>44270</v>
          </cell>
          <cell r="F717">
            <v>19125</v>
          </cell>
        </row>
        <row r="718">
          <cell r="A718">
            <v>44270</v>
          </cell>
          <cell r="F718">
            <v>0</v>
          </cell>
        </row>
        <row r="719">
          <cell r="A719">
            <v>44270</v>
          </cell>
          <cell r="F719">
            <v>0</v>
          </cell>
        </row>
        <row r="720">
          <cell r="A720">
            <v>44270</v>
          </cell>
          <cell r="F720">
            <v>0</v>
          </cell>
        </row>
        <row r="721">
          <cell r="A721">
            <v>44270</v>
          </cell>
          <cell r="F721">
            <v>0</v>
          </cell>
        </row>
        <row r="722">
          <cell r="A722">
            <v>44270</v>
          </cell>
          <cell r="F722">
            <v>0</v>
          </cell>
        </row>
        <row r="723">
          <cell r="A723">
            <v>44270</v>
          </cell>
          <cell r="F723">
            <v>0</v>
          </cell>
        </row>
        <row r="724">
          <cell r="A724">
            <v>44270</v>
          </cell>
          <cell r="F724">
            <v>128452.5</v>
          </cell>
        </row>
        <row r="725">
          <cell r="A725">
            <v>44270</v>
          </cell>
          <cell r="F725">
            <v>7785</v>
          </cell>
        </row>
        <row r="726">
          <cell r="A726">
            <v>44270</v>
          </cell>
          <cell r="F726">
            <v>7785</v>
          </cell>
        </row>
        <row r="727">
          <cell r="A727">
            <v>44270</v>
          </cell>
          <cell r="F727">
            <v>14013</v>
          </cell>
        </row>
        <row r="728">
          <cell r="A728">
            <v>44270</v>
          </cell>
          <cell r="F728">
            <v>0</v>
          </cell>
        </row>
        <row r="729">
          <cell r="A729">
            <v>44270</v>
          </cell>
          <cell r="F729">
            <v>-400000</v>
          </cell>
        </row>
        <row r="730">
          <cell r="A730">
            <v>44270</v>
          </cell>
          <cell r="F730">
            <v>0</v>
          </cell>
        </row>
        <row r="731">
          <cell r="A731">
            <v>44270</v>
          </cell>
          <cell r="F731">
            <v>-40758056.356023647</v>
          </cell>
        </row>
        <row r="732">
          <cell r="A732">
            <v>44270</v>
          </cell>
          <cell r="F732">
            <v>0</v>
          </cell>
        </row>
        <row r="733">
          <cell r="A733">
            <v>44270</v>
          </cell>
          <cell r="F733">
            <v>0</v>
          </cell>
        </row>
        <row r="734">
          <cell r="A734">
            <v>44270</v>
          </cell>
          <cell r="F734">
            <v>0</v>
          </cell>
        </row>
        <row r="735">
          <cell r="A735">
            <v>44270</v>
          </cell>
          <cell r="F735">
            <v>41000000</v>
          </cell>
        </row>
        <row r="736">
          <cell r="A736">
            <v>44271</v>
          </cell>
          <cell r="F736">
            <v>0</v>
          </cell>
        </row>
        <row r="737">
          <cell r="A737">
            <v>44271</v>
          </cell>
          <cell r="F737">
            <v>0</v>
          </cell>
        </row>
        <row r="738">
          <cell r="A738">
            <v>44271</v>
          </cell>
          <cell r="F738">
            <v>0</v>
          </cell>
        </row>
        <row r="739">
          <cell r="A739">
            <v>44272</v>
          </cell>
          <cell r="F739">
            <v>0</v>
          </cell>
        </row>
        <row r="740">
          <cell r="A740">
            <v>44272</v>
          </cell>
          <cell r="F740">
            <v>0</v>
          </cell>
        </row>
        <row r="741">
          <cell r="A741">
            <v>44272</v>
          </cell>
          <cell r="F741">
            <v>0</v>
          </cell>
        </row>
        <row r="742">
          <cell r="A742">
            <v>44273</v>
          </cell>
          <cell r="F742">
            <v>0</v>
          </cell>
        </row>
        <row r="743">
          <cell r="A743">
            <v>44273</v>
          </cell>
          <cell r="F743">
            <v>-41500</v>
          </cell>
        </row>
        <row r="744">
          <cell r="A744">
            <v>44273</v>
          </cell>
          <cell r="F744">
            <v>0</v>
          </cell>
        </row>
        <row r="745">
          <cell r="A745">
            <v>44274</v>
          </cell>
          <cell r="F745">
            <v>0</v>
          </cell>
        </row>
        <row r="746">
          <cell r="A746">
            <v>44274</v>
          </cell>
          <cell r="F746">
            <v>0</v>
          </cell>
        </row>
        <row r="747">
          <cell r="A747">
            <v>44274</v>
          </cell>
          <cell r="F747">
            <v>0</v>
          </cell>
        </row>
        <row r="748">
          <cell r="A748">
            <v>44278</v>
          </cell>
          <cell r="F748">
            <v>0</v>
          </cell>
        </row>
        <row r="749">
          <cell r="A749">
            <v>44278</v>
          </cell>
          <cell r="F749">
            <v>0</v>
          </cell>
        </row>
        <row r="750">
          <cell r="A750">
            <v>44278</v>
          </cell>
          <cell r="F750">
            <v>0</v>
          </cell>
        </row>
        <row r="751">
          <cell r="A751">
            <v>44278</v>
          </cell>
          <cell r="F751">
            <v>0</v>
          </cell>
        </row>
        <row r="752">
          <cell r="A752">
            <v>44278</v>
          </cell>
          <cell r="F752">
            <v>0</v>
          </cell>
        </row>
        <row r="753">
          <cell r="A753">
            <v>44278</v>
          </cell>
          <cell r="F753">
            <v>0</v>
          </cell>
        </row>
        <row r="754">
          <cell r="A754">
            <v>44278</v>
          </cell>
          <cell r="F754">
            <v>0</v>
          </cell>
        </row>
        <row r="755">
          <cell r="A755">
            <v>44278</v>
          </cell>
          <cell r="F755">
            <v>0</v>
          </cell>
        </row>
        <row r="756">
          <cell r="A756">
            <v>44278</v>
          </cell>
          <cell r="F756">
            <v>0</v>
          </cell>
        </row>
        <row r="757">
          <cell r="A757">
            <v>44278</v>
          </cell>
          <cell r="F757">
            <v>0</v>
          </cell>
        </row>
        <row r="758">
          <cell r="A758">
            <v>44278</v>
          </cell>
          <cell r="F758">
            <v>0</v>
          </cell>
        </row>
        <row r="759">
          <cell r="A759">
            <v>44281</v>
          </cell>
          <cell r="F759">
            <v>0</v>
          </cell>
        </row>
        <row r="760">
          <cell r="A760">
            <v>44281</v>
          </cell>
          <cell r="F760">
            <v>0</v>
          </cell>
        </row>
        <row r="761">
          <cell r="A761">
            <v>44281</v>
          </cell>
          <cell r="F761">
            <v>0</v>
          </cell>
        </row>
        <row r="762">
          <cell r="A762">
            <v>44281</v>
          </cell>
          <cell r="F762">
            <v>0</v>
          </cell>
        </row>
        <row r="763">
          <cell r="A763">
            <v>44281</v>
          </cell>
          <cell r="F763">
            <v>0</v>
          </cell>
        </row>
        <row r="764">
          <cell r="A764">
            <v>44281</v>
          </cell>
          <cell r="F764">
            <v>0</v>
          </cell>
        </row>
        <row r="765">
          <cell r="A765">
            <v>44281</v>
          </cell>
          <cell r="F765">
            <v>0</v>
          </cell>
        </row>
        <row r="766">
          <cell r="A766">
            <v>44281</v>
          </cell>
          <cell r="F766">
            <v>0</v>
          </cell>
        </row>
        <row r="767">
          <cell r="A767">
            <v>44284</v>
          </cell>
          <cell r="F767">
            <v>0</v>
          </cell>
        </row>
        <row r="768">
          <cell r="A768">
            <v>44286</v>
          </cell>
          <cell r="F768">
            <v>20.88</v>
          </cell>
        </row>
        <row r="769">
          <cell r="A769">
            <v>44291</v>
          </cell>
          <cell r="F769">
            <v>0</v>
          </cell>
        </row>
        <row r="770">
          <cell r="A770">
            <v>44291</v>
          </cell>
          <cell r="F770">
            <v>0</v>
          </cell>
        </row>
        <row r="771">
          <cell r="A771">
            <v>44298</v>
          </cell>
          <cell r="F771">
            <v>0</v>
          </cell>
        </row>
        <row r="772">
          <cell r="A772">
            <v>44298</v>
          </cell>
          <cell r="F772">
            <v>0</v>
          </cell>
        </row>
        <row r="773">
          <cell r="A773">
            <v>44298</v>
          </cell>
          <cell r="F773">
            <v>0</v>
          </cell>
        </row>
        <row r="774">
          <cell r="A774">
            <v>44298</v>
          </cell>
          <cell r="F774">
            <v>0</v>
          </cell>
        </row>
        <row r="775">
          <cell r="A775">
            <v>44298</v>
          </cell>
          <cell r="F775">
            <v>0</v>
          </cell>
        </row>
        <row r="776">
          <cell r="A776">
            <v>44298</v>
          </cell>
          <cell r="F776">
            <v>0</v>
          </cell>
        </row>
        <row r="777">
          <cell r="A777">
            <v>44298</v>
          </cell>
          <cell r="F777">
            <v>0</v>
          </cell>
        </row>
        <row r="778">
          <cell r="A778">
            <v>44298</v>
          </cell>
          <cell r="F778">
            <v>0</v>
          </cell>
        </row>
        <row r="779">
          <cell r="A779">
            <v>44299</v>
          </cell>
          <cell r="F779">
            <v>0</v>
          </cell>
        </row>
        <row r="780">
          <cell r="A780">
            <v>44298</v>
          </cell>
          <cell r="F780">
            <v>0</v>
          </cell>
        </row>
        <row r="781">
          <cell r="A781">
            <v>44305</v>
          </cell>
          <cell r="F781">
            <v>0</v>
          </cell>
        </row>
        <row r="782">
          <cell r="A782">
            <v>44305</v>
          </cell>
          <cell r="F782">
            <v>0</v>
          </cell>
        </row>
        <row r="783">
          <cell r="A783">
            <v>44307</v>
          </cell>
          <cell r="F783">
            <v>0</v>
          </cell>
        </row>
        <row r="784">
          <cell r="A784">
            <v>44307</v>
          </cell>
          <cell r="F784">
            <v>0</v>
          </cell>
        </row>
        <row r="785">
          <cell r="A785">
            <v>44312</v>
          </cell>
          <cell r="F785">
            <v>0</v>
          </cell>
        </row>
        <row r="786">
          <cell r="A786">
            <v>44312</v>
          </cell>
          <cell r="F786">
            <v>0</v>
          </cell>
        </row>
        <row r="787">
          <cell r="A787">
            <v>44312</v>
          </cell>
          <cell r="F787">
            <v>0</v>
          </cell>
        </row>
        <row r="788">
          <cell r="A788">
            <v>44312</v>
          </cell>
          <cell r="F788">
            <v>0</v>
          </cell>
        </row>
        <row r="789">
          <cell r="A789">
            <v>44312</v>
          </cell>
          <cell r="F789">
            <v>0</v>
          </cell>
        </row>
        <row r="790">
          <cell r="A790">
            <v>44313</v>
          </cell>
          <cell r="F790">
            <v>0</v>
          </cell>
        </row>
        <row r="791">
          <cell r="A791">
            <v>44313</v>
          </cell>
          <cell r="F791">
            <v>0</v>
          </cell>
        </row>
        <row r="792">
          <cell r="A792">
            <v>44316</v>
          </cell>
          <cell r="F792">
            <v>0</v>
          </cell>
        </row>
        <row r="793">
          <cell r="A793">
            <v>44316</v>
          </cell>
          <cell r="F793">
            <v>0</v>
          </cell>
        </row>
        <row r="794">
          <cell r="A794">
            <v>44316</v>
          </cell>
          <cell r="F794">
            <v>0</v>
          </cell>
        </row>
        <row r="795">
          <cell r="A795">
            <v>44316</v>
          </cell>
          <cell r="F795">
            <v>0</v>
          </cell>
        </row>
        <row r="796">
          <cell r="A796">
            <v>44316</v>
          </cell>
          <cell r="F796">
            <v>0</v>
          </cell>
        </row>
        <row r="797">
          <cell r="A797">
            <v>44319</v>
          </cell>
          <cell r="F797">
            <v>0</v>
          </cell>
        </row>
        <row r="798">
          <cell r="A798">
            <v>44319</v>
          </cell>
          <cell r="F798">
            <v>0</v>
          </cell>
        </row>
        <row r="799">
          <cell r="A799">
            <v>44319</v>
          </cell>
          <cell r="F799">
            <v>0</v>
          </cell>
        </row>
        <row r="800">
          <cell r="A800">
            <v>44320</v>
          </cell>
          <cell r="F800">
            <v>0</v>
          </cell>
        </row>
        <row r="801">
          <cell r="A801">
            <v>44320</v>
          </cell>
          <cell r="F801">
            <v>0</v>
          </cell>
        </row>
        <row r="802">
          <cell r="A802">
            <v>44321</v>
          </cell>
          <cell r="F802">
            <v>0</v>
          </cell>
        </row>
        <row r="803">
          <cell r="A803">
            <v>44321</v>
          </cell>
          <cell r="F803">
            <v>0</v>
          </cell>
        </row>
        <row r="804">
          <cell r="A804">
            <v>44321</v>
          </cell>
          <cell r="F804">
            <v>0</v>
          </cell>
        </row>
        <row r="805">
          <cell r="A805">
            <v>44321</v>
          </cell>
          <cell r="F805">
            <v>0</v>
          </cell>
        </row>
        <row r="806">
          <cell r="A806">
            <v>44322</v>
          </cell>
          <cell r="F806">
            <v>0</v>
          </cell>
        </row>
        <row r="807">
          <cell r="A807">
            <v>44326</v>
          </cell>
          <cell r="F807">
            <v>0</v>
          </cell>
        </row>
        <row r="808">
          <cell r="A808">
            <v>44326</v>
          </cell>
          <cell r="F808">
            <v>0</v>
          </cell>
        </row>
        <row r="809">
          <cell r="A809">
            <v>44326</v>
          </cell>
          <cell r="F809">
            <v>0</v>
          </cell>
        </row>
        <row r="810">
          <cell r="A810">
            <v>44327</v>
          </cell>
          <cell r="F810">
            <v>-1904686.98</v>
          </cell>
        </row>
        <row r="811">
          <cell r="A811">
            <v>44327</v>
          </cell>
          <cell r="F811">
            <v>1904686.98</v>
          </cell>
        </row>
        <row r="812">
          <cell r="A812">
            <v>44329</v>
          </cell>
          <cell r="F812">
            <v>0</v>
          </cell>
        </row>
        <row r="813">
          <cell r="A813">
            <v>44329</v>
          </cell>
          <cell r="F813">
            <v>0</v>
          </cell>
        </row>
        <row r="814">
          <cell r="A814">
            <v>44333</v>
          </cell>
          <cell r="F814">
            <v>0</v>
          </cell>
        </row>
        <row r="815">
          <cell r="A815">
            <v>44333</v>
          </cell>
          <cell r="F815">
            <v>0</v>
          </cell>
        </row>
        <row r="816">
          <cell r="A816">
            <v>44335</v>
          </cell>
          <cell r="F816">
            <v>0</v>
          </cell>
        </row>
        <row r="817">
          <cell r="A817">
            <v>44335</v>
          </cell>
          <cell r="F817">
            <v>0</v>
          </cell>
        </row>
        <row r="818">
          <cell r="A818">
            <v>44335</v>
          </cell>
          <cell r="F818">
            <v>0</v>
          </cell>
        </row>
        <row r="819">
          <cell r="A819">
            <v>44335</v>
          </cell>
          <cell r="F819">
            <v>0</v>
          </cell>
        </row>
        <row r="820">
          <cell r="A820">
            <v>44337</v>
          </cell>
          <cell r="F820">
            <v>0</v>
          </cell>
        </row>
        <row r="821">
          <cell r="A821">
            <v>44337</v>
          </cell>
          <cell r="F821">
            <v>0</v>
          </cell>
        </row>
        <row r="822">
          <cell r="A822">
            <v>44337</v>
          </cell>
          <cell r="F822">
            <v>0</v>
          </cell>
        </row>
        <row r="823">
          <cell r="A823">
            <v>44337</v>
          </cell>
          <cell r="F823">
            <v>0</v>
          </cell>
        </row>
        <row r="824">
          <cell r="A824">
            <v>44337</v>
          </cell>
          <cell r="F824">
            <v>0</v>
          </cell>
        </row>
        <row r="825">
          <cell r="A825">
            <v>44337</v>
          </cell>
          <cell r="F825">
            <v>0</v>
          </cell>
        </row>
        <row r="826">
          <cell r="A826">
            <v>44341</v>
          </cell>
          <cell r="F826">
            <v>0</v>
          </cell>
        </row>
        <row r="827">
          <cell r="A827">
            <v>44341</v>
          </cell>
          <cell r="F827">
            <v>0</v>
          </cell>
        </row>
        <row r="828">
          <cell r="A828">
            <v>44348</v>
          </cell>
          <cell r="F828">
            <v>0</v>
          </cell>
        </row>
        <row r="829">
          <cell r="A829">
            <v>44348</v>
          </cell>
          <cell r="F829">
            <v>0</v>
          </cell>
        </row>
        <row r="830">
          <cell r="A830">
            <v>44348</v>
          </cell>
          <cell r="F830">
            <v>0</v>
          </cell>
        </row>
        <row r="831">
          <cell r="A831">
            <v>44348</v>
          </cell>
          <cell r="F831">
            <v>0</v>
          </cell>
        </row>
        <row r="832">
          <cell r="A832">
            <v>44348</v>
          </cell>
          <cell r="F832">
            <v>0</v>
          </cell>
        </row>
        <row r="833">
          <cell r="A833">
            <v>44348</v>
          </cell>
          <cell r="F833">
            <v>0</v>
          </cell>
        </row>
        <row r="834">
          <cell r="A834">
            <v>44348</v>
          </cell>
          <cell r="F834">
            <v>0</v>
          </cell>
        </row>
        <row r="835">
          <cell r="A835">
            <v>44349</v>
          </cell>
          <cell r="F835">
            <v>0</v>
          </cell>
        </row>
        <row r="836">
          <cell r="A836">
            <v>44349</v>
          </cell>
          <cell r="F836">
            <v>0</v>
          </cell>
        </row>
        <row r="837">
          <cell r="A837">
            <v>44349</v>
          </cell>
          <cell r="F837">
            <v>0</v>
          </cell>
        </row>
        <row r="838">
          <cell r="A838">
            <v>44350</v>
          </cell>
          <cell r="F838">
            <v>0</v>
          </cell>
        </row>
        <row r="839">
          <cell r="A839">
            <v>44350</v>
          </cell>
          <cell r="F839">
            <v>0</v>
          </cell>
        </row>
        <row r="840">
          <cell r="A840">
            <v>44350</v>
          </cell>
          <cell r="F840">
            <v>0</v>
          </cell>
        </row>
        <row r="841">
          <cell r="A841">
            <v>44354</v>
          </cell>
          <cell r="F841">
            <v>0</v>
          </cell>
        </row>
        <row r="842">
          <cell r="A842">
            <v>44354</v>
          </cell>
          <cell r="F842">
            <v>0</v>
          </cell>
        </row>
        <row r="843">
          <cell r="A843">
            <v>44355</v>
          </cell>
          <cell r="F843">
            <v>0</v>
          </cell>
        </row>
        <row r="844">
          <cell r="A844">
            <v>44355</v>
          </cell>
          <cell r="F844">
            <v>0</v>
          </cell>
        </row>
        <row r="845">
          <cell r="A845">
            <v>44357</v>
          </cell>
          <cell r="F845">
            <v>0</v>
          </cell>
        </row>
        <row r="846">
          <cell r="A846">
            <v>44357</v>
          </cell>
          <cell r="F846">
            <v>0</v>
          </cell>
        </row>
        <row r="847">
          <cell r="A847">
            <v>44358</v>
          </cell>
          <cell r="F847">
            <v>0</v>
          </cell>
        </row>
        <row r="848">
          <cell r="A848">
            <v>44358</v>
          </cell>
          <cell r="F848">
            <v>0</v>
          </cell>
        </row>
        <row r="849">
          <cell r="A849">
            <v>44358</v>
          </cell>
          <cell r="F849">
            <v>0</v>
          </cell>
        </row>
        <row r="850">
          <cell r="A850">
            <v>44358</v>
          </cell>
          <cell r="F850">
            <v>0</v>
          </cell>
        </row>
        <row r="851">
          <cell r="A851">
            <v>44358</v>
          </cell>
          <cell r="F851">
            <v>0</v>
          </cell>
        </row>
        <row r="852">
          <cell r="A852">
            <v>44361</v>
          </cell>
          <cell r="F852">
            <v>0</v>
          </cell>
        </row>
        <row r="853">
          <cell r="A853">
            <v>44361</v>
          </cell>
          <cell r="F853">
            <v>0</v>
          </cell>
        </row>
        <row r="854">
          <cell r="A854">
            <v>44362</v>
          </cell>
          <cell r="F854">
            <v>0</v>
          </cell>
        </row>
        <row r="855">
          <cell r="A855">
            <v>44362</v>
          </cell>
          <cell r="F855">
            <v>0</v>
          </cell>
        </row>
        <row r="856">
          <cell r="A856">
            <v>44362</v>
          </cell>
          <cell r="F856">
            <v>0</v>
          </cell>
        </row>
        <row r="857">
          <cell r="A857">
            <v>44362</v>
          </cell>
          <cell r="F857">
            <v>0</v>
          </cell>
        </row>
        <row r="858">
          <cell r="A858">
            <v>44362</v>
          </cell>
          <cell r="F858">
            <v>-43070839.899999999</v>
          </cell>
        </row>
        <row r="859">
          <cell r="A859">
            <v>44362</v>
          </cell>
          <cell r="F859">
            <v>0</v>
          </cell>
        </row>
        <row r="860">
          <cell r="A860">
            <v>44362</v>
          </cell>
          <cell r="F860">
            <v>0</v>
          </cell>
        </row>
        <row r="861">
          <cell r="A861">
            <v>44362</v>
          </cell>
          <cell r="F861">
            <v>0</v>
          </cell>
        </row>
        <row r="862">
          <cell r="A862">
            <v>44362</v>
          </cell>
          <cell r="F862">
            <v>0</v>
          </cell>
        </row>
        <row r="863">
          <cell r="A863">
            <v>44362</v>
          </cell>
          <cell r="F863">
            <v>0</v>
          </cell>
        </row>
        <row r="864">
          <cell r="A864">
            <v>44362</v>
          </cell>
          <cell r="F864">
            <v>0</v>
          </cell>
        </row>
        <row r="865">
          <cell r="A865">
            <v>44362</v>
          </cell>
          <cell r="F865">
            <v>0</v>
          </cell>
        </row>
        <row r="866">
          <cell r="A866">
            <v>44362</v>
          </cell>
          <cell r="F866">
            <v>0</v>
          </cell>
        </row>
        <row r="867">
          <cell r="A867">
            <v>44362</v>
          </cell>
          <cell r="F867">
            <v>0</v>
          </cell>
        </row>
        <row r="868">
          <cell r="A868">
            <v>44362</v>
          </cell>
          <cell r="F868">
            <v>0</v>
          </cell>
        </row>
        <row r="869">
          <cell r="A869">
            <v>44362</v>
          </cell>
          <cell r="F869">
            <v>0</v>
          </cell>
        </row>
        <row r="870">
          <cell r="A870">
            <v>44362</v>
          </cell>
          <cell r="F870">
            <v>0</v>
          </cell>
        </row>
        <row r="871">
          <cell r="A871">
            <v>44362</v>
          </cell>
          <cell r="F871">
            <v>0</v>
          </cell>
        </row>
        <row r="872">
          <cell r="A872">
            <v>44362</v>
          </cell>
          <cell r="F872">
            <v>0</v>
          </cell>
        </row>
        <row r="873">
          <cell r="A873">
            <v>44362</v>
          </cell>
          <cell r="F873">
            <v>161651.15555555373</v>
          </cell>
        </row>
        <row r="874">
          <cell r="A874">
            <v>44362</v>
          </cell>
          <cell r="F874">
            <v>1592.6222222222132</v>
          </cell>
        </row>
        <row r="875">
          <cell r="A875">
            <v>44362</v>
          </cell>
          <cell r="F875">
            <v>7564.9522222222295</v>
          </cell>
        </row>
        <row r="876">
          <cell r="A876">
            <v>44362</v>
          </cell>
          <cell r="F876">
            <v>0</v>
          </cell>
        </row>
        <row r="877">
          <cell r="A877">
            <v>44362</v>
          </cell>
          <cell r="F877">
            <v>0</v>
          </cell>
        </row>
        <row r="878">
          <cell r="A878">
            <v>44362</v>
          </cell>
          <cell r="F878">
            <v>0</v>
          </cell>
        </row>
        <row r="879">
          <cell r="A879">
            <v>44362</v>
          </cell>
          <cell r="F879">
            <v>0</v>
          </cell>
        </row>
        <row r="880">
          <cell r="A880">
            <v>44362</v>
          </cell>
          <cell r="F880">
            <v>0</v>
          </cell>
        </row>
        <row r="881">
          <cell r="A881">
            <v>44362</v>
          </cell>
          <cell r="F881">
            <v>0</v>
          </cell>
        </row>
        <row r="882">
          <cell r="A882">
            <v>44362</v>
          </cell>
          <cell r="F882">
            <v>0</v>
          </cell>
        </row>
        <row r="883">
          <cell r="A883">
            <v>44362</v>
          </cell>
          <cell r="F883">
            <v>0</v>
          </cell>
        </row>
        <row r="884">
          <cell r="A884">
            <v>44362</v>
          </cell>
          <cell r="F884">
            <v>0</v>
          </cell>
        </row>
        <row r="885">
          <cell r="A885">
            <v>44362</v>
          </cell>
          <cell r="F885">
            <v>0</v>
          </cell>
        </row>
        <row r="886">
          <cell r="A886">
            <v>44362</v>
          </cell>
          <cell r="F886">
            <v>0</v>
          </cell>
        </row>
        <row r="887">
          <cell r="A887">
            <v>44362</v>
          </cell>
          <cell r="F887">
            <v>0</v>
          </cell>
        </row>
        <row r="888">
          <cell r="A888">
            <v>44362</v>
          </cell>
          <cell r="F888">
            <v>0</v>
          </cell>
        </row>
        <row r="889">
          <cell r="A889">
            <v>44362</v>
          </cell>
          <cell r="F889">
            <v>0</v>
          </cell>
        </row>
        <row r="890">
          <cell r="A890">
            <v>44362</v>
          </cell>
          <cell r="F890">
            <v>0</v>
          </cell>
        </row>
        <row r="891">
          <cell r="A891">
            <v>44362</v>
          </cell>
          <cell r="F891">
            <v>40600000</v>
          </cell>
        </row>
        <row r="892">
          <cell r="A892">
            <v>44362</v>
          </cell>
          <cell r="F892">
            <v>400000</v>
          </cell>
        </row>
        <row r="893">
          <cell r="A893">
            <v>44362</v>
          </cell>
          <cell r="F893">
            <v>1900000</v>
          </cell>
        </row>
        <row r="894">
          <cell r="A894">
            <v>44362</v>
          </cell>
          <cell r="F894">
            <v>0</v>
          </cell>
        </row>
        <row r="895">
          <cell r="A895">
            <v>44362</v>
          </cell>
          <cell r="F895">
            <v>0</v>
          </cell>
        </row>
        <row r="896">
          <cell r="A896">
            <v>44362</v>
          </cell>
          <cell r="F896">
            <v>0</v>
          </cell>
        </row>
        <row r="897">
          <cell r="A897">
            <v>44362</v>
          </cell>
          <cell r="F897">
            <v>0</v>
          </cell>
        </row>
        <row r="898">
          <cell r="A898">
            <v>44362</v>
          </cell>
          <cell r="F898">
            <v>0</v>
          </cell>
        </row>
        <row r="899">
          <cell r="A899">
            <v>44362</v>
          </cell>
          <cell r="F899">
            <v>0</v>
          </cell>
        </row>
        <row r="900">
          <cell r="A900">
            <v>44362</v>
          </cell>
          <cell r="F900">
            <v>243.05555545833334</v>
          </cell>
        </row>
        <row r="901">
          <cell r="A901">
            <v>44362</v>
          </cell>
          <cell r="F901">
            <v>16483.333333333332</v>
          </cell>
        </row>
        <row r="902">
          <cell r="A902">
            <v>44362</v>
          </cell>
          <cell r="F902">
            <v>0</v>
          </cell>
        </row>
        <row r="903">
          <cell r="A903">
            <v>44362</v>
          </cell>
          <cell r="F903">
            <v>0</v>
          </cell>
        </row>
        <row r="904">
          <cell r="A904">
            <v>44362</v>
          </cell>
          <cell r="F904">
            <v>0</v>
          </cell>
        </row>
        <row r="905">
          <cell r="A905">
            <v>44362</v>
          </cell>
          <cell r="F905">
            <v>0</v>
          </cell>
        </row>
        <row r="906">
          <cell r="A906">
            <v>44362</v>
          </cell>
          <cell r="F906">
            <v>-42900000</v>
          </cell>
        </row>
        <row r="907">
          <cell r="A907">
            <v>44362</v>
          </cell>
          <cell r="F907">
            <v>0</v>
          </cell>
        </row>
        <row r="908">
          <cell r="A908">
            <v>44362</v>
          </cell>
          <cell r="F908">
            <v>0</v>
          </cell>
        </row>
        <row r="909">
          <cell r="A909">
            <v>44362</v>
          </cell>
          <cell r="F909">
            <v>0</v>
          </cell>
        </row>
        <row r="910">
          <cell r="A910">
            <v>44362</v>
          </cell>
          <cell r="F910">
            <v>-2000000</v>
          </cell>
        </row>
        <row r="911">
          <cell r="A911">
            <v>44362</v>
          </cell>
          <cell r="F911">
            <v>0</v>
          </cell>
        </row>
        <row r="912">
          <cell r="A912">
            <v>44362</v>
          </cell>
          <cell r="F912">
            <v>0</v>
          </cell>
        </row>
        <row r="913">
          <cell r="A913">
            <v>44362</v>
          </cell>
          <cell r="F913">
            <v>0</v>
          </cell>
        </row>
        <row r="914">
          <cell r="A914">
            <v>44362</v>
          </cell>
          <cell r="F914">
            <v>0</v>
          </cell>
        </row>
        <row r="915">
          <cell r="A915">
            <v>44362</v>
          </cell>
          <cell r="F915">
            <v>0</v>
          </cell>
        </row>
        <row r="916">
          <cell r="A916">
            <v>44362</v>
          </cell>
          <cell r="F916">
            <v>0</v>
          </cell>
        </row>
        <row r="917">
          <cell r="A917">
            <v>44362</v>
          </cell>
          <cell r="F917">
            <v>0</v>
          </cell>
        </row>
        <row r="918">
          <cell r="A918">
            <v>44362</v>
          </cell>
          <cell r="F918">
            <v>0</v>
          </cell>
        </row>
        <row r="919">
          <cell r="A919">
            <v>44362</v>
          </cell>
          <cell r="F919">
            <v>0</v>
          </cell>
        </row>
        <row r="920">
          <cell r="A920">
            <v>44362</v>
          </cell>
          <cell r="F920">
            <v>0</v>
          </cell>
        </row>
        <row r="921">
          <cell r="A921">
            <v>44362</v>
          </cell>
          <cell r="F921">
            <v>0</v>
          </cell>
        </row>
        <row r="922">
          <cell r="A922">
            <v>44362</v>
          </cell>
          <cell r="F922">
            <v>0</v>
          </cell>
        </row>
        <row r="923">
          <cell r="A923">
            <v>44362</v>
          </cell>
          <cell r="F923">
            <v>0</v>
          </cell>
        </row>
        <row r="924">
          <cell r="A924">
            <v>44362</v>
          </cell>
          <cell r="F924">
            <v>0</v>
          </cell>
        </row>
        <row r="925">
          <cell r="A925">
            <v>44362</v>
          </cell>
          <cell r="F925">
            <v>0</v>
          </cell>
        </row>
        <row r="926">
          <cell r="A926">
            <v>44362</v>
          </cell>
          <cell r="F926">
            <v>0</v>
          </cell>
        </row>
        <row r="927">
          <cell r="A927">
            <v>44362</v>
          </cell>
          <cell r="F927">
            <v>0</v>
          </cell>
        </row>
        <row r="928">
          <cell r="A928">
            <v>44362</v>
          </cell>
          <cell r="F928">
            <v>0</v>
          </cell>
        </row>
        <row r="929">
          <cell r="A929">
            <v>44362</v>
          </cell>
          <cell r="F929">
            <v>0</v>
          </cell>
        </row>
        <row r="930">
          <cell r="A930">
            <v>44362</v>
          </cell>
          <cell r="F930">
            <v>0</v>
          </cell>
        </row>
        <row r="931">
          <cell r="A931">
            <v>44362</v>
          </cell>
          <cell r="F931">
            <v>0</v>
          </cell>
        </row>
        <row r="932">
          <cell r="A932">
            <v>44362</v>
          </cell>
          <cell r="F932">
            <v>0</v>
          </cell>
        </row>
        <row r="933">
          <cell r="A933">
            <v>44362</v>
          </cell>
          <cell r="F933">
            <v>0</v>
          </cell>
        </row>
        <row r="934">
          <cell r="A934">
            <v>44362</v>
          </cell>
          <cell r="F934">
            <v>0</v>
          </cell>
        </row>
        <row r="935">
          <cell r="A935">
            <v>44362</v>
          </cell>
          <cell r="F935">
            <v>42900000</v>
          </cell>
        </row>
        <row r="936">
          <cell r="A936">
            <v>44362</v>
          </cell>
          <cell r="F936">
            <v>-42900000</v>
          </cell>
        </row>
        <row r="937">
          <cell r="A937">
            <v>44362</v>
          </cell>
          <cell r="F937">
            <v>42900000</v>
          </cell>
        </row>
        <row r="938">
          <cell r="A938">
            <v>44362</v>
          </cell>
          <cell r="F938">
            <v>2000000</v>
          </cell>
        </row>
        <row r="939">
          <cell r="A939">
            <v>44362</v>
          </cell>
          <cell r="F939">
            <v>2000000</v>
          </cell>
        </row>
        <row r="940">
          <cell r="A940">
            <v>44362</v>
          </cell>
          <cell r="F940">
            <v>-2000000</v>
          </cell>
        </row>
        <row r="941">
          <cell r="A941">
            <v>44362</v>
          </cell>
          <cell r="F941">
            <v>0</v>
          </cell>
        </row>
        <row r="942">
          <cell r="A942">
            <v>44363</v>
          </cell>
          <cell r="F942">
            <v>0</v>
          </cell>
        </row>
        <row r="943">
          <cell r="A943">
            <v>44363</v>
          </cell>
          <cell r="F943">
            <v>0</v>
          </cell>
        </row>
        <row r="944">
          <cell r="A944">
            <v>44363</v>
          </cell>
          <cell r="F944">
            <v>0</v>
          </cell>
        </row>
        <row r="945">
          <cell r="A945">
            <v>44363</v>
          </cell>
          <cell r="F945">
            <v>0</v>
          </cell>
        </row>
        <row r="946">
          <cell r="A946">
            <v>44363</v>
          </cell>
          <cell r="F946">
            <v>0</v>
          </cell>
        </row>
        <row r="947">
          <cell r="A947">
            <v>44370</v>
          </cell>
          <cell r="F947">
            <v>0</v>
          </cell>
        </row>
        <row r="948">
          <cell r="A948">
            <v>44370</v>
          </cell>
          <cell r="F948">
            <v>0</v>
          </cell>
        </row>
        <row r="949">
          <cell r="A949">
            <v>44370</v>
          </cell>
          <cell r="F949">
            <v>0</v>
          </cell>
        </row>
        <row r="950">
          <cell r="A950">
            <v>44370</v>
          </cell>
          <cell r="F950">
            <v>0</v>
          </cell>
        </row>
        <row r="951">
          <cell r="A951">
            <v>44372</v>
          </cell>
          <cell r="F951">
            <v>0</v>
          </cell>
        </row>
        <row r="952">
          <cell r="A952">
            <v>44372</v>
          </cell>
          <cell r="F952">
            <v>0</v>
          </cell>
        </row>
        <row r="953">
          <cell r="A953">
            <v>44372</v>
          </cell>
          <cell r="F953">
            <v>0</v>
          </cell>
        </row>
        <row r="954">
          <cell r="A954">
            <v>44372</v>
          </cell>
          <cell r="F954">
            <v>0</v>
          </cell>
        </row>
        <row r="955">
          <cell r="A955">
            <v>44372</v>
          </cell>
          <cell r="F955">
            <v>0</v>
          </cell>
        </row>
        <row r="956">
          <cell r="A956">
            <v>44372</v>
          </cell>
          <cell r="F956">
            <v>0</v>
          </cell>
        </row>
        <row r="957">
          <cell r="A957">
            <v>44372</v>
          </cell>
          <cell r="F957">
            <v>0</v>
          </cell>
        </row>
        <row r="958">
          <cell r="A958">
            <v>44372</v>
          </cell>
          <cell r="F958">
            <v>0</v>
          </cell>
        </row>
        <row r="959">
          <cell r="A959">
            <v>44372</v>
          </cell>
          <cell r="F959">
            <v>0</v>
          </cell>
        </row>
        <row r="960">
          <cell r="A960">
            <v>44372</v>
          </cell>
          <cell r="F960">
            <v>0</v>
          </cell>
        </row>
        <row r="961">
          <cell r="A961">
            <v>44372</v>
          </cell>
          <cell r="F961">
            <v>0</v>
          </cell>
        </row>
        <row r="962">
          <cell r="A962">
            <v>44372</v>
          </cell>
          <cell r="F962">
            <v>0</v>
          </cell>
        </row>
        <row r="963">
          <cell r="A963">
            <v>44372</v>
          </cell>
          <cell r="F963">
            <v>0</v>
          </cell>
        </row>
        <row r="964">
          <cell r="A964">
            <v>44375</v>
          </cell>
          <cell r="F964">
            <v>0</v>
          </cell>
        </row>
        <row r="965">
          <cell r="A965">
            <v>44376</v>
          </cell>
          <cell r="F965">
            <v>0</v>
          </cell>
        </row>
        <row r="966">
          <cell r="A966">
            <v>44376</v>
          </cell>
          <cell r="F966">
            <v>0</v>
          </cell>
        </row>
        <row r="967">
          <cell r="A967">
            <v>44377</v>
          </cell>
          <cell r="F967">
            <v>0</v>
          </cell>
        </row>
        <row r="968">
          <cell r="A968">
            <v>44377</v>
          </cell>
          <cell r="F968">
            <v>0</v>
          </cell>
        </row>
        <row r="969">
          <cell r="A969"/>
          <cell r="F969">
            <v>0</v>
          </cell>
        </row>
        <row r="970">
          <cell r="A970"/>
          <cell r="F970">
            <v>0</v>
          </cell>
        </row>
        <row r="971">
          <cell r="A971"/>
          <cell r="F971">
            <v>0</v>
          </cell>
        </row>
        <row r="972">
          <cell r="A972"/>
          <cell r="F972">
            <v>0</v>
          </cell>
        </row>
        <row r="973">
          <cell r="A973"/>
          <cell r="F973">
            <v>0</v>
          </cell>
        </row>
        <row r="974">
          <cell r="A974"/>
          <cell r="F974">
            <v>0</v>
          </cell>
        </row>
        <row r="975">
          <cell r="A975"/>
          <cell r="F975">
            <v>0</v>
          </cell>
        </row>
        <row r="976">
          <cell r="A976"/>
          <cell r="F976">
            <v>0</v>
          </cell>
        </row>
        <row r="977">
          <cell r="A977"/>
          <cell r="F977">
            <v>0</v>
          </cell>
        </row>
        <row r="978">
          <cell r="A978"/>
          <cell r="F978">
            <v>0</v>
          </cell>
        </row>
        <row r="979">
          <cell r="A979"/>
          <cell r="F979">
            <v>0</v>
          </cell>
        </row>
        <row r="980">
          <cell r="A980"/>
          <cell r="F980">
            <v>0</v>
          </cell>
        </row>
        <row r="981">
          <cell r="A981"/>
          <cell r="F981">
            <v>0</v>
          </cell>
        </row>
        <row r="982">
          <cell r="A982"/>
          <cell r="F982">
            <v>0</v>
          </cell>
        </row>
        <row r="983">
          <cell r="A983"/>
          <cell r="F983">
            <v>0</v>
          </cell>
        </row>
        <row r="984">
          <cell r="A984"/>
          <cell r="F984">
            <v>0</v>
          </cell>
        </row>
        <row r="985">
          <cell r="A985"/>
          <cell r="F985">
            <v>0</v>
          </cell>
        </row>
        <row r="986">
          <cell r="A986"/>
          <cell r="F986">
            <v>0</v>
          </cell>
        </row>
        <row r="987">
          <cell r="A987"/>
          <cell r="F987">
            <v>0</v>
          </cell>
        </row>
        <row r="988">
          <cell r="A988"/>
          <cell r="F988">
            <v>0</v>
          </cell>
        </row>
        <row r="989">
          <cell r="A989"/>
          <cell r="F989">
            <v>0</v>
          </cell>
        </row>
        <row r="990">
          <cell r="A990"/>
          <cell r="F990">
            <v>0</v>
          </cell>
        </row>
        <row r="991">
          <cell r="A991"/>
          <cell r="F991">
            <v>0</v>
          </cell>
        </row>
        <row r="992">
          <cell r="A992"/>
          <cell r="F992">
            <v>0</v>
          </cell>
        </row>
        <row r="993">
          <cell r="A993"/>
          <cell r="F993">
            <v>0</v>
          </cell>
        </row>
        <row r="994">
          <cell r="A994"/>
          <cell r="F994">
            <v>0</v>
          </cell>
        </row>
        <row r="995">
          <cell r="A995"/>
          <cell r="F995">
            <v>0</v>
          </cell>
        </row>
        <row r="996">
          <cell r="A996"/>
          <cell r="F996">
            <v>0</v>
          </cell>
        </row>
        <row r="997">
          <cell r="A997"/>
          <cell r="F997">
            <v>0</v>
          </cell>
        </row>
        <row r="998">
          <cell r="A998"/>
          <cell r="F998">
            <v>0</v>
          </cell>
        </row>
        <row r="999">
          <cell r="A999"/>
          <cell r="F999">
            <v>0</v>
          </cell>
        </row>
        <row r="1000">
          <cell r="A1000"/>
          <cell r="F1000">
            <v>0</v>
          </cell>
        </row>
        <row r="1001">
          <cell r="A1001"/>
          <cell r="F1001">
            <v>0</v>
          </cell>
        </row>
        <row r="1002">
          <cell r="A1002"/>
          <cell r="F1002">
            <v>0</v>
          </cell>
        </row>
        <row r="1003">
          <cell r="A1003"/>
          <cell r="F1003">
            <v>0</v>
          </cell>
        </row>
        <row r="1004">
          <cell r="A1004"/>
          <cell r="F1004">
            <v>0</v>
          </cell>
        </row>
        <row r="1005">
          <cell r="A1005"/>
          <cell r="F1005">
            <v>0</v>
          </cell>
        </row>
        <row r="1006">
          <cell r="A1006"/>
          <cell r="F1006">
            <v>0</v>
          </cell>
        </row>
        <row r="1007">
          <cell r="A1007"/>
          <cell r="F1007">
            <v>0</v>
          </cell>
        </row>
        <row r="1008">
          <cell r="A1008"/>
          <cell r="F1008">
            <v>0</v>
          </cell>
        </row>
        <row r="1009">
          <cell r="A1009"/>
          <cell r="F1009">
            <v>0</v>
          </cell>
        </row>
        <row r="1010">
          <cell r="A1010"/>
          <cell r="F1010">
            <v>0</v>
          </cell>
        </row>
        <row r="1011">
          <cell r="A1011"/>
          <cell r="F1011">
            <v>0</v>
          </cell>
        </row>
        <row r="1012">
          <cell r="A1012"/>
          <cell r="F1012">
            <v>0</v>
          </cell>
        </row>
        <row r="1013">
          <cell r="A1013"/>
          <cell r="F1013">
            <v>0</v>
          </cell>
        </row>
        <row r="1014">
          <cell r="A1014"/>
          <cell r="F1014">
            <v>0</v>
          </cell>
        </row>
        <row r="1015">
          <cell r="A1015"/>
          <cell r="F1015">
            <v>0</v>
          </cell>
        </row>
        <row r="1016">
          <cell r="A1016"/>
          <cell r="F1016">
            <v>0</v>
          </cell>
        </row>
        <row r="1017">
          <cell r="A1017"/>
          <cell r="F1017">
            <v>0</v>
          </cell>
        </row>
        <row r="1018">
          <cell r="A1018"/>
          <cell r="F1018">
            <v>0</v>
          </cell>
        </row>
        <row r="1019">
          <cell r="A1019"/>
          <cell r="F1019">
            <v>0</v>
          </cell>
        </row>
        <row r="1020">
          <cell r="A1020"/>
          <cell r="F1020">
            <v>0</v>
          </cell>
        </row>
        <row r="1021">
          <cell r="A1021"/>
          <cell r="F1021">
            <v>0</v>
          </cell>
        </row>
        <row r="1022">
          <cell r="A1022"/>
          <cell r="F1022">
            <v>0</v>
          </cell>
        </row>
        <row r="1023">
          <cell r="A1023"/>
          <cell r="F1023">
            <v>0</v>
          </cell>
        </row>
        <row r="1024">
          <cell r="A1024"/>
          <cell r="F1024">
            <v>0</v>
          </cell>
        </row>
        <row r="1025">
          <cell r="A1025"/>
          <cell r="F1025">
            <v>0</v>
          </cell>
        </row>
        <row r="1026">
          <cell r="A1026"/>
          <cell r="F1026">
            <v>0</v>
          </cell>
        </row>
        <row r="1027">
          <cell r="A1027"/>
          <cell r="F1027">
            <v>0</v>
          </cell>
        </row>
        <row r="1028">
          <cell r="A1028"/>
          <cell r="F1028">
            <v>0</v>
          </cell>
        </row>
        <row r="1029">
          <cell r="A1029"/>
          <cell r="F1029">
            <v>0</v>
          </cell>
        </row>
        <row r="1030">
          <cell r="A1030"/>
          <cell r="F1030">
            <v>0</v>
          </cell>
        </row>
        <row r="1031">
          <cell r="A1031"/>
          <cell r="F1031">
            <v>0</v>
          </cell>
        </row>
        <row r="1032">
          <cell r="A1032"/>
          <cell r="F1032">
            <v>0</v>
          </cell>
        </row>
        <row r="1033">
          <cell r="A1033"/>
          <cell r="F1033">
            <v>0</v>
          </cell>
        </row>
        <row r="1034">
          <cell r="A1034"/>
          <cell r="F1034">
            <v>0</v>
          </cell>
        </row>
        <row r="1035">
          <cell r="A1035"/>
          <cell r="F1035">
            <v>0</v>
          </cell>
        </row>
        <row r="1036">
          <cell r="A1036"/>
          <cell r="F1036">
            <v>0</v>
          </cell>
        </row>
        <row r="1037">
          <cell r="A1037"/>
          <cell r="F1037">
            <v>0</v>
          </cell>
        </row>
        <row r="1038">
          <cell r="A1038"/>
          <cell r="F1038">
            <v>0</v>
          </cell>
        </row>
        <row r="1039">
          <cell r="A1039"/>
          <cell r="F1039">
            <v>0</v>
          </cell>
        </row>
        <row r="1040">
          <cell r="A1040"/>
          <cell r="F1040">
            <v>0</v>
          </cell>
        </row>
        <row r="1041">
          <cell r="A1041"/>
          <cell r="F1041">
            <v>0</v>
          </cell>
        </row>
        <row r="1042">
          <cell r="A1042"/>
          <cell r="F1042">
            <v>0</v>
          </cell>
        </row>
        <row r="1043">
          <cell r="A1043"/>
          <cell r="F1043">
            <v>0</v>
          </cell>
        </row>
        <row r="1044">
          <cell r="A1044"/>
          <cell r="F1044">
            <v>0</v>
          </cell>
        </row>
        <row r="1045">
          <cell r="A1045"/>
          <cell r="F1045">
            <v>0</v>
          </cell>
        </row>
        <row r="1046">
          <cell r="A1046"/>
          <cell r="F1046">
            <v>0</v>
          </cell>
        </row>
        <row r="1047">
          <cell r="A1047"/>
          <cell r="F1047">
            <v>0</v>
          </cell>
        </row>
        <row r="1048">
          <cell r="A1048"/>
          <cell r="F1048">
            <v>0</v>
          </cell>
        </row>
        <row r="1049">
          <cell r="A1049"/>
          <cell r="F1049">
            <v>0</v>
          </cell>
        </row>
        <row r="1050">
          <cell r="A1050"/>
          <cell r="F1050">
            <v>0</v>
          </cell>
        </row>
        <row r="1051">
          <cell r="A1051"/>
          <cell r="F1051">
            <v>0</v>
          </cell>
        </row>
        <row r="1052">
          <cell r="A1052"/>
          <cell r="F1052">
            <v>0</v>
          </cell>
        </row>
        <row r="1053">
          <cell r="A1053"/>
          <cell r="F1053">
            <v>0</v>
          </cell>
        </row>
        <row r="1054">
          <cell r="A1054"/>
          <cell r="F1054">
            <v>0</v>
          </cell>
        </row>
        <row r="1055">
          <cell r="A1055"/>
          <cell r="F1055">
            <v>0</v>
          </cell>
        </row>
        <row r="1056">
          <cell r="A1056"/>
          <cell r="F1056">
            <v>0</v>
          </cell>
        </row>
        <row r="1057">
          <cell r="A1057"/>
          <cell r="F1057">
            <v>0</v>
          </cell>
        </row>
        <row r="1058">
          <cell r="A1058"/>
          <cell r="F1058">
            <v>0</v>
          </cell>
        </row>
        <row r="1059">
          <cell r="A1059"/>
          <cell r="F1059">
            <v>0</v>
          </cell>
        </row>
        <row r="1060">
          <cell r="A1060"/>
          <cell r="F1060">
            <v>0</v>
          </cell>
        </row>
        <row r="1061">
          <cell r="A1061"/>
          <cell r="F1061">
            <v>0</v>
          </cell>
        </row>
        <row r="1062">
          <cell r="A1062"/>
          <cell r="F1062">
            <v>0</v>
          </cell>
        </row>
        <row r="1063">
          <cell r="A1063"/>
          <cell r="F1063">
            <v>0</v>
          </cell>
        </row>
        <row r="1064">
          <cell r="A1064"/>
          <cell r="F1064">
            <v>0</v>
          </cell>
        </row>
        <row r="1065">
          <cell r="A1065"/>
          <cell r="F1065">
            <v>0</v>
          </cell>
        </row>
        <row r="1066">
          <cell r="A1066"/>
          <cell r="F1066">
            <v>0</v>
          </cell>
        </row>
        <row r="1067">
          <cell r="A1067"/>
          <cell r="F1067">
            <v>0</v>
          </cell>
        </row>
        <row r="1068">
          <cell r="A1068"/>
          <cell r="F1068">
            <v>0</v>
          </cell>
        </row>
        <row r="1069">
          <cell r="A1069"/>
          <cell r="F1069">
            <v>0</v>
          </cell>
        </row>
        <row r="1070">
          <cell r="A1070"/>
          <cell r="F1070">
            <v>0</v>
          </cell>
        </row>
        <row r="1071">
          <cell r="A1071"/>
          <cell r="F1071">
            <v>0</v>
          </cell>
        </row>
        <row r="1072">
          <cell r="A1072"/>
          <cell r="F1072">
            <v>0</v>
          </cell>
        </row>
        <row r="1073">
          <cell r="A1073"/>
          <cell r="F1073">
            <v>0</v>
          </cell>
        </row>
        <row r="1074">
          <cell r="A1074"/>
          <cell r="F1074">
            <v>0</v>
          </cell>
        </row>
        <row r="1075">
          <cell r="A1075"/>
          <cell r="F1075">
            <v>0</v>
          </cell>
        </row>
        <row r="1076">
          <cell r="A1076"/>
          <cell r="F1076">
            <v>0</v>
          </cell>
        </row>
        <row r="1077">
          <cell r="A1077"/>
          <cell r="F1077">
            <v>0</v>
          </cell>
        </row>
        <row r="1078">
          <cell r="A1078"/>
          <cell r="F1078">
            <v>0</v>
          </cell>
        </row>
        <row r="1079">
          <cell r="A1079"/>
          <cell r="F1079">
            <v>0</v>
          </cell>
        </row>
        <row r="1080">
          <cell r="A1080"/>
          <cell r="F1080">
            <v>0</v>
          </cell>
        </row>
        <row r="1081">
          <cell r="A1081"/>
          <cell r="F1081">
            <v>0</v>
          </cell>
        </row>
        <row r="1082">
          <cell r="A1082"/>
          <cell r="F1082">
            <v>0</v>
          </cell>
        </row>
        <row r="1083">
          <cell r="A1083"/>
          <cell r="F1083">
            <v>0</v>
          </cell>
        </row>
        <row r="1084">
          <cell r="A1084"/>
          <cell r="F1084">
            <v>0</v>
          </cell>
        </row>
        <row r="1085">
          <cell r="A1085"/>
          <cell r="F1085">
            <v>0</v>
          </cell>
        </row>
        <row r="1086">
          <cell r="A1086"/>
          <cell r="F1086">
            <v>0</v>
          </cell>
        </row>
        <row r="1087">
          <cell r="A1087"/>
          <cell r="F1087">
            <v>0</v>
          </cell>
        </row>
        <row r="1088">
          <cell r="A1088"/>
          <cell r="F1088">
            <v>0</v>
          </cell>
        </row>
        <row r="1089">
          <cell r="A1089"/>
          <cell r="F1089">
            <v>0</v>
          </cell>
        </row>
        <row r="1090">
          <cell r="A1090"/>
          <cell r="F1090">
            <v>0</v>
          </cell>
        </row>
        <row r="1091">
          <cell r="A1091"/>
          <cell r="F1091">
            <v>0</v>
          </cell>
        </row>
        <row r="1092">
          <cell r="A1092"/>
          <cell r="F1092">
            <v>0</v>
          </cell>
        </row>
        <row r="1093">
          <cell r="A1093"/>
          <cell r="F1093">
            <v>0</v>
          </cell>
        </row>
        <row r="1094">
          <cell r="A1094"/>
          <cell r="F1094">
            <v>0</v>
          </cell>
        </row>
        <row r="1095">
          <cell r="A1095"/>
          <cell r="F1095">
            <v>0</v>
          </cell>
        </row>
        <row r="1096">
          <cell r="A1096"/>
          <cell r="F1096">
            <v>0</v>
          </cell>
        </row>
        <row r="1097">
          <cell r="A1097"/>
          <cell r="F1097">
            <v>0</v>
          </cell>
        </row>
        <row r="1098">
          <cell r="A1098"/>
          <cell r="F1098">
            <v>0</v>
          </cell>
        </row>
        <row r="1099">
          <cell r="A1099"/>
          <cell r="F1099">
            <v>0</v>
          </cell>
        </row>
        <row r="1100">
          <cell r="A1100"/>
          <cell r="F1100">
            <v>0</v>
          </cell>
        </row>
        <row r="1101">
          <cell r="A1101"/>
          <cell r="F1101">
            <v>0</v>
          </cell>
        </row>
        <row r="1102">
          <cell r="A1102"/>
          <cell r="F1102">
            <v>0</v>
          </cell>
        </row>
        <row r="1103">
          <cell r="A1103"/>
          <cell r="F1103">
            <v>0</v>
          </cell>
        </row>
        <row r="1104">
          <cell r="A1104"/>
          <cell r="F1104">
            <v>0</v>
          </cell>
        </row>
        <row r="1105">
          <cell r="A1105"/>
          <cell r="F1105">
            <v>0</v>
          </cell>
        </row>
        <row r="1106">
          <cell r="A1106"/>
          <cell r="F1106">
            <v>0</v>
          </cell>
        </row>
        <row r="1107">
          <cell r="A1107"/>
          <cell r="F1107">
            <v>0</v>
          </cell>
        </row>
        <row r="1108">
          <cell r="A1108"/>
          <cell r="F1108">
            <v>0</v>
          </cell>
        </row>
        <row r="1109">
          <cell r="A1109"/>
          <cell r="F1109">
            <v>0</v>
          </cell>
        </row>
        <row r="1110">
          <cell r="A1110"/>
          <cell r="F1110">
            <v>0</v>
          </cell>
        </row>
        <row r="1111">
          <cell r="A1111"/>
          <cell r="F1111">
            <v>0</v>
          </cell>
        </row>
        <row r="1112">
          <cell r="A1112"/>
          <cell r="F1112">
            <v>0</v>
          </cell>
        </row>
        <row r="1113">
          <cell r="A1113"/>
          <cell r="F1113">
            <v>0</v>
          </cell>
        </row>
        <row r="1114">
          <cell r="A1114"/>
          <cell r="F1114">
            <v>0</v>
          </cell>
        </row>
        <row r="1115">
          <cell r="A1115"/>
          <cell r="F1115">
            <v>0</v>
          </cell>
        </row>
        <row r="1116">
          <cell r="A1116"/>
          <cell r="F1116">
            <v>0</v>
          </cell>
        </row>
        <row r="1117">
          <cell r="A1117"/>
          <cell r="F1117">
            <v>0</v>
          </cell>
        </row>
        <row r="1118">
          <cell r="A1118"/>
          <cell r="F1118">
            <v>0</v>
          </cell>
        </row>
        <row r="1119">
          <cell r="A1119"/>
          <cell r="F1119">
            <v>0</v>
          </cell>
        </row>
        <row r="1120">
          <cell r="A1120"/>
          <cell r="F1120">
            <v>0</v>
          </cell>
        </row>
        <row r="1121">
          <cell r="A1121"/>
          <cell r="F1121">
            <v>0</v>
          </cell>
        </row>
        <row r="1122">
          <cell r="A1122"/>
          <cell r="F1122">
            <v>0</v>
          </cell>
        </row>
        <row r="1123">
          <cell r="A1123"/>
          <cell r="F1123">
            <v>0</v>
          </cell>
        </row>
        <row r="1124">
          <cell r="A1124"/>
          <cell r="F1124">
            <v>0</v>
          </cell>
        </row>
        <row r="1125">
          <cell r="A1125"/>
          <cell r="F1125">
            <v>0</v>
          </cell>
        </row>
        <row r="1126">
          <cell r="A1126"/>
          <cell r="F1126">
            <v>0</v>
          </cell>
        </row>
        <row r="1127">
          <cell r="A1127"/>
          <cell r="F1127">
            <v>0</v>
          </cell>
        </row>
        <row r="1128">
          <cell r="A1128"/>
          <cell r="F1128">
            <v>0</v>
          </cell>
        </row>
        <row r="1129">
          <cell r="A1129"/>
          <cell r="F1129">
            <v>0</v>
          </cell>
        </row>
        <row r="1130">
          <cell r="A1130"/>
          <cell r="F1130">
            <v>0</v>
          </cell>
        </row>
        <row r="1131">
          <cell r="A1131"/>
          <cell r="F1131">
            <v>0</v>
          </cell>
        </row>
        <row r="1132">
          <cell r="A1132"/>
          <cell r="F1132">
            <v>0</v>
          </cell>
        </row>
        <row r="1133">
          <cell r="A1133"/>
          <cell r="F1133">
            <v>0</v>
          </cell>
        </row>
        <row r="1134">
          <cell r="A1134"/>
          <cell r="F1134">
            <v>0</v>
          </cell>
        </row>
        <row r="1135">
          <cell r="A1135"/>
          <cell r="F1135">
            <v>0</v>
          </cell>
        </row>
        <row r="1136">
          <cell r="A1136"/>
          <cell r="F1136">
            <v>0</v>
          </cell>
        </row>
        <row r="1137">
          <cell r="A1137"/>
          <cell r="F1137">
            <v>0</v>
          </cell>
        </row>
        <row r="1138">
          <cell r="A1138"/>
          <cell r="F1138">
            <v>0</v>
          </cell>
        </row>
        <row r="1139">
          <cell r="A1139"/>
          <cell r="F1139">
            <v>0</v>
          </cell>
        </row>
        <row r="1140">
          <cell r="A1140"/>
          <cell r="F1140">
            <v>0</v>
          </cell>
        </row>
        <row r="1141">
          <cell r="A1141"/>
          <cell r="F1141">
            <v>0</v>
          </cell>
        </row>
        <row r="1142">
          <cell r="A1142"/>
          <cell r="F1142">
            <v>0</v>
          </cell>
        </row>
        <row r="1143">
          <cell r="A1143"/>
          <cell r="F1143">
            <v>0</v>
          </cell>
        </row>
        <row r="1144">
          <cell r="A1144"/>
          <cell r="F1144">
            <v>0</v>
          </cell>
        </row>
        <row r="1145">
          <cell r="A1145"/>
          <cell r="F1145">
            <v>0</v>
          </cell>
        </row>
        <row r="1146">
          <cell r="A1146"/>
          <cell r="F1146">
            <v>0</v>
          </cell>
        </row>
        <row r="1147">
          <cell r="A1147"/>
          <cell r="F1147">
            <v>0</v>
          </cell>
        </row>
        <row r="1148">
          <cell r="A1148"/>
          <cell r="F1148">
            <v>0</v>
          </cell>
        </row>
        <row r="1149">
          <cell r="A1149"/>
          <cell r="F1149">
            <v>0</v>
          </cell>
        </row>
        <row r="1150">
          <cell r="A1150"/>
          <cell r="F1150">
            <v>0</v>
          </cell>
        </row>
        <row r="1151">
          <cell r="A1151"/>
          <cell r="F1151">
            <v>0</v>
          </cell>
        </row>
        <row r="1152">
          <cell r="A1152"/>
          <cell r="F1152">
            <v>0</v>
          </cell>
        </row>
        <row r="1153">
          <cell r="A1153"/>
          <cell r="F1153">
            <v>0</v>
          </cell>
        </row>
        <row r="1154">
          <cell r="A1154"/>
          <cell r="F1154">
            <v>0</v>
          </cell>
        </row>
        <row r="1155">
          <cell r="A1155"/>
          <cell r="F1155">
            <v>0</v>
          </cell>
        </row>
        <row r="1156">
          <cell r="A1156"/>
          <cell r="F1156">
            <v>0</v>
          </cell>
        </row>
        <row r="1157">
          <cell r="A1157"/>
          <cell r="F1157">
            <v>0</v>
          </cell>
        </row>
        <row r="1158">
          <cell r="A1158"/>
          <cell r="F1158">
            <v>0</v>
          </cell>
        </row>
        <row r="1159">
          <cell r="A1159"/>
          <cell r="F1159">
            <v>0</v>
          </cell>
        </row>
        <row r="1160">
          <cell r="A1160"/>
          <cell r="F1160">
            <v>0</v>
          </cell>
        </row>
        <row r="1161">
          <cell r="A1161"/>
          <cell r="F1161">
            <v>0</v>
          </cell>
        </row>
        <row r="1162">
          <cell r="A1162"/>
          <cell r="F1162">
            <v>0</v>
          </cell>
        </row>
        <row r="1163">
          <cell r="A1163"/>
          <cell r="F1163">
            <v>0</v>
          </cell>
        </row>
        <row r="1164">
          <cell r="A1164"/>
          <cell r="F1164">
            <v>0</v>
          </cell>
        </row>
        <row r="1165">
          <cell r="A1165"/>
          <cell r="F1165">
            <v>0</v>
          </cell>
        </row>
        <row r="1166">
          <cell r="A1166"/>
          <cell r="F1166">
            <v>0</v>
          </cell>
        </row>
        <row r="1167">
          <cell r="A1167"/>
          <cell r="F1167">
            <v>0</v>
          </cell>
        </row>
        <row r="1168">
          <cell r="A1168"/>
          <cell r="F1168">
            <v>0</v>
          </cell>
        </row>
        <row r="1169">
          <cell r="A1169"/>
          <cell r="F1169">
            <v>0</v>
          </cell>
        </row>
        <row r="1170">
          <cell r="A1170"/>
          <cell r="F1170">
            <v>0</v>
          </cell>
        </row>
        <row r="1171">
          <cell r="A1171"/>
          <cell r="F1171">
            <v>0</v>
          </cell>
        </row>
        <row r="1172">
          <cell r="A1172"/>
          <cell r="F1172">
            <v>0</v>
          </cell>
        </row>
        <row r="1173">
          <cell r="A1173"/>
          <cell r="F1173">
            <v>0</v>
          </cell>
        </row>
        <row r="1174">
          <cell r="A1174"/>
          <cell r="F1174">
            <v>0</v>
          </cell>
        </row>
        <row r="1175">
          <cell r="A1175"/>
          <cell r="F1175">
            <v>0</v>
          </cell>
        </row>
        <row r="1176">
          <cell r="A1176"/>
          <cell r="F1176">
            <v>0</v>
          </cell>
        </row>
        <row r="1177">
          <cell r="A1177"/>
          <cell r="F1177">
            <v>0</v>
          </cell>
        </row>
        <row r="1178">
          <cell r="A1178"/>
          <cell r="F1178">
            <v>0</v>
          </cell>
        </row>
        <row r="1179">
          <cell r="A1179"/>
          <cell r="F1179">
            <v>0</v>
          </cell>
        </row>
        <row r="1180">
          <cell r="A1180"/>
          <cell r="F1180">
            <v>0</v>
          </cell>
        </row>
        <row r="1181">
          <cell r="A1181"/>
          <cell r="F1181">
            <v>0</v>
          </cell>
        </row>
        <row r="1182">
          <cell r="A1182"/>
          <cell r="F1182">
            <v>0</v>
          </cell>
        </row>
        <row r="1183">
          <cell r="A1183"/>
          <cell r="F1183">
            <v>0</v>
          </cell>
        </row>
        <row r="1184">
          <cell r="A1184"/>
          <cell r="F1184">
            <v>0</v>
          </cell>
        </row>
        <row r="1185">
          <cell r="A1185"/>
          <cell r="F1185">
            <v>0</v>
          </cell>
        </row>
        <row r="1186">
          <cell r="A1186"/>
          <cell r="F1186">
            <v>0</v>
          </cell>
        </row>
        <row r="1187">
          <cell r="A1187"/>
          <cell r="F1187">
            <v>0</v>
          </cell>
        </row>
        <row r="1188">
          <cell r="A1188"/>
          <cell r="F1188">
            <v>0</v>
          </cell>
        </row>
        <row r="1189">
          <cell r="A1189"/>
          <cell r="F1189">
            <v>0</v>
          </cell>
        </row>
        <row r="1190">
          <cell r="A1190"/>
          <cell r="F1190">
            <v>0</v>
          </cell>
        </row>
        <row r="1191">
          <cell r="A1191"/>
          <cell r="F1191">
            <v>0</v>
          </cell>
        </row>
        <row r="1192">
          <cell r="A1192"/>
          <cell r="F1192">
            <v>0</v>
          </cell>
        </row>
        <row r="1193">
          <cell r="A1193"/>
          <cell r="F1193">
            <v>0</v>
          </cell>
        </row>
        <row r="1194">
          <cell r="A1194"/>
          <cell r="F1194">
            <v>0</v>
          </cell>
        </row>
        <row r="1195">
          <cell r="A1195"/>
          <cell r="F1195">
            <v>0</v>
          </cell>
        </row>
        <row r="1196">
          <cell r="A1196"/>
          <cell r="F1196">
            <v>0</v>
          </cell>
        </row>
        <row r="1197">
          <cell r="A1197"/>
          <cell r="F1197">
            <v>0</v>
          </cell>
        </row>
        <row r="1198">
          <cell r="A1198"/>
          <cell r="F1198">
            <v>0</v>
          </cell>
        </row>
        <row r="1199">
          <cell r="A1199"/>
          <cell r="F1199">
            <v>0</v>
          </cell>
        </row>
        <row r="1200">
          <cell r="A1200"/>
          <cell r="F1200">
            <v>0</v>
          </cell>
        </row>
        <row r="1201">
          <cell r="A1201"/>
          <cell r="F1201">
            <v>0</v>
          </cell>
        </row>
        <row r="1202">
          <cell r="A1202"/>
          <cell r="F1202">
            <v>0</v>
          </cell>
        </row>
        <row r="1203">
          <cell r="A1203"/>
          <cell r="F1203">
            <v>0</v>
          </cell>
        </row>
        <row r="1204">
          <cell r="A1204"/>
          <cell r="F1204">
            <v>0</v>
          </cell>
        </row>
        <row r="1205">
          <cell r="A1205"/>
          <cell r="F1205">
            <v>0</v>
          </cell>
        </row>
        <row r="1206">
          <cell r="A1206"/>
          <cell r="F1206">
            <v>0</v>
          </cell>
        </row>
        <row r="1207">
          <cell r="A1207"/>
          <cell r="F1207">
            <v>0</v>
          </cell>
        </row>
        <row r="1208">
          <cell r="A1208"/>
          <cell r="F1208">
            <v>0</v>
          </cell>
        </row>
        <row r="1209">
          <cell r="A1209"/>
          <cell r="F1209">
            <v>0</v>
          </cell>
        </row>
        <row r="1210">
          <cell r="A1210"/>
          <cell r="F1210">
            <v>0</v>
          </cell>
        </row>
        <row r="1211">
          <cell r="A1211"/>
          <cell r="F1211">
            <v>0</v>
          </cell>
        </row>
        <row r="1212">
          <cell r="A1212"/>
          <cell r="F1212">
            <v>0</v>
          </cell>
        </row>
        <row r="1213">
          <cell r="A1213"/>
          <cell r="F1213">
            <v>0</v>
          </cell>
        </row>
        <row r="1214">
          <cell r="A1214"/>
          <cell r="F1214">
            <v>0</v>
          </cell>
        </row>
        <row r="1215">
          <cell r="A1215"/>
          <cell r="F1215">
            <v>0</v>
          </cell>
        </row>
        <row r="1216">
          <cell r="A1216"/>
          <cell r="F1216">
            <v>0</v>
          </cell>
        </row>
        <row r="1217">
          <cell r="A1217"/>
          <cell r="F1217">
            <v>0</v>
          </cell>
        </row>
        <row r="1218">
          <cell r="A1218"/>
          <cell r="F1218">
            <v>0</v>
          </cell>
        </row>
        <row r="1219">
          <cell r="A1219"/>
          <cell r="F1219">
            <v>0</v>
          </cell>
        </row>
        <row r="1220">
          <cell r="A1220"/>
          <cell r="F1220">
            <v>0</v>
          </cell>
        </row>
        <row r="1221">
          <cell r="A1221"/>
          <cell r="F1221">
            <v>0</v>
          </cell>
        </row>
        <row r="1222">
          <cell r="A1222"/>
          <cell r="F1222">
            <v>0</v>
          </cell>
        </row>
        <row r="1223">
          <cell r="A1223"/>
          <cell r="F1223">
            <v>0</v>
          </cell>
        </row>
        <row r="1224">
          <cell r="A1224"/>
          <cell r="F1224">
            <v>0</v>
          </cell>
        </row>
        <row r="1225">
          <cell r="A1225"/>
          <cell r="F1225">
            <v>0</v>
          </cell>
        </row>
        <row r="1226">
          <cell r="A1226"/>
          <cell r="F1226">
            <v>0</v>
          </cell>
        </row>
        <row r="1227">
          <cell r="A1227"/>
          <cell r="F1227">
            <v>0</v>
          </cell>
        </row>
        <row r="1228">
          <cell r="A1228"/>
          <cell r="F1228">
            <v>0</v>
          </cell>
        </row>
        <row r="1229">
          <cell r="A1229"/>
          <cell r="F1229">
            <v>0</v>
          </cell>
        </row>
        <row r="1230">
          <cell r="A1230"/>
          <cell r="F1230">
            <v>0</v>
          </cell>
        </row>
        <row r="1231">
          <cell r="A1231"/>
          <cell r="F1231">
            <v>0</v>
          </cell>
        </row>
        <row r="1232">
          <cell r="A1232"/>
          <cell r="F1232">
            <v>0</v>
          </cell>
        </row>
        <row r="1233">
          <cell r="A1233"/>
          <cell r="F1233">
            <v>0</v>
          </cell>
        </row>
        <row r="1234">
          <cell r="A1234"/>
          <cell r="F1234">
            <v>0</v>
          </cell>
        </row>
        <row r="1235">
          <cell r="A1235"/>
          <cell r="F1235">
            <v>0</v>
          </cell>
        </row>
        <row r="1236">
          <cell r="A1236"/>
          <cell r="F1236">
            <v>0</v>
          </cell>
        </row>
        <row r="1237">
          <cell r="A1237"/>
          <cell r="F1237">
            <v>0</v>
          </cell>
        </row>
        <row r="1238">
          <cell r="A1238"/>
          <cell r="F1238">
            <v>0</v>
          </cell>
        </row>
        <row r="1239">
          <cell r="A1239"/>
          <cell r="F1239">
            <v>0</v>
          </cell>
        </row>
        <row r="1240">
          <cell r="A1240"/>
          <cell r="F1240">
            <v>0</v>
          </cell>
        </row>
        <row r="1241">
          <cell r="A1241"/>
          <cell r="F1241">
            <v>0</v>
          </cell>
        </row>
        <row r="1242">
          <cell r="A1242"/>
          <cell r="F1242">
            <v>0</v>
          </cell>
        </row>
        <row r="1243">
          <cell r="A1243"/>
          <cell r="F1243">
            <v>0</v>
          </cell>
        </row>
        <row r="1244">
          <cell r="A1244"/>
          <cell r="F1244">
            <v>0</v>
          </cell>
        </row>
        <row r="1245">
          <cell r="A1245"/>
          <cell r="F1245">
            <v>0</v>
          </cell>
        </row>
        <row r="1246">
          <cell r="A1246"/>
          <cell r="F1246">
            <v>0</v>
          </cell>
        </row>
        <row r="1247">
          <cell r="A1247"/>
          <cell r="F1247">
            <v>0</v>
          </cell>
        </row>
        <row r="1248">
          <cell r="A1248"/>
          <cell r="F1248">
            <v>0</v>
          </cell>
        </row>
        <row r="1249">
          <cell r="A1249"/>
          <cell r="F1249">
            <v>0</v>
          </cell>
        </row>
        <row r="1250">
          <cell r="A1250"/>
          <cell r="F1250">
            <v>0</v>
          </cell>
        </row>
        <row r="1251">
          <cell r="A1251"/>
          <cell r="F1251">
            <v>0</v>
          </cell>
        </row>
        <row r="1252">
          <cell r="A1252"/>
          <cell r="F1252">
            <v>0</v>
          </cell>
        </row>
        <row r="1253">
          <cell r="A1253"/>
          <cell r="F1253">
            <v>0</v>
          </cell>
        </row>
        <row r="1254">
          <cell r="A1254"/>
          <cell r="F1254">
            <v>0</v>
          </cell>
        </row>
        <row r="1255">
          <cell r="A1255"/>
          <cell r="F1255">
            <v>0</v>
          </cell>
        </row>
        <row r="1256">
          <cell r="A1256"/>
          <cell r="F1256">
            <v>0</v>
          </cell>
        </row>
        <row r="1257">
          <cell r="A1257"/>
          <cell r="F1257">
            <v>0</v>
          </cell>
        </row>
        <row r="1258">
          <cell r="A1258"/>
          <cell r="F1258">
            <v>0</v>
          </cell>
        </row>
        <row r="1259">
          <cell r="A1259"/>
          <cell r="F1259">
            <v>0</v>
          </cell>
        </row>
        <row r="1260">
          <cell r="A1260"/>
          <cell r="F1260">
            <v>0</v>
          </cell>
        </row>
        <row r="1261">
          <cell r="A1261"/>
          <cell r="F1261">
            <v>0</v>
          </cell>
        </row>
        <row r="1262">
          <cell r="A1262"/>
          <cell r="F1262">
            <v>0</v>
          </cell>
        </row>
        <row r="1263">
          <cell r="A1263"/>
          <cell r="F1263">
            <v>0</v>
          </cell>
        </row>
        <row r="1264">
          <cell r="A1264"/>
          <cell r="F1264">
            <v>0</v>
          </cell>
        </row>
        <row r="1265">
          <cell r="A1265"/>
          <cell r="F1265">
            <v>0</v>
          </cell>
        </row>
        <row r="1266">
          <cell r="A1266"/>
          <cell r="F1266">
            <v>0</v>
          </cell>
        </row>
        <row r="1267">
          <cell r="A1267"/>
          <cell r="F1267">
            <v>0</v>
          </cell>
        </row>
        <row r="1268">
          <cell r="A1268"/>
          <cell r="F1268">
            <v>0</v>
          </cell>
        </row>
        <row r="1269">
          <cell r="A1269"/>
          <cell r="F1269">
            <v>0</v>
          </cell>
        </row>
        <row r="1270">
          <cell r="A1270"/>
          <cell r="F1270">
            <v>0</v>
          </cell>
        </row>
        <row r="1271">
          <cell r="A1271"/>
          <cell r="F1271">
            <v>0</v>
          </cell>
        </row>
        <row r="1272">
          <cell r="A1272"/>
          <cell r="F1272">
            <v>0</v>
          </cell>
        </row>
        <row r="1273">
          <cell r="A1273"/>
          <cell r="F1273">
            <v>0</v>
          </cell>
        </row>
        <row r="1274">
          <cell r="A1274"/>
          <cell r="F1274">
            <v>0</v>
          </cell>
        </row>
        <row r="1275">
          <cell r="A1275"/>
          <cell r="F1275">
            <v>0</v>
          </cell>
        </row>
        <row r="1276">
          <cell r="A1276"/>
          <cell r="F1276">
            <v>0</v>
          </cell>
        </row>
        <row r="1277">
          <cell r="A1277"/>
          <cell r="F1277">
            <v>0</v>
          </cell>
        </row>
        <row r="1278">
          <cell r="A1278"/>
          <cell r="F1278">
            <v>0</v>
          </cell>
        </row>
        <row r="1279">
          <cell r="A1279"/>
          <cell r="F1279">
            <v>0</v>
          </cell>
        </row>
        <row r="1280">
          <cell r="A1280"/>
          <cell r="F1280">
            <v>0</v>
          </cell>
        </row>
        <row r="1281">
          <cell r="A1281"/>
          <cell r="F1281">
            <v>0</v>
          </cell>
        </row>
        <row r="1282">
          <cell r="A1282"/>
          <cell r="F1282">
            <v>0</v>
          </cell>
        </row>
        <row r="1283">
          <cell r="A1283"/>
          <cell r="F1283">
            <v>0</v>
          </cell>
        </row>
        <row r="1284">
          <cell r="A1284"/>
          <cell r="F1284">
            <v>0</v>
          </cell>
        </row>
        <row r="1285">
          <cell r="A1285"/>
          <cell r="F1285">
            <v>0</v>
          </cell>
        </row>
        <row r="1286">
          <cell r="A1286"/>
          <cell r="F1286">
            <v>0</v>
          </cell>
        </row>
        <row r="1287">
          <cell r="A1287"/>
          <cell r="F1287">
            <v>0</v>
          </cell>
        </row>
        <row r="1288">
          <cell r="A1288"/>
          <cell r="F1288">
            <v>0</v>
          </cell>
        </row>
        <row r="1289">
          <cell r="A1289"/>
          <cell r="F1289">
            <v>0</v>
          </cell>
        </row>
        <row r="1290">
          <cell r="A1290"/>
          <cell r="F1290">
            <v>0</v>
          </cell>
        </row>
        <row r="1291">
          <cell r="A1291"/>
          <cell r="F1291">
            <v>0</v>
          </cell>
        </row>
        <row r="1292">
          <cell r="A1292"/>
          <cell r="F1292">
            <v>0</v>
          </cell>
        </row>
        <row r="1293">
          <cell r="A1293"/>
          <cell r="F1293">
            <v>0</v>
          </cell>
        </row>
        <row r="1294">
          <cell r="A1294"/>
          <cell r="F1294">
            <v>0</v>
          </cell>
        </row>
        <row r="1295">
          <cell r="A1295"/>
          <cell r="F1295">
            <v>0</v>
          </cell>
        </row>
        <row r="1296">
          <cell r="A1296"/>
          <cell r="F1296">
            <v>0</v>
          </cell>
        </row>
        <row r="1297">
          <cell r="A1297"/>
          <cell r="F1297">
            <v>0</v>
          </cell>
        </row>
        <row r="1298">
          <cell r="A1298"/>
          <cell r="F1298">
            <v>0</v>
          </cell>
        </row>
        <row r="1299">
          <cell r="A1299"/>
          <cell r="F1299">
            <v>0</v>
          </cell>
        </row>
        <row r="1300">
          <cell r="A1300"/>
          <cell r="F1300">
            <v>0</v>
          </cell>
        </row>
        <row r="1301">
          <cell r="A1301"/>
          <cell r="F1301">
            <v>0</v>
          </cell>
        </row>
        <row r="1302">
          <cell r="A1302"/>
          <cell r="F1302">
            <v>0</v>
          </cell>
        </row>
        <row r="1303">
          <cell r="A1303"/>
          <cell r="F1303">
            <v>0</v>
          </cell>
        </row>
        <row r="1304">
          <cell r="A1304"/>
          <cell r="F1304">
            <v>0</v>
          </cell>
        </row>
        <row r="1305">
          <cell r="A1305"/>
          <cell r="F1305">
            <v>0</v>
          </cell>
        </row>
        <row r="1306">
          <cell r="A1306"/>
          <cell r="F1306">
            <v>0</v>
          </cell>
        </row>
        <row r="1307">
          <cell r="A1307"/>
          <cell r="F1307">
            <v>0</v>
          </cell>
        </row>
        <row r="1308">
          <cell r="A1308"/>
          <cell r="F1308">
            <v>0</v>
          </cell>
        </row>
        <row r="1309">
          <cell r="A1309"/>
          <cell r="F1309">
            <v>0</v>
          </cell>
        </row>
        <row r="1310">
          <cell r="A1310"/>
          <cell r="F1310">
            <v>0</v>
          </cell>
        </row>
        <row r="1311">
          <cell r="A1311"/>
          <cell r="F1311">
            <v>0</v>
          </cell>
        </row>
        <row r="1312">
          <cell r="A1312"/>
          <cell r="F1312">
            <v>0</v>
          </cell>
        </row>
        <row r="1313">
          <cell r="A1313"/>
          <cell r="F1313">
            <v>0</v>
          </cell>
        </row>
        <row r="1314">
          <cell r="A1314"/>
          <cell r="F1314">
            <v>0</v>
          </cell>
        </row>
        <row r="1315">
          <cell r="A1315"/>
          <cell r="F1315">
            <v>0</v>
          </cell>
        </row>
        <row r="1316">
          <cell r="A1316"/>
          <cell r="F1316">
            <v>0</v>
          </cell>
        </row>
        <row r="1317">
          <cell r="A1317"/>
          <cell r="F1317">
            <v>0</v>
          </cell>
        </row>
        <row r="1318">
          <cell r="A1318"/>
          <cell r="F1318">
            <v>0</v>
          </cell>
        </row>
        <row r="1319">
          <cell r="A1319"/>
          <cell r="F1319">
            <v>0</v>
          </cell>
        </row>
        <row r="1320">
          <cell r="A1320"/>
          <cell r="F1320">
            <v>0</v>
          </cell>
        </row>
        <row r="1321">
          <cell r="A1321"/>
          <cell r="F1321">
            <v>0</v>
          </cell>
        </row>
        <row r="1322">
          <cell r="A1322"/>
          <cell r="F1322">
            <v>0</v>
          </cell>
        </row>
        <row r="1323">
          <cell r="A1323"/>
          <cell r="F1323">
            <v>0</v>
          </cell>
        </row>
        <row r="1324">
          <cell r="A1324"/>
          <cell r="F1324">
            <v>0</v>
          </cell>
        </row>
        <row r="1325">
          <cell r="A1325"/>
          <cell r="F1325">
            <v>0</v>
          </cell>
        </row>
        <row r="1326">
          <cell r="A1326"/>
          <cell r="F1326">
            <v>0</v>
          </cell>
        </row>
        <row r="1327">
          <cell r="A1327"/>
          <cell r="F1327">
            <v>0</v>
          </cell>
        </row>
        <row r="1328">
          <cell r="A1328"/>
          <cell r="F1328">
            <v>0</v>
          </cell>
        </row>
        <row r="1329">
          <cell r="A1329"/>
          <cell r="F1329">
            <v>0</v>
          </cell>
        </row>
        <row r="1330">
          <cell r="A1330"/>
          <cell r="F1330">
            <v>0</v>
          </cell>
        </row>
        <row r="1331">
          <cell r="A1331"/>
          <cell r="F1331">
            <v>0</v>
          </cell>
        </row>
        <row r="1332">
          <cell r="A1332"/>
          <cell r="F1332">
            <v>0</v>
          </cell>
        </row>
        <row r="1333">
          <cell r="A1333"/>
          <cell r="F1333">
            <v>0</v>
          </cell>
        </row>
        <row r="1334">
          <cell r="A1334"/>
          <cell r="F1334">
            <v>0</v>
          </cell>
        </row>
        <row r="1335">
          <cell r="A1335"/>
          <cell r="F1335">
            <v>0</v>
          </cell>
        </row>
        <row r="1336">
          <cell r="A1336"/>
          <cell r="F1336">
            <v>0</v>
          </cell>
        </row>
        <row r="1337">
          <cell r="A1337"/>
          <cell r="F1337">
            <v>0</v>
          </cell>
        </row>
        <row r="1338">
          <cell r="A1338"/>
          <cell r="F1338">
            <v>0</v>
          </cell>
        </row>
        <row r="1339">
          <cell r="A1339"/>
          <cell r="F1339">
            <v>0</v>
          </cell>
        </row>
        <row r="1340">
          <cell r="A1340"/>
          <cell r="F1340">
            <v>0</v>
          </cell>
        </row>
        <row r="1341">
          <cell r="A1341"/>
          <cell r="F1341">
            <v>0</v>
          </cell>
        </row>
        <row r="1342">
          <cell r="A1342"/>
          <cell r="F1342">
            <v>0</v>
          </cell>
        </row>
        <row r="1343">
          <cell r="A1343"/>
          <cell r="F1343">
            <v>0</v>
          </cell>
        </row>
        <row r="1344">
          <cell r="A1344"/>
          <cell r="F1344">
            <v>0</v>
          </cell>
        </row>
        <row r="1345">
          <cell r="A1345"/>
          <cell r="F1345">
            <v>0</v>
          </cell>
        </row>
        <row r="1346">
          <cell r="A1346"/>
          <cell r="F1346">
            <v>0</v>
          </cell>
        </row>
        <row r="1347">
          <cell r="A1347"/>
          <cell r="F1347">
            <v>0</v>
          </cell>
        </row>
        <row r="1348">
          <cell r="A1348"/>
          <cell r="F1348">
            <v>0</v>
          </cell>
        </row>
        <row r="1349">
          <cell r="A1349"/>
          <cell r="F1349">
            <v>0</v>
          </cell>
        </row>
        <row r="1350">
          <cell r="A1350"/>
          <cell r="F1350">
            <v>0</v>
          </cell>
        </row>
        <row r="1351">
          <cell r="A1351"/>
          <cell r="F1351">
            <v>0</v>
          </cell>
        </row>
        <row r="1352">
          <cell r="A1352"/>
          <cell r="F1352">
            <v>0</v>
          </cell>
        </row>
        <row r="1353">
          <cell r="A1353"/>
          <cell r="F1353">
            <v>0</v>
          </cell>
        </row>
        <row r="1354">
          <cell r="A1354"/>
          <cell r="F1354">
            <v>0</v>
          </cell>
        </row>
        <row r="1355">
          <cell r="A1355"/>
          <cell r="F1355">
            <v>0</v>
          </cell>
        </row>
        <row r="1356">
          <cell r="A1356"/>
          <cell r="F1356">
            <v>0</v>
          </cell>
        </row>
        <row r="1357">
          <cell r="A1357"/>
          <cell r="F1357">
            <v>0</v>
          </cell>
        </row>
        <row r="1358">
          <cell r="A1358"/>
          <cell r="F1358">
            <v>0</v>
          </cell>
        </row>
        <row r="1359">
          <cell r="A1359"/>
          <cell r="F1359">
            <v>0</v>
          </cell>
        </row>
        <row r="1360">
          <cell r="A1360"/>
          <cell r="F1360">
            <v>0</v>
          </cell>
        </row>
        <row r="1361">
          <cell r="A1361"/>
          <cell r="F1361">
            <v>0</v>
          </cell>
        </row>
        <row r="1362">
          <cell r="A1362"/>
          <cell r="F1362">
            <v>0</v>
          </cell>
        </row>
        <row r="1363">
          <cell r="A1363"/>
          <cell r="F1363">
            <v>0</v>
          </cell>
        </row>
        <row r="1364">
          <cell r="A1364"/>
          <cell r="F1364">
            <v>0</v>
          </cell>
        </row>
        <row r="1365">
          <cell r="A1365"/>
          <cell r="F1365">
            <v>0</v>
          </cell>
        </row>
        <row r="1366">
          <cell r="A1366"/>
          <cell r="F1366">
            <v>0</v>
          </cell>
        </row>
        <row r="1367">
          <cell r="A1367"/>
          <cell r="F1367">
            <v>0</v>
          </cell>
        </row>
        <row r="1368">
          <cell r="A1368"/>
          <cell r="F1368">
            <v>0</v>
          </cell>
        </row>
        <row r="1369">
          <cell r="A1369"/>
          <cell r="F1369">
            <v>0</v>
          </cell>
        </row>
        <row r="1370">
          <cell r="A1370"/>
          <cell r="F1370">
            <v>0</v>
          </cell>
        </row>
        <row r="1371">
          <cell r="A1371"/>
          <cell r="F1371">
            <v>0</v>
          </cell>
        </row>
        <row r="1372">
          <cell r="A1372"/>
          <cell r="F1372">
            <v>0</v>
          </cell>
        </row>
        <row r="1373">
          <cell r="A1373"/>
          <cell r="F1373">
            <v>0</v>
          </cell>
        </row>
        <row r="1374">
          <cell r="A1374"/>
          <cell r="F1374">
            <v>0</v>
          </cell>
        </row>
        <row r="1375">
          <cell r="A1375"/>
          <cell r="F1375">
            <v>0</v>
          </cell>
        </row>
        <row r="1376">
          <cell r="A1376"/>
          <cell r="F1376">
            <v>0</v>
          </cell>
        </row>
        <row r="1377">
          <cell r="A1377"/>
          <cell r="F1377">
            <v>0</v>
          </cell>
        </row>
        <row r="1378">
          <cell r="A1378"/>
          <cell r="F1378">
            <v>0</v>
          </cell>
        </row>
        <row r="1379">
          <cell r="A1379"/>
          <cell r="F1379">
            <v>0</v>
          </cell>
        </row>
        <row r="1380">
          <cell r="A1380"/>
          <cell r="F1380">
            <v>0</v>
          </cell>
        </row>
        <row r="1381">
          <cell r="A1381"/>
          <cell r="F1381">
            <v>0</v>
          </cell>
        </row>
        <row r="1382">
          <cell r="A1382"/>
          <cell r="F1382">
            <v>0</v>
          </cell>
        </row>
        <row r="1383">
          <cell r="A1383"/>
          <cell r="F1383">
            <v>0</v>
          </cell>
        </row>
        <row r="1384">
          <cell r="A1384"/>
          <cell r="F1384">
            <v>0</v>
          </cell>
        </row>
        <row r="1385">
          <cell r="A1385"/>
          <cell r="F1385">
            <v>0</v>
          </cell>
        </row>
        <row r="1386">
          <cell r="A1386"/>
          <cell r="F1386">
            <v>0</v>
          </cell>
        </row>
        <row r="1387">
          <cell r="A1387"/>
          <cell r="F1387">
            <v>0</v>
          </cell>
        </row>
        <row r="1388">
          <cell r="A1388"/>
          <cell r="F1388">
            <v>0</v>
          </cell>
        </row>
        <row r="1389">
          <cell r="A1389"/>
          <cell r="F1389">
            <v>0</v>
          </cell>
        </row>
        <row r="1390">
          <cell r="A1390"/>
          <cell r="F1390">
            <v>0</v>
          </cell>
        </row>
        <row r="1391">
          <cell r="A1391"/>
          <cell r="F1391">
            <v>0</v>
          </cell>
        </row>
        <row r="1392">
          <cell r="A1392"/>
          <cell r="F1392">
            <v>0</v>
          </cell>
        </row>
        <row r="1393">
          <cell r="A1393"/>
          <cell r="F1393">
            <v>0</v>
          </cell>
        </row>
        <row r="1394">
          <cell r="A1394"/>
          <cell r="F1394">
            <v>0</v>
          </cell>
        </row>
        <row r="1395">
          <cell r="A1395"/>
          <cell r="F1395">
            <v>0</v>
          </cell>
        </row>
        <row r="1396">
          <cell r="A1396"/>
          <cell r="F1396">
            <v>0</v>
          </cell>
        </row>
        <row r="1397">
          <cell r="A1397"/>
          <cell r="F1397">
            <v>0</v>
          </cell>
        </row>
        <row r="1398">
          <cell r="A1398"/>
          <cell r="F1398">
            <v>0</v>
          </cell>
        </row>
        <row r="1399">
          <cell r="A1399"/>
          <cell r="F1399">
            <v>0</v>
          </cell>
        </row>
        <row r="1400">
          <cell r="A1400"/>
          <cell r="F1400">
            <v>0</v>
          </cell>
        </row>
        <row r="1401">
          <cell r="A1401"/>
          <cell r="F1401">
            <v>0</v>
          </cell>
        </row>
        <row r="1402">
          <cell r="A1402"/>
          <cell r="F1402">
            <v>0</v>
          </cell>
        </row>
        <row r="1403">
          <cell r="A1403"/>
          <cell r="F1403">
            <v>0</v>
          </cell>
        </row>
        <row r="1404">
          <cell r="A1404"/>
          <cell r="F1404">
            <v>0</v>
          </cell>
        </row>
        <row r="1405">
          <cell r="A1405"/>
          <cell r="F1405">
            <v>0</v>
          </cell>
        </row>
        <row r="1406">
          <cell r="A1406"/>
          <cell r="F1406">
            <v>0</v>
          </cell>
        </row>
        <row r="1407">
          <cell r="A1407"/>
          <cell r="F1407">
            <v>0</v>
          </cell>
        </row>
        <row r="1408">
          <cell r="A1408"/>
          <cell r="F1408">
            <v>0</v>
          </cell>
        </row>
        <row r="1409">
          <cell r="A1409"/>
          <cell r="F1409">
            <v>0</v>
          </cell>
        </row>
        <row r="1410">
          <cell r="A1410"/>
          <cell r="F1410">
            <v>0</v>
          </cell>
        </row>
        <row r="1411">
          <cell r="A1411"/>
          <cell r="F1411">
            <v>0</v>
          </cell>
        </row>
        <row r="1412">
          <cell r="A1412"/>
          <cell r="F1412">
            <v>0</v>
          </cell>
        </row>
        <row r="1413">
          <cell r="A1413"/>
          <cell r="F1413">
            <v>0</v>
          </cell>
        </row>
        <row r="1414">
          <cell r="A1414"/>
          <cell r="F1414">
            <v>0</v>
          </cell>
        </row>
        <row r="1415">
          <cell r="A1415"/>
          <cell r="F1415">
            <v>0</v>
          </cell>
        </row>
        <row r="1416">
          <cell r="A1416"/>
          <cell r="F1416">
            <v>0</v>
          </cell>
        </row>
        <row r="1417">
          <cell r="A1417"/>
          <cell r="F1417">
            <v>0</v>
          </cell>
        </row>
        <row r="1418">
          <cell r="A1418"/>
          <cell r="F1418">
            <v>0</v>
          </cell>
        </row>
        <row r="1419">
          <cell r="A1419"/>
          <cell r="F1419">
            <v>0</v>
          </cell>
        </row>
        <row r="1420">
          <cell r="A1420"/>
          <cell r="F1420">
            <v>0</v>
          </cell>
        </row>
        <row r="1421">
          <cell r="A1421"/>
          <cell r="F1421">
            <v>0</v>
          </cell>
        </row>
        <row r="1422">
          <cell r="A1422"/>
          <cell r="F1422">
            <v>0</v>
          </cell>
        </row>
        <row r="1423">
          <cell r="A1423"/>
          <cell r="F1423">
            <v>0</v>
          </cell>
        </row>
        <row r="1424">
          <cell r="A1424"/>
          <cell r="F1424">
            <v>0</v>
          </cell>
        </row>
        <row r="1425">
          <cell r="A1425"/>
          <cell r="F1425">
            <v>0</v>
          </cell>
        </row>
        <row r="1426">
          <cell r="A1426"/>
          <cell r="F1426">
            <v>0</v>
          </cell>
        </row>
        <row r="1427">
          <cell r="A1427"/>
          <cell r="F1427">
            <v>0</v>
          </cell>
        </row>
        <row r="1428">
          <cell r="A1428"/>
          <cell r="F1428">
            <v>0</v>
          </cell>
        </row>
        <row r="1429">
          <cell r="A1429"/>
          <cell r="F1429">
            <v>0</v>
          </cell>
        </row>
        <row r="1430">
          <cell r="A1430"/>
          <cell r="F1430">
            <v>0</v>
          </cell>
        </row>
        <row r="1431">
          <cell r="A1431"/>
          <cell r="F1431">
            <v>0</v>
          </cell>
        </row>
        <row r="1432">
          <cell r="A1432"/>
          <cell r="F1432">
            <v>0</v>
          </cell>
        </row>
        <row r="1433">
          <cell r="A1433"/>
          <cell r="F1433">
            <v>0</v>
          </cell>
        </row>
        <row r="1434">
          <cell r="A1434"/>
          <cell r="F1434">
            <v>0</v>
          </cell>
        </row>
        <row r="1435">
          <cell r="A1435"/>
          <cell r="F1435">
            <v>0</v>
          </cell>
        </row>
        <row r="1436">
          <cell r="A1436"/>
          <cell r="F1436">
            <v>0</v>
          </cell>
        </row>
        <row r="1437">
          <cell r="A1437"/>
          <cell r="F1437">
            <v>0</v>
          </cell>
        </row>
        <row r="1438">
          <cell r="A1438"/>
          <cell r="F1438">
            <v>0</v>
          </cell>
        </row>
        <row r="1439">
          <cell r="A1439"/>
          <cell r="F1439">
            <v>0</v>
          </cell>
        </row>
        <row r="1440">
          <cell r="A1440"/>
          <cell r="F1440">
            <v>0</v>
          </cell>
        </row>
        <row r="1441">
          <cell r="A1441"/>
          <cell r="F1441">
            <v>0</v>
          </cell>
        </row>
        <row r="1442">
          <cell r="A1442"/>
          <cell r="F1442">
            <v>0</v>
          </cell>
        </row>
        <row r="1443">
          <cell r="A1443"/>
          <cell r="F1443">
            <v>0</v>
          </cell>
        </row>
        <row r="1444">
          <cell r="A1444"/>
          <cell r="F1444">
            <v>0</v>
          </cell>
        </row>
        <row r="1445">
          <cell r="A1445"/>
          <cell r="F1445">
            <v>0</v>
          </cell>
        </row>
        <row r="1446">
          <cell r="A1446"/>
          <cell r="F1446">
            <v>0</v>
          </cell>
        </row>
        <row r="1447">
          <cell r="A1447"/>
          <cell r="F144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5"/>
  <sheetViews>
    <sheetView tabSelected="1" zoomScale="85" zoomScaleNormal="85" workbookViewId="0">
      <selection activeCell="F40" sqref="F40"/>
    </sheetView>
  </sheetViews>
  <sheetFormatPr defaultColWidth="8.7265625" defaultRowHeight="14.5" x14ac:dyDescent="0.35"/>
  <cols>
    <col min="1" max="1" width="7.08984375" customWidth="1"/>
    <col min="2" max="2" width="28.26953125" bestFit="1" customWidth="1"/>
    <col min="3" max="3" width="10.7265625" bestFit="1" customWidth="1"/>
    <col min="4" max="4" width="14.54296875" bestFit="1" customWidth="1"/>
    <col min="5" max="5" width="23" customWidth="1"/>
    <col min="6" max="6" width="17.1796875" customWidth="1"/>
    <col min="7" max="7" width="18.81640625" customWidth="1"/>
    <col min="8" max="8" width="19.7265625" style="1" customWidth="1"/>
    <col min="9" max="11" width="15.81640625" style="1" customWidth="1"/>
    <col min="12" max="12" width="13" style="1" customWidth="1"/>
    <col min="13" max="13" width="25.1796875" style="1" customWidth="1"/>
    <col min="14" max="14" width="20.7265625" style="1" customWidth="1"/>
    <col min="15" max="15" width="19.7265625" customWidth="1"/>
    <col min="16" max="16" width="27.7265625" bestFit="1" customWidth="1"/>
    <col min="17" max="17" width="19.81640625" customWidth="1"/>
    <col min="18" max="18" width="15.1796875" bestFit="1" customWidth="1"/>
    <col min="19" max="19" width="18.453125" bestFit="1" customWidth="1"/>
    <col min="20" max="20" width="10.453125" customWidth="1"/>
    <col min="21" max="21" width="11.7265625" bestFit="1" customWidth="1"/>
    <col min="22" max="22" width="10" bestFit="1" customWidth="1"/>
    <col min="23" max="23" width="16.08984375" bestFit="1" customWidth="1"/>
    <col min="24" max="24" width="14.36328125" bestFit="1" customWidth="1"/>
  </cols>
  <sheetData>
    <row r="1" spans="1:24" x14ac:dyDescent="0.35">
      <c r="E1" t="s">
        <v>270</v>
      </c>
      <c r="G1" t="s">
        <v>271</v>
      </c>
      <c r="I1" s="2"/>
      <c r="J1" s="2"/>
      <c r="K1" s="2" t="s">
        <v>276</v>
      </c>
      <c r="L1" s="2"/>
    </row>
    <row r="2" spans="1:24" x14ac:dyDescent="0.35">
      <c r="A2" s="24"/>
      <c r="B2" s="24"/>
      <c r="C2" s="24"/>
      <c r="D2" s="24"/>
      <c r="E2" t="s">
        <v>273</v>
      </c>
      <c r="F2" s="24"/>
      <c r="G2" t="s">
        <v>277</v>
      </c>
      <c r="H2" s="24"/>
      <c r="I2" s="24"/>
      <c r="J2" s="24"/>
      <c r="K2" s="24"/>
      <c r="L2" s="24"/>
      <c r="M2" s="2"/>
    </row>
    <row r="3" spans="1:24" x14ac:dyDescent="0.35">
      <c r="A3" s="24"/>
      <c r="B3" s="24"/>
      <c r="C3" s="24"/>
      <c r="D3" s="24"/>
      <c r="E3" t="s">
        <v>274</v>
      </c>
      <c r="F3" s="24"/>
      <c r="G3" s="24"/>
      <c r="H3" s="24"/>
      <c r="I3" s="24"/>
      <c r="J3" s="24"/>
      <c r="K3" s="24"/>
      <c r="L3" s="24"/>
      <c r="T3" s="51" t="s">
        <v>322</v>
      </c>
      <c r="U3" s="51"/>
      <c r="V3" s="51"/>
      <c r="W3" s="51"/>
    </row>
    <row r="4" spans="1:24" ht="29.5" thickBot="1" x14ac:dyDescent="0.4">
      <c r="A4" s="24"/>
      <c r="B4" s="24"/>
      <c r="C4" s="24" t="s">
        <v>0</v>
      </c>
      <c r="D4" s="24" t="s">
        <v>1</v>
      </c>
      <c r="E4" s="24" t="s">
        <v>2</v>
      </c>
      <c r="F4" s="24" t="s">
        <v>3</v>
      </c>
      <c r="G4" s="24" t="s">
        <v>4</v>
      </c>
      <c r="H4" s="24" t="s">
        <v>3</v>
      </c>
      <c r="I4" s="24" t="s">
        <v>5</v>
      </c>
      <c r="J4" s="24" t="s">
        <v>6</v>
      </c>
      <c r="K4" s="24" t="s">
        <v>291</v>
      </c>
      <c r="L4" s="24"/>
      <c r="N4" s="3" t="s">
        <v>7</v>
      </c>
      <c r="O4" s="3" t="s">
        <v>8</v>
      </c>
      <c r="P4" s="3" t="s">
        <v>290</v>
      </c>
      <c r="Q4" s="3" t="s">
        <v>9</v>
      </c>
      <c r="R4" s="3" t="s">
        <v>10</v>
      </c>
      <c r="T4" s="38" t="s">
        <v>292</v>
      </c>
      <c r="U4" s="38" t="s">
        <v>12</v>
      </c>
      <c r="V4" s="38" t="s">
        <v>13</v>
      </c>
      <c r="W4" s="38" t="s">
        <v>324</v>
      </c>
      <c r="X4" s="38" t="s">
        <v>325</v>
      </c>
    </row>
    <row r="5" spans="1:24" x14ac:dyDescent="0.35">
      <c r="A5" s="33" t="s">
        <v>278</v>
      </c>
      <c r="B5" s="33" t="s">
        <v>314</v>
      </c>
      <c r="C5" s="30">
        <v>44562</v>
      </c>
      <c r="D5" s="31">
        <v>44592</v>
      </c>
      <c r="E5" s="32">
        <f>SUMIFS('SOC Detail Cap Accts'!S:S,'SOC Detail Cap Accts'!K:K,MMT!B5,'SOC Detail Cap Accts'!R:R,MMT!$E$1)+SUMIFS('SOC Detail Cap Accts'!S:S,'SOC Detail Cap Accts'!K:K,MMT!B5,'SOC Detail Cap Accts'!R:R,MMT!$E$2)+SUMIFS('SOC Detail Cap Accts'!S:S,'SOC Detail Cap Accts'!K:K,MMT!B5,'SOC Detail Cap Accts'!R:R,MMT!$E$3)</f>
        <v>240336.7862</v>
      </c>
      <c r="F5" s="14" t="s">
        <v>11</v>
      </c>
      <c r="G5" s="15">
        <f>SUMIFS('SOC Detail Cap Accts'!S:S,'SOC Detail Cap Accts'!K:K,MMT!B5,'SOC Detail Cap Accts'!R:R,MMT!$G$1)-SUMIFS('SOC Detail Cap Accts'!S:S,'SOC Detail Cap Accts'!K:K,MMT!B5,'SOC Detail Cap Accts'!R:R,MMT!$G$2)</f>
        <v>286490.5674</v>
      </c>
      <c r="H5" s="14" t="s">
        <v>11</v>
      </c>
      <c r="I5" s="14">
        <f>-SUMIFS('SOC Detail Expenses'!S:S,'SOC Detail Expenses'!K:K,MMT!B5)</f>
        <v>7025.5499999999993</v>
      </c>
      <c r="J5" s="35">
        <f>-SUMIFS('SOC Detail Mgmt Fees'!S:S,'SOC Detail Mgmt Fees'!K:K,MMT!B5)</f>
        <v>56836.83</v>
      </c>
      <c r="K5" s="16">
        <f>-SUMIFS('SOC Detail Mgmt Fees'!S:S,'SOC Detail Mgmt Fees'!K:K,MMT!B5,'SOC Detail Mgmt Fees'!R:R,MMT!$K$1)</f>
        <v>56836.83</v>
      </c>
      <c r="L5" s="2"/>
      <c r="M5" s="26"/>
      <c r="N5" s="46">
        <f>+G5/E5-1</f>
        <v>0.19203793946712922</v>
      </c>
      <c r="O5" s="44">
        <f>(J5+I5)/E5</f>
        <v>0.26572037102491636</v>
      </c>
      <c r="P5" s="44">
        <f>(K5+I5)/E5</f>
        <v>0.26572037102491636</v>
      </c>
      <c r="Q5" s="40">
        <f>+G5-E5+J5+I5</f>
        <v>110016.1612</v>
      </c>
      <c r="R5" s="48">
        <f>+Q5/E5</f>
        <v>0.45775831049204568</v>
      </c>
      <c r="T5" t="s">
        <v>278</v>
      </c>
      <c r="U5" s="39">
        <f>SUMIF($A$5:$A$32,T5,$R$5:$R$32)</f>
        <v>0.45775831049204568</v>
      </c>
      <c r="V5" s="39">
        <f t="shared" ref="V5:V16" si="0">SUMIF($A$5:$A$32,T5,$N$5:$N$32)</f>
        <v>0.19203793946712922</v>
      </c>
      <c r="W5" s="52">
        <f t="shared" ref="W5:W16" si="1">1+U5</f>
        <v>1.4577583104920457</v>
      </c>
      <c r="X5" s="52">
        <f t="shared" ref="X5:X16" si="2">1+V5</f>
        <v>1.1920379394671292</v>
      </c>
    </row>
    <row r="6" spans="1:24" x14ac:dyDescent="0.35">
      <c r="A6" s="33" t="s">
        <v>279</v>
      </c>
      <c r="B6" s="33" t="s">
        <v>313</v>
      </c>
      <c r="C6" s="17">
        <f>D5+1</f>
        <v>44593</v>
      </c>
      <c r="D6" s="4">
        <v>44620</v>
      </c>
      <c r="E6" s="6">
        <f>SUMIFS('SOC Detail Cap Accts'!S:S,'SOC Detail Cap Accts'!K:K,MMT!B6,'SOC Detail Cap Accts'!R:R,MMT!$E$1)+SUMIFS('SOC Detail Cap Accts'!S:S,'SOC Detail Cap Accts'!K:K,MMT!B6,'SOC Detail Cap Accts'!R:R,MMT!$E$2)+SUMIFS('SOC Detail Cap Accts'!S:S,'SOC Detail Cap Accts'!K:K,MMT!B6,'SOC Detail Cap Accts'!R:R,MMT!$E$3)</f>
        <v>166490.5674</v>
      </c>
      <c r="F6" s="5" t="s">
        <v>11</v>
      </c>
      <c r="G6" s="6">
        <f>SUMIFS('SOC Detail Cap Accts'!S:S,'SOC Detail Cap Accts'!K:K,MMT!B6,'SOC Detail Cap Accts'!R:R,MMT!$G$1)-SUMIFS('SOC Detail Cap Accts'!S:S,'SOC Detail Cap Accts'!K:K,MMT!B6,'SOC Detail Cap Accts'!R:R,MMT!$G$2)</f>
        <v>214846.8823</v>
      </c>
      <c r="H6" s="5" t="s">
        <v>11</v>
      </c>
      <c r="I6" s="5">
        <f>-SUMIFS('SOC Detail Expenses'!S:S,'SOC Detail Expenses'!K:K,MMT!B6)</f>
        <v>6345.66</v>
      </c>
      <c r="J6" s="36">
        <f>-SUMIFS('SOC Detail Mgmt Fees'!S:S,'SOC Detail Mgmt Fees'!K:K,MMT!B6)</f>
        <v>61519.73</v>
      </c>
      <c r="K6" s="18">
        <f>-SUMIFS('SOC Detail Mgmt Fees'!S:S,'SOC Detail Mgmt Fees'!K:K,MMT!B6,'SOC Detail Mgmt Fees'!R:R,MMT!$K$1)</f>
        <v>61519.73</v>
      </c>
      <c r="L6" s="2"/>
      <c r="M6" s="26"/>
      <c r="N6" s="47">
        <f t="shared" ref="N6:N15" si="3">+G6/E6-1</f>
        <v>0.29044477206821018</v>
      </c>
      <c r="O6" s="45">
        <f t="shared" ref="O6:O15" si="4">(J6+I6)/E6</f>
        <v>0.40762303270281247</v>
      </c>
      <c r="P6" s="45">
        <f>(K6+I6)/E6</f>
        <v>0.40762303270281247</v>
      </c>
      <c r="Q6" s="41">
        <f t="shared" ref="Q6:Q15" si="5">+G6-E6+J6+I6</f>
        <v>116221.70490000001</v>
      </c>
      <c r="R6" s="22">
        <f t="shared" ref="R6:R15" si="6">+Q6/E6</f>
        <v>0.69806780477102282</v>
      </c>
      <c r="T6" t="s">
        <v>279</v>
      </c>
      <c r="U6" s="39">
        <f>SUMIF($A$5:$A$32,T6,$R$5:$R$32)</f>
        <v>0.69806780477102282</v>
      </c>
      <c r="V6" s="39">
        <f t="shared" si="0"/>
        <v>0.29044477206821018</v>
      </c>
      <c r="W6" s="52">
        <f t="shared" si="1"/>
        <v>1.6980678047710227</v>
      </c>
      <c r="X6" s="52">
        <f t="shared" si="2"/>
        <v>1.2904447720682102</v>
      </c>
    </row>
    <row r="7" spans="1:24" x14ac:dyDescent="0.35">
      <c r="A7" s="33" t="s">
        <v>280</v>
      </c>
      <c r="B7" s="33" t="s">
        <v>312</v>
      </c>
      <c r="C7" s="17">
        <f t="shared" ref="C7:C16" si="7">D6+1</f>
        <v>44621</v>
      </c>
      <c r="D7" s="4">
        <v>44651</v>
      </c>
      <c r="E7" s="6">
        <f>SUMIFS('SOC Detail Cap Accts'!S:S,'SOC Detail Cap Accts'!K:K,MMT!B7,'SOC Detail Cap Accts'!R:R,MMT!$E$1)+SUMIFS('SOC Detail Cap Accts'!S:S,'SOC Detail Cap Accts'!K:K,MMT!B7,'SOC Detail Cap Accts'!R:R,MMT!$E$2)+SUMIFS('SOC Detail Cap Accts'!S:S,'SOC Detail Cap Accts'!K:K,MMT!B7,'SOC Detail Cap Accts'!R:R,MMT!$E$3)</f>
        <v>169846.8823</v>
      </c>
      <c r="F7" s="5" t="s">
        <v>11</v>
      </c>
      <c r="G7" s="6">
        <f>SUMIFS('SOC Detail Cap Accts'!S:S,'SOC Detail Cap Accts'!K:K,MMT!B7,'SOC Detail Cap Accts'!R:R,MMT!$G$1)-SUMIFS('SOC Detail Cap Accts'!S:S,'SOC Detail Cap Accts'!K:K,MMT!B7,'SOC Detail Cap Accts'!R:R,MMT!$G$2)</f>
        <v>230969.5245</v>
      </c>
      <c r="H7" s="5" t="s">
        <v>11</v>
      </c>
      <c r="I7" s="5">
        <f>-SUMIFS('SOC Detail Expenses'!S:S,'SOC Detail Expenses'!K:K,MMT!B7)</f>
        <v>6975.53</v>
      </c>
      <c r="J7" s="36">
        <f>-SUMIFS('SOC Detail Mgmt Fees'!S:S,'SOC Detail Mgmt Fees'!K:K,MMT!B7)</f>
        <v>71196.94</v>
      </c>
      <c r="K7" s="18">
        <f>-SUMIFS('SOC Detail Mgmt Fees'!S:S,'SOC Detail Mgmt Fees'!K:K,MMT!B7,'SOC Detail Mgmt Fees'!R:R,MMT!$K$1)</f>
        <v>71196.94</v>
      </c>
      <c r="L7" s="2"/>
      <c r="M7" s="26"/>
      <c r="N7" s="47">
        <f t="shared" si="3"/>
        <v>0.35986908545097274</v>
      </c>
      <c r="O7" s="45">
        <f t="shared" si="4"/>
        <v>0.46025260482511665</v>
      </c>
      <c r="P7" s="45">
        <f t="shared" ref="P7:P15" si="8">(K7+I7)/E7</f>
        <v>0.46025260482511665</v>
      </c>
      <c r="Q7" s="41">
        <f t="shared" si="5"/>
        <v>139295.1122</v>
      </c>
      <c r="R7" s="22">
        <f t="shared" si="6"/>
        <v>0.82012169027608939</v>
      </c>
      <c r="T7" t="s">
        <v>280</v>
      </c>
      <c r="U7" s="39">
        <f>SUMIF($A$5:$A$32,T7,$R$5:$R$32)</f>
        <v>0.82012169027608939</v>
      </c>
      <c r="V7" s="39">
        <f t="shared" si="0"/>
        <v>0.35986908545097274</v>
      </c>
      <c r="W7" s="52">
        <f t="shared" si="1"/>
        <v>1.8201216902760895</v>
      </c>
      <c r="X7" s="52">
        <f t="shared" si="2"/>
        <v>1.3598690854509727</v>
      </c>
    </row>
    <row r="8" spans="1:24" x14ac:dyDescent="0.35">
      <c r="A8" s="33" t="s">
        <v>281</v>
      </c>
      <c r="B8" s="33" t="s">
        <v>311</v>
      </c>
      <c r="C8" s="17">
        <f t="shared" si="7"/>
        <v>44652</v>
      </c>
      <c r="D8" s="4">
        <v>44681</v>
      </c>
      <c r="E8" s="6">
        <f>SUMIFS('SOC Detail Cap Accts'!S:S,'SOC Detail Cap Accts'!K:K,MMT!B8,'SOC Detail Cap Accts'!R:R,MMT!$E$1)+SUMIFS('SOC Detail Cap Accts'!S:S,'SOC Detail Cap Accts'!K:K,MMT!B8,'SOC Detail Cap Accts'!R:R,MMT!$E$2)+SUMIFS('SOC Detail Cap Accts'!S:S,'SOC Detail Cap Accts'!K:K,MMT!B8,'SOC Detail Cap Accts'!R:R,MMT!$E$3)</f>
        <v>170969.5245</v>
      </c>
      <c r="F8" s="5" t="s">
        <v>11</v>
      </c>
      <c r="G8" s="6">
        <f>SUMIFS('SOC Detail Cap Accts'!S:S,'SOC Detail Cap Accts'!K:K,MMT!B8,'SOC Detail Cap Accts'!R:R,MMT!$G$1)-SUMIFS('SOC Detail Cap Accts'!S:S,'SOC Detail Cap Accts'!K:K,MMT!B8,'SOC Detail Cap Accts'!R:R,MMT!$G$2)</f>
        <v>245894.40059999999</v>
      </c>
      <c r="H8" s="5" t="s">
        <v>11</v>
      </c>
      <c r="I8" s="5">
        <f>-SUMIFS('SOC Detail Expenses'!S:S,'SOC Detail Expenses'!K:K,MMT!B8)</f>
        <v>6798.92</v>
      </c>
      <c r="J8" s="36">
        <f>-SUMIFS('SOC Detail Mgmt Fees'!S:S,'SOC Detail Mgmt Fees'!K:K,MMT!B8)</f>
        <v>68054.39</v>
      </c>
      <c r="K8" s="18">
        <f>-SUMIFS('SOC Detail Mgmt Fees'!S:S,'SOC Detail Mgmt Fees'!K:K,MMT!B8,'SOC Detail Mgmt Fees'!R:R,MMT!$K$1)</f>
        <v>68054.39</v>
      </c>
      <c r="L8" s="2"/>
      <c r="M8" s="26"/>
      <c r="N8" s="47">
        <f t="shared" si="3"/>
        <v>0.43823527215810909</v>
      </c>
      <c r="O8" s="45">
        <f t="shared" si="4"/>
        <v>0.43781668235264931</v>
      </c>
      <c r="P8" s="45">
        <f t="shared" si="8"/>
        <v>0.43781668235264931</v>
      </c>
      <c r="Q8" s="41">
        <f t="shared" si="5"/>
        <v>149778.18610000002</v>
      </c>
      <c r="R8" s="22">
        <f t="shared" si="6"/>
        <v>0.87605195451075857</v>
      </c>
      <c r="T8" t="s">
        <v>281</v>
      </c>
      <c r="U8" s="39">
        <f>SUMIF($A$5:$A$32,T8,$R$5:$R$32)</f>
        <v>0.87605195451075857</v>
      </c>
      <c r="V8" s="39">
        <f t="shared" si="0"/>
        <v>0.43823527215810909</v>
      </c>
      <c r="W8" s="52">
        <f t="shared" si="1"/>
        <v>1.8760519545107586</v>
      </c>
      <c r="X8" s="52">
        <f t="shared" si="2"/>
        <v>1.4382352721581091</v>
      </c>
    </row>
    <row r="9" spans="1:24" x14ac:dyDescent="0.35">
      <c r="A9" s="33" t="s">
        <v>282</v>
      </c>
      <c r="B9" s="33" t="s">
        <v>310</v>
      </c>
      <c r="C9" s="17">
        <f t="shared" si="7"/>
        <v>44682</v>
      </c>
      <c r="D9" s="4">
        <v>44712</v>
      </c>
      <c r="E9" s="6">
        <f>SUMIFS('SOC Detail Cap Accts'!S:S,'SOC Detail Cap Accts'!K:K,MMT!B9,'SOC Detail Cap Accts'!R:R,MMT!$E$1)+SUMIFS('SOC Detail Cap Accts'!S:S,'SOC Detail Cap Accts'!K:K,MMT!B9,'SOC Detail Cap Accts'!R:R,MMT!$E$2)+SUMIFS('SOC Detail Cap Accts'!S:S,'SOC Detail Cap Accts'!K:K,MMT!B9,'SOC Detail Cap Accts'!R:R,MMT!$E$3)</f>
        <v>245894.40059999999</v>
      </c>
      <c r="F9" s="5" t="s">
        <v>11</v>
      </c>
      <c r="G9" s="6">
        <f>SUMIFS('SOC Detail Cap Accts'!S:S,'SOC Detail Cap Accts'!K:K,MMT!B9,'SOC Detail Cap Accts'!R:R,MMT!$G$1)-SUMIFS('SOC Detail Cap Accts'!S:S,'SOC Detail Cap Accts'!K:K,MMT!B9,'SOC Detail Cap Accts'!R:R,MMT!$G$2)</f>
        <v>311251.9803</v>
      </c>
      <c r="H9" s="5" t="s">
        <v>11</v>
      </c>
      <c r="I9" s="5">
        <f>-SUMIFS('SOC Detail Expenses'!S:S,'SOC Detail Expenses'!K:K,MMT!B9)</f>
        <v>7025.55</v>
      </c>
      <c r="J9" s="36">
        <f>-SUMIFS('SOC Detail Mgmt Fees'!S:S,'SOC Detail Mgmt Fees'!K:K,MMT!B9)</f>
        <v>72809.009999999995</v>
      </c>
      <c r="K9" s="18">
        <f>-SUMIFS('SOC Detail Mgmt Fees'!S:S,'SOC Detail Mgmt Fees'!K:K,MMT!B9,'SOC Detail Mgmt Fees'!R:R,MMT!$K$1)</f>
        <v>72809.009999999995</v>
      </c>
      <c r="L9" s="2"/>
      <c r="M9" s="26"/>
      <c r="N9" s="47">
        <f t="shared" si="3"/>
        <v>0.26579531514553723</v>
      </c>
      <c r="O9" s="45">
        <f t="shared" si="4"/>
        <v>0.324670101495593</v>
      </c>
      <c r="P9" s="45">
        <f t="shared" si="8"/>
        <v>0.324670101495593</v>
      </c>
      <c r="Q9" s="41">
        <f t="shared" si="5"/>
        <v>145192.1397</v>
      </c>
      <c r="R9" s="22">
        <f t="shared" si="6"/>
        <v>0.59046541664113028</v>
      </c>
      <c r="T9" t="s">
        <v>282</v>
      </c>
      <c r="U9" s="39">
        <f>SUMIF($A$5:$A$32,T9,$R$5:$R$32)</f>
        <v>0.59046541664113028</v>
      </c>
      <c r="V9" s="39">
        <f t="shared" si="0"/>
        <v>0.26579531514553723</v>
      </c>
      <c r="W9" s="52">
        <f t="shared" si="1"/>
        <v>1.5904654166411303</v>
      </c>
      <c r="X9" s="52">
        <f t="shared" si="2"/>
        <v>1.2657953151455372</v>
      </c>
    </row>
    <row r="10" spans="1:24" x14ac:dyDescent="0.35">
      <c r="A10" s="33" t="s">
        <v>283</v>
      </c>
      <c r="B10" s="33" t="s">
        <v>309</v>
      </c>
      <c r="C10" s="17">
        <f t="shared" si="7"/>
        <v>44713</v>
      </c>
      <c r="D10" s="4">
        <v>44742</v>
      </c>
      <c r="E10" s="6">
        <f>SUMIFS('SOC Detail Cap Accts'!S:S,'SOC Detail Cap Accts'!K:K,MMT!B10,'SOC Detail Cap Accts'!R:R,MMT!$E$1)+SUMIFS('SOC Detail Cap Accts'!S:S,'SOC Detail Cap Accts'!K:K,MMT!B10,'SOC Detail Cap Accts'!R:R,MMT!$E$2)+SUMIFS('SOC Detail Cap Accts'!S:S,'SOC Detail Cap Accts'!K:K,MMT!B10,'SOC Detail Cap Accts'!R:R,MMT!$E$3)</f>
        <v>251251.9803</v>
      </c>
      <c r="F10" s="5" t="s">
        <v>11</v>
      </c>
      <c r="G10" s="6">
        <f>SUMIFS('SOC Detail Cap Accts'!S:S,'SOC Detail Cap Accts'!K:K,MMT!B10,'SOC Detail Cap Accts'!R:R,MMT!$G$1)-SUMIFS('SOC Detail Cap Accts'!S:S,'SOC Detail Cap Accts'!K:K,MMT!B10,'SOC Detail Cap Accts'!R:R,MMT!$G$2)</f>
        <v>256762.67449999999</v>
      </c>
      <c r="H10" s="5" t="s">
        <v>11</v>
      </c>
      <c r="I10" s="5">
        <f>-SUMIFS('SOC Detail Expenses'!S:S,'SOC Detail Expenses'!K:K,MMT!B10)</f>
        <v>7851.4500000000007</v>
      </c>
      <c r="J10" s="36">
        <f>-SUMIFS('SOC Detail Mgmt Fees'!S:S,'SOC Detail Mgmt Fees'!K:K,MMT!B10)</f>
        <v>72270.570000000007</v>
      </c>
      <c r="K10" s="18">
        <f>-SUMIFS('SOC Detail Mgmt Fees'!S:S,'SOC Detail Mgmt Fees'!K:K,MMT!B10,'SOC Detail Mgmt Fees'!R:R,MMT!$K$1)</f>
        <v>72270.570000000007</v>
      </c>
      <c r="L10" s="2"/>
      <c r="M10" s="26"/>
      <c r="N10" s="47">
        <f t="shared" si="3"/>
        <v>2.1932938372943855E-2</v>
      </c>
      <c r="O10" s="45">
        <f t="shared" si="4"/>
        <v>0.31889109850729408</v>
      </c>
      <c r="P10" s="45">
        <f t="shared" si="8"/>
        <v>0.31889109850729408</v>
      </c>
      <c r="Q10" s="41">
        <f t="shared" si="5"/>
        <v>85632.714200000002</v>
      </c>
      <c r="R10" s="22">
        <f t="shared" si="6"/>
        <v>0.34082403688023788</v>
      </c>
      <c r="T10" t="s">
        <v>283</v>
      </c>
      <c r="U10" s="39">
        <f t="shared" ref="U10:U16" si="9">SUMIF($A$5:$A$32,T10,$R$5:$R$32)</f>
        <v>0.34082403688023788</v>
      </c>
      <c r="V10" s="39">
        <f t="shared" si="0"/>
        <v>2.1932938372943855E-2</v>
      </c>
      <c r="W10" s="52">
        <f t="shared" si="1"/>
        <v>1.340824036880238</v>
      </c>
      <c r="X10" s="52">
        <f t="shared" si="2"/>
        <v>1.0219329383729439</v>
      </c>
    </row>
    <row r="11" spans="1:24" x14ac:dyDescent="0.35">
      <c r="A11" s="33" t="s">
        <v>284</v>
      </c>
      <c r="B11" s="33" t="s">
        <v>308</v>
      </c>
      <c r="C11" s="17">
        <f t="shared" si="7"/>
        <v>44743</v>
      </c>
      <c r="D11" s="4">
        <v>44773</v>
      </c>
      <c r="E11" s="6">
        <f>SUMIFS('SOC Detail Cap Accts'!S:S,'SOC Detail Cap Accts'!K:K,MMT!B11,'SOC Detail Cap Accts'!R:R,MMT!$E$1)+SUMIFS('SOC Detail Cap Accts'!S:S,'SOC Detail Cap Accts'!K:K,MMT!B11,'SOC Detail Cap Accts'!R:R,MMT!$E$2)+SUMIFS('SOC Detail Cap Accts'!S:S,'SOC Detail Cap Accts'!K:K,MMT!B11,'SOC Detail Cap Accts'!R:R,MMT!$E$3)</f>
        <v>256762.67449999999</v>
      </c>
      <c r="F11" s="5" t="s">
        <v>11</v>
      </c>
      <c r="G11" s="6">
        <f>SUMIFS('SOC Detail Cap Accts'!S:S,'SOC Detail Cap Accts'!K:K,MMT!B11,'SOC Detail Cap Accts'!R:R,MMT!$G$1)-SUMIFS('SOC Detail Cap Accts'!S:S,'SOC Detail Cap Accts'!K:K,MMT!B11,'SOC Detail Cap Accts'!R:R,MMT!$G$2)</f>
        <v>262431.55200000003</v>
      </c>
      <c r="H11" s="5" t="s">
        <v>11</v>
      </c>
      <c r="I11" s="5">
        <f>-SUMIFS('SOC Detail Expenses'!S:S,'SOC Detail Expenses'!K:K,MMT!B11)</f>
        <v>9200.75</v>
      </c>
      <c r="J11" s="36">
        <f>-SUMIFS('SOC Detail Mgmt Fees'!S:S,'SOC Detail Mgmt Fees'!K:K,MMT!B11)</f>
        <v>80836.820000000007</v>
      </c>
      <c r="K11" s="18">
        <f>-SUMIFS('SOC Detail Mgmt Fees'!S:S,'SOC Detail Mgmt Fees'!K:K,MMT!B11,'SOC Detail Mgmt Fees'!R:R,MMT!$K$1)</f>
        <v>80836.820000000007</v>
      </c>
      <c r="L11" s="2"/>
      <c r="M11" s="26"/>
      <c r="N11" s="47">
        <f t="shared" si="3"/>
        <v>2.2078277191337037E-2</v>
      </c>
      <c r="O11" s="45">
        <f t="shared" si="4"/>
        <v>0.35066455891742165</v>
      </c>
      <c r="P11" s="45">
        <f t="shared" si="8"/>
        <v>0.35066455891742165</v>
      </c>
      <c r="Q11" s="41">
        <f t="shared" si="5"/>
        <v>95706.447500000038</v>
      </c>
      <c r="R11" s="22">
        <f t="shared" si="6"/>
        <v>0.37274283610875864</v>
      </c>
      <c r="T11" t="s">
        <v>284</v>
      </c>
      <c r="U11" s="39">
        <f t="shared" si="9"/>
        <v>0.37274283610875864</v>
      </c>
      <c r="V11" s="39">
        <f t="shared" si="0"/>
        <v>2.2078277191337037E-2</v>
      </c>
      <c r="W11" s="52">
        <f t="shared" si="1"/>
        <v>1.3727428361087586</v>
      </c>
      <c r="X11" s="52">
        <f t="shared" si="2"/>
        <v>1.022078277191337</v>
      </c>
    </row>
    <row r="12" spans="1:24" x14ac:dyDescent="0.35">
      <c r="A12" s="33" t="s">
        <v>285</v>
      </c>
      <c r="B12" s="34" t="s">
        <v>307</v>
      </c>
      <c r="C12" s="17">
        <f t="shared" si="7"/>
        <v>44774</v>
      </c>
      <c r="D12" s="4">
        <v>44804</v>
      </c>
      <c r="E12" s="6">
        <f>SUMIFS('SOC Detail Cap Accts'!S:S,'SOC Detail Cap Accts'!K:K,MMT!B12,'SOC Detail Cap Accts'!R:R,MMT!$E$1)+SUMIFS('SOC Detail Cap Accts'!S:S,'SOC Detail Cap Accts'!K:K,MMT!B12,'SOC Detail Cap Accts'!R:R,MMT!$E$2)+SUMIFS('SOC Detail Cap Accts'!S:S,'SOC Detail Cap Accts'!K:K,MMT!B12,'SOC Detail Cap Accts'!R:R,MMT!$E$3)</f>
        <v>232431.55200000003</v>
      </c>
      <c r="F12" s="5" t="s">
        <v>11</v>
      </c>
      <c r="G12" s="6">
        <f>SUMIFS('SOC Detail Cap Accts'!S:S,'SOC Detail Cap Accts'!K:K,MMT!B12,'SOC Detail Cap Accts'!R:R,MMT!$G$1)-SUMIFS('SOC Detail Cap Accts'!S:S,'SOC Detail Cap Accts'!K:K,MMT!B12,'SOC Detail Cap Accts'!R:R,MMT!$G$2)</f>
        <v>268524.78840000002</v>
      </c>
      <c r="H12" s="5" t="s">
        <v>11</v>
      </c>
      <c r="I12" s="5">
        <f>-SUMIFS('SOC Detail Expenses'!S:S,'SOC Detail Expenses'!K:K,MMT!B12)</f>
        <v>9200.869999999999</v>
      </c>
      <c r="J12" s="36">
        <f>-SUMIFS('SOC Detail Mgmt Fees'!S:S,'SOC Detail Mgmt Fees'!K:K,MMT!B12)</f>
        <v>79960.67</v>
      </c>
      <c r="K12" s="18">
        <f>-SUMIFS('SOC Detail Mgmt Fees'!S:S,'SOC Detail Mgmt Fees'!K:K,MMT!B12,'SOC Detail Mgmt Fees'!R:R,MMT!$K$1)</f>
        <v>79960.67</v>
      </c>
      <c r="L12" s="2"/>
      <c r="M12" s="26"/>
      <c r="N12" s="47">
        <f t="shared" si="3"/>
        <v>0.15528544248588072</v>
      </c>
      <c r="O12" s="45">
        <f t="shared" si="4"/>
        <v>0.38360342747270382</v>
      </c>
      <c r="P12" s="45">
        <f t="shared" si="8"/>
        <v>0.38360342747270382</v>
      </c>
      <c r="Q12" s="41">
        <f t="shared" si="5"/>
        <v>125254.77639999999</v>
      </c>
      <c r="R12" s="22">
        <f t="shared" si="6"/>
        <v>0.53888886995858454</v>
      </c>
      <c r="T12" t="s">
        <v>285</v>
      </c>
      <c r="U12" s="39">
        <f t="shared" si="9"/>
        <v>0.53888886995858454</v>
      </c>
      <c r="V12" s="39">
        <f t="shared" si="0"/>
        <v>0.15528544248588072</v>
      </c>
      <c r="W12" s="52">
        <f t="shared" si="1"/>
        <v>1.5388888699585845</v>
      </c>
      <c r="X12" s="52">
        <f t="shared" si="2"/>
        <v>1.1552854424858807</v>
      </c>
    </row>
    <row r="13" spans="1:24" x14ac:dyDescent="0.35">
      <c r="A13" s="33" t="s">
        <v>286</v>
      </c>
      <c r="B13" s="33" t="s">
        <v>306</v>
      </c>
      <c r="C13" s="17">
        <f t="shared" si="7"/>
        <v>44805</v>
      </c>
      <c r="D13" s="4">
        <v>44834</v>
      </c>
      <c r="E13" s="6">
        <f>SUMIFS('SOC Detail Cap Accts'!S:S,'SOC Detail Cap Accts'!K:K,MMT!B13,'SOC Detail Cap Accts'!R:R,MMT!$E$1)+SUMIFS('SOC Detail Cap Accts'!S:S,'SOC Detail Cap Accts'!K:K,MMT!B13,'SOC Detail Cap Accts'!R:R,MMT!$E$2)+SUMIFS('SOC Detail Cap Accts'!S:S,'SOC Detail Cap Accts'!K:K,MMT!B13,'SOC Detail Cap Accts'!R:R,MMT!$E$3)</f>
        <v>268524.78840000002</v>
      </c>
      <c r="F13" s="5" t="s">
        <v>11</v>
      </c>
      <c r="G13" s="6">
        <f>SUMIFS('SOC Detail Cap Accts'!S:S,'SOC Detail Cap Accts'!K:K,MMT!B13,'SOC Detail Cap Accts'!R:R,MMT!$G$1)-SUMIFS('SOC Detail Cap Accts'!S:S,'SOC Detail Cap Accts'!K:K,MMT!B13,'SOC Detail Cap Accts'!R:R,MMT!$G$2)</f>
        <v>275820.82010000001</v>
      </c>
      <c r="H13" s="5" t="s">
        <v>11</v>
      </c>
      <c r="I13" s="5">
        <f>-SUMIFS('SOC Detail Expenses'!S:S,'SOC Detail Expenses'!K:K,MMT!B13)</f>
        <v>8904</v>
      </c>
      <c r="J13" s="36">
        <f>-SUMIFS('SOC Detail Mgmt Fees'!S:S,'SOC Detail Mgmt Fees'!K:K,MMT!B13)</f>
        <v>78488.800000000003</v>
      </c>
      <c r="K13" s="18">
        <f>-SUMIFS('SOC Detail Mgmt Fees'!S:S,'SOC Detail Mgmt Fees'!K:K,MMT!B13,'SOC Detail Mgmt Fees'!R:R,MMT!$K$1)</f>
        <v>78488.800000000003</v>
      </c>
      <c r="L13" s="2"/>
      <c r="M13" s="26"/>
      <c r="N13" s="47">
        <f t="shared" si="3"/>
        <v>2.7170793964584217E-2</v>
      </c>
      <c r="O13" s="45">
        <f t="shared" si="4"/>
        <v>0.3254552420308322</v>
      </c>
      <c r="P13" s="45">
        <f t="shared" si="8"/>
        <v>0.3254552420308322</v>
      </c>
      <c r="Q13" s="41">
        <f t="shared" si="5"/>
        <v>94688.831699999995</v>
      </c>
      <c r="R13" s="22">
        <f t="shared" si="6"/>
        <v>0.35262603599541648</v>
      </c>
      <c r="T13" t="s">
        <v>286</v>
      </c>
      <c r="U13" s="39">
        <f t="shared" si="9"/>
        <v>0.35262603599541648</v>
      </c>
      <c r="V13" s="39">
        <f t="shared" si="0"/>
        <v>2.7170793964584217E-2</v>
      </c>
      <c r="W13" s="52">
        <f t="shared" si="1"/>
        <v>1.3526260359954165</v>
      </c>
      <c r="X13" s="52">
        <f t="shared" si="2"/>
        <v>1.0271707939645842</v>
      </c>
    </row>
    <row r="14" spans="1:24" x14ac:dyDescent="0.35">
      <c r="A14" s="33" t="s">
        <v>287</v>
      </c>
      <c r="B14" s="33" t="s">
        <v>305</v>
      </c>
      <c r="C14" s="17">
        <f t="shared" si="7"/>
        <v>44835</v>
      </c>
      <c r="D14" s="4">
        <v>44865</v>
      </c>
      <c r="E14" s="6">
        <f>SUMIFS('SOC Detail Cap Accts'!S:S,'SOC Detail Cap Accts'!K:K,MMT!B14,'SOC Detail Cap Accts'!R:R,MMT!$E$1)+SUMIFS('SOC Detail Cap Accts'!S:S,'SOC Detail Cap Accts'!K:K,MMT!B14,'SOC Detail Cap Accts'!R:R,MMT!$E$2)+SUMIFS('SOC Detail Cap Accts'!S:S,'SOC Detail Cap Accts'!K:K,MMT!B14,'SOC Detail Cap Accts'!R:R,MMT!$E$3)</f>
        <v>275820.82010000001</v>
      </c>
      <c r="F14" s="5" t="s">
        <v>11</v>
      </c>
      <c r="G14" s="6">
        <f>SUMIFS('SOC Detail Cap Accts'!S:S,'SOC Detail Cap Accts'!K:K,MMT!B14,'SOC Detail Cap Accts'!R:R,MMT!$G$1)-SUMIFS('SOC Detail Cap Accts'!S:S,'SOC Detail Cap Accts'!K:K,MMT!B14,'SOC Detail Cap Accts'!R:R,MMT!$G$2)</f>
        <v>279361.52069999999</v>
      </c>
      <c r="H14" s="5" t="s">
        <v>11</v>
      </c>
      <c r="I14" s="5">
        <f>-SUMIFS('SOC Detail Expenses'!S:S,'SOC Detail Expenses'!K:K,MMT!B14)</f>
        <v>9200.7999999999993</v>
      </c>
      <c r="J14" s="36">
        <f>-SUMIFS('SOC Detail Mgmt Fees'!S:S,'SOC Detail Mgmt Fees'!K:K,MMT!B14)</f>
        <v>88509.17</v>
      </c>
      <c r="K14" s="18">
        <f>-SUMIFS('SOC Detail Mgmt Fees'!S:S,'SOC Detail Mgmt Fees'!K:K,MMT!B14,'SOC Detail Mgmt Fees'!R:R,MMT!$K$1)</f>
        <v>88509.17</v>
      </c>
      <c r="L14" s="2"/>
      <c r="M14" s="26"/>
      <c r="N14" s="47">
        <f t="shared" si="3"/>
        <v>1.28369591487556E-2</v>
      </c>
      <c r="O14" s="45">
        <f t="shared" si="4"/>
        <v>0.35425161147941925</v>
      </c>
      <c r="P14" s="45">
        <f t="shared" si="8"/>
        <v>0.35425161147941925</v>
      </c>
      <c r="Q14" s="41">
        <f t="shared" si="5"/>
        <v>101250.67059999998</v>
      </c>
      <c r="R14" s="22">
        <f t="shared" si="6"/>
        <v>0.3670885706281749</v>
      </c>
      <c r="T14" t="s">
        <v>287</v>
      </c>
      <c r="U14" s="39">
        <f t="shared" si="9"/>
        <v>0.3670885706281749</v>
      </c>
      <c r="V14" s="39">
        <f t="shared" si="0"/>
        <v>1.28369591487556E-2</v>
      </c>
      <c r="W14" s="52">
        <f t="shared" si="1"/>
        <v>1.3670885706281748</v>
      </c>
      <c r="X14" s="52">
        <f t="shared" si="2"/>
        <v>1.0128369591487556</v>
      </c>
    </row>
    <row r="15" spans="1:24" x14ac:dyDescent="0.35">
      <c r="A15" s="33" t="s">
        <v>288</v>
      </c>
      <c r="B15" s="33" t="s">
        <v>304</v>
      </c>
      <c r="C15" s="17">
        <f t="shared" si="7"/>
        <v>44866</v>
      </c>
      <c r="D15" s="4">
        <v>44895</v>
      </c>
      <c r="E15" s="6">
        <f>SUMIFS('SOC Detail Cap Accts'!S:S,'SOC Detail Cap Accts'!K:K,MMT!B15,'SOC Detail Cap Accts'!R:R,MMT!$E$1)+SUMIFS('SOC Detail Cap Accts'!S:S,'SOC Detail Cap Accts'!K:K,MMT!B15,'SOC Detail Cap Accts'!R:R,MMT!$E$2)+SUMIFS('SOC Detail Cap Accts'!S:S,'SOC Detail Cap Accts'!K:K,MMT!B15,'SOC Detail Cap Accts'!R:R,MMT!$E$3)</f>
        <v>279361.52069999999</v>
      </c>
      <c r="F15" s="5" t="s">
        <v>11</v>
      </c>
      <c r="G15" s="6">
        <f>SUMIFS('SOC Detail Cap Accts'!S:S,'SOC Detail Cap Accts'!K:K,MMT!B15,'SOC Detail Cap Accts'!R:R,MMT!$G$1)-SUMIFS('SOC Detail Cap Accts'!S:S,'SOC Detail Cap Accts'!K:K,MMT!B15,'SOC Detail Cap Accts'!R:R,MMT!$G$2)</f>
        <v>284405.92430000001</v>
      </c>
      <c r="H15" s="5" t="s">
        <v>11</v>
      </c>
      <c r="I15" s="5">
        <f>-SUMIFS('SOC Detail Expenses'!S:S,'SOC Detail Expenses'!K:K,MMT!B15)</f>
        <v>8904</v>
      </c>
      <c r="J15" s="36">
        <f>-SUMIFS('SOC Detail Mgmt Fees'!S:S,'SOC Detail Mgmt Fees'!K:K,MMT!B15)</f>
        <v>87963.74</v>
      </c>
      <c r="K15" s="18">
        <f>-SUMIFS('SOC Detail Mgmt Fees'!S:S,'SOC Detail Mgmt Fees'!K:K,MMT!B15,'SOC Detail Mgmt Fees'!R:R,MMT!$K$1)</f>
        <v>87963.74</v>
      </c>
      <c r="L15" s="2"/>
      <c r="M15" s="26"/>
      <c r="N15" s="47">
        <f t="shared" si="3"/>
        <v>1.805690199337473E-2</v>
      </c>
      <c r="O15" s="45">
        <f t="shared" si="4"/>
        <v>0.34674689541092552</v>
      </c>
      <c r="P15" s="45">
        <f t="shared" si="8"/>
        <v>0.34674689541092552</v>
      </c>
      <c r="Q15" s="41">
        <f t="shared" si="5"/>
        <v>101912.14360000002</v>
      </c>
      <c r="R15" s="22">
        <f t="shared" si="6"/>
        <v>0.36480379740430025</v>
      </c>
      <c r="T15" t="s">
        <v>288</v>
      </c>
      <c r="U15" s="39">
        <f t="shared" si="9"/>
        <v>0.36480379740430025</v>
      </c>
      <c r="V15" s="39">
        <f t="shared" si="0"/>
        <v>1.805690199337473E-2</v>
      </c>
      <c r="W15" s="52">
        <f t="shared" si="1"/>
        <v>1.3648037974043001</v>
      </c>
      <c r="X15" s="52">
        <f t="shared" si="2"/>
        <v>1.0180569019933747</v>
      </c>
    </row>
    <row r="16" spans="1:24" x14ac:dyDescent="0.35">
      <c r="A16" s="33" t="s">
        <v>289</v>
      </c>
      <c r="B16" s="33" t="s">
        <v>315</v>
      </c>
      <c r="C16" s="17">
        <f t="shared" si="7"/>
        <v>44896</v>
      </c>
      <c r="D16" s="4">
        <v>44926</v>
      </c>
      <c r="E16" s="6">
        <f>SUMIFS('SOC Detail Cap Accts'!S:S,'SOC Detail Cap Accts'!K:K,MMT!B16,'SOC Detail Cap Accts'!R:R,MMT!$E$1)+SUMIFS('SOC Detail Cap Accts'!S:S,'SOC Detail Cap Accts'!K:K,MMT!B16,'SOC Detail Cap Accts'!R:R,MMT!$E$2)+SUMIFS('SOC Detail Cap Accts'!S:S,'SOC Detail Cap Accts'!K:K,MMT!B16,'SOC Detail Cap Accts'!R:R,MMT!$E$3)</f>
        <v>284405.92430000001</v>
      </c>
      <c r="F16" s="5" t="s">
        <v>11</v>
      </c>
      <c r="G16" s="6">
        <f>SUMIFS('SOC Detail Cap Accts'!S:S,'SOC Detail Cap Accts'!K:K,MMT!B16,'SOC Detail Cap Accts'!R:R,MMT!$G$1)-SUMIFS('SOC Detail Cap Accts'!S:S,'SOC Detail Cap Accts'!K:K,MMT!B16,'SOC Detail Cap Accts'!R:R,MMT!$G$2)</f>
        <v>318625.35830000002</v>
      </c>
      <c r="H16" s="5" t="s">
        <v>11</v>
      </c>
      <c r="I16" s="5">
        <f>-SUMIFS('SOC Detail Expenses'!S:S,'SOC Detail Expenses'!K:K,MMT!B16)</f>
        <v>9944.73</v>
      </c>
      <c r="J16" s="36">
        <f>-SUMIFS('SOC Detail Mgmt Fees'!S:S,'SOC Detail Mgmt Fees'!K:K,MMT!B16)</f>
        <v>104122.92</v>
      </c>
      <c r="K16" s="18">
        <f>-SUMIFS('SOC Detail Mgmt Fees'!S:S,'SOC Detail Mgmt Fees'!K:K,MMT!B16,'SOC Detail Mgmt Fees'!R:R,MMT!$K$1)</f>
        <v>104122.92</v>
      </c>
      <c r="L16" s="2"/>
      <c r="M16" s="26"/>
      <c r="N16" s="47">
        <f t="shared" ref="N16" si="10">+G16/E16-1</f>
        <v>0.12031899154078207</v>
      </c>
      <c r="O16" s="45">
        <f t="shared" ref="O16" si="11">(J16+I16)/E16</f>
        <v>0.40107339634626588</v>
      </c>
      <c r="P16" s="45">
        <f t="shared" ref="P16" si="12">(K16+I16)/E16</f>
        <v>0.40107339634626588</v>
      </c>
      <c r="Q16" s="41">
        <f t="shared" ref="Q16" si="13">+G16-E16+J16+I16</f>
        <v>148287.084</v>
      </c>
      <c r="R16" s="22">
        <f t="shared" ref="R16" si="14">+Q16/E16</f>
        <v>0.521392387887048</v>
      </c>
      <c r="T16" t="s">
        <v>289</v>
      </c>
      <c r="U16" s="39">
        <f t="shared" si="9"/>
        <v>0.521392387887048</v>
      </c>
      <c r="V16" s="39">
        <f t="shared" si="0"/>
        <v>0.12031899154078207</v>
      </c>
      <c r="W16" s="52">
        <f t="shared" si="1"/>
        <v>1.5213923878870479</v>
      </c>
      <c r="X16" s="52">
        <f t="shared" si="2"/>
        <v>1.1203189915407821</v>
      </c>
    </row>
    <row r="17" spans="1:20" x14ac:dyDescent="0.35">
      <c r="A17" s="33"/>
      <c r="B17" s="33"/>
      <c r="C17" s="17"/>
      <c r="D17" s="4"/>
      <c r="E17" s="6"/>
      <c r="F17" s="5"/>
      <c r="G17" s="6"/>
      <c r="H17" s="5"/>
      <c r="I17" s="5"/>
      <c r="J17" s="36"/>
      <c r="K17" s="18"/>
      <c r="L17" s="2"/>
      <c r="M17" s="26"/>
      <c r="N17" s="47"/>
      <c r="O17" s="45"/>
      <c r="P17" s="45"/>
      <c r="Q17" s="41"/>
      <c r="R17" s="22"/>
    </row>
    <row r="18" spans="1:20" x14ac:dyDescent="0.35">
      <c r="A18" s="33"/>
      <c r="B18" s="33"/>
      <c r="C18" s="17"/>
      <c r="D18" s="4"/>
      <c r="E18" s="6"/>
      <c r="F18" s="5"/>
      <c r="G18" s="6"/>
      <c r="H18" s="5"/>
      <c r="I18" s="5"/>
      <c r="J18" s="36"/>
      <c r="K18" s="18"/>
      <c r="L18" s="2"/>
      <c r="M18" s="26"/>
      <c r="N18" s="47"/>
      <c r="O18" s="45"/>
      <c r="P18" s="45"/>
      <c r="Q18" s="41"/>
      <c r="R18" s="22"/>
    </row>
    <row r="19" spans="1:20" x14ac:dyDescent="0.35">
      <c r="A19" s="33"/>
      <c r="B19" s="33"/>
      <c r="C19" s="17"/>
      <c r="D19" s="4"/>
      <c r="E19" s="6"/>
      <c r="F19" s="5"/>
      <c r="G19" s="6"/>
      <c r="H19" s="5"/>
      <c r="I19" s="5"/>
      <c r="J19" s="36"/>
      <c r="K19" s="18"/>
      <c r="L19" s="2"/>
      <c r="M19" s="26"/>
      <c r="N19" s="47"/>
      <c r="O19" s="45"/>
      <c r="P19" s="45"/>
      <c r="Q19" s="41"/>
      <c r="R19" s="22"/>
    </row>
    <row r="20" spans="1:20" x14ac:dyDescent="0.35">
      <c r="A20" s="33"/>
      <c r="B20" s="33"/>
      <c r="C20" s="17"/>
      <c r="D20" s="4"/>
      <c r="E20" s="6"/>
      <c r="F20" s="5"/>
      <c r="G20" s="6"/>
      <c r="H20" s="5"/>
      <c r="I20" s="5"/>
      <c r="J20" s="36"/>
      <c r="K20" s="18"/>
      <c r="L20" s="2"/>
      <c r="M20" s="26"/>
      <c r="N20" s="47"/>
      <c r="O20" s="45"/>
      <c r="P20" s="45"/>
      <c r="Q20" s="41"/>
      <c r="R20" s="22"/>
    </row>
    <row r="21" spans="1:20" x14ac:dyDescent="0.35">
      <c r="A21" s="33"/>
      <c r="B21" s="33"/>
      <c r="C21" s="17"/>
      <c r="D21" s="4"/>
      <c r="E21" s="6"/>
      <c r="F21" s="5"/>
      <c r="G21" s="6"/>
      <c r="H21" s="5"/>
      <c r="I21" s="5"/>
      <c r="J21" s="36"/>
      <c r="K21" s="18"/>
      <c r="L21" s="2"/>
      <c r="M21" s="26"/>
      <c r="N21" s="47"/>
      <c r="O21" s="45"/>
      <c r="P21" s="45"/>
      <c r="Q21" s="41"/>
      <c r="R21" s="22"/>
    </row>
    <row r="22" spans="1:20" x14ac:dyDescent="0.35">
      <c r="A22" s="33"/>
      <c r="B22" s="33"/>
      <c r="C22" s="17"/>
      <c r="D22" s="4"/>
      <c r="E22" s="6"/>
      <c r="F22" s="5"/>
      <c r="G22" s="6"/>
      <c r="H22" s="5"/>
      <c r="I22" s="5"/>
      <c r="J22" s="36"/>
      <c r="K22" s="18"/>
      <c r="L22" s="2"/>
      <c r="M22" s="26"/>
      <c r="N22" s="47"/>
      <c r="O22" s="45"/>
      <c r="P22" s="45"/>
      <c r="Q22" s="41"/>
      <c r="R22" s="22"/>
    </row>
    <row r="23" spans="1:20" x14ac:dyDescent="0.35">
      <c r="A23" s="33"/>
      <c r="B23" s="33"/>
      <c r="C23" s="17"/>
      <c r="D23" s="4"/>
      <c r="E23" s="6"/>
      <c r="F23" s="5"/>
      <c r="G23" s="6"/>
      <c r="H23" s="5"/>
      <c r="I23" s="5"/>
      <c r="J23" s="36"/>
      <c r="K23" s="18"/>
      <c r="L23" s="2"/>
      <c r="M23" s="26"/>
      <c r="N23" s="47"/>
      <c r="O23" s="45"/>
      <c r="P23" s="45"/>
      <c r="Q23" s="41"/>
      <c r="R23" s="22"/>
    </row>
    <row r="24" spans="1:20" x14ac:dyDescent="0.35">
      <c r="A24" s="33"/>
      <c r="B24" s="33"/>
      <c r="C24" s="17"/>
      <c r="D24" s="4"/>
      <c r="E24" s="6"/>
      <c r="F24" s="5"/>
      <c r="G24" s="6"/>
      <c r="H24" s="5"/>
      <c r="I24" s="5"/>
      <c r="J24" s="36"/>
      <c r="K24" s="18"/>
      <c r="L24" s="2"/>
      <c r="M24" s="26"/>
      <c r="N24" s="47"/>
      <c r="O24" s="45"/>
      <c r="P24" s="45"/>
      <c r="Q24" s="41"/>
      <c r="R24" s="22"/>
    </row>
    <row r="25" spans="1:20" x14ac:dyDescent="0.35">
      <c r="A25" s="33"/>
      <c r="B25" s="33"/>
      <c r="C25" s="17"/>
      <c r="D25" s="4"/>
      <c r="E25" s="6"/>
      <c r="F25" s="5"/>
      <c r="G25" s="6"/>
      <c r="H25" s="5"/>
      <c r="I25" s="5"/>
      <c r="J25" s="36"/>
      <c r="K25" s="18"/>
      <c r="L25" s="2"/>
      <c r="M25" s="26"/>
      <c r="N25" s="47"/>
      <c r="O25" s="45"/>
      <c r="P25" s="45"/>
      <c r="Q25" s="41"/>
      <c r="R25" s="22"/>
    </row>
    <row r="26" spans="1:20" x14ac:dyDescent="0.35">
      <c r="A26" s="33"/>
      <c r="B26" s="33"/>
      <c r="C26" s="17"/>
      <c r="D26" s="4"/>
      <c r="E26" s="6"/>
      <c r="F26" s="5"/>
      <c r="G26" s="6"/>
      <c r="H26" s="5"/>
      <c r="I26" s="5"/>
      <c r="J26" s="36"/>
      <c r="K26" s="18"/>
      <c r="L26" s="2"/>
      <c r="M26" s="26"/>
      <c r="N26" s="47"/>
      <c r="O26" s="45"/>
      <c r="P26" s="45"/>
      <c r="Q26" s="41"/>
      <c r="R26" s="22"/>
    </row>
    <row r="27" spans="1:20" x14ac:dyDescent="0.35">
      <c r="A27" s="33"/>
      <c r="B27" s="33"/>
      <c r="C27" s="17"/>
      <c r="D27" s="4"/>
      <c r="E27" s="6"/>
      <c r="F27" s="5"/>
      <c r="G27" s="6"/>
      <c r="H27" s="5"/>
      <c r="I27" s="5"/>
      <c r="J27" s="36"/>
      <c r="K27" s="18"/>
      <c r="L27" s="2"/>
      <c r="M27" s="26"/>
      <c r="N27" s="47"/>
      <c r="O27" s="45"/>
      <c r="P27" s="45"/>
      <c r="Q27" s="41"/>
      <c r="R27" s="22"/>
      <c r="S27" s="7"/>
      <c r="T27" s="8"/>
    </row>
    <row r="28" spans="1:20" x14ac:dyDescent="0.35">
      <c r="A28" s="33"/>
      <c r="B28" s="33"/>
      <c r="C28" s="17"/>
      <c r="D28" s="4"/>
      <c r="E28" s="6"/>
      <c r="F28" s="5"/>
      <c r="G28" s="6"/>
      <c r="H28" s="5"/>
      <c r="I28" s="5"/>
      <c r="J28" s="36"/>
      <c r="K28" s="18"/>
      <c r="L28" s="2"/>
      <c r="M28" s="26"/>
      <c r="N28" s="47"/>
      <c r="O28" s="45"/>
      <c r="P28" s="45"/>
      <c r="Q28" s="41"/>
      <c r="R28" s="22"/>
    </row>
    <row r="29" spans="1:20" x14ac:dyDescent="0.35">
      <c r="A29" s="33"/>
      <c r="B29" s="33"/>
      <c r="C29" s="17"/>
      <c r="D29" s="4"/>
      <c r="E29" s="6"/>
      <c r="F29" s="5"/>
      <c r="G29" s="6"/>
      <c r="H29" s="5"/>
      <c r="I29" s="5"/>
      <c r="J29" s="36"/>
      <c r="K29" s="18"/>
      <c r="L29" s="2"/>
      <c r="M29" s="26"/>
      <c r="N29" s="47"/>
      <c r="O29" s="45"/>
      <c r="P29" s="45"/>
      <c r="Q29" s="41"/>
      <c r="R29" s="22"/>
    </row>
    <row r="30" spans="1:20" x14ac:dyDescent="0.35">
      <c r="A30" s="33"/>
      <c r="B30" s="33"/>
      <c r="C30" s="17"/>
      <c r="D30" s="4"/>
      <c r="E30" s="6"/>
      <c r="F30" s="5"/>
      <c r="G30" s="6"/>
      <c r="H30" s="5"/>
      <c r="I30" s="5"/>
      <c r="J30" s="36"/>
      <c r="K30" s="18"/>
      <c r="L30" s="2"/>
      <c r="M30" s="26"/>
      <c r="N30" s="47"/>
      <c r="O30" s="45"/>
      <c r="P30" s="45"/>
      <c r="Q30" s="41"/>
      <c r="R30" s="22"/>
      <c r="T30" s="8"/>
    </row>
    <row r="31" spans="1:20" x14ac:dyDescent="0.35">
      <c r="A31" s="33"/>
      <c r="B31" s="33"/>
      <c r="C31" s="17"/>
      <c r="D31" s="4"/>
      <c r="E31" s="6"/>
      <c r="F31" s="5"/>
      <c r="G31" s="6"/>
      <c r="H31" s="5"/>
      <c r="I31" s="5"/>
      <c r="J31" s="36"/>
      <c r="K31" s="18"/>
      <c r="L31" s="2"/>
      <c r="M31" s="26"/>
      <c r="N31" s="47"/>
      <c r="O31" s="45"/>
      <c r="P31" s="45"/>
      <c r="Q31" s="41"/>
      <c r="R31" s="22"/>
    </row>
    <row r="32" spans="1:20" ht="15" thickBot="1" x14ac:dyDescent="0.4">
      <c r="A32" s="33"/>
      <c r="B32" s="33"/>
      <c r="C32" s="19"/>
      <c r="D32" s="27"/>
      <c r="E32" s="28"/>
      <c r="F32" s="29"/>
      <c r="G32" s="28"/>
      <c r="H32" s="20"/>
      <c r="I32" s="20"/>
      <c r="J32" s="37"/>
      <c r="K32" s="21"/>
      <c r="L32" s="2"/>
      <c r="M32" s="26"/>
      <c r="N32" s="49"/>
      <c r="O32" s="50"/>
      <c r="P32" s="50"/>
      <c r="Q32" s="42"/>
      <c r="R32" s="23"/>
    </row>
    <row r="33" spans="2:18" ht="15" thickBot="1" x14ac:dyDescent="0.4">
      <c r="H33"/>
      <c r="I33" s="9">
        <f>SUM(I5:I32)</f>
        <v>97377.81</v>
      </c>
      <c r="J33" s="9">
        <f>SUM(J5:J32)</f>
        <v>922569.5900000002</v>
      </c>
      <c r="K33" s="9">
        <f>SUM(K5:K32)</f>
        <v>922569.5900000002</v>
      </c>
      <c r="L33" s="9">
        <f>SUM(L5:L32)</f>
        <v>0</v>
      </c>
      <c r="M33"/>
      <c r="N33" s="7"/>
      <c r="O33" s="7"/>
      <c r="P33" s="7"/>
      <c r="Q33" s="43"/>
      <c r="R33" s="7"/>
    </row>
    <row r="34" spans="2:18" x14ac:dyDescent="0.35">
      <c r="B34" s="1"/>
      <c r="C34" s="1"/>
      <c r="D34" s="1"/>
      <c r="E34" s="1"/>
      <c r="F34" s="1"/>
      <c r="G34" s="1"/>
      <c r="I34" s="9"/>
      <c r="J34" s="9"/>
      <c r="K34" s="9"/>
      <c r="L34" s="9"/>
      <c r="N34" s="53">
        <f>SUM(N5:N33)</f>
        <v>1.9240626889876167</v>
      </c>
      <c r="O34" s="54">
        <f t="shared" ref="O34:R34" si="15">SUM(O5:O33)</f>
        <v>4.3767690225659504</v>
      </c>
      <c r="P34" s="54">
        <f t="shared" si="15"/>
        <v>4.3767690225659504</v>
      </c>
      <c r="Q34" s="55">
        <f t="shared" si="15"/>
        <v>1413235.9721000004</v>
      </c>
      <c r="R34" s="54">
        <f t="shared" si="15"/>
        <v>6.3008317115535677</v>
      </c>
    </row>
    <row r="35" spans="2:18" x14ac:dyDescent="0.35">
      <c r="B35" s="1"/>
      <c r="C35" s="1"/>
      <c r="D35" s="1"/>
      <c r="E35" s="1"/>
      <c r="F35" s="1"/>
      <c r="G35" s="1"/>
      <c r="I35" s="56"/>
      <c r="J35" s="56"/>
      <c r="N35" s="57"/>
      <c r="P35" s="58"/>
      <c r="Q35" s="59"/>
      <c r="R35" s="7"/>
    </row>
    <row r="36" spans="2:18" x14ac:dyDescent="0.35">
      <c r="B36" s="1"/>
      <c r="C36" s="1"/>
      <c r="D36" s="1"/>
      <c r="E36" s="1"/>
      <c r="F36" s="1"/>
      <c r="G36" s="1"/>
      <c r="M36" s="3"/>
      <c r="N36" s="60"/>
      <c r="O36" s="60"/>
      <c r="P36" s="61"/>
      <c r="Q36" s="62"/>
      <c r="R36" s="63"/>
    </row>
    <row r="37" spans="2:18" x14ac:dyDescent="0.35">
      <c r="B37" s="1"/>
      <c r="C37" s="1"/>
      <c r="D37" s="1"/>
      <c r="E37" s="157"/>
      <c r="F37" s="158"/>
      <c r="G37" s="1"/>
      <c r="I37" s="64"/>
      <c r="J37" s="61"/>
      <c r="K37" s="61"/>
      <c r="L37" s="61"/>
      <c r="M37" s="61"/>
      <c r="N37" s="61"/>
      <c r="O37" s="61"/>
      <c r="P37" s="61"/>
      <c r="Q37" s="61"/>
    </row>
    <row r="38" spans="2:18" x14ac:dyDescent="0.35">
      <c r="C38" s="1"/>
      <c r="D38" s="3" t="s">
        <v>400</v>
      </c>
      <c r="E38" s="157">
        <v>320903.24</v>
      </c>
      <c r="F38" s="158"/>
      <c r="G38" s="1"/>
      <c r="J38" s="61"/>
      <c r="K38" s="61"/>
      <c r="L38" s="61"/>
      <c r="M38" s="61"/>
      <c r="N38" s="61"/>
      <c r="O38" s="61"/>
      <c r="P38" s="61"/>
      <c r="Q38" s="61"/>
    </row>
    <row r="39" spans="2:18" ht="15" customHeight="1" x14ac:dyDescent="0.35">
      <c r="C39" s="1"/>
      <c r="D39" s="155" t="s">
        <v>401</v>
      </c>
      <c r="E39" s="159">
        <v>949429917.33000004</v>
      </c>
      <c r="F39" s="158"/>
      <c r="G39" s="1"/>
      <c r="J39" s="61"/>
      <c r="K39" s="61"/>
      <c r="L39" s="61"/>
      <c r="M39" s="61"/>
      <c r="N39" s="61"/>
      <c r="O39" s="61"/>
      <c r="P39" s="61"/>
      <c r="Q39" s="61"/>
    </row>
    <row r="40" spans="2:18" x14ac:dyDescent="0.35">
      <c r="C40" s="1"/>
      <c r="D40" s="3" t="s">
        <v>402</v>
      </c>
      <c r="E40" s="157">
        <f>SUM(E38:E39)</f>
        <v>949750820.57000005</v>
      </c>
      <c r="F40" s="158">
        <f>ROUND(E40,-3)</f>
        <v>949751000</v>
      </c>
      <c r="G40" s="1"/>
      <c r="J40" s="61"/>
      <c r="K40" s="61"/>
      <c r="L40" s="61"/>
      <c r="M40" s="61"/>
      <c r="N40" s="61"/>
      <c r="O40" s="61"/>
      <c r="P40" s="61"/>
      <c r="Q40" s="61"/>
    </row>
    <row r="41" spans="2:18" ht="15" customHeight="1" x14ac:dyDescent="0.35">
      <c r="C41" s="1"/>
      <c r="D41" s="1"/>
      <c r="E41" s="156"/>
      <c r="F41" s="1"/>
      <c r="G41" s="1"/>
      <c r="J41" s="61"/>
      <c r="K41" s="61"/>
      <c r="L41" s="61"/>
      <c r="M41" s="61"/>
      <c r="N41" s="61"/>
      <c r="O41" s="61"/>
      <c r="P41" s="61"/>
      <c r="Q41" s="61"/>
    </row>
    <row r="42" spans="2:18" x14ac:dyDescent="0.35">
      <c r="C42" s="1"/>
      <c r="D42" s="1"/>
      <c r="E42" s="156"/>
      <c r="F42" s="1"/>
      <c r="G42" s="1"/>
      <c r="I42" s="11"/>
      <c r="J42" s="61"/>
      <c r="K42" s="61"/>
      <c r="L42" s="61"/>
      <c r="M42" s="61"/>
      <c r="N42" s="61"/>
      <c r="O42" s="61"/>
      <c r="P42" s="61"/>
      <c r="Q42" s="61"/>
    </row>
    <row r="43" spans="2:18" x14ac:dyDescent="0.35">
      <c r="C43" s="1"/>
      <c r="D43" s="1"/>
      <c r="E43" s="1"/>
      <c r="F43" s="1"/>
      <c r="G43" s="1"/>
      <c r="J43" s="61"/>
      <c r="K43" s="61"/>
      <c r="L43" s="61"/>
      <c r="M43" s="61"/>
      <c r="N43" s="61"/>
      <c r="O43" s="61"/>
      <c r="P43" s="61"/>
      <c r="Q43" s="61"/>
    </row>
    <row r="44" spans="2:18" x14ac:dyDescent="0.35">
      <c r="C44" s="1"/>
      <c r="D44" s="1"/>
      <c r="E44" s="1"/>
      <c r="F44" s="1"/>
      <c r="G44" s="1"/>
      <c r="J44" s="61"/>
      <c r="K44" s="61"/>
      <c r="L44" s="61"/>
      <c r="M44" s="61"/>
      <c r="N44" s="61"/>
      <c r="O44" s="61"/>
      <c r="P44" s="61"/>
      <c r="Q44" s="61"/>
    </row>
    <row r="45" spans="2:18" x14ac:dyDescent="0.35">
      <c r="C45" s="1"/>
      <c r="D45" s="1"/>
      <c r="E45" s="1"/>
      <c r="F45" s="1"/>
      <c r="G45" s="1"/>
      <c r="I45" s="11"/>
      <c r="J45" s="61"/>
      <c r="K45" s="61"/>
      <c r="L45" s="61"/>
      <c r="M45" s="61"/>
      <c r="N45" s="61"/>
      <c r="O45" s="61"/>
      <c r="P45" s="61"/>
      <c r="Q45" s="61"/>
    </row>
    <row r="46" spans="2:18" x14ac:dyDescent="0.35">
      <c r="C46" s="1"/>
      <c r="D46" s="1"/>
      <c r="E46" s="1"/>
      <c r="F46" s="1"/>
      <c r="G46" s="1"/>
      <c r="J46" s="61"/>
      <c r="K46" s="61"/>
      <c r="L46" s="61"/>
      <c r="M46" s="61"/>
      <c r="N46" s="61"/>
      <c r="O46" s="61"/>
      <c r="P46" s="61"/>
      <c r="Q46" s="61"/>
    </row>
    <row r="47" spans="2:18" x14ac:dyDescent="0.35">
      <c r="C47" s="1"/>
      <c r="D47" s="1"/>
      <c r="E47" s="1"/>
      <c r="F47" s="1"/>
      <c r="G47" s="1"/>
      <c r="J47" s="61"/>
      <c r="K47" s="61"/>
      <c r="L47" s="61"/>
      <c r="M47" s="61"/>
      <c r="N47" s="61"/>
      <c r="O47" s="61"/>
      <c r="P47" s="61"/>
      <c r="Q47" s="61"/>
    </row>
    <row r="48" spans="2:18" x14ac:dyDescent="0.35">
      <c r="C48" s="1"/>
      <c r="D48" s="1"/>
      <c r="E48" s="1"/>
      <c r="F48" s="1"/>
      <c r="G48" s="1"/>
      <c r="J48" s="61"/>
      <c r="K48" s="61"/>
      <c r="L48" s="61"/>
      <c r="M48" s="61"/>
      <c r="N48" s="61"/>
      <c r="O48" s="61"/>
      <c r="P48" s="61"/>
      <c r="Q48" s="61"/>
    </row>
    <row r="49" spans="3:17" x14ac:dyDescent="0.35">
      <c r="C49" s="1"/>
      <c r="D49" s="1"/>
      <c r="E49" s="1"/>
      <c r="F49" s="1"/>
      <c r="G49" s="1"/>
      <c r="J49" s="61"/>
      <c r="K49" s="61"/>
      <c r="L49" s="61"/>
      <c r="M49" s="61"/>
      <c r="N49" s="61"/>
      <c r="O49" s="61"/>
      <c r="P49" s="61"/>
      <c r="Q49" s="61"/>
    </row>
    <row r="50" spans="3:17" x14ac:dyDescent="0.35">
      <c r="C50" s="1"/>
      <c r="D50" s="1"/>
      <c r="E50" s="1"/>
      <c r="F50" s="1"/>
      <c r="G50" s="1"/>
      <c r="J50" s="61"/>
      <c r="K50" s="61"/>
      <c r="L50" s="61"/>
      <c r="M50" s="61"/>
      <c r="N50" s="61"/>
      <c r="O50" s="61"/>
      <c r="P50" s="61"/>
      <c r="Q50" s="61"/>
    </row>
    <row r="51" spans="3:17" x14ac:dyDescent="0.35">
      <c r="C51" s="1"/>
      <c r="D51" s="1"/>
      <c r="F51" s="1"/>
      <c r="G51" s="1"/>
      <c r="J51" s="61"/>
      <c r="K51" s="61"/>
      <c r="L51" s="61"/>
      <c r="M51" s="61"/>
      <c r="N51" s="61"/>
      <c r="O51" s="61"/>
      <c r="P51" s="61"/>
      <c r="Q51" s="61"/>
    </row>
    <row r="52" spans="3:17" x14ac:dyDescent="0.35">
      <c r="C52" s="1"/>
      <c r="D52" s="1"/>
      <c r="F52" s="1"/>
      <c r="G52" s="1"/>
      <c r="J52" s="61"/>
      <c r="K52" s="61"/>
      <c r="L52" s="61"/>
      <c r="M52" s="61"/>
      <c r="N52" s="61"/>
      <c r="O52" s="61"/>
      <c r="P52" s="61"/>
      <c r="Q52" s="61"/>
    </row>
    <row r="53" spans="3:17" x14ac:dyDescent="0.35">
      <c r="C53" s="1"/>
      <c r="D53" s="1"/>
      <c r="F53" s="1"/>
      <c r="G53" s="1"/>
    </row>
    <row r="54" spans="3:17" x14ac:dyDescent="0.35">
      <c r="C54" s="1"/>
      <c r="D54" s="1"/>
      <c r="F54" s="1"/>
      <c r="G54" s="1"/>
    </row>
    <row r="55" spans="3:17" x14ac:dyDescent="0.35">
      <c r="C55" s="1"/>
      <c r="D55" s="1"/>
      <c r="F55" s="1"/>
      <c r="G55" s="1"/>
    </row>
    <row r="56" spans="3:17" x14ac:dyDescent="0.35">
      <c r="C56" s="1"/>
      <c r="D56" s="1"/>
      <c r="F56" s="1"/>
      <c r="G56" s="1"/>
    </row>
    <row r="57" spans="3:17" x14ac:dyDescent="0.35">
      <c r="C57" s="1"/>
      <c r="D57" s="1"/>
      <c r="F57" s="1"/>
      <c r="G57" s="1"/>
    </row>
    <row r="58" spans="3:17" x14ac:dyDescent="0.35">
      <c r="C58" s="1"/>
      <c r="D58" s="1"/>
      <c r="F58" s="1"/>
      <c r="G58" s="1"/>
    </row>
    <row r="59" spans="3:17" x14ac:dyDescent="0.35">
      <c r="C59" s="1"/>
      <c r="D59" s="1"/>
      <c r="F59" s="1"/>
      <c r="G59" s="1"/>
    </row>
    <row r="60" spans="3:17" x14ac:dyDescent="0.35">
      <c r="C60" s="1"/>
      <c r="D60" s="1"/>
      <c r="F60" s="1"/>
      <c r="G60" s="1"/>
    </row>
    <row r="61" spans="3:17" x14ac:dyDescent="0.35">
      <c r="C61" s="1"/>
      <c r="D61" s="1"/>
      <c r="F61" s="1"/>
      <c r="G61" s="1"/>
    </row>
    <row r="62" spans="3:17" x14ac:dyDescent="0.35">
      <c r="C62" s="1"/>
      <c r="D62" s="1"/>
      <c r="F62" s="1"/>
      <c r="G62" s="1"/>
    </row>
    <row r="63" spans="3:17" x14ac:dyDescent="0.35">
      <c r="C63" s="1"/>
      <c r="D63" s="1"/>
      <c r="F63" s="1"/>
      <c r="G63" s="1"/>
    </row>
    <row r="64" spans="3:17" x14ac:dyDescent="0.35">
      <c r="C64" s="1"/>
      <c r="D64" s="1"/>
      <c r="F64" s="1"/>
      <c r="G64" s="1"/>
    </row>
    <row r="65" spans="3:8" x14ac:dyDescent="0.35">
      <c r="G65" s="12"/>
      <c r="H65" s="11"/>
    </row>
    <row r="66" spans="3:8" x14ac:dyDescent="0.35">
      <c r="D66" s="13"/>
      <c r="G66" s="12"/>
    </row>
    <row r="68" spans="3:8" x14ac:dyDescent="0.35">
      <c r="C68" s="10"/>
      <c r="D68" s="13"/>
    </row>
    <row r="69" spans="3:8" x14ac:dyDescent="0.35">
      <c r="C69" s="10"/>
      <c r="D69" s="13"/>
      <c r="F69" s="10"/>
      <c r="G69" s="13"/>
      <c r="H69" s="11"/>
    </row>
    <row r="70" spans="3:8" x14ac:dyDescent="0.35">
      <c r="C70" s="10"/>
      <c r="D70" s="13"/>
      <c r="F70" s="10"/>
      <c r="G70" s="13"/>
      <c r="H70" s="11"/>
    </row>
    <row r="71" spans="3:8" x14ac:dyDescent="0.35">
      <c r="C71" s="10"/>
      <c r="D71" s="13"/>
      <c r="F71" s="10"/>
      <c r="G71" s="12"/>
      <c r="H71" s="3"/>
    </row>
    <row r="72" spans="3:8" x14ac:dyDescent="0.35">
      <c r="C72" s="10"/>
      <c r="D72" s="13"/>
      <c r="G72" s="12"/>
      <c r="H72" s="11"/>
    </row>
    <row r="73" spans="3:8" x14ac:dyDescent="0.35">
      <c r="C73" s="10"/>
      <c r="D73" s="13"/>
      <c r="G73" s="12"/>
      <c r="H73" s="11"/>
    </row>
    <row r="74" spans="3:8" x14ac:dyDescent="0.35">
      <c r="C74" s="10"/>
      <c r="D74" s="13"/>
      <c r="G74" s="12"/>
      <c r="H74" s="11"/>
    </row>
    <row r="75" spans="3:8" x14ac:dyDescent="0.35">
      <c r="D75" s="13"/>
      <c r="H7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EFD2-604B-4881-A8A9-702696F2849A}">
  <dimension ref="A1:IP655"/>
  <sheetViews>
    <sheetView zoomScale="70" zoomScaleNormal="70" workbookViewId="0">
      <selection sqref="A1:IP73"/>
    </sheetView>
  </sheetViews>
  <sheetFormatPr defaultRowHeight="14.5" x14ac:dyDescent="0.35"/>
  <cols>
    <col min="1" max="1" width="5" bestFit="1" customWidth="1"/>
    <col min="2" max="2" width="11.1796875" bestFit="1" customWidth="1"/>
    <col min="3" max="3" width="16.36328125" bestFit="1" customWidth="1"/>
    <col min="4" max="4" width="13.26953125" bestFit="1" customWidth="1"/>
    <col min="5" max="5" width="21.54296875" bestFit="1" customWidth="1"/>
    <col min="6" max="6" width="14" bestFit="1" customWidth="1"/>
    <col min="7" max="7" width="11" bestFit="1" customWidth="1"/>
    <col min="8" max="8" width="21.54296875" bestFit="1" customWidth="1"/>
    <col min="9" max="9" width="10.36328125" bestFit="1" customWidth="1"/>
    <col min="10" max="10" width="8.453125" bestFit="1" customWidth="1"/>
    <col min="11" max="11" width="28.26953125" bestFit="1" customWidth="1"/>
    <col min="12" max="12" width="17.26953125" bestFit="1" customWidth="1"/>
    <col min="13" max="13" width="14.1796875" bestFit="1" customWidth="1"/>
    <col min="14" max="14" width="37.7265625" bestFit="1" customWidth="1"/>
    <col min="15" max="15" width="22.81640625" bestFit="1" customWidth="1"/>
    <col min="16" max="16" width="19.81640625" bestFit="1" customWidth="1"/>
    <col min="17" max="17" width="37.7265625" bestFit="1" customWidth="1"/>
    <col min="18" max="18" width="10.7265625" bestFit="1" customWidth="1"/>
    <col min="19" max="19" width="13.36328125" bestFit="1" customWidth="1"/>
    <col min="20" max="20" width="8.453125" bestFit="1" customWidth="1"/>
    <col min="21" max="21" width="7.54296875" bestFit="1" customWidth="1"/>
    <col min="22" max="22" width="8.453125" bestFit="1" customWidth="1"/>
    <col min="23" max="23" width="7.54296875" bestFit="1" customWidth="1"/>
    <col min="24" max="24" width="8.453125" bestFit="1" customWidth="1"/>
    <col min="25" max="25" width="7.54296875" bestFit="1" customWidth="1"/>
    <col min="26" max="26" width="8.453125" bestFit="1" customWidth="1"/>
    <col min="27" max="27" width="7.54296875" bestFit="1" customWidth="1"/>
    <col min="28" max="28" width="8.453125" bestFit="1" customWidth="1"/>
    <col min="29" max="29" width="7.54296875" bestFit="1" customWidth="1"/>
    <col min="30" max="30" width="8.453125" bestFit="1" customWidth="1"/>
    <col min="31" max="31" width="7.54296875" bestFit="1" customWidth="1"/>
    <col min="32" max="32" width="8.453125" bestFit="1" customWidth="1"/>
    <col min="33" max="33" width="7.54296875" bestFit="1" customWidth="1"/>
    <col min="34" max="34" width="8.453125" bestFit="1" customWidth="1"/>
    <col min="35" max="35" width="7.54296875" bestFit="1" customWidth="1"/>
    <col min="36" max="36" width="9.453125" bestFit="1" customWidth="1"/>
    <col min="37" max="37" width="8.54296875" bestFit="1" customWidth="1"/>
    <col min="38" max="38" width="9.453125" bestFit="1" customWidth="1"/>
    <col min="39" max="39" width="8.54296875" bestFit="1" customWidth="1"/>
    <col min="40" max="40" width="9.453125" bestFit="1" customWidth="1"/>
    <col min="41" max="41" width="8.54296875" bestFit="1" customWidth="1"/>
    <col min="42" max="42" width="9.453125" bestFit="1" customWidth="1"/>
    <col min="43" max="43" width="8.54296875" bestFit="1" customWidth="1"/>
    <col min="44" max="44" width="9.453125" bestFit="1" customWidth="1"/>
    <col min="45" max="45" width="8.54296875" bestFit="1" customWidth="1"/>
    <col min="46" max="46" width="9.453125" bestFit="1" customWidth="1"/>
    <col min="47" max="47" width="8.54296875" bestFit="1" customWidth="1"/>
    <col min="48" max="48" width="9.453125" bestFit="1" customWidth="1"/>
    <col min="49" max="49" width="8.54296875" bestFit="1" customWidth="1"/>
    <col min="50" max="50" width="9.453125" bestFit="1" customWidth="1"/>
    <col min="51" max="51" width="8.54296875" bestFit="1" customWidth="1"/>
    <col min="52" max="52" width="9.453125" bestFit="1" customWidth="1"/>
    <col min="53" max="53" width="8.54296875" bestFit="1" customWidth="1"/>
    <col min="54" max="54" width="9.453125" bestFit="1" customWidth="1"/>
    <col min="55" max="55" width="8.54296875" bestFit="1" customWidth="1"/>
    <col min="56" max="56" width="9.453125" bestFit="1" customWidth="1"/>
    <col min="57" max="57" width="8.54296875" bestFit="1" customWidth="1"/>
    <col min="58" max="58" width="9.453125" bestFit="1" customWidth="1"/>
    <col min="59" max="59" width="8.54296875" bestFit="1" customWidth="1"/>
    <col min="60" max="60" width="9.453125" bestFit="1" customWidth="1"/>
    <col min="61" max="61" width="8.54296875" bestFit="1" customWidth="1"/>
    <col min="62" max="62" width="9.453125" bestFit="1" customWidth="1"/>
    <col min="63" max="63" width="8.54296875" bestFit="1" customWidth="1"/>
    <col min="64" max="64" width="9.453125" bestFit="1" customWidth="1"/>
    <col min="65" max="65" width="8.54296875" bestFit="1" customWidth="1"/>
    <col min="66" max="66" width="9.453125" bestFit="1" customWidth="1"/>
    <col min="67" max="67" width="8.54296875" bestFit="1" customWidth="1"/>
    <col min="68" max="68" width="9.453125" bestFit="1" customWidth="1"/>
    <col min="69" max="69" width="8.54296875" bestFit="1" customWidth="1"/>
    <col min="70" max="70" width="9.453125" bestFit="1" customWidth="1"/>
    <col min="71" max="71" width="8.54296875" bestFit="1" customWidth="1"/>
    <col min="72" max="72" width="9.453125" bestFit="1" customWidth="1"/>
    <col min="73" max="73" width="8.54296875" bestFit="1" customWidth="1"/>
    <col min="74" max="74" width="9.453125" bestFit="1" customWidth="1"/>
    <col min="75" max="75" width="8.54296875" bestFit="1" customWidth="1"/>
    <col min="76" max="76" width="9.453125" bestFit="1" customWidth="1"/>
    <col min="77" max="77" width="8.54296875" bestFit="1" customWidth="1"/>
    <col min="78" max="78" width="9.453125" bestFit="1" customWidth="1"/>
    <col min="79" max="79" width="8.54296875" bestFit="1" customWidth="1"/>
    <col min="80" max="80" width="9.453125" bestFit="1" customWidth="1"/>
    <col min="81" max="81" width="8.54296875" bestFit="1" customWidth="1"/>
    <col min="82" max="82" width="9.453125" bestFit="1" customWidth="1"/>
    <col min="83" max="83" width="8.54296875" bestFit="1" customWidth="1"/>
    <col min="84" max="84" width="9.453125" bestFit="1" customWidth="1"/>
    <col min="85" max="85" width="8.54296875" bestFit="1" customWidth="1"/>
    <col min="86" max="86" width="9.453125" bestFit="1" customWidth="1"/>
    <col min="87" max="87" width="8.54296875" bestFit="1" customWidth="1"/>
    <col min="88" max="88" width="9.453125" bestFit="1" customWidth="1"/>
    <col min="89" max="89" width="8.54296875" bestFit="1" customWidth="1"/>
    <col min="90" max="90" width="9.453125" bestFit="1" customWidth="1"/>
    <col min="91" max="91" width="8.54296875" bestFit="1" customWidth="1"/>
    <col min="92" max="92" width="9.453125" bestFit="1" customWidth="1"/>
    <col min="93" max="93" width="8.54296875" bestFit="1" customWidth="1"/>
    <col min="94" max="94" width="9.453125" bestFit="1" customWidth="1"/>
    <col min="95" max="95" width="8.54296875" bestFit="1" customWidth="1"/>
    <col min="96" max="96" width="9.453125" bestFit="1" customWidth="1"/>
    <col min="97" max="97" width="8.54296875" bestFit="1" customWidth="1"/>
    <col min="98" max="98" width="9.453125" bestFit="1" customWidth="1"/>
    <col min="99" max="99" width="8.54296875" bestFit="1" customWidth="1"/>
    <col min="100" max="100" width="9.453125" bestFit="1" customWidth="1"/>
    <col min="101" max="101" width="8.54296875" bestFit="1" customWidth="1"/>
    <col min="102" max="102" width="9.453125" bestFit="1" customWidth="1"/>
    <col min="103" max="103" width="8.54296875" bestFit="1" customWidth="1"/>
    <col min="104" max="104" width="9.453125" bestFit="1" customWidth="1"/>
    <col min="105" max="105" width="8.54296875" bestFit="1" customWidth="1"/>
    <col min="106" max="106" width="9.453125" bestFit="1" customWidth="1"/>
    <col min="107" max="107" width="8.54296875" bestFit="1" customWidth="1"/>
    <col min="108" max="108" width="9.453125" bestFit="1" customWidth="1"/>
    <col min="109" max="109" width="8.54296875" bestFit="1" customWidth="1"/>
    <col min="110" max="110" width="9.453125" bestFit="1" customWidth="1"/>
    <col min="111" max="111" width="8.54296875" bestFit="1" customWidth="1"/>
    <col min="112" max="112" width="9.453125" bestFit="1" customWidth="1"/>
    <col min="113" max="113" width="8.54296875" bestFit="1" customWidth="1"/>
    <col min="114" max="114" width="9.453125" bestFit="1" customWidth="1"/>
    <col min="115" max="115" width="8.54296875" bestFit="1" customWidth="1"/>
    <col min="116" max="116" width="9.453125" bestFit="1" customWidth="1"/>
    <col min="117" max="117" width="8.54296875" bestFit="1" customWidth="1"/>
    <col min="118" max="118" width="9.453125" bestFit="1" customWidth="1"/>
    <col min="119" max="119" width="8.54296875" bestFit="1" customWidth="1"/>
    <col min="120" max="120" width="9.453125" bestFit="1" customWidth="1"/>
    <col min="121" max="121" width="8.54296875" bestFit="1" customWidth="1"/>
    <col min="122" max="122" width="9.453125" bestFit="1" customWidth="1"/>
    <col min="123" max="123" width="8.54296875" bestFit="1" customWidth="1"/>
    <col min="124" max="124" width="9.453125" bestFit="1" customWidth="1"/>
    <col min="125" max="125" width="8.54296875" bestFit="1" customWidth="1"/>
    <col min="126" max="126" width="9.453125" bestFit="1" customWidth="1"/>
    <col min="127" max="127" width="8.54296875" bestFit="1" customWidth="1"/>
    <col min="128" max="128" width="9.453125" bestFit="1" customWidth="1"/>
    <col min="129" max="129" width="8.54296875" bestFit="1" customWidth="1"/>
    <col min="130" max="130" width="9.453125" bestFit="1" customWidth="1"/>
    <col min="131" max="131" width="8.54296875" bestFit="1" customWidth="1"/>
    <col min="132" max="132" width="9.453125" bestFit="1" customWidth="1"/>
    <col min="133" max="133" width="8.54296875" bestFit="1" customWidth="1"/>
    <col min="134" max="134" width="9.453125" bestFit="1" customWidth="1"/>
    <col min="135" max="135" width="8.54296875" bestFit="1" customWidth="1"/>
    <col min="136" max="136" width="9.453125" bestFit="1" customWidth="1"/>
    <col min="137" max="137" width="8.54296875" bestFit="1" customWidth="1"/>
    <col min="138" max="138" width="9.453125" bestFit="1" customWidth="1"/>
    <col min="139" max="139" width="8.54296875" bestFit="1" customWidth="1"/>
    <col min="140" max="140" width="9.453125" bestFit="1" customWidth="1"/>
    <col min="141" max="141" width="8.54296875" bestFit="1" customWidth="1"/>
    <col min="142" max="142" width="9.453125" bestFit="1" customWidth="1"/>
    <col min="143" max="143" width="8.54296875" bestFit="1" customWidth="1"/>
    <col min="144" max="144" width="9.453125" bestFit="1" customWidth="1"/>
    <col min="145" max="145" width="8.54296875" bestFit="1" customWidth="1"/>
    <col min="146" max="146" width="9.453125" bestFit="1" customWidth="1"/>
    <col min="147" max="147" width="8.54296875" bestFit="1" customWidth="1"/>
    <col min="148" max="148" width="9.453125" bestFit="1" customWidth="1"/>
    <col min="149" max="149" width="8.54296875" bestFit="1" customWidth="1"/>
    <col min="150" max="150" width="9.453125" bestFit="1" customWidth="1"/>
    <col min="151" max="151" width="8.54296875" bestFit="1" customWidth="1"/>
    <col min="152" max="152" width="9.453125" bestFit="1" customWidth="1"/>
    <col min="153" max="153" width="8.54296875" bestFit="1" customWidth="1"/>
    <col min="154" max="154" width="9.453125" bestFit="1" customWidth="1"/>
    <col min="155" max="155" width="8.54296875" bestFit="1" customWidth="1"/>
    <col min="156" max="156" width="9.453125" bestFit="1" customWidth="1"/>
    <col min="157" max="157" width="8.54296875" bestFit="1" customWidth="1"/>
    <col min="158" max="158" width="9.453125" bestFit="1" customWidth="1"/>
    <col min="159" max="159" width="8.54296875" bestFit="1" customWidth="1"/>
    <col min="160" max="160" width="9.453125" bestFit="1" customWidth="1"/>
    <col min="161" max="161" width="8.54296875" bestFit="1" customWidth="1"/>
    <col min="162" max="162" width="9.453125" bestFit="1" customWidth="1"/>
    <col min="163" max="163" width="8.54296875" bestFit="1" customWidth="1"/>
    <col min="164" max="164" width="9.453125" bestFit="1" customWidth="1"/>
    <col min="165" max="165" width="8.54296875" bestFit="1" customWidth="1"/>
    <col min="166" max="166" width="9.453125" bestFit="1" customWidth="1"/>
    <col min="167" max="167" width="8.54296875" bestFit="1" customWidth="1"/>
    <col min="168" max="168" width="9.453125" bestFit="1" customWidth="1"/>
    <col min="169" max="169" width="8.54296875" bestFit="1" customWidth="1"/>
    <col min="170" max="170" width="9.453125" bestFit="1" customWidth="1"/>
    <col min="171" max="171" width="8.54296875" bestFit="1" customWidth="1"/>
    <col min="172" max="172" width="9.453125" bestFit="1" customWidth="1"/>
    <col min="173" max="173" width="8.54296875" bestFit="1" customWidth="1"/>
    <col min="174" max="174" width="9.453125" bestFit="1" customWidth="1"/>
    <col min="175" max="175" width="8.54296875" bestFit="1" customWidth="1"/>
    <col min="176" max="176" width="9.453125" bestFit="1" customWidth="1"/>
    <col min="177" max="177" width="8.54296875" bestFit="1" customWidth="1"/>
    <col min="178" max="178" width="9.453125" bestFit="1" customWidth="1"/>
    <col min="179" max="179" width="8.54296875" bestFit="1" customWidth="1"/>
    <col min="180" max="180" width="9.453125" bestFit="1" customWidth="1"/>
    <col min="181" max="181" width="8.54296875" bestFit="1" customWidth="1"/>
    <col min="182" max="182" width="9.453125" bestFit="1" customWidth="1"/>
    <col min="183" max="183" width="8.54296875" bestFit="1" customWidth="1"/>
    <col min="184" max="184" width="9.453125" bestFit="1" customWidth="1"/>
    <col min="185" max="185" width="8.54296875" bestFit="1" customWidth="1"/>
    <col min="186" max="186" width="9.453125" bestFit="1" customWidth="1"/>
    <col min="187" max="187" width="8.54296875" bestFit="1" customWidth="1"/>
    <col min="188" max="188" width="9.453125" bestFit="1" customWidth="1"/>
    <col min="189" max="189" width="8.54296875" bestFit="1" customWidth="1"/>
    <col min="190" max="190" width="9.453125" bestFit="1" customWidth="1"/>
    <col min="191" max="191" width="8.54296875" bestFit="1" customWidth="1"/>
    <col min="192" max="192" width="9.453125" bestFit="1" customWidth="1"/>
    <col min="193" max="193" width="8.54296875" bestFit="1" customWidth="1"/>
    <col min="194" max="194" width="9.453125" bestFit="1" customWidth="1"/>
    <col min="195" max="195" width="8.54296875" bestFit="1" customWidth="1"/>
    <col min="196" max="196" width="9.453125" bestFit="1" customWidth="1"/>
    <col min="197" max="197" width="8.54296875" bestFit="1" customWidth="1"/>
    <col min="198" max="198" width="9.453125" bestFit="1" customWidth="1"/>
    <col min="199" max="199" width="8.54296875" bestFit="1" customWidth="1"/>
    <col min="200" max="200" width="9.453125" bestFit="1" customWidth="1"/>
    <col min="201" max="201" width="8.54296875" bestFit="1" customWidth="1"/>
    <col min="202" max="202" width="9.453125" bestFit="1" customWidth="1"/>
    <col min="203" max="203" width="8.54296875" bestFit="1" customWidth="1"/>
    <col min="204" max="204" width="9.453125" bestFit="1" customWidth="1"/>
    <col min="205" max="205" width="8.54296875" bestFit="1" customWidth="1"/>
    <col min="206" max="206" width="9.453125" bestFit="1" customWidth="1"/>
    <col min="207" max="207" width="8.54296875" bestFit="1" customWidth="1"/>
    <col min="208" max="208" width="9.453125" bestFit="1" customWidth="1"/>
    <col min="209" max="209" width="8.54296875" bestFit="1" customWidth="1"/>
    <col min="210" max="210" width="9.453125" bestFit="1" customWidth="1"/>
    <col min="211" max="211" width="8.54296875" bestFit="1" customWidth="1"/>
    <col min="212" max="212" width="9.453125" bestFit="1" customWidth="1"/>
    <col min="213" max="213" width="8.54296875" bestFit="1" customWidth="1"/>
    <col min="214" max="214" width="9.453125" bestFit="1" customWidth="1"/>
    <col min="215" max="215" width="8.54296875" bestFit="1" customWidth="1"/>
    <col min="216" max="216" width="10.453125" bestFit="1" customWidth="1"/>
    <col min="217" max="217" width="9.54296875" bestFit="1" customWidth="1"/>
    <col min="218" max="218" width="10.453125" bestFit="1" customWidth="1"/>
    <col min="219" max="219" width="9.54296875" bestFit="1" customWidth="1"/>
    <col min="220" max="220" width="10.453125" bestFit="1" customWidth="1"/>
    <col min="221" max="221" width="9.54296875" bestFit="1" customWidth="1"/>
    <col min="222" max="222" width="10.453125" bestFit="1" customWidth="1"/>
    <col min="223" max="223" width="9.54296875" bestFit="1" customWidth="1"/>
    <col min="224" max="224" width="10.453125" bestFit="1" customWidth="1"/>
    <col min="225" max="225" width="9.54296875" bestFit="1" customWidth="1"/>
    <col min="226" max="226" width="10.453125" bestFit="1" customWidth="1"/>
    <col min="227" max="227" width="9.54296875" bestFit="1" customWidth="1"/>
    <col min="228" max="228" width="10.453125" bestFit="1" customWidth="1"/>
    <col min="229" max="229" width="9.54296875" bestFit="1" customWidth="1"/>
    <col min="230" max="230" width="10.453125" bestFit="1" customWidth="1"/>
    <col min="231" max="231" width="9.54296875" bestFit="1" customWidth="1"/>
    <col min="232" max="232" width="10.453125" bestFit="1" customWidth="1"/>
    <col min="233" max="233" width="9.54296875" bestFit="1" customWidth="1"/>
    <col min="234" max="234" width="10.453125" bestFit="1" customWidth="1"/>
    <col min="235" max="235" width="9.54296875" bestFit="1" customWidth="1"/>
    <col min="236" max="236" width="10.453125" bestFit="1" customWidth="1"/>
    <col min="237" max="237" width="9.54296875" bestFit="1" customWidth="1"/>
    <col min="238" max="238" width="11.81640625" bestFit="1" customWidth="1"/>
    <col min="239" max="239" width="10.453125" bestFit="1" customWidth="1"/>
    <col min="240" max="240" width="18.81640625" bestFit="1" customWidth="1"/>
    <col min="241" max="241" width="15.81640625" bestFit="1" customWidth="1"/>
    <col min="242" max="242" width="7.26953125" bestFit="1" customWidth="1"/>
    <col min="243" max="243" width="8" bestFit="1" customWidth="1"/>
    <col min="244" max="244" width="14.36328125" bestFit="1" customWidth="1"/>
    <col min="245" max="245" width="15.90625" bestFit="1" customWidth="1"/>
    <col min="246" max="246" width="18.26953125" bestFit="1" customWidth="1"/>
    <col min="247" max="247" width="23.6328125" bestFit="1" customWidth="1"/>
    <col min="248" max="248" width="17.81640625" bestFit="1" customWidth="1"/>
    <col min="249" max="249" width="18.54296875" bestFit="1" customWidth="1"/>
    <col min="250" max="250" width="20.54296875" bestFit="1" customWidth="1"/>
  </cols>
  <sheetData>
    <row r="1" spans="1:250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35">
      <c r="A2">
        <v>102073</v>
      </c>
      <c r="B2">
        <v>-1816767488</v>
      </c>
      <c r="C2">
        <v>3132</v>
      </c>
      <c r="D2" t="s">
        <v>316</v>
      </c>
      <c r="E2" t="s">
        <v>317</v>
      </c>
      <c r="F2">
        <v>3136</v>
      </c>
      <c r="G2" t="s">
        <v>318</v>
      </c>
      <c r="H2" t="s">
        <v>317</v>
      </c>
      <c r="I2">
        <v>412</v>
      </c>
      <c r="J2" t="s">
        <v>323</v>
      </c>
      <c r="K2" t="s">
        <v>315</v>
      </c>
      <c r="L2">
        <v>3215</v>
      </c>
      <c r="M2" t="s">
        <v>319</v>
      </c>
      <c r="N2" t="s">
        <v>319</v>
      </c>
      <c r="O2">
        <v>3215</v>
      </c>
      <c r="P2" t="s">
        <v>319</v>
      </c>
      <c r="Q2" t="s">
        <v>319</v>
      </c>
      <c r="R2" t="s">
        <v>272</v>
      </c>
      <c r="S2" s="25">
        <v>284405.92430000001</v>
      </c>
      <c r="U2" s="25">
        <v>1</v>
      </c>
      <c r="IF2">
        <v>3215</v>
      </c>
      <c r="IG2" t="s">
        <v>319</v>
      </c>
      <c r="IH2" t="s">
        <v>320</v>
      </c>
      <c r="IK2">
        <v>-2</v>
      </c>
      <c r="IL2" t="s">
        <v>265</v>
      </c>
      <c r="IM2" t="s">
        <v>266</v>
      </c>
    </row>
    <row r="3" spans="1:250" x14ac:dyDescent="0.35">
      <c r="A3">
        <v>102074</v>
      </c>
      <c r="B3">
        <v>-1816767488</v>
      </c>
      <c r="C3">
        <v>3132</v>
      </c>
      <c r="D3" t="s">
        <v>316</v>
      </c>
      <c r="E3" t="s">
        <v>317</v>
      </c>
      <c r="F3">
        <v>3136</v>
      </c>
      <c r="G3" t="s">
        <v>318</v>
      </c>
      <c r="H3" t="s">
        <v>317</v>
      </c>
      <c r="I3">
        <v>394</v>
      </c>
      <c r="J3" t="s">
        <v>293</v>
      </c>
      <c r="K3" t="s">
        <v>304</v>
      </c>
      <c r="L3">
        <v>3215</v>
      </c>
      <c r="M3" t="s">
        <v>319</v>
      </c>
      <c r="N3" t="s">
        <v>319</v>
      </c>
      <c r="O3">
        <v>3215</v>
      </c>
      <c r="P3" t="s">
        <v>319</v>
      </c>
      <c r="Q3" t="s">
        <v>319</v>
      </c>
      <c r="R3" t="s">
        <v>272</v>
      </c>
      <c r="S3" s="25">
        <v>279361.52069999999</v>
      </c>
      <c r="U3" s="25">
        <v>1</v>
      </c>
      <c r="IF3">
        <v>3215</v>
      </c>
      <c r="IG3" t="s">
        <v>319</v>
      </c>
      <c r="IH3" t="s">
        <v>320</v>
      </c>
      <c r="IK3">
        <v>-2</v>
      </c>
      <c r="IL3" t="s">
        <v>265</v>
      </c>
      <c r="IM3" t="s">
        <v>266</v>
      </c>
    </row>
    <row r="4" spans="1:250" x14ac:dyDescent="0.35">
      <c r="A4">
        <v>102075</v>
      </c>
      <c r="B4">
        <v>-1816767488</v>
      </c>
      <c r="C4">
        <v>3132</v>
      </c>
      <c r="D4" t="s">
        <v>316</v>
      </c>
      <c r="E4" t="s">
        <v>317</v>
      </c>
      <c r="F4">
        <v>3136</v>
      </c>
      <c r="G4" t="s">
        <v>318</v>
      </c>
      <c r="H4" t="s">
        <v>317</v>
      </c>
      <c r="I4">
        <v>391</v>
      </c>
      <c r="J4" t="s">
        <v>294</v>
      </c>
      <c r="K4" t="s">
        <v>305</v>
      </c>
      <c r="L4">
        <v>3215</v>
      </c>
      <c r="M4" t="s">
        <v>319</v>
      </c>
      <c r="N4" t="s">
        <v>319</v>
      </c>
      <c r="O4">
        <v>3215</v>
      </c>
      <c r="P4" t="s">
        <v>319</v>
      </c>
      <c r="Q4" t="s">
        <v>319</v>
      </c>
      <c r="R4" t="s">
        <v>272</v>
      </c>
      <c r="S4" s="25">
        <v>275820.82010000001</v>
      </c>
      <c r="U4" s="25">
        <v>1</v>
      </c>
      <c r="IF4">
        <v>3215</v>
      </c>
      <c r="IG4" t="s">
        <v>319</v>
      </c>
      <c r="IH4" t="s">
        <v>320</v>
      </c>
      <c r="IK4">
        <v>-2</v>
      </c>
      <c r="IL4" t="s">
        <v>265</v>
      </c>
      <c r="IM4" t="s">
        <v>266</v>
      </c>
    </row>
    <row r="5" spans="1:250" x14ac:dyDescent="0.35">
      <c r="A5">
        <v>102076</v>
      </c>
      <c r="B5">
        <v>-1816767488</v>
      </c>
      <c r="C5">
        <v>3132</v>
      </c>
      <c r="D5" t="s">
        <v>316</v>
      </c>
      <c r="E5" t="s">
        <v>317</v>
      </c>
      <c r="F5">
        <v>3136</v>
      </c>
      <c r="G5" t="s">
        <v>318</v>
      </c>
      <c r="H5" t="s">
        <v>317</v>
      </c>
      <c r="I5">
        <v>388</v>
      </c>
      <c r="J5" t="s">
        <v>301</v>
      </c>
      <c r="K5" t="s">
        <v>306</v>
      </c>
      <c r="L5">
        <v>3215</v>
      </c>
      <c r="M5" t="s">
        <v>319</v>
      </c>
      <c r="N5" t="s">
        <v>319</v>
      </c>
      <c r="O5">
        <v>3215</v>
      </c>
      <c r="P5" t="s">
        <v>319</v>
      </c>
      <c r="Q5" t="s">
        <v>319</v>
      </c>
      <c r="R5" t="s">
        <v>272</v>
      </c>
      <c r="S5" s="25">
        <v>268524.78840000002</v>
      </c>
      <c r="U5" s="25">
        <v>1</v>
      </c>
      <c r="IF5">
        <v>3215</v>
      </c>
      <c r="IG5" t="s">
        <v>319</v>
      </c>
      <c r="IH5" t="s">
        <v>320</v>
      </c>
      <c r="IK5">
        <v>-2</v>
      </c>
      <c r="IL5" t="s">
        <v>265</v>
      </c>
      <c r="IM5" t="s">
        <v>266</v>
      </c>
    </row>
    <row r="6" spans="1:250" x14ac:dyDescent="0.35">
      <c r="A6">
        <v>102077</v>
      </c>
      <c r="B6">
        <v>-1816767488</v>
      </c>
      <c r="C6">
        <v>3132</v>
      </c>
      <c r="D6" t="s">
        <v>316</v>
      </c>
      <c r="E6" t="s">
        <v>317</v>
      </c>
      <c r="F6">
        <v>3136</v>
      </c>
      <c r="G6" t="s">
        <v>318</v>
      </c>
      <c r="H6" t="s">
        <v>317</v>
      </c>
      <c r="I6">
        <v>380</v>
      </c>
      <c r="J6" t="s">
        <v>302</v>
      </c>
      <c r="K6" t="s">
        <v>307</v>
      </c>
      <c r="L6">
        <v>3215</v>
      </c>
      <c r="M6" t="s">
        <v>319</v>
      </c>
      <c r="N6" t="s">
        <v>319</v>
      </c>
      <c r="O6">
        <v>3215</v>
      </c>
      <c r="P6" t="s">
        <v>319</v>
      </c>
      <c r="Q6" t="s">
        <v>319</v>
      </c>
      <c r="R6" t="s">
        <v>272</v>
      </c>
      <c r="S6" s="25">
        <v>262431.55200000003</v>
      </c>
      <c r="U6" s="25">
        <v>1</v>
      </c>
      <c r="IF6">
        <v>3215</v>
      </c>
      <c r="IG6" t="s">
        <v>319</v>
      </c>
      <c r="IH6" t="s">
        <v>320</v>
      </c>
      <c r="IK6">
        <v>-2</v>
      </c>
      <c r="IL6" t="s">
        <v>265</v>
      </c>
      <c r="IM6" t="s">
        <v>266</v>
      </c>
    </row>
    <row r="7" spans="1:250" x14ac:dyDescent="0.35">
      <c r="A7">
        <v>102078</v>
      </c>
      <c r="B7">
        <v>-1816767488</v>
      </c>
      <c r="C7">
        <v>3132</v>
      </c>
      <c r="D7" t="s">
        <v>316</v>
      </c>
      <c r="E7" t="s">
        <v>317</v>
      </c>
      <c r="F7">
        <v>3136</v>
      </c>
      <c r="G7" t="s">
        <v>318</v>
      </c>
      <c r="H7" t="s">
        <v>317</v>
      </c>
      <c r="I7">
        <v>374</v>
      </c>
      <c r="J7" t="s">
        <v>303</v>
      </c>
      <c r="K7" t="s">
        <v>308</v>
      </c>
      <c r="L7">
        <v>3215</v>
      </c>
      <c r="M7" t="s">
        <v>319</v>
      </c>
      <c r="N7" t="s">
        <v>319</v>
      </c>
      <c r="O7">
        <v>3215</v>
      </c>
      <c r="P7" t="s">
        <v>319</v>
      </c>
      <c r="Q7" t="s">
        <v>319</v>
      </c>
      <c r="R7" t="s">
        <v>272</v>
      </c>
      <c r="S7" s="25">
        <v>256762.67449999999</v>
      </c>
      <c r="U7" s="25">
        <v>1</v>
      </c>
      <c r="IF7">
        <v>3215</v>
      </c>
      <c r="IG7" t="s">
        <v>319</v>
      </c>
      <c r="IH7" t="s">
        <v>320</v>
      </c>
      <c r="IK7">
        <v>-2</v>
      </c>
      <c r="IL7" t="s">
        <v>265</v>
      </c>
      <c r="IM7" t="s">
        <v>266</v>
      </c>
    </row>
    <row r="8" spans="1:250" x14ac:dyDescent="0.35">
      <c r="A8">
        <v>102079</v>
      </c>
      <c r="B8">
        <v>-1816767488</v>
      </c>
      <c r="C8">
        <v>3132</v>
      </c>
      <c r="D8" t="s">
        <v>316</v>
      </c>
      <c r="E8" t="s">
        <v>317</v>
      </c>
      <c r="F8">
        <v>3136</v>
      </c>
      <c r="G8" t="s">
        <v>318</v>
      </c>
      <c r="H8" t="s">
        <v>317</v>
      </c>
      <c r="I8">
        <v>368</v>
      </c>
      <c r="J8" t="s">
        <v>299</v>
      </c>
      <c r="K8" t="s">
        <v>309</v>
      </c>
      <c r="L8">
        <v>3215</v>
      </c>
      <c r="M8" t="s">
        <v>319</v>
      </c>
      <c r="N8" t="s">
        <v>319</v>
      </c>
      <c r="O8">
        <v>3215</v>
      </c>
      <c r="P8" t="s">
        <v>319</v>
      </c>
      <c r="Q8" t="s">
        <v>319</v>
      </c>
      <c r="R8" t="s">
        <v>272</v>
      </c>
      <c r="S8" s="25">
        <v>251251.9803</v>
      </c>
      <c r="U8" s="25">
        <v>1</v>
      </c>
      <c r="IF8">
        <v>3215</v>
      </c>
      <c r="IG8" t="s">
        <v>319</v>
      </c>
      <c r="IH8" t="s">
        <v>320</v>
      </c>
      <c r="IK8">
        <v>-2</v>
      </c>
      <c r="IL8" t="s">
        <v>265</v>
      </c>
      <c r="IM8" t="s">
        <v>266</v>
      </c>
    </row>
    <row r="9" spans="1:250" x14ac:dyDescent="0.35">
      <c r="A9">
        <v>102080</v>
      </c>
      <c r="B9">
        <v>-1816767488</v>
      </c>
      <c r="C9">
        <v>3132</v>
      </c>
      <c r="D9" t="s">
        <v>316</v>
      </c>
      <c r="E9" t="s">
        <v>317</v>
      </c>
      <c r="F9">
        <v>3136</v>
      </c>
      <c r="G9" t="s">
        <v>318</v>
      </c>
      <c r="H9" t="s">
        <v>317</v>
      </c>
      <c r="I9">
        <v>359</v>
      </c>
      <c r="J9" t="s">
        <v>300</v>
      </c>
      <c r="K9" t="s">
        <v>310</v>
      </c>
      <c r="L9">
        <v>3215</v>
      </c>
      <c r="M9" t="s">
        <v>319</v>
      </c>
      <c r="N9" t="s">
        <v>319</v>
      </c>
      <c r="O9">
        <v>3215</v>
      </c>
      <c r="P9" t="s">
        <v>319</v>
      </c>
      <c r="Q9" t="s">
        <v>319</v>
      </c>
      <c r="R9" t="s">
        <v>272</v>
      </c>
      <c r="S9" s="25">
        <v>245894.40059999999</v>
      </c>
      <c r="U9" s="25">
        <v>1</v>
      </c>
      <c r="IF9">
        <v>3215</v>
      </c>
      <c r="IG9" t="s">
        <v>319</v>
      </c>
      <c r="IH9" t="s">
        <v>320</v>
      </c>
      <c r="IK9">
        <v>-2</v>
      </c>
      <c r="IL9" t="s">
        <v>265</v>
      </c>
      <c r="IM9" t="s">
        <v>266</v>
      </c>
    </row>
    <row r="10" spans="1:250" x14ac:dyDescent="0.35">
      <c r="A10">
        <v>102081</v>
      </c>
      <c r="B10">
        <v>-1816767488</v>
      </c>
      <c r="C10">
        <v>3132</v>
      </c>
      <c r="D10" t="s">
        <v>316</v>
      </c>
      <c r="E10" t="s">
        <v>317</v>
      </c>
      <c r="F10">
        <v>3136</v>
      </c>
      <c r="G10" t="s">
        <v>318</v>
      </c>
      <c r="H10" t="s">
        <v>317</v>
      </c>
      <c r="I10">
        <v>355</v>
      </c>
      <c r="J10" t="s">
        <v>296</v>
      </c>
      <c r="K10" t="s">
        <v>311</v>
      </c>
      <c r="L10">
        <v>3215</v>
      </c>
      <c r="M10" t="s">
        <v>319</v>
      </c>
      <c r="N10" t="s">
        <v>319</v>
      </c>
      <c r="O10">
        <v>3215</v>
      </c>
      <c r="P10" t="s">
        <v>319</v>
      </c>
      <c r="Q10" t="s">
        <v>319</v>
      </c>
      <c r="R10" t="s">
        <v>272</v>
      </c>
      <c r="S10" s="25">
        <v>230969.5245</v>
      </c>
      <c r="U10" s="25">
        <v>1</v>
      </c>
      <c r="IF10">
        <v>3215</v>
      </c>
      <c r="IG10" t="s">
        <v>319</v>
      </c>
      <c r="IH10" t="s">
        <v>320</v>
      </c>
      <c r="IK10">
        <v>-2</v>
      </c>
      <c r="IL10" t="s">
        <v>265</v>
      </c>
      <c r="IM10" t="s">
        <v>266</v>
      </c>
    </row>
    <row r="11" spans="1:250" x14ac:dyDescent="0.35">
      <c r="A11">
        <v>102082</v>
      </c>
      <c r="B11">
        <v>-1816767488</v>
      </c>
      <c r="C11">
        <v>3132</v>
      </c>
      <c r="D11" t="s">
        <v>316</v>
      </c>
      <c r="E11" t="s">
        <v>317</v>
      </c>
      <c r="F11">
        <v>3136</v>
      </c>
      <c r="G11" t="s">
        <v>318</v>
      </c>
      <c r="H11" t="s">
        <v>317</v>
      </c>
      <c r="I11">
        <v>346</v>
      </c>
      <c r="J11" t="s">
        <v>297</v>
      </c>
      <c r="K11" t="s">
        <v>312</v>
      </c>
      <c r="L11">
        <v>3215</v>
      </c>
      <c r="M11" t="s">
        <v>319</v>
      </c>
      <c r="N11" t="s">
        <v>319</v>
      </c>
      <c r="O11">
        <v>3215</v>
      </c>
      <c r="P11" t="s">
        <v>319</v>
      </c>
      <c r="Q11" t="s">
        <v>319</v>
      </c>
      <c r="R11" t="s">
        <v>272</v>
      </c>
      <c r="S11" s="25">
        <v>214846.8823</v>
      </c>
      <c r="U11" s="25">
        <v>1</v>
      </c>
      <c r="IF11">
        <v>3215</v>
      </c>
      <c r="IG11" t="s">
        <v>319</v>
      </c>
      <c r="IH11" t="s">
        <v>320</v>
      </c>
      <c r="IK11">
        <v>-2</v>
      </c>
      <c r="IL11" t="s">
        <v>265</v>
      </c>
      <c r="IM11" t="s">
        <v>266</v>
      </c>
    </row>
    <row r="12" spans="1:250" x14ac:dyDescent="0.35">
      <c r="A12">
        <v>102083</v>
      </c>
      <c r="B12">
        <v>-1816767488</v>
      </c>
      <c r="C12">
        <v>3132</v>
      </c>
      <c r="D12" t="s">
        <v>316</v>
      </c>
      <c r="E12" t="s">
        <v>317</v>
      </c>
      <c r="F12">
        <v>3136</v>
      </c>
      <c r="G12" t="s">
        <v>318</v>
      </c>
      <c r="H12" t="s">
        <v>317</v>
      </c>
      <c r="I12">
        <v>340</v>
      </c>
      <c r="J12" t="s">
        <v>298</v>
      </c>
      <c r="K12" t="s">
        <v>313</v>
      </c>
      <c r="L12">
        <v>3215</v>
      </c>
      <c r="M12" t="s">
        <v>319</v>
      </c>
      <c r="N12" t="s">
        <v>319</v>
      </c>
      <c r="O12">
        <v>3215</v>
      </c>
      <c r="P12" t="s">
        <v>319</v>
      </c>
      <c r="Q12" t="s">
        <v>319</v>
      </c>
      <c r="R12" t="s">
        <v>272</v>
      </c>
      <c r="S12" s="25">
        <v>286490.5674</v>
      </c>
      <c r="U12" s="25">
        <v>1</v>
      </c>
      <c r="IF12">
        <v>3215</v>
      </c>
      <c r="IG12" t="s">
        <v>319</v>
      </c>
      <c r="IH12" t="s">
        <v>320</v>
      </c>
      <c r="IK12">
        <v>-2</v>
      </c>
      <c r="IL12" t="s">
        <v>265</v>
      </c>
      <c r="IM12" t="s">
        <v>266</v>
      </c>
    </row>
    <row r="13" spans="1:250" x14ac:dyDescent="0.35">
      <c r="A13">
        <v>102084</v>
      </c>
      <c r="B13">
        <v>-1816767488</v>
      </c>
      <c r="C13">
        <v>3132</v>
      </c>
      <c r="D13" t="s">
        <v>316</v>
      </c>
      <c r="E13" t="s">
        <v>317</v>
      </c>
      <c r="F13">
        <v>3136</v>
      </c>
      <c r="G13" t="s">
        <v>318</v>
      </c>
      <c r="H13" t="s">
        <v>317</v>
      </c>
      <c r="I13">
        <v>331</v>
      </c>
      <c r="J13" t="s">
        <v>295</v>
      </c>
      <c r="K13" t="s">
        <v>314</v>
      </c>
      <c r="L13">
        <v>3215</v>
      </c>
      <c r="M13" t="s">
        <v>319</v>
      </c>
      <c r="N13" t="s">
        <v>319</v>
      </c>
      <c r="O13">
        <v>3215</v>
      </c>
      <c r="P13" t="s">
        <v>319</v>
      </c>
      <c r="Q13" t="s">
        <v>319</v>
      </c>
      <c r="R13" t="s">
        <v>272</v>
      </c>
      <c r="S13" s="25">
        <v>240336.7862</v>
      </c>
      <c r="U13" s="25">
        <v>1</v>
      </c>
      <c r="IF13">
        <v>3215</v>
      </c>
      <c r="IG13" t="s">
        <v>319</v>
      </c>
      <c r="IH13" t="s">
        <v>320</v>
      </c>
      <c r="IK13">
        <v>-2</v>
      </c>
      <c r="IL13" t="s">
        <v>265</v>
      </c>
      <c r="IM13" t="s">
        <v>266</v>
      </c>
    </row>
    <row r="14" spans="1:250" x14ac:dyDescent="0.35">
      <c r="A14">
        <v>102085</v>
      </c>
      <c r="B14">
        <v>-1816767488</v>
      </c>
      <c r="C14">
        <v>3132</v>
      </c>
      <c r="D14" t="s">
        <v>316</v>
      </c>
      <c r="E14" t="s">
        <v>317</v>
      </c>
      <c r="F14">
        <v>3136</v>
      </c>
      <c r="G14" t="s">
        <v>318</v>
      </c>
      <c r="H14" t="s">
        <v>317</v>
      </c>
      <c r="I14">
        <v>412</v>
      </c>
      <c r="J14" t="s">
        <v>323</v>
      </c>
      <c r="K14" t="s">
        <v>315</v>
      </c>
      <c r="L14">
        <v>3215</v>
      </c>
      <c r="M14" t="s">
        <v>319</v>
      </c>
      <c r="N14" t="s">
        <v>319</v>
      </c>
      <c r="O14">
        <v>3215</v>
      </c>
      <c r="P14" t="s">
        <v>319</v>
      </c>
      <c r="Q14" t="s">
        <v>319</v>
      </c>
      <c r="R14" t="s">
        <v>270</v>
      </c>
      <c r="S14" s="25">
        <v>284405.92430000001</v>
      </c>
      <c r="U14" s="25">
        <v>2</v>
      </c>
      <c r="IF14">
        <v>3215</v>
      </c>
      <c r="IG14" t="s">
        <v>319</v>
      </c>
      <c r="IH14" t="s">
        <v>320</v>
      </c>
      <c r="IK14">
        <v>-2</v>
      </c>
      <c r="IL14" t="s">
        <v>265</v>
      </c>
      <c r="IM14" t="s">
        <v>266</v>
      </c>
    </row>
    <row r="15" spans="1:250" x14ac:dyDescent="0.35">
      <c r="A15">
        <v>102086</v>
      </c>
      <c r="B15">
        <v>-1816767488</v>
      </c>
      <c r="C15">
        <v>3132</v>
      </c>
      <c r="D15" t="s">
        <v>316</v>
      </c>
      <c r="E15" t="s">
        <v>317</v>
      </c>
      <c r="F15">
        <v>3136</v>
      </c>
      <c r="G15" t="s">
        <v>318</v>
      </c>
      <c r="H15" t="s">
        <v>317</v>
      </c>
      <c r="I15">
        <v>394</v>
      </c>
      <c r="J15" t="s">
        <v>293</v>
      </c>
      <c r="K15" t="s">
        <v>304</v>
      </c>
      <c r="L15">
        <v>3215</v>
      </c>
      <c r="M15" t="s">
        <v>319</v>
      </c>
      <c r="N15" t="s">
        <v>319</v>
      </c>
      <c r="O15">
        <v>3215</v>
      </c>
      <c r="P15" t="s">
        <v>319</v>
      </c>
      <c r="Q15" t="s">
        <v>319</v>
      </c>
      <c r="R15" t="s">
        <v>270</v>
      </c>
      <c r="S15" s="25">
        <v>279361.52069999999</v>
      </c>
      <c r="U15" s="25">
        <v>2</v>
      </c>
      <c r="IF15">
        <v>3215</v>
      </c>
      <c r="IG15" t="s">
        <v>319</v>
      </c>
      <c r="IH15" t="s">
        <v>320</v>
      </c>
      <c r="IK15">
        <v>-2</v>
      </c>
      <c r="IL15" t="s">
        <v>265</v>
      </c>
      <c r="IM15" t="s">
        <v>266</v>
      </c>
    </row>
    <row r="16" spans="1:250" x14ac:dyDescent="0.35">
      <c r="A16">
        <v>102087</v>
      </c>
      <c r="B16">
        <v>-1816767488</v>
      </c>
      <c r="C16">
        <v>3132</v>
      </c>
      <c r="D16" t="s">
        <v>316</v>
      </c>
      <c r="E16" t="s">
        <v>317</v>
      </c>
      <c r="F16">
        <v>3136</v>
      </c>
      <c r="G16" t="s">
        <v>318</v>
      </c>
      <c r="H16" t="s">
        <v>317</v>
      </c>
      <c r="I16">
        <v>391</v>
      </c>
      <c r="J16" t="s">
        <v>294</v>
      </c>
      <c r="K16" t="s">
        <v>305</v>
      </c>
      <c r="L16">
        <v>3215</v>
      </c>
      <c r="M16" t="s">
        <v>319</v>
      </c>
      <c r="N16" t="s">
        <v>319</v>
      </c>
      <c r="O16">
        <v>3215</v>
      </c>
      <c r="P16" t="s">
        <v>319</v>
      </c>
      <c r="Q16" t="s">
        <v>319</v>
      </c>
      <c r="R16" t="s">
        <v>270</v>
      </c>
      <c r="S16" s="25">
        <v>275820.82010000001</v>
      </c>
      <c r="U16" s="25">
        <v>2</v>
      </c>
      <c r="IF16">
        <v>3215</v>
      </c>
      <c r="IG16" t="s">
        <v>319</v>
      </c>
      <c r="IH16" t="s">
        <v>320</v>
      </c>
      <c r="IK16">
        <v>-2</v>
      </c>
      <c r="IL16" t="s">
        <v>265</v>
      </c>
      <c r="IM16" t="s">
        <v>266</v>
      </c>
    </row>
    <row r="17" spans="1:247" x14ac:dyDescent="0.35">
      <c r="A17">
        <v>102088</v>
      </c>
      <c r="B17">
        <v>-1816767488</v>
      </c>
      <c r="C17">
        <v>3132</v>
      </c>
      <c r="D17" t="s">
        <v>316</v>
      </c>
      <c r="E17" t="s">
        <v>317</v>
      </c>
      <c r="F17">
        <v>3136</v>
      </c>
      <c r="G17" t="s">
        <v>318</v>
      </c>
      <c r="H17" t="s">
        <v>317</v>
      </c>
      <c r="I17">
        <v>388</v>
      </c>
      <c r="J17" t="s">
        <v>301</v>
      </c>
      <c r="K17" t="s">
        <v>306</v>
      </c>
      <c r="L17">
        <v>3215</v>
      </c>
      <c r="M17" t="s">
        <v>319</v>
      </c>
      <c r="N17" t="s">
        <v>319</v>
      </c>
      <c r="O17">
        <v>3215</v>
      </c>
      <c r="P17" t="s">
        <v>319</v>
      </c>
      <c r="Q17" t="s">
        <v>319</v>
      </c>
      <c r="R17" t="s">
        <v>270</v>
      </c>
      <c r="S17" s="25">
        <v>268524.78840000002</v>
      </c>
      <c r="U17" s="25">
        <v>2</v>
      </c>
      <c r="IF17">
        <v>3215</v>
      </c>
      <c r="IG17" t="s">
        <v>319</v>
      </c>
      <c r="IH17" t="s">
        <v>320</v>
      </c>
      <c r="IK17">
        <v>-2</v>
      </c>
      <c r="IL17" t="s">
        <v>265</v>
      </c>
      <c r="IM17" t="s">
        <v>266</v>
      </c>
    </row>
    <row r="18" spans="1:247" x14ac:dyDescent="0.35">
      <c r="A18">
        <v>102089</v>
      </c>
      <c r="B18">
        <v>-1816767488</v>
      </c>
      <c r="C18">
        <v>3132</v>
      </c>
      <c r="D18" t="s">
        <v>316</v>
      </c>
      <c r="E18" t="s">
        <v>317</v>
      </c>
      <c r="F18">
        <v>3136</v>
      </c>
      <c r="G18" t="s">
        <v>318</v>
      </c>
      <c r="H18" t="s">
        <v>317</v>
      </c>
      <c r="I18">
        <v>380</v>
      </c>
      <c r="J18" t="s">
        <v>302</v>
      </c>
      <c r="K18" t="s">
        <v>307</v>
      </c>
      <c r="L18">
        <v>3215</v>
      </c>
      <c r="M18" t="s">
        <v>319</v>
      </c>
      <c r="N18" t="s">
        <v>319</v>
      </c>
      <c r="O18">
        <v>3215</v>
      </c>
      <c r="P18" t="s">
        <v>319</v>
      </c>
      <c r="Q18" t="s">
        <v>319</v>
      </c>
      <c r="R18" t="s">
        <v>270</v>
      </c>
      <c r="S18" s="25">
        <v>262431.55200000003</v>
      </c>
      <c r="U18" s="25">
        <v>2</v>
      </c>
      <c r="IF18">
        <v>3215</v>
      </c>
      <c r="IG18" t="s">
        <v>319</v>
      </c>
      <c r="IH18" t="s">
        <v>320</v>
      </c>
      <c r="IK18">
        <v>-2</v>
      </c>
      <c r="IL18" t="s">
        <v>265</v>
      </c>
      <c r="IM18" t="s">
        <v>266</v>
      </c>
    </row>
    <row r="19" spans="1:247" x14ac:dyDescent="0.35">
      <c r="A19">
        <v>102090</v>
      </c>
      <c r="B19">
        <v>-1816767488</v>
      </c>
      <c r="C19">
        <v>3132</v>
      </c>
      <c r="D19" t="s">
        <v>316</v>
      </c>
      <c r="E19" t="s">
        <v>317</v>
      </c>
      <c r="F19">
        <v>3136</v>
      </c>
      <c r="G19" t="s">
        <v>318</v>
      </c>
      <c r="H19" t="s">
        <v>317</v>
      </c>
      <c r="I19">
        <v>374</v>
      </c>
      <c r="J19" t="s">
        <v>303</v>
      </c>
      <c r="K19" t="s">
        <v>308</v>
      </c>
      <c r="L19">
        <v>3215</v>
      </c>
      <c r="M19" t="s">
        <v>319</v>
      </c>
      <c r="N19" t="s">
        <v>319</v>
      </c>
      <c r="O19">
        <v>3215</v>
      </c>
      <c r="P19" t="s">
        <v>319</v>
      </c>
      <c r="Q19" t="s">
        <v>319</v>
      </c>
      <c r="R19" t="s">
        <v>270</v>
      </c>
      <c r="S19" s="25">
        <v>256762.67449999999</v>
      </c>
      <c r="U19" s="25">
        <v>2</v>
      </c>
      <c r="IF19">
        <v>3215</v>
      </c>
      <c r="IG19" t="s">
        <v>319</v>
      </c>
      <c r="IH19" t="s">
        <v>320</v>
      </c>
      <c r="IK19">
        <v>-2</v>
      </c>
      <c r="IL19" t="s">
        <v>265</v>
      </c>
      <c r="IM19" t="s">
        <v>266</v>
      </c>
    </row>
    <row r="20" spans="1:247" x14ac:dyDescent="0.35">
      <c r="A20">
        <v>102091</v>
      </c>
      <c r="B20">
        <v>-1816767488</v>
      </c>
      <c r="C20">
        <v>3132</v>
      </c>
      <c r="D20" t="s">
        <v>316</v>
      </c>
      <c r="E20" t="s">
        <v>317</v>
      </c>
      <c r="F20">
        <v>3136</v>
      </c>
      <c r="G20" t="s">
        <v>318</v>
      </c>
      <c r="H20" t="s">
        <v>317</v>
      </c>
      <c r="I20">
        <v>368</v>
      </c>
      <c r="J20" t="s">
        <v>299</v>
      </c>
      <c r="K20" t="s">
        <v>309</v>
      </c>
      <c r="L20">
        <v>3215</v>
      </c>
      <c r="M20" t="s">
        <v>319</v>
      </c>
      <c r="N20" t="s">
        <v>319</v>
      </c>
      <c r="O20">
        <v>3215</v>
      </c>
      <c r="P20" t="s">
        <v>319</v>
      </c>
      <c r="Q20" t="s">
        <v>319</v>
      </c>
      <c r="R20" t="s">
        <v>270</v>
      </c>
      <c r="S20" s="25">
        <v>251251.9803</v>
      </c>
      <c r="U20" s="25">
        <v>2</v>
      </c>
      <c r="IF20">
        <v>3215</v>
      </c>
      <c r="IG20" t="s">
        <v>319</v>
      </c>
      <c r="IH20" t="s">
        <v>320</v>
      </c>
      <c r="IK20">
        <v>-2</v>
      </c>
      <c r="IL20" t="s">
        <v>265</v>
      </c>
      <c r="IM20" t="s">
        <v>266</v>
      </c>
    </row>
    <row r="21" spans="1:247" x14ac:dyDescent="0.35">
      <c r="A21">
        <v>102092</v>
      </c>
      <c r="B21">
        <v>-1816767488</v>
      </c>
      <c r="C21">
        <v>3132</v>
      </c>
      <c r="D21" t="s">
        <v>316</v>
      </c>
      <c r="E21" t="s">
        <v>317</v>
      </c>
      <c r="F21">
        <v>3136</v>
      </c>
      <c r="G21" t="s">
        <v>318</v>
      </c>
      <c r="H21" t="s">
        <v>317</v>
      </c>
      <c r="I21">
        <v>359</v>
      </c>
      <c r="J21" t="s">
        <v>300</v>
      </c>
      <c r="K21" t="s">
        <v>310</v>
      </c>
      <c r="L21">
        <v>3215</v>
      </c>
      <c r="M21" t="s">
        <v>319</v>
      </c>
      <c r="N21" t="s">
        <v>319</v>
      </c>
      <c r="O21">
        <v>3215</v>
      </c>
      <c r="P21" t="s">
        <v>319</v>
      </c>
      <c r="Q21" t="s">
        <v>319</v>
      </c>
      <c r="R21" t="s">
        <v>270</v>
      </c>
      <c r="S21" s="25">
        <v>245894.40059999999</v>
      </c>
      <c r="U21" s="25">
        <v>2</v>
      </c>
      <c r="IF21">
        <v>3215</v>
      </c>
      <c r="IG21" t="s">
        <v>319</v>
      </c>
      <c r="IH21" t="s">
        <v>320</v>
      </c>
      <c r="IK21">
        <v>-2</v>
      </c>
      <c r="IL21" t="s">
        <v>265</v>
      </c>
      <c r="IM21" t="s">
        <v>266</v>
      </c>
    </row>
    <row r="22" spans="1:247" x14ac:dyDescent="0.35">
      <c r="A22">
        <v>102093</v>
      </c>
      <c r="B22">
        <v>-1816767488</v>
      </c>
      <c r="C22">
        <v>3132</v>
      </c>
      <c r="D22" t="s">
        <v>316</v>
      </c>
      <c r="E22" t="s">
        <v>317</v>
      </c>
      <c r="F22">
        <v>3136</v>
      </c>
      <c r="G22" t="s">
        <v>318</v>
      </c>
      <c r="H22" t="s">
        <v>317</v>
      </c>
      <c r="I22">
        <v>355</v>
      </c>
      <c r="J22" t="s">
        <v>296</v>
      </c>
      <c r="K22" t="s">
        <v>311</v>
      </c>
      <c r="L22">
        <v>3215</v>
      </c>
      <c r="M22" t="s">
        <v>319</v>
      </c>
      <c r="N22" t="s">
        <v>319</v>
      </c>
      <c r="O22">
        <v>3215</v>
      </c>
      <c r="P22" t="s">
        <v>319</v>
      </c>
      <c r="Q22" t="s">
        <v>319</v>
      </c>
      <c r="R22" t="s">
        <v>270</v>
      </c>
      <c r="S22" s="25">
        <v>230969.5245</v>
      </c>
      <c r="U22" s="25">
        <v>2</v>
      </c>
      <c r="IF22">
        <v>3215</v>
      </c>
      <c r="IG22" t="s">
        <v>319</v>
      </c>
      <c r="IH22" t="s">
        <v>320</v>
      </c>
      <c r="IK22">
        <v>-2</v>
      </c>
      <c r="IL22" t="s">
        <v>265</v>
      </c>
      <c r="IM22" t="s">
        <v>266</v>
      </c>
    </row>
    <row r="23" spans="1:247" x14ac:dyDescent="0.35">
      <c r="A23">
        <v>102094</v>
      </c>
      <c r="B23">
        <v>-1816767488</v>
      </c>
      <c r="C23">
        <v>3132</v>
      </c>
      <c r="D23" t="s">
        <v>316</v>
      </c>
      <c r="E23" t="s">
        <v>317</v>
      </c>
      <c r="F23">
        <v>3136</v>
      </c>
      <c r="G23" t="s">
        <v>318</v>
      </c>
      <c r="H23" t="s">
        <v>317</v>
      </c>
      <c r="I23">
        <v>346</v>
      </c>
      <c r="J23" t="s">
        <v>297</v>
      </c>
      <c r="K23" t="s">
        <v>312</v>
      </c>
      <c r="L23">
        <v>3215</v>
      </c>
      <c r="M23" t="s">
        <v>319</v>
      </c>
      <c r="N23" t="s">
        <v>319</v>
      </c>
      <c r="O23">
        <v>3215</v>
      </c>
      <c r="P23" t="s">
        <v>319</v>
      </c>
      <c r="Q23" t="s">
        <v>319</v>
      </c>
      <c r="R23" t="s">
        <v>270</v>
      </c>
      <c r="S23" s="25">
        <v>214846.8823</v>
      </c>
      <c r="U23" s="25">
        <v>2</v>
      </c>
      <c r="IF23">
        <v>3215</v>
      </c>
      <c r="IG23" t="s">
        <v>319</v>
      </c>
      <c r="IH23" t="s">
        <v>320</v>
      </c>
      <c r="IK23">
        <v>-2</v>
      </c>
      <c r="IL23" t="s">
        <v>265</v>
      </c>
      <c r="IM23" t="s">
        <v>266</v>
      </c>
    </row>
    <row r="24" spans="1:247" x14ac:dyDescent="0.35">
      <c r="A24">
        <v>102095</v>
      </c>
      <c r="B24">
        <v>-1816767488</v>
      </c>
      <c r="C24">
        <v>3132</v>
      </c>
      <c r="D24" t="s">
        <v>316</v>
      </c>
      <c r="E24" t="s">
        <v>317</v>
      </c>
      <c r="F24">
        <v>3136</v>
      </c>
      <c r="G24" t="s">
        <v>318</v>
      </c>
      <c r="H24" t="s">
        <v>317</v>
      </c>
      <c r="I24">
        <v>340</v>
      </c>
      <c r="J24" t="s">
        <v>298</v>
      </c>
      <c r="K24" t="s">
        <v>313</v>
      </c>
      <c r="L24">
        <v>3215</v>
      </c>
      <c r="M24" t="s">
        <v>319</v>
      </c>
      <c r="N24" t="s">
        <v>319</v>
      </c>
      <c r="O24">
        <v>3215</v>
      </c>
      <c r="P24" t="s">
        <v>319</v>
      </c>
      <c r="Q24" t="s">
        <v>319</v>
      </c>
      <c r="R24" t="s">
        <v>270</v>
      </c>
      <c r="S24" s="25">
        <v>286490.5674</v>
      </c>
      <c r="U24" s="25">
        <v>2</v>
      </c>
      <c r="IF24">
        <v>3215</v>
      </c>
      <c r="IG24" t="s">
        <v>319</v>
      </c>
      <c r="IH24" t="s">
        <v>320</v>
      </c>
      <c r="IK24">
        <v>-2</v>
      </c>
      <c r="IL24" t="s">
        <v>265</v>
      </c>
      <c r="IM24" t="s">
        <v>266</v>
      </c>
    </row>
    <row r="25" spans="1:247" x14ac:dyDescent="0.35">
      <c r="A25">
        <v>102096</v>
      </c>
      <c r="B25">
        <v>-1816767488</v>
      </c>
      <c r="C25">
        <v>3132</v>
      </c>
      <c r="D25" t="s">
        <v>316</v>
      </c>
      <c r="E25" t="s">
        <v>317</v>
      </c>
      <c r="F25">
        <v>3136</v>
      </c>
      <c r="G25" t="s">
        <v>318</v>
      </c>
      <c r="H25" t="s">
        <v>317</v>
      </c>
      <c r="I25">
        <v>331</v>
      </c>
      <c r="J25" t="s">
        <v>295</v>
      </c>
      <c r="K25" t="s">
        <v>314</v>
      </c>
      <c r="L25">
        <v>3215</v>
      </c>
      <c r="M25" t="s">
        <v>319</v>
      </c>
      <c r="N25" t="s">
        <v>319</v>
      </c>
      <c r="O25">
        <v>3215</v>
      </c>
      <c r="P25" t="s">
        <v>319</v>
      </c>
      <c r="Q25" t="s">
        <v>319</v>
      </c>
      <c r="R25" t="s">
        <v>270</v>
      </c>
      <c r="S25" s="25">
        <v>240336.7862</v>
      </c>
      <c r="U25" s="25">
        <v>2</v>
      </c>
      <c r="IF25">
        <v>3215</v>
      </c>
      <c r="IG25" t="s">
        <v>319</v>
      </c>
      <c r="IH25" t="s">
        <v>320</v>
      </c>
      <c r="IK25">
        <v>-2</v>
      </c>
      <c r="IL25" t="s">
        <v>265</v>
      </c>
      <c r="IM25" t="s">
        <v>266</v>
      </c>
    </row>
    <row r="26" spans="1:247" x14ac:dyDescent="0.35">
      <c r="A26">
        <v>102097</v>
      </c>
      <c r="B26">
        <v>-1816767488</v>
      </c>
      <c r="C26">
        <v>3132</v>
      </c>
      <c r="D26" t="s">
        <v>316</v>
      </c>
      <c r="E26" t="s">
        <v>317</v>
      </c>
      <c r="F26">
        <v>3136</v>
      </c>
      <c r="G26" t="s">
        <v>318</v>
      </c>
      <c r="H26" t="s">
        <v>317</v>
      </c>
      <c r="I26">
        <v>412</v>
      </c>
      <c r="J26" t="s">
        <v>323</v>
      </c>
      <c r="K26" t="s">
        <v>315</v>
      </c>
      <c r="L26">
        <v>3215</v>
      </c>
      <c r="M26" t="s">
        <v>319</v>
      </c>
      <c r="N26" t="s">
        <v>319</v>
      </c>
      <c r="O26">
        <v>3215</v>
      </c>
      <c r="P26" t="s">
        <v>319</v>
      </c>
      <c r="Q26" t="s">
        <v>319</v>
      </c>
      <c r="R26" t="s">
        <v>274</v>
      </c>
      <c r="S26" s="25">
        <v>0</v>
      </c>
      <c r="U26" s="25">
        <v>3</v>
      </c>
      <c r="IF26">
        <v>3215</v>
      </c>
      <c r="IG26" t="s">
        <v>319</v>
      </c>
      <c r="IH26" t="s">
        <v>320</v>
      </c>
      <c r="IK26">
        <v>-2</v>
      </c>
      <c r="IL26" t="s">
        <v>265</v>
      </c>
      <c r="IM26" t="s">
        <v>266</v>
      </c>
    </row>
    <row r="27" spans="1:247" x14ac:dyDescent="0.35">
      <c r="A27">
        <v>102098</v>
      </c>
      <c r="B27">
        <v>-1816767488</v>
      </c>
      <c r="C27">
        <v>3132</v>
      </c>
      <c r="D27" t="s">
        <v>316</v>
      </c>
      <c r="E27" t="s">
        <v>317</v>
      </c>
      <c r="F27">
        <v>3136</v>
      </c>
      <c r="G27" t="s">
        <v>318</v>
      </c>
      <c r="H27" t="s">
        <v>317</v>
      </c>
      <c r="I27">
        <v>394</v>
      </c>
      <c r="J27" t="s">
        <v>293</v>
      </c>
      <c r="K27" t="s">
        <v>304</v>
      </c>
      <c r="L27">
        <v>3215</v>
      </c>
      <c r="M27" t="s">
        <v>319</v>
      </c>
      <c r="N27" t="s">
        <v>319</v>
      </c>
      <c r="O27">
        <v>3215</v>
      </c>
      <c r="P27" t="s">
        <v>319</v>
      </c>
      <c r="Q27" t="s">
        <v>319</v>
      </c>
      <c r="R27" t="s">
        <v>274</v>
      </c>
      <c r="S27" s="25">
        <v>0</v>
      </c>
      <c r="U27" s="25">
        <v>3</v>
      </c>
      <c r="IF27">
        <v>3215</v>
      </c>
      <c r="IG27" t="s">
        <v>319</v>
      </c>
      <c r="IH27" t="s">
        <v>320</v>
      </c>
      <c r="IK27">
        <v>-2</v>
      </c>
      <c r="IL27" t="s">
        <v>265</v>
      </c>
      <c r="IM27" t="s">
        <v>266</v>
      </c>
    </row>
    <row r="28" spans="1:247" x14ac:dyDescent="0.35">
      <c r="A28">
        <v>102099</v>
      </c>
      <c r="B28">
        <v>-1816767488</v>
      </c>
      <c r="C28">
        <v>3132</v>
      </c>
      <c r="D28" t="s">
        <v>316</v>
      </c>
      <c r="E28" t="s">
        <v>317</v>
      </c>
      <c r="F28">
        <v>3136</v>
      </c>
      <c r="G28" t="s">
        <v>318</v>
      </c>
      <c r="H28" t="s">
        <v>317</v>
      </c>
      <c r="I28">
        <v>391</v>
      </c>
      <c r="J28" t="s">
        <v>294</v>
      </c>
      <c r="K28" t="s">
        <v>305</v>
      </c>
      <c r="L28">
        <v>3215</v>
      </c>
      <c r="M28" t="s">
        <v>319</v>
      </c>
      <c r="N28" t="s">
        <v>319</v>
      </c>
      <c r="O28">
        <v>3215</v>
      </c>
      <c r="P28" t="s">
        <v>319</v>
      </c>
      <c r="Q28" t="s">
        <v>319</v>
      </c>
      <c r="R28" t="s">
        <v>274</v>
      </c>
      <c r="S28" s="25">
        <v>0</v>
      </c>
      <c r="U28" s="25">
        <v>3</v>
      </c>
      <c r="IF28">
        <v>3215</v>
      </c>
      <c r="IG28" t="s">
        <v>319</v>
      </c>
      <c r="IH28" t="s">
        <v>320</v>
      </c>
      <c r="IK28">
        <v>-2</v>
      </c>
      <c r="IL28" t="s">
        <v>265</v>
      </c>
      <c r="IM28" t="s">
        <v>266</v>
      </c>
    </row>
    <row r="29" spans="1:247" x14ac:dyDescent="0.35">
      <c r="A29">
        <v>102100</v>
      </c>
      <c r="B29">
        <v>-1816767488</v>
      </c>
      <c r="C29">
        <v>3132</v>
      </c>
      <c r="D29" t="s">
        <v>316</v>
      </c>
      <c r="E29" t="s">
        <v>317</v>
      </c>
      <c r="F29">
        <v>3136</v>
      </c>
      <c r="G29" t="s">
        <v>318</v>
      </c>
      <c r="H29" t="s">
        <v>317</v>
      </c>
      <c r="I29">
        <v>388</v>
      </c>
      <c r="J29" t="s">
        <v>301</v>
      </c>
      <c r="K29" t="s">
        <v>306</v>
      </c>
      <c r="L29">
        <v>3215</v>
      </c>
      <c r="M29" t="s">
        <v>319</v>
      </c>
      <c r="N29" t="s">
        <v>319</v>
      </c>
      <c r="O29">
        <v>3215</v>
      </c>
      <c r="P29" t="s">
        <v>319</v>
      </c>
      <c r="Q29" t="s">
        <v>319</v>
      </c>
      <c r="R29" t="s">
        <v>274</v>
      </c>
      <c r="S29" s="25">
        <v>0</v>
      </c>
      <c r="U29" s="25">
        <v>3</v>
      </c>
      <c r="IF29">
        <v>3215</v>
      </c>
      <c r="IG29" t="s">
        <v>319</v>
      </c>
      <c r="IH29" t="s">
        <v>320</v>
      </c>
      <c r="IK29">
        <v>-2</v>
      </c>
      <c r="IL29" t="s">
        <v>265</v>
      </c>
      <c r="IM29" t="s">
        <v>266</v>
      </c>
    </row>
    <row r="30" spans="1:247" x14ac:dyDescent="0.35">
      <c r="A30">
        <v>102101</v>
      </c>
      <c r="B30">
        <v>-1816767488</v>
      </c>
      <c r="C30">
        <v>3132</v>
      </c>
      <c r="D30" t="s">
        <v>316</v>
      </c>
      <c r="E30" t="s">
        <v>317</v>
      </c>
      <c r="F30">
        <v>3136</v>
      </c>
      <c r="G30" t="s">
        <v>318</v>
      </c>
      <c r="H30" t="s">
        <v>317</v>
      </c>
      <c r="I30">
        <v>380</v>
      </c>
      <c r="J30" t="s">
        <v>302</v>
      </c>
      <c r="K30" t="s">
        <v>307</v>
      </c>
      <c r="L30">
        <v>3215</v>
      </c>
      <c r="M30" t="s">
        <v>319</v>
      </c>
      <c r="N30" t="s">
        <v>319</v>
      </c>
      <c r="O30">
        <v>3215</v>
      </c>
      <c r="P30" t="s">
        <v>319</v>
      </c>
      <c r="Q30" t="s">
        <v>319</v>
      </c>
      <c r="R30" t="s">
        <v>274</v>
      </c>
      <c r="S30" s="25">
        <v>-30000</v>
      </c>
      <c r="U30" s="25">
        <v>3</v>
      </c>
      <c r="IF30">
        <v>3215</v>
      </c>
      <c r="IG30" t="s">
        <v>319</v>
      </c>
      <c r="IH30" t="s">
        <v>320</v>
      </c>
      <c r="IK30">
        <v>-2</v>
      </c>
      <c r="IL30" t="s">
        <v>265</v>
      </c>
      <c r="IM30" t="s">
        <v>266</v>
      </c>
    </row>
    <row r="31" spans="1:247" x14ac:dyDescent="0.35">
      <c r="A31">
        <v>102102</v>
      </c>
      <c r="B31">
        <v>-1816767488</v>
      </c>
      <c r="C31">
        <v>3132</v>
      </c>
      <c r="D31" t="s">
        <v>316</v>
      </c>
      <c r="E31" t="s">
        <v>317</v>
      </c>
      <c r="F31">
        <v>3136</v>
      </c>
      <c r="G31" t="s">
        <v>318</v>
      </c>
      <c r="H31" t="s">
        <v>317</v>
      </c>
      <c r="I31">
        <v>374</v>
      </c>
      <c r="J31" t="s">
        <v>303</v>
      </c>
      <c r="K31" t="s">
        <v>308</v>
      </c>
      <c r="L31">
        <v>3215</v>
      </c>
      <c r="M31" t="s">
        <v>319</v>
      </c>
      <c r="N31" t="s">
        <v>319</v>
      </c>
      <c r="O31">
        <v>3215</v>
      </c>
      <c r="P31" t="s">
        <v>319</v>
      </c>
      <c r="Q31" t="s">
        <v>319</v>
      </c>
      <c r="R31" t="s">
        <v>274</v>
      </c>
      <c r="S31" s="25">
        <v>0</v>
      </c>
      <c r="U31" s="25">
        <v>3</v>
      </c>
      <c r="IF31">
        <v>3215</v>
      </c>
      <c r="IG31" t="s">
        <v>319</v>
      </c>
      <c r="IH31" t="s">
        <v>320</v>
      </c>
      <c r="IK31">
        <v>-2</v>
      </c>
      <c r="IL31" t="s">
        <v>265</v>
      </c>
      <c r="IM31" t="s">
        <v>266</v>
      </c>
    </row>
    <row r="32" spans="1:247" x14ac:dyDescent="0.35">
      <c r="A32">
        <v>102103</v>
      </c>
      <c r="B32">
        <v>-1816767488</v>
      </c>
      <c r="C32">
        <v>3132</v>
      </c>
      <c r="D32" t="s">
        <v>316</v>
      </c>
      <c r="E32" t="s">
        <v>317</v>
      </c>
      <c r="F32">
        <v>3136</v>
      </c>
      <c r="G32" t="s">
        <v>318</v>
      </c>
      <c r="H32" t="s">
        <v>317</v>
      </c>
      <c r="I32">
        <v>368</v>
      </c>
      <c r="J32" t="s">
        <v>299</v>
      </c>
      <c r="K32" t="s">
        <v>309</v>
      </c>
      <c r="L32">
        <v>3215</v>
      </c>
      <c r="M32" t="s">
        <v>319</v>
      </c>
      <c r="N32" t="s">
        <v>319</v>
      </c>
      <c r="O32">
        <v>3215</v>
      </c>
      <c r="P32" t="s">
        <v>319</v>
      </c>
      <c r="Q32" t="s">
        <v>319</v>
      </c>
      <c r="R32" t="s">
        <v>274</v>
      </c>
      <c r="S32" s="25">
        <v>0</v>
      </c>
      <c r="U32" s="25">
        <v>3</v>
      </c>
      <c r="IF32">
        <v>3215</v>
      </c>
      <c r="IG32" t="s">
        <v>319</v>
      </c>
      <c r="IH32" t="s">
        <v>320</v>
      </c>
      <c r="IK32">
        <v>-2</v>
      </c>
      <c r="IL32" t="s">
        <v>265</v>
      </c>
      <c r="IM32" t="s">
        <v>266</v>
      </c>
    </row>
    <row r="33" spans="1:247" x14ac:dyDescent="0.35">
      <c r="A33">
        <v>102104</v>
      </c>
      <c r="B33">
        <v>-1816767488</v>
      </c>
      <c r="C33">
        <v>3132</v>
      </c>
      <c r="D33" t="s">
        <v>316</v>
      </c>
      <c r="E33" t="s">
        <v>317</v>
      </c>
      <c r="F33">
        <v>3136</v>
      </c>
      <c r="G33" t="s">
        <v>318</v>
      </c>
      <c r="H33" t="s">
        <v>317</v>
      </c>
      <c r="I33">
        <v>359</v>
      </c>
      <c r="J33" t="s">
        <v>300</v>
      </c>
      <c r="K33" t="s">
        <v>310</v>
      </c>
      <c r="L33">
        <v>3215</v>
      </c>
      <c r="M33" t="s">
        <v>319</v>
      </c>
      <c r="N33" t="s">
        <v>319</v>
      </c>
      <c r="O33">
        <v>3215</v>
      </c>
      <c r="P33" t="s">
        <v>319</v>
      </c>
      <c r="Q33" t="s">
        <v>319</v>
      </c>
      <c r="R33" t="s">
        <v>274</v>
      </c>
      <c r="S33" s="25">
        <v>0</v>
      </c>
      <c r="U33" s="25">
        <v>3</v>
      </c>
      <c r="IF33">
        <v>3215</v>
      </c>
      <c r="IG33" t="s">
        <v>319</v>
      </c>
      <c r="IH33" t="s">
        <v>320</v>
      </c>
      <c r="IK33">
        <v>-2</v>
      </c>
      <c r="IL33" t="s">
        <v>265</v>
      </c>
      <c r="IM33" t="s">
        <v>266</v>
      </c>
    </row>
    <row r="34" spans="1:247" x14ac:dyDescent="0.35">
      <c r="A34">
        <v>102105</v>
      </c>
      <c r="B34">
        <v>-1816767488</v>
      </c>
      <c r="C34">
        <v>3132</v>
      </c>
      <c r="D34" t="s">
        <v>316</v>
      </c>
      <c r="E34" t="s">
        <v>317</v>
      </c>
      <c r="F34">
        <v>3136</v>
      </c>
      <c r="G34" t="s">
        <v>318</v>
      </c>
      <c r="H34" t="s">
        <v>317</v>
      </c>
      <c r="I34">
        <v>355</v>
      </c>
      <c r="J34" t="s">
        <v>296</v>
      </c>
      <c r="K34" t="s">
        <v>311</v>
      </c>
      <c r="L34">
        <v>3215</v>
      </c>
      <c r="M34" t="s">
        <v>319</v>
      </c>
      <c r="N34" t="s">
        <v>319</v>
      </c>
      <c r="O34">
        <v>3215</v>
      </c>
      <c r="P34" t="s">
        <v>319</v>
      </c>
      <c r="Q34" t="s">
        <v>319</v>
      </c>
      <c r="R34" t="s">
        <v>274</v>
      </c>
      <c r="S34" s="25">
        <v>-60000</v>
      </c>
      <c r="U34" s="25">
        <v>3</v>
      </c>
      <c r="IF34">
        <v>3215</v>
      </c>
      <c r="IG34" t="s">
        <v>319</v>
      </c>
      <c r="IH34" t="s">
        <v>320</v>
      </c>
      <c r="IK34">
        <v>-2</v>
      </c>
      <c r="IL34" t="s">
        <v>265</v>
      </c>
      <c r="IM34" t="s">
        <v>266</v>
      </c>
    </row>
    <row r="35" spans="1:247" x14ac:dyDescent="0.35">
      <c r="A35">
        <v>102106</v>
      </c>
      <c r="B35">
        <v>-1816767488</v>
      </c>
      <c r="C35">
        <v>3132</v>
      </c>
      <c r="D35" t="s">
        <v>316</v>
      </c>
      <c r="E35" t="s">
        <v>317</v>
      </c>
      <c r="F35">
        <v>3136</v>
      </c>
      <c r="G35" t="s">
        <v>318</v>
      </c>
      <c r="H35" t="s">
        <v>317</v>
      </c>
      <c r="I35">
        <v>346</v>
      </c>
      <c r="J35" t="s">
        <v>297</v>
      </c>
      <c r="K35" t="s">
        <v>312</v>
      </c>
      <c r="L35">
        <v>3215</v>
      </c>
      <c r="M35" t="s">
        <v>319</v>
      </c>
      <c r="N35" t="s">
        <v>319</v>
      </c>
      <c r="O35">
        <v>3215</v>
      </c>
      <c r="P35" t="s">
        <v>319</v>
      </c>
      <c r="Q35" t="s">
        <v>319</v>
      </c>
      <c r="R35" t="s">
        <v>274</v>
      </c>
      <c r="S35" s="25">
        <v>-45000</v>
      </c>
      <c r="U35" s="25">
        <v>3</v>
      </c>
      <c r="IF35">
        <v>3215</v>
      </c>
      <c r="IG35" t="s">
        <v>319</v>
      </c>
      <c r="IH35" t="s">
        <v>320</v>
      </c>
      <c r="IK35">
        <v>-2</v>
      </c>
      <c r="IL35" t="s">
        <v>265</v>
      </c>
      <c r="IM35" t="s">
        <v>266</v>
      </c>
    </row>
    <row r="36" spans="1:247" x14ac:dyDescent="0.35">
      <c r="A36">
        <v>102107</v>
      </c>
      <c r="B36">
        <v>-1816767488</v>
      </c>
      <c r="C36">
        <v>3132</v>
      </c>
      <c r="D36" t="s">
        <v>316</v>
      </c>
      <c r="E36" t="s">
        <v>317</v>
      </c>
      <c r="F36">
        <v>3136</v>
      </c>
      <c r="G36" t="s">
        <v>318</v>
      </c>
      <c r="H36" t="s">
        <v>317</v>
      </c>
      <c r="I36">
        <v>340</v>
      </c>
      <c r="J36" t="s">
        <v>298</v>
      </c>
      <c r="K36" t="s">
        <v>313</v>
      </c>
      <c r="L36">
        <v>3215</v>
      </c>
      <c r="M36" t="s">
        <v>319</v>
      </c>
      <c r="N36" t="s">
        <v>319</v>
      </c>
      <c r="O36">
        <v>3215</v>
      </c>
      <c r="P36" t="s">
        <v>319</v>
      </c>
      <c r="Q36" t="s">
        <v>319</v>
      </c>
      <c r="R36" t="s">
        <v>274</v>
      </c>
      <c r="S36" s="25">
        <v>-120000</v>
      </c>
      <c r="U36" s="25">
        <v>3</v>
      </c>
      <c r="IF36">
        <v>3215</v>
      </c>
      <c r="IG36" t="s">
        <v>319</v>
      </c>
      <c r="IH36" t="s">
        <v>320</v>
      </c>
      <c r="IK36">
        <v>-2</v>
      </c>
      <c r="IL36" t="s">
        <v>265</v>
      </c>
      <c r="IM36" t="s">
        <v>266</v>
      </c>
    </row>
    <row r="37" spans="1:247" x14ac:dyDescent="0.35">
      <c r="A37">
        <v>102108</v>
      </c>
      <c r="B37">
        <v>-1816767488</v>
      </c>
      <c r="C37">
        <v>3132</v>
      </c>
      <c r="D37" t="s">
        <v>316</v>
      </c>
      <c r="E37" t="s">
        <v>317</v>
      </c>
      <c r="F37">
        <v>3136</v>
      </c>
      <c r="G37" t="s">
        <v>318</v>
      </c>
      <c r="H37" t="s">
        <v>317</v>
      </c>
      <c r="I37">
        <v>331</v>
      </c>
      <c r="J37" t="s">
        <v>295</v>
      </c>
      <c r="K37" t="s">
        <v>314</v>
      </c>
      <c r="L37">
        <v>3215</v>
      </c>
      <c r="M37" t="s">
        <v>319</v>
      </c>
      <c r="N37" t="s">
        <v>319</v>
      </c>
      <c r="O37">
        <v>3215</v>
      </c>
      <c r="P37" t="s">
        <v>319</v>
      </c>
      <c r="Q37" t="s">
        <v>319</v>
      </c>
      <c r="R37" t="s">
        <v>274</v>
      </c>
      <c r="S37" s="25">
        <v>0</v>
      </c>
      <c r="U37" s="25">
        <v>3</v>
      </c>
      <c r="IF37">
        <v>3215</v>
      </c>
      <c r="IG37" t="s">
        <v>319</v>
      </c>
      <c r="IH37" t="s">
        <v>320</v>
      </c>
      <c r="IK37">
        <v>-2</v>
      </c>
      <c r="IL37" t="s">
        <v>265</v>
      </c>
      <c r="IM37" t="s">
        <v>266</v>
      </c>
    </row>
    <row r="38" spans="1:247" x14ac:dyDescent="0.35">
      <c r="A38">
        <v>102349</v>
      </c>
      <c r="B38">
        <v>-1816767488</v>
      </c>
      <c r="C38">
        <v>3132</v>
      </c>
      <c r="D38" t="s">
        <v>316</v>
      </c>
      <c r="E38" t="s">
        <v>317</v>
      </c>
      <c r="F38">
        <v>3136</v>
      </c>
      <c r="G38" t="s">
        <v>318</v>
      </c>
      <c r="H38" t="s">
        <v>317</v>
      </c>
      <c r="I38">
        <v>412</v>
      </c>
      <c r="J38" t="s">
        <v>323</v>
      </c>
      <c r="K38" t="s">
        <v>315</v>
      </c>
      <c r="L38">
        <v>3215</v>
      </c>
      <c r="M38" t="s">
        <v>319</v>
      </c>
      <c r="N38" t="s">
        <v>319</v>
      </c>
      <c r="O38">
        <v>3215</v>
      </c>
      <c r="P38" t="s">
        <v>319</v>
      </c>
      <c r="Q38" t="s">
        <v>319</v>
      </c>
      <c r="R38" t="s">
        <v>277</v>
      </c>
      <c r="S38" s="25">
        <v>-28500</v>
      </c>
      <c r="U38" s="25">
        <v>24</v>
      </c>
      <c r="IF38">
        <v>3215</v>
      </c>
      <c r="IG38" t="s">
        <v>319</v>
      </c>
      <c r="IH38" t="s">
        <v>320</v>
      </c>
      <c r="IK38">
        <v>-2</v>
      </c>
      <c r="IL38" t="s">
        <v>265</v>
      </c>
      <c r="IM38" t="s">
        <v>266</v>
      </c>
    </row>
    <row r="39" spans="1:247" x14ac:dyDescent="0.35">
      <c r="A39">
        <v>102350</v>
      </c>
      <c r="B39">
        <v>-1816767488</v>
      </c>
      <c r="C39">
        <v>3132</v>
      </c>
      <c r="D39" t="s">
        <v>316</v>
      </c>
      <c r="E39" t="s">
        <v>317</v>
      </c>
      <c r="F39">
        <v>3136</v>
      </c>
      <c r="G39" t="s">
        <v>318</v>
      </c>
      <c r="H39" t="s">
        <v>317</v>
      </c>
      <c r="I39">
        <v>394</v>
      </c>
      <c r="J39" t="s">
        <v>293</v>
      </c>
      <c r="K39" t="s">
        <v>304</v>
      </c>
      <c r="L39">
        <v>3215</v>
      </c>
      <c r="M39" t="s">
        <v>319</v>
      </c>
      <c r="N39" t="s">
        <v>319</v>
      </c>
      <c r="O39">
        <v>3215</v>
      </c>
      <c r="P39" t="s">
        <v>319</v>
      </c>
      <c r="Q39" t="s">
        <v>319</v>
      </c>
      <c r="R39" t="s">
        <v>277</v>
      </c>
      <c r="S39" s="25">
        <v>0</v>
      </c>
      <c r="U39" s="25">
        <v>24</v>
      </c>
      <c r="IF39">
        <v>3215</v>
      </c>
      <c r="IG39" t="s">
        <v>319</v>
      </c>
      <c r="IH39" t="s">
        <v>320</v>
      </c>
      <c r="IK39">
        <v>-2</v>
      </c>
      <c r="IL39" t="s">
        <v>265</v>
      </c>
      <c r="IM39" t="s">
        <v>266</v>
      </c>
    </row>
    <row r="40" spans="1:247" x14ac:dyDescent="0.35">
      <c r="A40">
        <v>102351</v>
      </c>
      <c r="B40">
        <v>-1816767488</v>
      </c>
      <c r="C40">
        <v>3132</v>
      </c>
      <c r="D40" t="s">
        <v>316</v>
      </c>
      <c r="E40" t="s">
        <v>317</v>
      </c>
      <c r="F40">
        <v>3136</v>
      </c>
      <c r="G40" t="s">
        <v>318</v>
      </c>
      <c r="H40" t="s">
        <v>317</v>
      </c>
      <c r="I40">
        <v>391</v>
      </c>
      <c r="J40" t="s">
        <v>294</v>
      </c>
      <c r="K40" t="s">
        <v>305</v>
      </c>
      <c r="L40">
        <v>3215</v>
      </c>
      <c r="M40" t="s">
        <v>319</v>
      </c>
      <c r="N40" t="s">
        <v>319</v>
      </c>
      <c r="O40">
        <v>3215</v>
      </c>
      <c r="P40" t="s">
        <v>319</v>
      </c>
      <c r="Q40" t="s">
        <v>319</v>
      </c>
      <c r="R40" t="s">
        <v>277</v>
      </c>
      <c r="S40" s="25">
        <v>0</v>
      </c>
      <c r="U40" s="25">
        <v>24</v>
      </c>
      <c r="IF40">
        <v>3215</v>
      </c>
      <c r="IG40" t="s">
        <v>319</v>
      </c>
      <c r="IH40" t="s">
        <v>320</v>
      </c>
      <c r="IK40">
        <v>-2</v>
      </c>
      <c r="IL40" t="s">
        <v>265</v>
      </c>
      <c r="IM40" t="s">
        <v>266</v>
      </c>
    </row>
    <row r="41" spans="1:247" x14ac:dyDescent="0.35">
      <c r="A41">
        <v>102352</v>
      </c>
      <c r="B41">
        <v>-1816767488</v>
      </c>
      <c r="C41">
        <v>3132</v>
      </c>
      <c r="D41" t="s">
        <v>316</v>
      </c>
      <c r="E41" t="s">
        <v>317</v>
      </c>
      <c r="F41">
        <v>3136</v>
      </c>
      <c r="G41" t="s">
        <v>318</v>
      </c>
      <c r="H41" t="s">
        <v>317</v>
      </c>
      <c r="I41">
        <v>388</v>
      </c>
      <c r="J41" t="s">
        <v>301</v>
      </c>
      <c r="K41" t="s">
        <v>306</v>
      </c>
      <c r="L41">
        <v>3215</v>
      </c>
      <c r="M41" t="s">
        <v>319</v>
      </c>
      <c r="N41" t="s">
        <v>319</v>
      </c>
      <c r="O41">
        <v>3215</v>
      </c>
      <c r="P41" t="s">
        <v>319</v>
      </c>
      <c r="Q41" t="s">
        <v>319</v>
      </c>
      <c r="R41" t="s">
        <v>277</v>
      </c>
      <c r="S41" s="25">
        <v>0</v>
      </c>
      <c r="U41" s="25">
        <v>24</v>
      </c>
      <c r="IF41">
        <v>3215</v>
      </c>
      <c r="IG41" t="s">
        <v>319</v>
      </c>
      <c r="IH41" t="s">
        <v>320</v>
      </c>
      <c r="IK41">
        <v>-2</v>
      </c>
      <c r="IL41" t="s">
        <v>265</v>
      </c>
      <c r="IM41" t="s">
        <v>266</v>
      </c>
    </row>
    <row r="42" spans="1:247" x14ac:dyDescent="0.35">
      <c r="A42">
        <v>102353</v>
      </c>
      <c r="B42">
        <v>-1816767488</v>
      </c>
      <c r="C42">
        <v>3132</v>
      </c>
      <c r="D42" t="s">
        <v>316</v>
      </c>
      <c r="E42" t="s">
        <v>317</v>
      </c>
      <c r="F42">
        <v>3136</v>
      </c>
      <c r="G42" t="s">
        <v>318</v>
      </c>
      <c r="H42" t="s">
        <v>317</v>
      </c>
      <c r="I42">
        <v>380</v>
      </c>
      <c r="J42" t="s">
        <v>302</v>
      </c>
      <c r="K42" t="s">
        <v>307</v>
      </c>
      <c r="L42">
        <v>3215</v>
      </c>
      <c r="M42" t="s">
        <v>319</v>
      </c>
      <c r="N42" t="s">
        <v>319</v>
      </c>
      <c r="O42">
        <v>3215</v>
      </c>
      <c r="P42" t="s">
        <v>319</v>
      </c>
      <c r="Q42" t="s">
        <v>319</v>
      </c>
      <c r="R42" t="s">
        <v>277</v>
      </c>
      <c r="S42" s="25">
        <v>0</v>
      </c>
      <c r="U42" s="25">
        <v>24</v>
      </c>
      <c r="IF42">
        <v>3215</v>
      </c>
      <c r="IG42" t="s">
        <v>319</v>
      </c>
      <c r="IH42" t="s">
        <v>320</v>
      </c>
      <c r="IK42">
        <v>-2</v>
      </c>
      <c r="IL42" t="s">
        <v>265</v>
      </c>
      <c r="IM42" t="s">
        <v>266</v>
      </c>
    </row>
    <row r="43" spans="1:247" x14ac:dyDescent="0.35">
      <c r="A43">
        <v>102354</v>
      </c>
      <c r="B43">
        <v>-1816767488</v>
      </c>
      <c r="C43">
        <v>3132</v>
      </c>
      <c r="D43" t="s">
        <v>316</v>
      </c>
      <c r="E43" t="s">
        <v>317</v>
      </c>
      <c r="F43">
        <v>3136</v>
      </c>
      <c r="G43" t="s">
        <v>318</v>
      </c>
      <c r="H43" t="s">
        <v>317</v>
      </c>
      <c r="I43">
        <v>374</v>
      </c>
      <c r="J43" t="s">
        <v>303</v>
      </c>
      <c r="K43" t="s">
        <v>308</v>
      </c>
      <c r="L43">
        <v>3215</v>
      </c>
      <c r="M43" t="s">
        <v>319</v>
      </c>
      <c r="N43" t="s">
        <v>319</v>
      </c>
      <c r="O43">
        <v>3215</v>
      </c>
      <c r="P43" t="s">
        <v>319</v>
      </c>
      <c r="Q43" t="s">
        <v>319</v>
      </c>
      <c r="R43" t="s">
        <v>277</v>
      </c>
      <c r="S43" s="25">
        <v>0</v>
      </c>
      <c r="U43" s="25">
        <v>24</v>
      </c>
      <c r="IF43">
        <v>3215</v>
      </c>
      <c r="IG43" t="s">
        <v>319</v>
      </c>
      <c r="IH43" t="s">
        <v>320</v>
      </c>
      <c r="IK43">
        <v>-2</v>
      </c>
      <c r="IL43" t="s">
        <v>265</v>
      </c>
      <c r="IM43" t="s">
        <v>266</v>
      </c>
    </row>
    <row r="44" spans="1:247" x14ac:dyDescent="0.35">
      <c r="A44">
        <v>102355</v>
      </c>
      <c r="B44">
        <v>-1816767488</v>
      </c>
      <c r="C44">
        <v>3132</v>
      </c>
      <c r="D44" t="s">
        <v>316</v>
      </c>
      <c r="E44" t="s">
        <v>317</v>
      </c>
      <c r="F44">
        <v>3136</v>
      </c>
      <c r="G44" t="s">
        <v>318</v>
      </c>
      <c r="H44" t="s">
        <v>317</v>
      </c>
      <c r="I44">
        <v>368</v>
      </c>
      <c r="J44" t="s">
        <v>299</v>
      </c>
      <c r="K44" t="s">
        <v>309</v>
      </c>
      <c r="L44">
        <v>3215</v>
      </c>
      <c r="M44" t="s">
        <v>319</v>
      </c>
      <c r="N44" t="s">
        <v>319</v>
      </c>
      <c r="O44">
        <v>3215</v>
      </c>
      <c r="P44" t="s">
        <v>319</v>
      </c>
      <c r="Q44" t="s">
        <v>319</v>
      </c>
      <c r="R44" t="s">
        <v>277</v>
      </c>
      <c r="S44" s="25">
        <v>0</v>
      </c>
      <c r="U44" s="25">
        <v>24</v>
      </c>
      <c r="IF44">
        <v>3215</v>
      </c>
      <c r="IG44" t="s">
        <v>319</v>
      </c>
      <c r="IH44" t="s">
        <v>320</v>
      </c>
      <c r="IK44">
        <v>-2</v>
      </c>
      <c r="IL44" t="s">
        <v>265</v>
      </c>
      <c r="IM44" t="s">
        <v>266</v>
      </c>
    </row>
    <row r="45" spans="1:247" x14ac:dyDescent="0.35">
      <c r="A45">
        <v>102356</v>
      </c>
      <c r="B45">
        <v>-1816767488</v>
      </c>
      <c r="C45">
        <v>3132</v>
      </c>
      <c r="D45" t="s">
        <v>316</v>
      </c>
      <c r="E45" t="s">
        <v>317</v>
      </c>
      <c r="F45">
        <v>3136</v>
      </c>
      <c r="G45" t="s">
        <v>318</v>
      </c>
      <c r="H45" t="s">
        <v>317</v>
      </c>
      <c r="I45">
        <v>359</v>
      </c>
      <c r="J45" t="s">
        <v>300</v>
      </c>
      <c r="K45" t="s">
        <v>310</v>
      </c>
      <c r="L45">
        <v>3215</v>
      </c>
      <c r="M45" t="s">
        <v>319</v>
      </c>
      <c r="N45" t="s">
        <v>319</v>
      </c>
      <c r="O45">
        <v>3215</v>
      </c>
      <c r="P45" t="s">
        <v>319</v>
      </c>
      <c r="Q45" t="s">
        <v>319</v>
      </c>
      <c r="R45" t="s">
        <v>277</v>
      </c>
      <c r="S45" s="25">
        <v>-60000</v>
      </c>
      <c r="U45" s="25">
        <v>24</v>
      </c>
      <c r="IF45">
        <v>3215</v>
      </c>
      <c r="IG45" t="s">
        <v>319</v>
      </c>
      <c r="IH45" t="s">
        <v>320</v>
      </c>
      <c r="IK45">
        <v>-2</v>
      </c>
      <c r="IL45" t="s">
        <v>265</v>
      </c>
      <c r="IM45" t="s">
        <v>266</v>
      </c>
    </row>
    <row r="46" spans="1:247" x14ac:dyDescent="0.35">
      <c r="A46">
        <v>102357</v>
      </c>
      <c r="B46">
        <v>-1816767488</v>
      </c>
      <c r="C46">
        <v>3132</v>
      </c>
      <c r="D46" t="s">
        <v>316</v>
      </c>
      <c r="E46" t="s">
        <v>317</v>
      </c>
      <c r="F46">
        <v>3136</v>
      </c>
      <c r="G46" t="s">
        <v>318</v>
      </c>
      <c r="H46" t="s">
        <v>317</v>
      </c>
      <c r="I46">
        <v>355</v>
      </c>
      <c r="J46" t="s">
        <v>296</v>
      </c>
      <c r="K46" t="s">
        <v>311</v>
      </c>
      <c r="L46">
        <v>3215</v>
      </c>
      <c r="M46" t="s">
        <v>319</v>
      </c>
      <c r="N46" t="s">
        <v>319</v>
      </c>
      <c r="O46">
        <v>3215</v>
      </c>
      <c r="P46" t="s">
        <v>319</v>
      </c>
      <c r="Q46" t="s">
        <v>319</v>
      </c>
      <c r="R46" t="s">
        <v>277</v>
      </c>
      <c r="S46" s="25">
        <v>0</v>
      </c>
      <c r="U46" s="25">
        <v>24</v>
      </c>
      <c r="IF46">
        <v>3215</v>
      </c>
      <c r="IG46" t="s">
        <v>319</v>
      </c>
      <c r="IH46" t="s">
        <v>320</v>
      </c>
      <c r="IK46">
        <v>-2</v>
      </c>
      <c r="IL46" t="s">
        <v>265</v>
      </c>
      <c r="IM46" t="s">
        <v>266</v>
      </c>
    </row>
    <row r="47" spans="1:247" x14ac:dyDescent="0.35">
      <c r="A47">
        <v>102358</v>
      </c>
      <c r="B47">
        <v>-1816767488</v>
      </c>
      <c r="C47">
        <v>3132</v>
      </c>
      <c r="D47" t="s">
        <v>316</v>
      </c>
      <c r="E47" t="s">
        <v>317</v>
      </c>
      <c r="F47">
        <v>3136</v>
      </c>
      <c r="G47" t="s">
        <v>318</v>
      </c>
      <c r="H47" t="s">
        <v>317</v>
      </c>
      <c r="I47">
        <v>346</v>
      </c>
      <c r="J47" t="s">
        <v>297</v>
      </c>
      <c r="K47" t="s">
        <v>312</v>
      </c>
      <c r="L47">
        <v>3215</v>
      </c>
      <c r="M47" t="s">
        <v>319</v>
      </c>
      <c r="N47" t="s">
        <v>319</v>
      </c>
      <c r="O47">
        <v>3215</v>
      </c>
      <c r="P47" t="s">
        <v>319</v>
      </c>
      <c r="Q47" t="s">
        <v>319</v>
      </c>
      <c r="R47" t="s">
        <v>277</v>
      </c>
      <c r="S47" s="25">
        <v>0</v>
      </c>
      <c r="U47" s="25">
        <v>24</v>
      </c>
      <c r="IF47">
        <v>3215</v>
      </c>
      <c r="IG47" t="s">
        <v>319</v>
      </c>
      <c r="IH47" t="s">
        <v>320</v>
      </c>
      <c r="IK47">
        <v>-2</v>
      </c>
      <c r="IL47" t="s">
        <v>265</v>
      </c>
      <c r="IM47" t="s">
        <v>266</v>
      </c>
    </row>
    <row r="48" spans="1:247" x14ac:dyDescent="0.35">
      <c r="A48">
        <v>102359</v>
      </c>
      <c r="B48">
        <v>-1816767488</v>
      </c>
      <c r="C48">
        <v>3132</v>
      </c>
      <c r="D48" t="s">
        <v>316</v>
      </c>
      <c r="E48" t="s">
        <v>317</v>
      </c>
      <c r="F48">
        <v>3136</v>
      </c>
      <c r="G48" t="s">
        <v>318</v>
      </c>
      <c r="H48" t="s">
        <v>317</v>
      </c>
      <c r="I48">
        <v>340</v>
      </c>
      <c r="J48" t="s">
        <v>298</v>
      </c>
      <c r="K48" t="s">
        <v>313</v>
      </c>
      <c r="L48">
        <v>3215</v>
      </c>
      <c r="M48" t="s">
        <v>319</v>
      </c>
      <c r="N48" t="s">
        <v>319</v>
      </c>
      <c r="O48">
        <v>3215</v>
      </c>
      <c r="P48" t="s">
        <v>319</v>
      </c>
      <c r="Q48" t="s">
        <v>319</v>
      </c>
      <c r="R48" t="s">
        <v>277</v>
      </c>
      <c r="S48" s="25">
        <v>0</v>
      </c>
      <c r="U48" s="25">
        <v>24</v>
      </c>
      <c r="IF48">
        <v>3215</v>
      </c>
      <c r="IG48" t="s">
        <v>319</v>
      </c>
      <c r="IH48" t="s">
        <v>320</v>
      </c>
      <c r="IK48">
        <v>-2</v>
      </c>
      <c r="IL48" t="s">
        <v>265</v>
      </c>
      <c r="IM48" t="s">
        <v>266</v>
      </c>
    </row>
    <row r="49" spans="1:247" x14ac:dyDescent="0.35">
      <c r="A49">
        <v>102360</v>
      </c>
      <c r="B49">
        <v>-1816767488</v>
      </c>
      <c r="C49">
        <v>3132</v>
      </c>
      <c r="D49" t="s">
        <v>316</v>
      </c>
      <c r="E49" t="s">
        <v>317</v>
      </c>
      <c r="F49">
        <v>3136</v>
      </c>
      <c r="G49" t="s">
        <v>318</v>
      </c>
      <c r="H49" t="s">
        <v>317</v>
      </c>
      <c r="I49">
        <v>331</v>
      </c>
      <c r="J49" t="s">
        <v>295</v>
      </c>
      <c r="K49" t="s">
        <v>314</v>
      </c>
      <c r="L49">
        <v>3215</v>
      </c>
      <c r="M49" t="s">
        <v>319</v>
      </c>
      <c r="N49" t="s">
        <v>319</v>
      </c>
      <c r="O49">
        <v>3215</v>
      </c>
      <c r="P49" t="s">
        <v>319</v>
      </c>
      <c r="Q49" t="s">
        <v>319</v>
      </c>
      <c r="R49" t="s">
        <v>277</v>
      </c>
      <c r="S49" s="25">
        <v>0</v>
      </c>
      <c r="U49" s="25">
        <v>24</v>
      </c>
      <c r="IF49">
        <v>3215</v>
      </c>
      <c r="IG49" t="s">
        <v>319</v>
      </c>
      <c r="IH49" t="s">
        <v>320</v>
      </c>
      <c r="IK49">
        <v>-2</v>
      </c>
      <c r="IL49" t="s">
        <v>265</v>
      </c>
      <c r="IM49" t="s">
        <v>266</v>
      </c>
    </row>
    <row r="50" spans="1:247" x14ac:dyDescent="0.35">
      <c r="A50">
        <v>102361</v>
      </c>
      <c r="B50">
        <v>-1816767488</v>
      </c>
      <c r="C50">
        <v>3132</v>
      </c>
      <c r="D50" t="s">
        <v>316</v>
      </c>
      <c r="E50" t="s">
        <v>317</v>
      </c>
      <c r="F50">
        <v>3136</v>
      </c>
      <c r="G50" t="s">
        <v>318</v>
      </c>
      <c r="H50" t="s">
        <v>317</v>
      </c>
      <c r="I50">
        <v>412</v>
      </c>
      <c r="J50" t="s">
        <v>323</v>
      </c>
      <c r="K50" t="s">
        <v>315</v>
      </c>
      <c r="L50">
        <v>3215</v>
      </c>
      <c r="M50" t="s">
        <v>319</v>
      </c>
      <c r="N50" t="s">
        <v>319</v>
      </c>
      <c r="O50">
        <v>3215</v>
      </c>
      <c r="P50" t="s">
        <v>319</v>
      </c>
      <c r="Q50" t="s">
        <v>319</v>
      </c>
      <c r="R50" t="s">
        <v>271</v>
      </c>
      <c r="S50" s="25">
        <v>290125.35830000002</v>
      </c>
      <c r="U50" s="25">
        <v>25</v>
      </c>
      <c r="IF50">
        <v>3215</v>
      </c>
      <c r="IG50" t="s">
        <v>319</v>
      </c>
      <c r="IH50" t="s">
        <v>320</v>
      </c>
      <c r="IK50">
        <v>-2</v>
      </c>
      <c r="IL50" t="s">
        <v>265</v>
      </c>
      <c r="IM50" t="s">
        <v>266</v>
      </c>
    </row>
    <row r="51" spans="1:247" x14ac:dyDescent="0.35">
      <c r="A51">
        <v>102362</v>
      </c>
      <c r="B51">
        <v>-1816767488</v>
      </c>
      <c r="C51">
        <v>3132</v>
      </c>
      <c r="D51" t="s">
        <v>316</v>
      </c>
      <c r="E51" t="s">
        <v>317</v>
      </c>
      <c r="F51">
        <v>3136</v>
      </c>
      <c r="G51" t="s">
        <v>318</v>
      </c>
      <c r="H51" t="s">
        <v>317</v>
      </c>
      <c r="I51">
        <v>394</v>
      </c>
      <c r="J51" t="s">
        <v>293</v>
      </c>
      <c r="K51" t="s">
        <v>304</v>
      </c>
      <c r="L51">
        <v>3215</v>
      </c>
      <c r="M51" t="s">
        <v>319</v>
      </c>
      <c r="N51" t="s">
        <v>319</v>
      </c>
      <c r="O51">
        <v>3215</v>
      </c>
      <c r="P51" t="s">
        <v>319</v>
      </c>
      <c r="Q51" t="s">
        <v>319</v>
      </c>
      <c r="R51" t="s">
        <v>271</v>
      </c>
      <c r="S51" s="25">
        <v>284405.92430000001</v>
      </c>
      <c r="U51" s="25">
        <v>25</v>
      </c>
      <c r="IF51">
        <v>3215</v>
      </c>
      <c r="IG51" t="s">
        <v>319</v>
      </c>
      <c r="IH51" t="s">
        <v>320</v>
      </c>
      <c r="IK51">
        <v>-2</v>
      </c>
      <c r="IL51" t="s">
        <v>265</v>
      </c>
      <c r="IM51" t="s">
        <v>266</v>
      </c>
    </row>
    <row r="52" spans="1:247" x14ac:dyDescent="0.35">
      <c r="A52">
        <v>102363</v>
      </c>
      <c r="B52">
        <v>-1816767488</v>
      </c>
      <c r="C52">
        <v>3132</v>
      </c>
      <c r="D52" t="s">
        <v>316</v>
      </c>
      <c r="E52" t="s">
        <v>317</v>
      </c>
      <c r="F52">
        <v>3136</v>
      </c>
      <c r="G52" t="s">
        <v>318</v>
      </c>
      <c r="H52" t="s">
        <v>317</v>
      </c>
      <c r="I52">
        <v>391</v>
      </c>
      <c r="J52" t="s">
        <v>294</v>
      </c>
      <c r="K52" t="s">
        <v>305</v>
      </c>
      <c r="L52">
        <v>3215</v>
      </c>
      <c r="M52" t="s">
        <v>319</v>
      </c>
      <c r="N52" t="s">
        <v>319</v>
      </c>
      <c r="O52">
        <v>3215</v>
      </c>
      <c r="P52" t="s">
        <v>319</v>
      </c>
      <c r="Q52" t="s">
        <v>319</v>
      </c>
      <c r="R52" t="s">
        <v>271</v>
      </c>
      <c r="S52" s="25">
        <v>279361.52069999999</v>
      </c>
      <c r="U52" s="25">
        <v>25</v>
      </c>
      <c r="IF52">
        <v>3215</v>
      </c>
      <c r="IG52" t="s">
        <v>319</v>
      </c>
      <c r="IH52" t="s">
        <v>320</v>
      </c>
      <c r="IK52">
        <v>-2</v>
      </c>
      <c r="IL52" t="s">
        <v>265</v>
      </c>
      <c r="IM52" t="s">
        <v>266</v>
      </c>
    </row>
    <row r="53" spans="1:247" x14ac:dyDescent="0.35">
      <c r="A53">
        <v>102364</v>
      </c>
      <c r="B53">
        <v>-1816767488</v>
      </c>
      <c r="C53">
        <v>3132</v>
      </c>
      <c r="D53" t="s">
        <v>316</v>
      </c>
      <c r="E53" t="s">
        <v>317</v>
      </c>
      <c r="F53">
        <v>3136</v>
      </c>
      <c r="G53" t="s">
        <v>318</v>
      </c>
      <c r="H53" t="s">
        <v>317</v>
      </c>
      <c r="I53">
        <v>388</v>
      </c>
      <c r="J53" t="s">
        <v>301</v>
      </c>
      <c r="K53" t="s">
        <v>306</v>
      </c>
      <c r="L53">
        <v>3215</v>
      </c>
      <c r="M53" t="s">
        <v>319</v>
      </c>
      <c r="N53" t="s">
        <v>319</v>
      </c>
      <c r="O53">
        <v>3215</v>
      </c>
      <c r="P53" t="s">
        <v>319</v>
      </c>
      <c r="Q53" t="s">
        <v>319</v>
      </c>
      <c r="R53" t="s">
        <v>271</v>
      </c>
      <c r="S53" s="25">
        <v>275820.82010000001</v>
      </c>
      <c r="U53" s="25">
        <v>25</v>
      </c>
      <c r="IF53">
        <v>3215</v>
      </c>
      <c r="IG53" t="s">
        <v>319</v>
      </c>
      <c r="IH53" t="s">
        <v>320</v>
      </c>
      <c r="IK53">
        <v>-2</v>
      </c>
      <c r="IL53" t="s">
        <v>265</v>
      </c>
      <c r="IM53" t="s">
        <v>266</v>
      </c>
    </row>
    <row r="54" spans="1:247" x14ac:dyDescent="0.35">
      <c r="A54">
        <v>102365</v>
      </c>
      <c r="B54">
        <v>-1816767488</v>
      </c>
      <c r="C54">
        <v>3132</v>
      </c>
      <c r="D54" t="s">
        <v>316</v>
      </c>
      <c r="E54" t="s">
        <v>317</v>
      </c>
      <c r="F54">
        <v>3136</v>
      </c>
      <c r="G54" t="s">
        <v>318</v>
      </c>
      <c r="H54" t="s">
        <v>317</v>
      </c>
      <c r="I54">
        <v>380</v>
      </c>
      <c r="J54" t="s">
        <v>302</v>
      </c>
      <c r="K54" t="s">
        <v>307</v>
      </c>
      <c r="L54">
        <v>3215</v>
      </c>
      <c r="M54" t="s">
        <v>319</v>
      </c>
      <c r="N54" t="s">
        <v>319</v>
      </c>
      <c r="O54">
        <v>3215</v>
      </c>
      <c r="P54" t="s">
        <v>319</v>
      </c>
      <c r="Q54" t="s">
        <v>319</v>
      </c>
      <c r="R54" t="s">
        <v>271</v>
      </c>
      <c r="S54" s="25">
        <v>268524.78840000002</v>
      </c>
      <c r="U54" s="25">
        <v>25</v>
      </c>
      <c r="IF54">
        <v>3215</v>
      </c>
      <c r="IG54" t="s">
        <v>319</v>
      </c>
      <c r="IH54" t="s">
        <v>320</v>
      </c>
      <c r="IK54">
        <v>-2</v>
      </c>
      <c r="IL54" t="s">
        <v>265</v>
      </c>
      <c r="IM54" t="s">
        <v>266</v>
      </c>
    </row>
    <row r="55" spans="1:247" x14ac:dyDescent="0.35">
      <c r="A55">
        <v>102366</v>
      </c>
      <c r="B55">
        <v>-1816767488</v>
      </c>
      <c r="C55">
        <v>3132</v>
      </c>
      <c r="D55" t="s">
        <v>316</v>
      </c>
      <c r="E55" t="s">
        <v>317</v>
      </c>
      <c r="F55">
        <v>3136</v>
      </c>
      <c r="G55" t="s">
        <v>318</v>
      </c>
      <c r="H55" t="s">
        <v>317</v>
      </c>
      <c r="I55">
        <v>374</v>
      </c>
      <c r="J55" t="s">
        <v>303</v>
      </c>
      <c r="K55" t="s">
        <v>308</v>
      </c>
      <c r="L55">
        <v>3215</v>
      </c>
      <c r="M55" t="s">
        <v>319</v>
      </c>
      <c r="N55" t="s">
        <v>319</v>
      </c>
      <c r="O55">
        <v>3215</v>
      </c>
      <c r="P55" t="s">
        <v>319</v>
      </c>
      <c r="Q55" t="s">
        <v>319</v>
      </c>
      <c r="R55" t="s">
        <v>271</v>
      </c>
      <c r="S55" s="25">
        <v>262431.55200000003</v>
      </c>
      <c r="U55" s="25">
        <v>25</v>
      </c>
      <c r="IF55">
        <v>3215</v>
      </c>
      <c r="IG55" t="s">
        <v>319</v>
      </c>
      <c r="IH55" t="s">
        <v>320</v>
      </c>
      <c r="IK55">
        <v>-2</v>
      </c>
      <c r="IL55" t="s">
        <v>265</v>
      </c>
      <c r="IM55" t="s">
        <v>266</v>
      </c>
    </row>
    <row r="56" spans="1:247" x14ac:dyDescent="0.35">
      <c r="A56">
        <v>102367</v>
      </c>
      <c r="B56">
        <v>-1816767488</v>
      </c>
      <c r="C56">
        <v>3132</v>
      </c>
      <c r="D56" t="s">
        <v>316</v>
      </c>
      <c r="E56" t="s">
        <v>317</v>
      </c>
      <c r="F56">
        <v>3136</v>
      </c>
      <c r="G56" t="s">
        <v>318</v>
      </c>
      <c r="H56" t="s">
        <v>317</v>
      </c>
      <c r="I56">
        <v>368</v>
      </c>
      <c r="J56" t="s">
        <v>299</v>
      </c>
      <c r="K56" t="s">
        <v>309</v>
      </c>
      <c r="L56">
        <v>3215</v>
      </c>
      <c r="M56" t="s">
        <v>319</v>
      </c>
      <c r="N56" t="s">
        <v>319</v>
      </c>
      <c r="O56">
        <v>3215</v>
      </c>
      <c r="P56" t="s">
        <v>319</v>
      </c>
      <c r="Q56" t="s">
        <v>319</v>
      </c>
      <c r="R56" t="s">
        <v>271</v>
      </c>
      <c r="S56" s="25">
        <v>256762.67449999999</v>
      </c>
      <c r="U56" s="25">
        <v>25</v>
      </c>
      <c r="IF56">
        <v>3215</v>
      </c>
      <c r="IG56" t="s">
        <v>319</v>
      </c>
      <c r="IH56" t="s">
        <v>320</v>
      </c>
      <c r="IK56">
        <v>-2</v>
      </c>
      <c r="IL56" t="s">
        <v>265</v>
      </c>
      <c r="IM56" t="s">
        <v>266</v>
      </c>
    </row>
    <row r="57" spans="1:247" x14ac:dyDescent="0.35">
      <c r="A57">
        <v>102368</v>
      </c>
      <c r="B57">
        <v>-1816767488</v>
      </c>
      <c r="C57">
        <v>3132</v>
      </c>
      <c r="D57" t="s">
        <v>316</v>
      </c>
      <c r="E57" t="s">
        <v>317</v>
      </c>
      <c r="F57">
        <v>3136</v>
      </c>
      <c r="G57" t="s">
        <v>318</v>
      </c>
      <c r="H57" t="s">
        <v>317</v>
      </c>
      <c r="I57">
        <v>359</v>
      </c>
      <c r="J57" t="s">
        <v>300</v>
      </c>
      <c r="K57" t="s">
        <v>310</v>
      </c>
      <c r="L57">
        <v>3215</v>
      </c>
      <c r="M57" t="s">
        <v>319</v>
      </c>
      <c r="N57" t="s">
        <v>319</v>
      </c>
      <c r="O57">
        <v>3215</v>
      </c>
      <c r="P57" t="s">
        <v>319</v>
      </c>
      <c r="Q57" t="s">
        <v>319</v>
      </c>
      <c r="R57" t="s">
        <v>271</v>
      </c>
      <c r="S57" s="25">
        <v>251251.9803</v>
      </c>
      <c r="U57" s="25">
        <v>25</v>
      </c>
      <c r="IF57">
        <v>3215</v>
      </c>
      <c r="IG57" t="s">
        <v>319</v>
      </c>
      <c r="IH57" t="s">
        <v>320</v>
      </c>
      <c r="IK57">
        <v>-2</v>
      </c>
      <c r="IL57" t="s">
        <v>265</v>
      </c>
      <c r="IM57" t="s">
        <v>266</v>
      </c>
    </row>
    <row r="58" spans="1:247" x14ac:dyDescent="0.35">
      <c r="A58">
        <v>102369</v>
      </c>
      <c r="B58">
        <v>-1816767488</v>
      </c>
      <c r="C58">
        <v>3132</v>
      </c>
      <c r="D58" t="s">
        <v>316</v>
      </c>
      <c r="E58" t="s">
        <v>317</v>
      </c>
      <c r="F58">
        <v>3136</v>
      </c>
      <c r="G58" t="s">
        <v>318</v>
      </c>
      <c r="H58" t="s">
        <v>317</v>
      </c>
      <c r="I58">
        <v>355</v>
      </c>
      <c r="J58" t="s">
        <v>296</v>
      </c>
      <c r="K58" t="s">
        <v>311</v>
      </c>
      <c r="L58">
        <v>3215</v>
      </c>
      <c r="M58" t="s">
        <v>319</v>
      </c>
      <c r="N58" t="s">
        <v>319</v>
      </c>
      <c r="O58">
        <v>3215</v>
      </c>
      <c r="P58" t="s">
        <v>319</v>
      </c>
      <c r="Q58" t="s">
        <v>319</v>
      </c>
      <c r="R58" t="s">
        <v>271</v>
      </c>
      <c r="S58" s="25">
        <v>245894.40059999999</v>
      </c>
      <c r="U58" s="25">
        <v>25</v>
      </c>
      <c r="IF58">
        <v>3215</v>
      </c>
      <c r="IG58" t="s">
        <v>319</v>
      </c>
      <c r="IH58" t="s">
        <v>320</v>
      </c>
      <c r="IK58">
        <v>-2</v>
      </c>
      <c r="IL58" t="s">
        <v>265</v>
      </c>
      <c r="IM58" t="s">
        <v>266</v>
      </c>
    </row>
    <row r="59" spans="1:247" x14ac:dyDescent="0.35">
      <c r="A59">
        <v>102370</v>
      </c>
      <c r="B59">
        <v>-1816767488</v>
      </c>
      <c r="C59">
        <v>3132</v>
      </c>
      <c r="D59" t="s">
        <v>316</v>
      </c>
      <c r="E59" t="s">
        <v>317</v>
      </c>
      <c r="F59">
        <v>3136</v>
      </c>
      <c r="G59" t="s">
        <v>318</v>
      </c>
      <c r="H59" t="s">
        <v>317</v>
      </c>
      <c r="I59">
        <v>346</v>
      </c>
      <c r="J59" t="s">
        <v>297</v>
      </c>
      <c r="K59" t="s">
        <v>312</v>
      </c>
      <c r="L59">
        <v>3215</v>
      </c>
      <c r="M59" t="s">
        <v>319</v>
      </c>
      <c r="N59" t="s">
        <v>319</v>
      </c>
      <c r="O59">
        <v>3215</v>
      </c>
      <c r="P59" t="s">
        <v>319</v>
      </c>
      <c r="Q59" t="s">
        <v>319</v>
      </c>
      <c r="R59" t="s">
        <v>271</v>
      </c>
      <c r="S59" s="25">
        <v>230969.5245</v>
      </c>
      <c r="U59" s="25">
        <v>25</v>
      </c>
      <c r="IF59">
        <v>3215</v>
      </c>
      <c r="IG59" t="s">
        <v>319</v>
      </c>
      <c r="IH59" t="s">
        <v>320</v>
      </c>
      <c r="IK59">
        <v>-2</v>
      </c>
      <c r="IL59" t="s">
        <v>265</v>
      </c>
      <c r="IM59" t="s">
        <v>266</v>
      </c>
    </row>
    <row r="60" spans="1:247" x14ac:dyDescent="0.35">
      <c r="A60">
        <v>102371</v>
      </c>
      <c r="B60">
        <v>-1816767488</v>
      </c>
      <c r="C60">
        <v>3132</v>
      </c>
      <c r="D60" t="s">
        <v>316</v>
      </c>
      <c r="E60" t="s">
        <v>317</v>
      </c>
      <c r="F60">
        <v>3136</v>
      </c>
      <c r="G60" t="s">
        <v>318</v>
      </c>
      <c r="H60" t="s">
        <v>317</v>
      </c>
      <c r="I60">
        <v>340</v>
      </c>
      <c r="J60" t="s">
        <v>298</v>
      </c>
      <c r="K60" t="s">
        <v>313</v>
      </c>
      <c r="L60">
        <v>3215</v>
      </c>
      <c r="M60" t="s">
        <v>319</v>
      </c>
      <c r="N60" t="s">
        <v>319</v>
      </c>
      <c r="O60">
        <v>3215</v>
      </c>
      <c r="P60" t="s">
        <v>319</v>
      </c>
      <c r="Q60" t="s">
        <v>319</v>
      </c>
      <c r="R60" t="s">
        <v>271</v>
      </c>
      <c r="S60" s="25">
        <v>214846.8823</v>
      </c>
      <c r="U60" s="25">
        <v>25</v>
      </c>
      <c r="IF60">
        <v>3215</v>
      </c>
      <c r="IG60" t="s">
        <v>319</v>
      </c>
      <c r="IH60" t="s">
        <v>320</v>
      </c>
      <c r="IK60">
        <v>-2</v>
      </c>
      <c r="IL60" t="s">
        <v>265</v>
      </c>
      <c r="IM60" t="s">
        <v>266</v>
      </c>
    </row>
    <row r="61" spans="1:247" x14ac:dyDescent="0.35">
      <c r="A61">
        <v>102372</v>
      </c>
      <c r="B61">
        <v>-1816767488</v>
      </c>
      <c r="C61">
        <v>3132</v>
      </c>
      <c r="D61" t="s">
        <v>316</v>
      </c>
      <c r="E61" t="s">
        <v>317</v>
      </c>
      <c r="F61">
        <v>3136</v>
      </c>
      <c r="G61" t="s">
        <v>318</v>
      </c>
      <c r="H61" t="s">
        <v>317</v>
      </c>
      <c r="I61">
        <v>331</v>
      </c>
      <c r="J61" t="s">
        <v>295</v>
      </c>
      <c r="K61" t="s">
        <v>314</v>
      </c>
      <c r="L61">
        <v>3215</v>
      </c>
      <c r="M61" t="s">
        <v>319</v>
      </c>
      <c r="N61" t="s">
        <v>319</v>
      </c>
      <c r="O61">
        <v>3215</v>
      </c>
      <c r="P61" t="s">
        <v>319</v>
      </c>
      <c r="Q61" t="s">
        <v>319</v>
      </c>
      <c r="R61" t="s">
        <v>271</v>
      </c>
      <c r="S61" s="25">
        <v>286490.5674</v>
      </c>
      <c r="U61" s="25">
        <v>25</v>
      </c>
      <c r="IF61">
        <v>3215</v>
      </c>
      <c r="IG61" t="s">
        <v>319</v>
      </c>
      <c r="IH61" t="s">
        <v>320</v>
      </c>
      <c r="IK61">
        <v>-2</v>
      </c>
      <c r="IL61" t="s">
        <v>265</v>
      </c>
      <c r="IM61" t="s">
        <v>266</v>
      </c>
    </row>
    <row r="62" spans="1:247" x14ac:dyDescent="0.35">
      <c r="A62">
        <v>102373</v>
      </c>
      <c r="B62">
        <v>-1816767488</v>
      </c>
      <c r="C62">
        <v>3132</v>
      </c>
      <c r="D62" t="s">
        <v>316</v>
      </c>
      <c r="E62" t="s">
        <v>317</v>
      </c>
      <c r="F62">
        <v>3136</v>
      </c>
      <c r="G62" t="s">
        <v>318</v>
      </c>
      <c r="H62" t="s">
        <v>317</v>
      </c>
      <c r="I62">
        <v>412</v>
      </c>
      <c r="J62" t="s">
        <v>323</v>
      </c>
      <c r="K62" t="s">
        <v>315</v>
      </c>
      <c r="L62">
        <v>3215</v>
      </c>
      <c r="M62" t="s">
        <v>319</v>
      </c>
      <c r="N62" t="s">
        <v>319</v>
      </c>
      <c r="O62">
        <v>3215</v>
      </c>
      <c r="P62" t="s">
        <v>319</v>
      </c>
      <c r="Q62" t="s">
        <v>319</v>
      </c>
      <c r="R62" t="s">
        <v>275</v>
      </c>
      <c r="S62" s="25">
        <v>290125.35830000002</v>
      </c>
      <c r="U62" s="25">
        <v>26</v>
      </c>
      <c r="IF62">
        <v>3215</v>
      </c>
      <c r="IG62" t="s">
        <v>319</v>
      </c>
      <c r="IH62" t="s">
        <v>320</v>
      </c>
      <c r="IK62">
        <v>-2</v>
      </c>
      <c r="IL62" t="s">
        <v>265</v>
      </c>
      <c r="IM62" t="s">
        <v>266</v>
      </c>
    </row>
    <row r="63" spans="1:247" x14ac:dyDescent="0.35">
      <c r="A63">
        <v>102374</v>
      </c>
      <c r="B63">
        <v>-1816767488</v>
      </c>
      <c r="C63">
        <v>3132</v>
      </c>
      <c r="D63" t="s">
        <v>316</v>
      </c>
      <c r="E63" t="s">
        <v>317</v>
      </c>
      <c r="F63">
        <v>3136</v>
      </c>
      <c r="G63" t="s">
        <v>318</v>
      </c>
      <c r="H63" t="s">
        <v>317</v>
      </c>
      <c r="I63">
        <v>394</v>
      </c>
      <c r="J63" t="s">
        <v>293</v>
      </c>
      <c r="K63" t="s">
        <v>304</v>
      </c>
      <c r="L63">
        <v>3215</v>
      </c>
      <c r="M63" t="s">
        <v>319</v>
      </c>
      <c r="N63" t="s">
        <v>319</v>
      </c>
      <c r="O63">
        <v>3215</v>
      </c>
      <c r="P63" t="s">
        <v>319</v>
      </c>
      <c r="Q63" t="s">
        <v>319</v>
      </c>
      <c r="R63" t="s">
        <v>275</v>
      </c>
      <c r="S63" s="25">
        <v>284405.92430000001</v>
      </c>
      <c r="U63" s="25">
        <v>26</v>
      </c>
      <c r="IF63">
        <v>3215</v>
      </c>
      <c r="IG63" t="s">
        <v>319</v>
      </c>
      <c r="IH63" t="s">
        <v>320</v>
      </c>
      <c r="IK63">
        <v>-2</v>
      </c>
      <c r="IL63" t="s">
        <v>265</v>
      </c>
      <c r="IM63" t="s">
        <v>266</v>
      </c>
    </row>
    <row r="64" spans="1:247" x14ac:dyDescent="0.35">
      <c r="A64">
        <v>102375</v>
      </c>
      <c r="B64">
        <v>-1816767488</v>
      </c>
      <c r="C64">
        <v>3132</v>
      </c>
      <c r="D64" t="s">
        <v>316</v>
      </c>
      <c r="E64" t="s">
        <v>317</v>
      </c>
      <c r="F64">
        <v>3136</v>
      </c>
      <c r="G64" t="s">
        <v>318</v>
      </c>
      <c r="H64" t="s">
        <v>317</v>
      </c>
      <c r="I64">
        <v>391</v>
      </c>
      <c r="J64" t="s">
        <v>294</v>
      </c>
      <c r="K64" t="s">
        <v>305</v>
      </c>
      <c r="L64">
        <v>3215</v>
      </c>
      <c r="M64" t="s">
        <v>319</v>
      </c>
      <c r="N64" t="s">
        <v>319</v>
      </c>
      <c r="O64">
        <v>3215</v>
      </c>
      <c r="P64" t="s">
        <v>319</v>
      </c>
      <c r="Q64" t="s">
        <v>319</v>
      </c>
      <c r="R64" t="s">
        <v>275</v>
      </c>
      <c r="S64" s="25">
        <v>279361.52069999999</v>
      </c>
      <c r="U64" s="25">
        <v>26</v>
      </c>
      <c r="IF64">
        <v>3215</v>
      </c>
      <c r="IG64" t="s">
        <v>319</v>
      </c>
      <c r="IH64" t="s">
        <v>320</v>
      </c>
      <c r="IK64">
        <v>-2</v>
      </c>
      <c r="IL64" t="s">
        <v>265</v>
      </c>
      <c r="IM64" t="s">
        <v>266</v>
      </c>
    </row>
    <row r="65" spans="1:247" x14ac:dyDescent="0.35">
      <c r="A65">
        <v>102376</v>
      </c>
      <c r="B65">
        <v>-1816767488</v>
      </c>
      <c r="C65">
        <v>3132</v>
      </c>
      <c r="D65" t="s">
        <v>316</v>
      </c>
      <c r="E65" t="s">
        <v>317</v>
      </c>
      <c r="F65">
        <v>3136</v>
      </c>
      <c r="G65" t="s">
        <v>318</v>
      </c>
      <c r="H65" t="s">
        <v>317</v>
      </c>
      <c r="I65">
        <v>388</v>
      </c>
      <c r="J65" t="s">
        <v>301</v>
      </c>
      <c r="K65" t="s">
        <v>306</v>
      </c>
      <c r="L65">
        <v>3215</v>
      </c>
      <c r="M65" t="s">
        <v>319</v>
      </c>
      <c r="N65" t="s">
        <v>319</v>
      </c>
      <c r="O65">
        <v>3215</v>
      </c>
      <c r="P65" t="s">
        <v>319</v>
      </c>
      <c r="Q65" t="s">
        <v>319</v>
      </c>
      <c r="R65" t="s">
        <v>275</v>
      </c>
      <c r="S65" s="25">
        <v>275820.82010000001</v>
      </c>
      <c r="U65" s="25">
        <v>26</v>
      </c>
      <c r="IF65">
        <v>3215</v>
      </c>
      <c r="IG65" t="s">
        <v>319</v>
      </c>
      <c r="IH65" t="s">
        <v>320</v>
      </c>
      <c r="IK65">
        <v>-2</v>
      </c>
      <c r="IL65" t="s">
        <v>265</v>
      </c>
      <c r="IM65" t="s">
        <v>266</v>
      </c>
    </row>
    <row r="66" spans="1:247" x14ac:dyDescent="0.35">
      <c r="A66">
        <v>102377</v>
      </c>
      <c r="B66">
        <v>-1816767488</v>
      </c>
      <c r="C66">
        <v>3132</v>
      </c>
      <c r="D66" t="s">
        <v>316</v>
      </c>
      <c r="E66" t="s">
        <v>317</v>
      </c>
      <c r="F66">
        <v>3136</v>
      </c>
      <c r="G66" t="s">
        <v>318</v>
      </c>
      <c r="H66" t="s">
        <v>317</v>
      </c>
      <c r="I66">
        <v>380</v>
      </c>
      <c r="J66" t="s">
        <v>302</v>
      </c>
      <c r="K66" t="s">
        <v>307</v>
      </c>
      <c r="L66">
        <v>3215</v>
      </c>
      <c r="M66" t="s">
        <v>319</v>
      </c>
      <c r="N66" t="s">
        <v>319</v>
      </c>
      <c r="O66">
        <v>3215</v>
      </c>
      <c r="P66" t="s">
        <v>319</v>
      </c>
      <c r="Q66" t="s">
        <v>319</v>
      </c>
      <c r="R66" t="s">
        <v>275</v>
      </c>
      <c r="S66" s="25">
        <v>268524.78840000002</v>
      </c>
      <c r="U66" s="25">
        <v>26</v>
      </c>
      <c r="IF66">
        <v>3215</v>
      </c>
      <c r="IG66" t="s">
        <v>319</v>
      </c>
      <c r="IH66" t="s">
        <v>320</v>
      </c>
      <c r="IK66">
        <v>-2</v>
      </c>
      <c r="IL66" t="s">
        <v>265</v>
      </c>
      <c r="IM66" t="s">
        <v>266</v>
      </c>
    </row>
    <row r="67" spans="1:247" x14ac:dyDescent="0.35">
      <c r="A67">
        <v>102378</v>
      </c>
      <c r="B67">
        <v>-1816767488</v>
      </c>
      <c r="C67">
        <v>3132</v>
      </c>
      <c r="D67" t="s">
        <v>316</v>
      </c>
      <c r="E67" t="s">
        <v>317</v>
      </c>
      <c r="F67">
        <v>3136</v>
      </c>
      <c r="G67" t="s">
        <v>318</v>
      </c>
      <c r="H67" t="s">
        <v>317</v>
      </c>
      <c r="I67">
        <v>374</v>
      </c>
      <c r="J67" t="s">
        <v>303</v>
      </c>
      <c r="K67" t="s">
        <v>308</v>
      </c>
      <c r="L67">
        <v>3215</v>
      </c>
      <c r="M67" t="s">
        <v>319</v>
      </c>
      <c r="N67" t="s">
        <v>319</v>
      </c>
      <c r="O67">
        <v>3215</v>
      </c>
      <c r="P67" t="s">
        <v>319</v>
      </c>
      <c r="Q67" t="s">
        <v>319</v>
      </c>
      <c r="R67" t="s">
        <v>275</v>
      </c>
      <c r="S67" s="25">
        <v>262431.55200000003</v>
      </c>
      <c r="U67" s="25">
        <v>26</v>
      </c>
      <c r="IF67">
        <v>3215</v>
      </c>
      <c r="IG67" t="s">
        <v>319</v>
      </c>
      <c r="IH67" t="s">
        <v>320</v>
      </c>
      <c r="IK67">
        <v>-2</v>
      </c>
      <c r="IL67" t="s">
        <v>265</v>
      </c>
      <c r="IM67" t="s">
        <v>266</v>
      </c>
    </row>
    <row r="68" spans="1:247" x14ac:dyDescent="0.35">
      <c r="A68">
        <v>102379</v>
      </c>
      <c r="B68">
        <v>-1816767488</v>
      </c>
      <c r="C68">
        <v>3132</v>
      </c>
      <c r="D68" t="s">
        <v>316</v>
      </c>
      <c r="E68" t="s">
        <v>317</v>
      </c>
      <c r="F68">
        <v>3136</v>
      </c>
      <c r="G68" t="s">
        <v>318</v>
      </c>
      <c r="H68" t="s">
        <v>317</v>
      </c>
      <c r="I68">
        <v>368</v>
      </c>
      <c r="J68" t="s">
        <v>299</v>
      </c>
      <c r="K68" t="s">
        <v>309</v>
      </c>
      <c r="L68">
        <v>3215</v>
      </c>
      <c r="M68" t="s">
        <v>319</v>
      </c>
      <c r="N68" t="s">
        <v>319</v>
      </c>
      <c r="O68">
        <v>3215</v>
      </c>
      <c r="P68" t="s">
        <v>319</v>
      </c>
      <c r="Q68" t="s">
        <v>319</v>
      </c>
      <c r="R68" t="s">
        <v>275</v>
      </c>
      <c r="S68" s="25">
        <v>256762.67449999999</v>
      </c>
      <c r="U68" s="25">
        <v>26</v>
      </c>
      <c r="IF68">
        <v>3215</v>
      </c>
      <c r="IG68" t="s">
        <v>319</v>
      </c>
      <c r="IH68" t="s">
        <v>320</v>
      </c>
      <c r="IK68">
        <v>-2</v>
      </c>
      <c r="IL68" t="s">
        <v>265</v>
      </c>
      <c r="IM68" t="s">
        <v>266</v>
      </c>
    </row>
    <row r="69" spans="1:247" x14ac:dyDescent="0.35">
      <c r="A69">
        <v>102380</v>
      </c>
      <c r="B69">
        <v>-1816767488</v>
      </c>
      <c r="C69">
        <v>3132</v>
      </c>
      <c r="D69" t="s">
        <v>316</v>
      </c>
      <c r="E69" t="s">
        <v>317</v>
      </c>
      <c r="F69">
        <v>3136</v>
      </c>
      <c r="G69" t="s">
        <v>318</v>
      </c>
      <c r="H69" t="s">
        <v>317</v>
      </c>
      <c r="I69">
        <v>359</v>
      </c>
      <c r="J69" t="s">
        <v>300</v>
      </c>
      <c r="K69" t="s">
        <v>310</v>
      </c>
      <c r="L69">
        <v>3215</v>
      </c>
      <c r="M69" t="s">
        <v>319</v>
      </c>
      <c r="N69" t="s">
        <v>319</v>
      </c>
      <c r="O69">
        <v>3215</v>
      </c>
      <c r="P69" t="s">
        <v>319</v>
      </c>
      <c r="Q69" t="s">
        <v>319</v>
      </c>
      <c r="R69" t="s">
        <v>275</v>
      </c>
      <c r="S69" s="25">
        <v>251251.9803</v>
      </c>
      <c r="U69" s="25">
        <v>26</v>
      </c>
      <c r="IF69">
        <v>3215</v>
      </c>
      <c r="IG69" t="s">
        <v>319</v>
      </c>
      <c r="IH69" t="s">
        <v>320</v>
      </c>
      <c r="IK69">
        <v>-2</v>
      </c>
      <c r="IL69" t="s">
        <v>265</v>
      </c>
      <c r="IM69" t="s">
        <v>266</v>
      </c>
    </row>
    <row r="70" spans="1:247" x14ac:dyDescent="0.35">
      <c r="A70">
        <v>102381</v>
      </c>
      <c r="B70">
        <v>-1816767488</v>
      </c>
      <c r="C70">
        <v>3132</v>
      </c>
      <c r="D70" t="s">
        <v>316</v>
      </c>
      <c r="E70" t="s">
        <v>317</v>
      </c>
      <c r="F70">
        <v>3136</v>
      </c>
      <c r="G70" t="s">
        <v>318</v>
      </c>
      <c r="H70" t="s">
        <v>317</v>
      </c>
      <c r="I70">
        <v>355</v>
      </c>
      <c r="J70" t="s">
        <v>296</v>
      </c>
      <c r="K70" t="s">
        <v>311</v>
      </c>
      <c r="L70">
        <v>3215</v>
      </c>
      <c r="M70" t="s">
        <v>319</v>
      </c>
      <c r="N70" t="s">
        <v>319</v>
      </c>
      <c r="O70">
        <v>3215</v>
      </c>
      <c r="P70" t="s">
        <v>319</v>
      </c>
      <c r="Q70" t="s">
        <v>319</v>
      </c>
      <c r="R70" t="s">
        <v>275</v>
      </c>
      <c r="S70" s="25">
        <v>245894.40059999999</v>
      </c>
      <c r="U70" s="25">
        <v>26</v>
      </c>
      <c r="IF70">
        <v>3215</v>
      </c>
      <c r="IG70" t="s">
        <v>319</v>
      </c>
      <c r="IH70" t="s">
        <v>320</v>
      </c>
      <c r="IK70">
        <v>-2</v>
      </c>
      <c r="IL70" t="s">
        <v>265</v>
      </c>
      <c r="IM70" t="s">
        <v>266</v>
      </c>
    </row>
    <row r="71" spans="1:247" x14ac:dyDescent="0.35">
      <c r="A71">
        <v>102382</v>
      </c>
      <c r="B71">
        <v>-1816767488</v>
      </c>
      <c r="C71">
        <v>3132</v>
      </c>
      <c r="D71" t="s">
        <v>316</v>
      </c>
      <c r="E71" t="s">
        <v>317</v>
      </c>
      <c r="F71">
        <v>3136</v>
      </c>
      <c r="G71" t="s">
        <v>318</v>
      </c>
      <c r="H71" t="s">
        <v>317</v>
      </c>
      <c r="I71">
        <v>346</v>
      </c>
      <c r="J71" t="s">
        <v>297</v>
      </c>
      <c r="K71" t="s">
        <v>312</v>
      </c>
      <c r="L71">
        <v>3215</v>
      </c>
      <c r="M71" t="s">
        <v>319</v>
      </c>
      <c r="N71" t="s">
        <v>319</v>
      </c>
      <c r="O71">
        <v>3215</v>
      </c>
      <c r="P71" t="s">
        <v>319</v>
      </c>
      <c r="Q71" t="s">
        <v>319</v>
      </c>
      <c r="R71" t="s">
        <v>275</v>
      </c>
      <c r="S71" s="25">
        <v>230969.5245</v>
      </c>
      <c r="U71" s="25">
        <v>26</v>
      </c>
      <c r="IF71">
        <v>3215</v>
      </c>
      <c r="IG71" t="s">
        <v>319</v>
      </c>
      <c r="IH71" t="s">
        <v>320</v>
      </c>
      <c r="IK71">
        <v>-2</v>
      </c>
      <c r="IL71" t="s">
        <v>265</v>
      </c>
      <c r="IM71" t="s">
        <v>266</v>
      </c>
    </row>
    <row r="72" spans="1:247" x14ac:dyDescent="0.35">
      <c r="A72">
        <v>102383</v>
      </c>
      <c r="B72">
        <v>-1816767488</v>
      </c>
      <c r="C72">
        <v>3132</v>
      </c>
      <c r="D72" t="s">
        <v>316</v>
      </c>
      <c r="E72" t="s">
        <v>317</v>
      </c>
      <c r="F72">
        <v>3136</v>
      </c>
      <c r="G72" t="s">
        <v>318</v>
      </c>
      <c r="H72" t="s">
        <v>317</v>
      </c>
      <c r="I72">
        <v>340</v>
      </c>
      <c r="J72" t="s">
        <v>298</v>
      </c>
      <c r="K72" t="s">
        <v>313</v>
      </c>
      <c r="L72">
        <v>3215</v>
      </c>
      <c r="M72" t="s">
        <v>319</v>
      </c>
      <c r="N72" t="s">
        <v>319</v>
      </c>
      <c r="O72">
        <v>3215</v>
      </c>
      <c r="P72" t="s">
        <v>319</v>
      </c>
      <c r="Q72" t="s">
        <v>319</v>
      </c>
      <c r="R72" t="s">
        <v>275</v>
      </c>
      <c r="S72" s="25">
        <v>214846.8823</v>
      </c>
      <c r="U72" s="25">
        <v>26</v>
      </c>
      <c r="IF72">
        <v>3215</v>
      </c>
      <c r="IG72" t="s">
        <v>319</v>
      </c>
      <c r="IH72" t="s">
        <v>320</v>
      </c>
      <c r="IK72">
        <v>-2</v>
      </c>
      <c r="IL72" t="s">
        <v>265</v>
      </c>
      <c r="IM72" t="s">
        <v>266</v>
      </c>
    </row>
    <row r="73" spans="1:247" x14ac:dyDescent="0.35">
      <c r="A73">
        <v>102384</v>
      </c>
      <c r="B73">
        <v>-1816767488</v>
      </c>
      <c r="C73">
        <v>3132</v>
      </c>
      <c r="D73" t="s">
        <v>316</v>
      </c>
      <c r="E73" t="s">
        <v>317</v>
      </c>
      <c r="F73">
        <v>3136</v>
      </c>
      <c r="G73" t="s">
        <v>318</v>
      </c>
      <c r="H73" t="s">
        <v>317</v>
      </c>
      <c r="I73">
        <v>331</v>
      </c>
      <c r="J73" t="s">
        <v>295</v>
      </c>
      <c r="K73" t="s">
        <v>314</v>
      </c>
      <c r="L73">
        <v>3215</v>
      </c>
      <c r="M73" t="s">
        <v>319</v>
      </c>
      <c r="N73" t="s">
        <v>319</v>
      </c>
      <c r="O73">
        <v>3215</v>
      </c>
      <c r="P73" t="s">
        <v>319</v>
      </c>
      <c r="Q73" t="s">
        <v>319</v>
      </c>
      <c r="R73" t="s">
        <v>275</v>
      </c>
      <c r="S73" s="25">
        <v>286490.5674</v>
      </c>
      <c r="U73" s="25">
        <v>26</v>
      </c>
      <c r="IF73">
        <v>3215</v>
      </c>
      <c r="IG73" t="s">
        <v>319</v>
      </c>
      <c r="IH73" t="s">
        <v>320</v>
      </c>
      <c r="IK73">
        <v>-2</v>
      </c>
      <c r="IL73" t="s">
        <v>265</v>
      </c>
      <c r="IM73" t="s">
        <v>266</v>
      </c>
    </row>
    <row r="74" spans="1:247" x14ac:dyDescent="0.35">
      <c r="S74" s="25"/>
      <c r="U74" s="25"/>
    </row>
    <row r="75" spans="1:247" x14ac:dyDescent="0.35">
      <c r="S75" s="25"/>
      <c r="U75" s="25"/>
    </row>
    <row r="76" spans="1:247" x14ac:dyDescent="0.35">
      <c r="S76" s="25"/>
      <c r="U76" s="25"/>
    </row>
    <row r="77" spans="1:247" x14ac:dyDescent="0.35">
      <c r="S77" s="25"/>
      <c r="U77" s="25"/>
    </row>
    <row r="78" spans="1:247" x14ac:dyDescent="0.35">
      <c r="S78" s="25"/>
      <c r="U78" s="25"/>
    </row>
    <row r="79" spans="1:247" x14ac:dyDescent="0.35">
      <c r="S79" s="25"/>
      <c r="U79" s="25"/>
    </row>
    <row r="80" spans="1:247" x14ac:dyDescent="0.35">
      <c r="S80" s="25"/>
      <c r="U80" s="25"/>
    </row>
    <row r="81" spans="19:21" x14ac:dyDescent="0.35">
      <c r="S81" s="25"/>
      <c r="U81" s="25"/>
    </row>
    <row r="82" spans="19:21" x14ac:dyDescent="0.35">
      <c r="S82" s="25"/>
      <c r="U82" s="25"/>
    </row>
    <row r="83" spans="19:21" x14ac:dyDescent="0.35">
      <c r="S83" s="25"/>
      <c r="U83" s="25"/>
    </row>
    <row r="84" spans="19:21" x14ac:dyDescent="0.35">
      <c r="S84" s="25"/>
      <c r="U84" s="25"/>
    </row>
    <row r="85" spans="19:21" x14ac:dyDescent="0.35">
      <c r="S85" s="25"/>
      <c r="U85" s="25"/>
    </row>
    <row r="86" spans="19:21" x14ac:dyDescent="0.35">
      <c r="S86" s="25"/>
      <c r="U86" s="25"/>
    </row>
    <row r="87" spans="19:21" x14ac:dyDescent="0.35">
      <c r="S87" s="25"/>
      <c r="U87" s="25"/>
    </row>
    <row r="88" spans="19:21" x14ac:dyDescent="0.35">
      <c r="S88" s="25"/>
      <c r="U88" s="25"/>
    </row>
    <row r="89" spans="19:21" x14ac:dyDescent="0.35">
      <c r="S89" s="25"/>
      <c r="U89" s="25"/>
    </row>
    <row r="90" spans="19:21" x14ac:dyDescent="0.35">
      <c r="S90" s="25"/>
      <c r="U90" s="25"/>
    </row>
    <row r="91" spans="19:21" x14ac:dyDescent="0.35">
      <c r="S91" s="25"/>
      <c r="U91" s="25"/>
    </row>
    <row r="92" spans="19:21" x14ac:dyDescent="0.35">
      <c r="S92" s="25"/>
      <c r="U92" s="25"/>
    </row>
    <row r="93" spans="19:21" x14ac:dyDescent="0.35">
      <c r="S93" s="25"/>
      <c r="U93" s="25"/>
    </row>
    <row r="94" spans="19:21" x14ac:dyDescent="0.35">
      <c r="S94" s="25"/>
      <c r="U94" s="25"/>
    </row>
    <row r="95" spans="19:21" x14ac:dyDescent="0.35">
      <c r="S95" s="25"/>
      <c r="U95" s="25"/>
    </row>
    <row r="96" spans="19:21" x14ac:dyDescent="0.35">
      <c r="S96" s="25"/>
      <c r="U96" s="25"/>
    </row>
    <row r="97" spans="19:21" x14ac:dyDescent="0.35">
      <c r="S97" s="25"/>
      <c r="U97" s="25"/>
    </row>
    <row r="98" spans="19:21" x14ac:dyDescent="0.35">
      <c r="S98" s="25"/>
      <c r="U98" s="25"/>
    </row>
    <row r="99" spans="19:21" x14ac:dyDescent="0.35">
      <c r="S99" s="25"/>
      <c r="U99" s="25"/>
    </row>
    <row r="100" spans="19:21" x14ac:dyDescent="0.35">
      <c r="S100" s="25"/>
      <c r="U100" s="25"/>
    </row>
    <row r="101" spans="19:21" x14ac:dyDescent="0.35">
      <c r="S101" s="25"/>
      <c r="U101" s="25"/>
    </row>
    <row r="102" spans="19:21" x14ac:dyDescent="0.35">
      <c r="S102" s="25"/>
      <c r="U102" s="25"/>
    </row>
    <row r="103" spans="19:21" x14ac:dyDescent="0.35">
      <c r="S103" s="25"/>
      <c r="U103" s="25"/>
    </row>
    <row r="104" spans="19:21" x14ac:dyDescent="0.35">
      <c r="S104" s="25"/>
      <c r="U104" s="25"/>
    </row>
    <row r="105" spans="19:21" x14ac:dyDescent="0.35">
      <c r="S105" s="25"/>
      <c r="U105" s="25"/>
    </row>
    <row r="106" spans="19:21" x14ac:dyDescent="0.35">
      <c r="S106" s="25"/>
      <c r="U106" s="25"/>
    </row>
    <row r="107" spans="19:21" x14ac:dyDescent="0.35">
      <c r="S107" s="25"/>
      <c r="U107" s="25"/>
    </row>
    <row r="108" spans="19:21" x14ac:dyDescent="0.35">
      <c r="S108" s="25"/>
      <c r="U108" s="25"/>
    </row>
    <row r="109" spans="19:21" x14ac:dyDescent="0.35">
      <c r="S109" s="25"/>
      <c r="U109" s="25"/>
    </row>
    <row r="110" spans="19:21" x14ac:dyDescent="0.35">
      <c r="S110" s="25"/>
      <c r="U110" s="25"/>
    </row>
    <row r="111" spans="19:21" x14ac:dyDescent="0.35">
      <c r="S111" s="25"/>
      <c r="U111" s="25"/>
    </row>
    <row r="112" spans="19:21" x14ac:dyDescent="0.35">
      <c r="S112" s="25"/>
      <c r="U112" s="25"/>
    </row>
    <row r="113" spans="19:21" x14ac:dyDescent="0.35">
      <c r="S113" s="25"/>
      <c r="U113" s="25"/>
    </row>
    <row r="114" spans="19:21" x14ac:dyDescent="0.35">
      <c r="S114" s="25"/>
      <c r="U114" s="25"/>
    </row>
    <row r="115" spans="19:21" x14ac:dyDescent="0.35">
      <c r="S115" s="25"/>
      <c r="U115" s="25"/>
    </row>
    <row r="116" spans="19:21" x14ac:dyDescent="0.35">
      <c r="S116" s="25"/>
      <c r="U116" s="25"/>
    </row>
    <row r="117" spans="19:21" x14ac:dyDescent="0.35">
      <c r="S117" s="25"/>
      <c r="U117" s="25"/>
    </row>
    <row r="118" spans="19:21" x14ac:dyDescent="0.35">
      <c r="S118" s="25"/>
      <c r="U118" s="25"/>
    </row>
    <row r="119" spans="19:21" x14ac:dyDescent="0.35">
      <c r="S119" s="25"/>
      <c r="U119" s="25"/>
    </row>
    <row r="120" spans="19:21" x14ac:dyDescent="0.35">
      <c r="S120" s="25"/>
      <c r="U120" s="25"/>
    </row>
    <row r="121" spans="19:21" x14ac:dyDescent="0.35">
      <c r="S121" s="25"/>
      <c r="U121" s="25"/>
    </row>
    <row r="122" spans="19:21" x14ac:dyDescent="0.35">
      <c r="S122" s="25"/>
      <c r="U122" s="25"/>
    </row>
    <row r="123" spans="19:21" x14ac:dyDescent="0.35">
      <c r="S123" s="25"/>
      <c r="U123" s="25"/>
    </row>
    <row r="124" spans="19:21" x14ac:dyDescent="0.35">
      <c r="S124" s="25"/>
      <c r="U124" s="25"/>
    </row>
    <row r="125" spans="19:21" x14ac:dyDescent="0.35">
      <c r="S125" s="25"/>
      <c r="U125" s="25"/>
    </row>
    <row r="126" spans="19:21" x14ac:dyDescent="0.35">
      <c r="S126" s="25"/>
      <c r="U126" s="25"/>
    </row>
    <row r="127" spans="19:21" x14ac:dyDescent="0.35">
      <c r="S127" s="25"/>
      <c r="U127" s="25"/>
    </row>
    <row r="128" spans="19:21" x14ac:dyDescent="0.35">
      <c r="S128" s="25"/>
      <c r="U128" s="25"/>
    </row>
    <row r="129" spans="19:21" x14ac:dyDescent="0.35">
      <c r="S129" s="25"/>
      <c r="U129" s="25"/>
    </row>
    <row r="130" spans="19:21" x14ac:dyDescent="0.35">
      <c r="S130" s="25"/>
      <c r="U130" s="25"/>
    </row>
    <row r="131" spans="19:21" x14ac:dyDescent="0.35">
      <c r="S131" s="25"/>
      <c r="U131" s="25"/>
    </row>
    <row r="132" spans="19:21" x14ac:dyDescent="0.35">
      <c r="S132" s="25"/>
      <c r="U132" s="25"/>
    </row>
    <row r="133" spans="19:21" x14ac:dyDescent="0.35">
      <c r="S133" s="25"/>
      <c r="U133" s="25"/>
    </row>
    <row r="134" spans="19:21" x14ac:dyDescent="0.35">
      <c r="S134" s="25"/>
      <c r="U134" s="25"/>
    </row>
    <row r="135" spans="19:21" x14ac:dyDescent="0.35">
      <c r="S135" s="25"/>
      <c r="U135" s="25"/>
    </row>
    <row r="136" spans="19:21" x14ac:dyDescent="0.35">
      <c r="S136" s="25"/>
      <c r="U136" s="25"/>
    </row>
    <row r="137" spans="19:21" x14ac:dyDescent="0.35">
      <c r="S137" s="25"/>
      <c r="U137" s="25"/>
    </row>
    <row r="138" spans="19:21" x14ac:dyDescent="0.35">
      <c r="S138" s="25"/>
      <c r="U138" s="25"/>
    </row>
    <row r="139" spans="19:21" x14ac:dyDescent="0.35">
      <c r="S139" s="25"/>
      <c r="U139" s="25"/>
    </row>
    <row r="140" spans="19:21" x14ac:dyDescent="0.35">
      <c r="S140" s="25"/>
      <c r="U140" s="25"/>
    </row>
    <row r="141" spans="19:21" x14ac:dyDescent="0.35">
      <c r="S141" s="25"/>
      <c r="U141" s="25"/>
    </row>
    <row r="142" spans="19:21" x14ac:dyDescent="0.35">
      <c r="S142" s="25"/>
      <c r="U142" s="25"/>
    </row>
    <row r="143" spans="19:21" x14ac:dyDescent="0.35">
      <c r="S143" s="25"/>
      <c r="U143" s="25"/>
    </row>
    <row r="144" spans="19:21" x14ac:dyDescent="0.35">
      <c r="S144" s="25"/>
      <c r="U144" s="25"/>
    </row>
    <row r="145" spans="19:21" x14ac:dyDescent="0.35">
      <c r="S145" s="25"/>
      <c r="U145" s="25"/>
    </row>
    <row r="146" spans="19:21" x14ac:dyDescent="0.35">
      <c r="S146" s="25"/>
      <c r="U146" s="25"/>
    </row>
    <row r="147" spans="19:21" x14ac:dyDescent="0.35">
      <c r="S147" s="25"/>
      <c r="U147" s="25"/>
    </row>
    <row r="148" spans="19:21" x14ac:dyDescent="0.35">
      <c r="S148" s="25"/>
      <c r="U148" s="25"/>
    </row>
    <row r="149" spans="19:21" x14ac:dyDescent="0.35">
      <c r="S149" s="25"/>
      <c r="U149" s="25"/>
    </row>
    <row r="150" spans="19:21" x14ac:dyDescent="0.35">
      <c r="S150" s="25"/>
      <c r="U150" s="25"/>
    </row>
    <row r="151" spans="19:21" x14ac:dyDescent="0.35">
      <c r="S151" s="25"/>
      <c r="U151" s="25"/>
    </row>
    <row r="152" spans="19:21" x14ac:dyDescent="0.35">
      <c r="S152" s="25"/>
      <c r="U152" s="25"/>
    </row>
    <row r="153" spans="19:21" x14ac:dyDescent="0.35">
      <c r="S153" s="25"/>
      <c r="U153" s="25"/>
    </row>
    <row r="154" spans="19:21" x14ac:dyDescent="0.35">
      <c r="S154" s="25"/>
      <c r="U154" s="25"/>
    </row>
    <row r="155" spans="19:21" x14ac:dyDescent="0.35">
      <c r="S155" s="25"/>
      <c r="U155" s="25"/>
    </row>
    <row r="156" spans="19:21" x14ac:dyDescent="0.35">
      <c r="S156" s="25"/>
      <c r="U156" s="25"/>
    </row>
    <row r="157" spans="19:21" x14ac:dyDescent="0.35">
      <c r="S157" s="25"/>
      <c r="U157" s="25"/>
    </row>
    <row r="158" spans="19:21" x14ac:dyDescent="0.35">
      <c r="S158" s="25"/>
      <c r="U158" s="25"/>
    </row>
    <row r="159" spans="19:21" x14ac:dyDescent="0.35">
      <c r="S159" s="25"/>
      <c r="U159" s="25"/>
    </row>
    <row r="160" spans="19:21" x14ac:dyDescent="0.35">
      <c r="S160" s="25"/>
      <c r="U160" s="25"/>
    </row>
    <row r="161" spans="19:21" x14ac:dyDescent="0.35">
      <c r="S161" s="25"/>
      <c r="U161" s="25"/>
    </row>
    <row r="162" spans="19:21" x14ac:dyDescent="0.35">
      <c r="S162" s="25"/>
      <c r="U162" s="25"/>
    </row>
    <row r="163" spans="19:21" x14ac:dyDescent="0.35">
      <c r="S163" s="25"/>
      <c r="U163" s="25"/>
    </row>
    <row r="164" spans="19:21" x14ac:dyDescent="0.35">
      <c r="S164" s="25"/>
      <c r="U164" s="25"/>
    </row>
    <row r="165" spans="19:21" x14ac:dyDescent="0.35">
      <c r="S165" s="25"/>
      <c r="U165" s="25"/>
    </row>
    <row r="166" spans="19:21" x14ac:dyDescent="0.35">
      <c r="S166" s="25"/>
      <c r="U166" s="25"/>
    </row>
    <row r="167" spans="19:21" x14ac:dyDescent="0.35">
      <c r="S167" s="25"/>
      <c r="U167" s="25"/>
    </row>
    <row r="168" spans="19:21" x14ac:dyDescent="0.35">
      <c r="S168" s="25"/>
      <c r="U168" s="25"/>
    </row>
    <row r="169" spans="19:21" x14ac:dyDescent="0.35">
      <c r="S169" s="25"/>
      <c r="U169" s="25"/>
    </row>
    <row r="170" spans="19:21" x14ac:dyDescent="0.35">
      <c r="S170" s="25"/>
      <c r="U170" s="25"/>
    </row>
    <row r="171" spans="19:21" x14ac:dyDescent="0.35">
      <c r="S171" s="25"/>
      <c r="U171" s="25"/>
    </row>
    <row r="172" spans="19:21" x14ac:dyDescent="0.35">
      <c r="S172" s="25"/>
      <c r="U172" s="25"/>
    </row>
    <row r="173" spans="19:21" x14ac:dyDescent="0.35">
      <c r="S173" s="25"/>
      <c r="U173" s="25"/>
    </row>
    <row r="174" spans="19:21" x14ac:dyDescent="0.35">
      <c r="S174" s="25"/>
      <c r="U174" s="25"/>
    </row>
    <row r="175" spans="19:21" x14ac:dyDescent="0.35">
      <c r="S175" s="25"/>
      <c r="U175" s="25"/>
    </row>
    <row r="176" spans="19:21" x14ac:dyDescent="0.35">
      <c r="S176" s="25"/>
      <c r="U176" s="25"/>
    </row>
    <row r="177" spans="19:21" x14ac:dyDescent="0.35">
      <c r="S177" s="25"/>
      <c r="U177" s="25"/>
    </row>
    <row r="178" spans="19:21" x14ac:dyDescent="0.35">
      <c r="S178" s="25"/>
      <c r="U178" s="25"/>
    </row>
    <row r="179" spans="19:21" x14ac:dyDescent="0.35">
      <c r="S179" s="25"/>
      <c r="U179" s="25"/>
    </row>
    <row r="180" spans="19:21" x14ac:dyDescent="0.35">
      <c r="S180" s="25"/>
      <c r="U180" s="25"/>
    </row>
    <row r="181" spans="19:21" x14ac:dyDescent="0.35">
      <c r="S181" s="25"/>
      <c r="U181" s="25"/>
    </row>
    <row r="182" spans="19:21" x14ac:dyDescent="0.35">
      <c r="S182" s="25"/>
      <c r="U182" s="25"/>
    </row>
    <row r="183" spans="19:21" x14ac:dyDescent="0.35">
      <c r="S183" s="25"/>
      <c r="U183" s="25"/>
    </row>
    <row r="184" spans="19:21" x14ac:dyDescent="0.35">
      <c r="S184" s="25"/>
      <c r="U184" s="25"/>
    </row>
    <row r="185" spans="19:21" x14ac:dyDescent="0.35">
      <c r="S185" s="25"/>
      <c r="U185" s="25"/>
    </row>
    <row r="186" spans="19:21" x14ac:dyDescent="0.35">
      <c r="S186" s="25"/>
      <c r="U186" s="25"/>
    </row>
    <row r="187" spans="19:21" x14ac:dyDescent="0.35">
      <c r="S187" s="25"/>
      <c r="U187" s="25"/>
    </row>
    <row r="188" spans="19:21" x14ac:dyDescent="0.35">
      <c r="S188" s="25"/>
      <c r="U188" s="25"/>
    </row>
    <row r="189" spans="19:21" x14ac:dyDescent="0.35">
      <c r="S189" s="25"/>
      <c r="U189" s="25"/>
    </row>
    <row r="190" spans="19:21" x14ac:dyDescent="0.35">
      <c r="S190" s="25"/>
      <c r="U190" s="25"/>
    </row>
    <row r="191" spans="19:21" x14ac:dyDescent="0.35">
      <c r="S191" s="25"/>
      <c r="U191" s="25"/>
    </row>
    <row r="192" spans="19:21" x14ac:dyDescent="0.35">
      <c r="S192" s="25"/>
      <c r="U192" s="25"/>
    </row>
    <row r="193" spans="19:21" x14ac:dyDescent="0.35">
      <c r="S193" s="25"/>
      <c r="U193" s="25"/>
    </row>
    <row r="194" spans="19:21" x14ac:dyDescent="0.35">
      <c r="S194" s="25"/>
      <c r="U194" s="25"/>
    </row>
    <row r="195" spans="19:21" x14ac:dyDescent="0.35">
      <c r="S195" s="25"/>
      <c r="U195" s="25"/>
    </row>
    <row r="196" spans="19:21" x14ac:dyDescent="0.35">
      <c r="S196" s="25"/>
      <c r="U196" s="25"/>
    </row>
    <row r="197" spans="19:21" x14ac:dyDescent="0.35">
      <c r="S197" s="25"/>
      <c r="U197" s="25"/>
    </row>
    <row r="198" spans="19:21" x14ac:dyDescent="0.35">
      <c r="S198" s="25"/>
      <c r="U198" s="25"/>
    </row>
    <row r="199" spans="19:21" x14ac:dyDescent="0.35">
      <c r="S199" s="25"/>
      <c r="U199" s="25"/>
    </row>
    <row r="200" spans="19:21" x14ac:dyDescent="0.35">
      <c r="S200" s="25"/>
      <c r="U200" s="25"/>
    </row>
    <row r="201" spans="19:21" x14ac:dyDescent="0.35">
      <c r="S201" s="25"/>
      <c r="U201" s="25"/>
    </row>
    <row r="202" spans="19:21" x14ac:dyDescent="0.35">
      <c r="S202" s="25"/>
      <c r="U202" s="25"/>
    </row>
    <row r="203" spans="19:21" x14ac:dyDescent="0.35">
      <c r="S203" s="25"/>
      <c r="U203" s="25"/>
    </row>
    <row r="204" spans="19:21" x14ac:dyDescent="0.35">
      <c r="S204" s="25"/>
      <c r="U204" s="25"/>
    </row>
    <row r="205" spans="19:21" x14ac:dyDescent="0.35">
      <c r="S205" s="25"/>
      <c r="U205" s="25"/>
    </row>
    <row r="206" spans="19:21" x14ac:dyDescent="0.35">
      <c r="S206" s="25"/>
      <c r="U206" s="25"/>
    </row>
    <row r="207" spans="19:21" x14ac:dyDescent="0.35">
      <c r="S207" s="25"/>
      <c r="U207" s="25"/>
    </row>
    <row r="208" spans="19:21" x14ac:dyDescent="0.35">
      <c r="S208" s="25"/>
      <c r="U208" s="25"/>
    </row>
    <row r="209" spans="19:21" x14ac:dyDescent="0.35">
      <c r="S209" s="25"/>
      <c r="U209" s="25"/>
    </row>
    <row r="210" spans="19:21" x14ac:dyDescent="0.35">
      <c r="S210" s="25"/>
      <c r="U210" s="25"/>
    </row>
    <row r="211" spans="19:21" x14ac:dyDescent="0.35">
      <c r="S211" s="25"/>
      <c r="U211" s="25"/>
    </row>
    <row r="212" spans="19:21" x14ac:dyDescent="0.35">
      <c r="S212" s="25"/>
      <c r="U212" s="25"/>
    </row>
    <row r="213" spans="19:21" x14ac:dyDescent="0.35">
      <c r="S213" s="25"/>
      <c r="U213" s="25"/>
    </row>
    <row r="214" spans="19:21" x14ac:dyDescent="0.35">
      <c r="S214" s="25"/>
      <c r="U214" s="25"/>
    </row>
    <row r="215" spans="19:21" x14ac:dyDescent="0.35">
      <c r="S215" s="25"/>
      <c r="U215" s="25"/>
    </row>
    <row r="216" spans="19:21" x14ac:dyDescent="0.35">
      <c r="S216" s="25"/>
      <c r="U216" s="25"/>
    </row>
    <row r="217" spans="19:21" x14ac:dyDescent="0.35">
      <c r="S217" s="25"/>
      <c r="U217" s="25"/>
    </row>
    <row r="218" spans="19:21" x14ac:dyDescent="0.35">
      <c r="S218" s="25"/>
      <c r="U218" s="25"/>
    </row>
    <row r="219" spans="19:21" x14ac:dyDescent="0.35">
      <c r="S219" s="25"/>
      <c r="U219" s="25"/>
    </row>
    <row r="220" spans="19:21" x14ac:dyDescent="0.35">
      <c r="S220" s="25"/>
      <c r="U220" s="25"/>
    </row>
    <row r="221" spans="19:21" x14ac:dyDescent="0.35">
      <c r="S221" s="25"/>
      <c r="U221" s="25"/>
    </row>
    <row r="222" spans="19:21" x14ac:dyDescent="0.35">
      <c r="S222" s="25"/>
      <c r="U222" s="25"/>
    </row>
    <row r="223" spans="19:21" x14ac:dyDescent="0.35">
      <c r="S223" s="25"/>
      <c r="U223" s="25"/>
    </row>
    <row r="224" spans="19:21" x14ac:dyDescent="0.35">
      <c r="S224" s="25"/>
      <c r="U224" s="25"/>
    </row>
    <row r="225" spans="19:21" x14ac:dyDescent="0.35">
      <c r="S225" s="25"/>
      <c r="U225" s="25"/>
    </row>
    <row r="226" spans="19:21" x14ac:dyDescent="0.35">
      <c r="S226" s="25"/>
      <c r="U226" s="25"/>
    </row>
    <row r="227" spans="19:21" x14ac:dyDescent="0.35">
      <c r="S227" s="25"/>
      <c r="U227" s="25"/>
    </row>
    <row r="228" spans="19:21" x14ac:dyDescent="0.35">
      <c r="S228" s="25"/>
      <c r="U228" s="25"/>
    </row>
    <row r="229" spans="19:21" x14ac:dyDescent="0.35">
      <c r="S229" s="25"/>
      <c r="U229" s="25"/>
    </row>
    <row r="230" spans="19:21" x14ac:dyDescent="0.35">
      <c r="S230" s="25"/>
      <c r="U230" s="25"/>
    </row>
    <row r="231" spans="19:21" x14ac:dyDescent="0.35">
      <c r="S231" s="25"/>
      <c r="U231" s="25"/>
    </row>
    <row r="232" spans="19:21" x14ac:dyDescent="0.35">
      <c r="S232" s="25"/>
      <c r="U232" s="25"/>
    </row>
    <row r="233" spans="19:21" x14ac:dyDescent="0.35">
      <c r="S233" s="25"/>
      <c r="U233" s="25"/>
    </row>
    <row r="234" spans="19:21" x14ac:dyDescent="0.35">
      <c r="S234" s="25"/>
      <c r="U234" s="25"/>
    </row>
    <row r="235" spans="19:21" x14ac:dyDescent="0.35">
      <c r="S235" s="25"/>
      <c r="U235" s="25"/>
    </row>
    <row r="236" spans="19:21" x14ac:dyDescent="0.35">
      <c r="S236" s="25"/>
      <c r="U236" s="25"/>
    </row>
    <row r="237" spans="19:21" x14ac:dyDescent="0.35">
      <c r="S237" s="25"/>
      <c r="U237" s="25"/>
    </row>
    <row r="238" spans="19:21" x14ac:dyDescent="0.35">
      <c r="S238" s="25"/>
      <c r="U238" s="25"/>
    </row>
    <row r="239" spans="19:21" x14ac:dyDescent="0.35">
      <c r="S239" s="25"/>
      <c r="U239" s="25"/>
    </row>
    <row r="240" spans="19:21" x14ac:dyDescent="0.35">
      <c r="S240" s="25"/>
      <c r="U240" s="25"/>
    </row>
    <row r="241" spans="19:21" x14ac:dyDescent="0.35">
      <c r="S241" s="25"/>
      <c r="U241" s="25"/>
    </row>
    <row r="242" spans="19:21" x14ac:dyDescent="0.35">
      <c r="S242" s="25"/>
      <c r="U242" s="25"/>
    </row>
    <row r="243" spans="19:21" x14ac:dyDescent="0.35">
      <c r="S243" s="25"/>
      <c r="U243" s="25"/>
    </row>
    <row r="244" spans="19:21" x14ac:dyDescent="0.35">
      <c r="S244" s="25"/>
      <c r="U244" s="25"/>
    </row>
    <row r="245" spans="19:21" x14ac:dyDescent="0.35">
      <c r="S245" s="25"/>
      <c r="U245" s="25"/>
    </row>
    <row r="246" spans="19:21" x14ac:dyDescent="0.35">
      <c r="S246" s="25"/>
      <c r="U246" s="25"/>
    </row>
    <row r="247" spans="19:21" x14ac:dyDescent="0.35">
      <c r="S247" s="25"/>
      <c r="U247" s="25"/>
    </row>
    <row r="248" spans="19:21" x14ac:dyDescent="0.35">
      <c r="S248" s="25"/>
      <c r="U248" s="25"/>
    </row>
    <row r="249" spans="19:21" x14ac:dyDescent="0.35">
      <c r="S249" s="25"/>
      <c r="U249" s="25"/>
    </row>
    <row r="250" spans="19:21" x14ac:dyDescent="0.35">
      <c r="S250" s="25"/>
      <c r="U250" s="25"/>
    </row>
    <row r="251" spans="19:21" x14ac:dyDescent="0.35">
      <c r="S251" s="25"/>
      <c r="U251" s="25"/>
    </row>
    <row r="252" spans="19:21" x14ac:dyDescent="0.35">
      <c r="S252" s="25"/>
      <c r="U252" s="25"/>
    </row>
    <row r="253" spans="19:21" x14ac:dyDescent="0.35">
      <c r="S253" s="25"/>
      <c r="U253" s="25"/>
    </row>
    <row r="254" spans="19:21" x14ac:dyDescent="0.35">
      <c r="S254" s="25"/>
      <c r="U254" s="25"/>
    </row>
    <row r="255" spans="19:21" x14ac:dyDescent="0.35">
      <c r="S255" s="25"/>
      <c r="U255" s="25"/>
    </row>
    <row r="256" spans="19:21" x14ac:dyDescent="0.35">
      <c r="S256" s="25"/>
      <c r="U256" s="25"/>
    </row>
    <row r="257" spans="19:21" x14ac:dyDescent="0.35">
      <c r="S257" s="25"/>
      <c r="U257" s="25"/>
    </row>
    <row r="258" spans="19:21" x14ac:dyDescent="0.35">
      <c r="S258" s="25"/>
      <c r="U258" s="25"/>
    </row>
    <row r="259" spans="19:21" x14ac:dyDescent="0.35">
      <c r="S259" s="25"/>
      <c r="U259" s="25"/>
    </row>
    <row r="260" spans="19:21" x14ac:dyDescent="0.35">
      <c r="S260" s="25"/>
      <c r="U260" s="25"/>
    </row>
    <row r="261" spans="19:21" x14ac:dyDescent="0.35">
      <c r="S261" s="25"/>
      <c r="U261" s="25"/>
    </row>
    <row r="262" spans="19:21" x14ac:dyDescent="0.35">
      <c r="S262" s="25"/>
      <c r="U262" s="25"/>
    </row>
    <row r="263" spans="19:21" x14ac:dyDescent="0.35">
      <c r="S263" s="25"/>
      <c r="U263" s="25"/>
    </row>
    <row r="264" spans="19:21" x14ac:dyDescent="0.35">
      <c r="S264" s="25"/>
      <c r="U264" s="25"/>
    </row>
    <row r="265" spans="19:21" x14ac:dyDescent="0.35">
      <c r="S265" s="25"/>
      <c r="U265" s="25"/>
    </row>
    <row r="266" spans="19:21" x14ac:dyDescent="0.35">
      <c r="S266" s="25"/>
      <c r="U266" s="25"/>
    </row>
    <row r="267" spans="19:21" x14ac:dyDescent="0.35">
      <c r="S267" s="25"/>
      <c r="U267" s="25"/>
    </row>
    <row r="268" spans="19:21" x14ac:dyDescent="0.35">
      <c r="S268" s="25"/>
      <c r="U268" s="25"/>
    </row>
    <row r="269" spans="19:21" x14ac:dyDescent="0.35">
      <c r="S269" s="25"/>
      <c r="U269" s="25"/>
    </row>
    <row r="270" spans="19:21" x14ac:dyDescent="0.35">
      <c r="S270" s="25"/>
      <c r="U270" s="25"/>
    </row>
    <row r="271" spans="19:21" x14ac:dyDescent="0.35">
      <c r="S271" s="25"/>
      <c r="U271" s="25"/>
    </row>
    <row r="272" spans="19:21" x14ac:dyDescent="0.35">
      <c r="S272" s="25"/>
      <c r="U272" s="25"/>
    </row>
    <row r="273" spans="19:21" x14ac:dyDescent="0.35">
      <c r="S273" s="25"/>
      <c r="U273" s="25"/>
    </row>
    <row r="274" spans="19:21" x14ac:dyDescent="0.35">
      <c r="S274" s="25"/>
      <c r="U274" s="25"/>
    </row>
    <row r="275" spans="19:21" x14ac:dyDescent="0.35">
      <c r="S275" s="25"/>
      <c r="U275" s="25"/>
    </row>
    <row r="276" spans="19:21" x14ac:dyDescent="0.35">
      <c r="S276" s="25"/>
      <c r="U276" s="25"/>
    </row>
    <row r="277" spans="19:21" x14ac:dyDescent="0.35">
      <c r="S277" s="25"/>
      <c r="U277" s="25"/>
    </row>
    <row r="278" spans="19:21" x14ac:dyDescent="0.35">
      <c r="S278" s="25"/>
      <c r="U278" s="25"/>
    </row>
    <row r="279" spans="19:21" x14ac:dyDescent="0.35">
      <c r="S279" s="25"/>
      <c r="U279" s="25"/>
    </row>
    <row r="280" spans="19:21" x14ac:dyDescent="0.35">
      <c r="S280" s="25"/>
      <c r="U280" s="25"/>
    </row>
    <row r="281" spans="19:21" x14ac:dyDescent="0.35">
      <c r="S281" s="25"/>
      <c r="U281" s="25"/>
    </row>
    <row r="282" spans="19:21" x14ac:dyDescent="0.35">
      <c r="S282" s="25"/>
      <c r="U282" s="25"/>
    </row>
    <row r="283" spans="19:21" x14ac:dyDescent="0.35">
      <c r="S283" s="25"/>
      <c r="U283" s="25"/>
    </row>
    <row r="284" spans="19:21" x14ac:dyDescent="0.35">
      <c r="S284" s="25"/>
      <c r="U284" s="25"/>
    </row>
    <row r="285" spans="19:21" x14ac:dyDescent="0.35">
      <c r="S285" s="25"/>
      <c r="U285" s="25"/>
    </row>
    <row r="286" spans="19:21" x14ac:dyDescent="0.35">
      <c r="S286" s="25"/>
      <c r="U286" s="25"/>
    </row>
    <row r="287" spans="19:21" x14ac:dyDescent="0.35">
      <c r="S287" s="25"/>
      <c r="U287" s="25"/>
    </row>
    <row r="288" spans="19:21" x14ac:dyDescent="0.35">
      <c r="S288" s="25"/>
      <c r="U288" s="25"/>
    </row>
    <row r="289" spans="19:21" x14ac:dyDescent="0.35">
      <c r="S289" s="25"/>
      <c r="U289" s="25"/>
    </row>
    <row r="290" spans="19:21" x14ac:dyDescent="0.35">
      <c r="S290" s="25"/>
      <c r="U290" s="25"/>
    </row>
    <row r="291" spans="19:21" x14ac:dyDescent="0.35">
      <c r="S291" s="25"/>
      <c r="U291" s="25"/>
    </row>
    <row r="292" spans="19:21" x14ac:dyDescent="0.35">
      <c r="S292" s="25"/>
      <c r="U292" s="25"/>
    </row>
    <row r="293" spans="19:21" x14ac:dyDescent="0.35">
      <c r="S293" s="25"/>
      <c r="U293" s="25"/>
    </row>
    <row r="294" spans="19:21" x14ac:dyDescent="0.35">
      <c r="S294" s="25"/>
      <c r="U294" s="25"/>
    </row>
    <row r="295" spans="19:21" x14ac:dyDescent="0.35">
      <c r="S295" s="25"/>
      <c r="U295" s="25"/>
    </row>
    <row r="296" spans="19:21" x14ac:dyDescent="0.35">
      <c r="S296" s="25"/>
      <c r="U296" s="25"/>
    </row>
    <row r="297" spans="19:21" x14ac:dyDescent="0.35">
      <c r="S297" s="25"/>
      <c r="U297" s="25"/>
    </row>
    <row r="298" spans="19:21" x14ac:dyDescent="0.35">
      <c r="S298" s="25"/>
      <c r="U298" s="25"/>
    </row>
    <row r="299" spans="19:21" x14ac:dyDescent="0.35">
      <c r="S299" s="25"/>
      <c r="U299" s="25"/>
    </row>
    <row r="300" spans="19:21" x14ac:dyDescent="0.35">
      <c r="S300" s="25"/>
      <c r="U300" s="25"/>
    </row>
    <row r="301" spans="19:21" x14ac:dyDescent="0.35">
      <c r="S301" s="25"/>
      <c r="U301" s="25"/>
    </row>
    <row r="302" spans="19:21" x14ac:dyDescent="0.35">
      <c r="S302" s="25"/>
      <c r="U302" s="25"/>
    </row>
    <row r="303" spans="19:21" x14ac:dyDescent="0.35">
      <c r="S303" s="25"/>
      <c r="U303" s="25"/>
    </row>
    <row r="304" spans="19:21" x14ac:dyDescent="0.35">
      <c r="S304" s="25"/>
      <c r="U304" s="25"/>
    </row>
    <row r="305" spans="19:21" x14ac:dyDescent="0.35">
      <c r="S305" s="25"/>
      <c r="U305" s="25"/>
    </row>
    <row r="306" spans="19:21" x14ac:dyDescent="0.35">
      <c r="S306" s="25"/>
      <c r="U306" s="25"/>
    </row>
    <row r="307" spans="19:21" x14ac:dyDescent="0.35">
      <c r="S307" s="25"/>
      <c r="U307" s="25"/>
    </row>
    <row r="308" spans="19:21" x14ac:dyDescent="0.35">
      <c r="S308" s="25"/>
      <c r="U308" s="25"/>
    </row>
    <row r="309" spans="19:21" x14ac:dyDescent="0.35">
      <c r="S309" s="25"/>
      <c r="U309" s="25"/>
    </row>
    <row r="310" spans="19:21" x14ac:dyDescent="0.35">
      <c r="S310" s="25"/>
      <c r="U310" s="25"/>
    </row>
    <row r="311" spans="19:21" x14ac:dyDescent="0.35">
      <c r="S311" s="25"/>
      <c r="U311" s="25"/>
    </row>
    <row r="312" spans="19:21" x14ac:dyDescent="0.35">
      <c r="S312" s="25"/>
      <c r="U312" s="25"/>
    </row>
    <row r="313" spans="19:21" x14ac:dyDescent="0.35">
      <c r="S313" s="25"/>
      <c r="U313" s="25"/>
    </row>
    <row r="314" spans="19:21" x14ac:dyDescent="0.35">
      <c r="S314" s="25"/>
      <c r="U314" s="25"/>
    </row>
    <row r="315" spans="19:21" x14ac:dyDescent="0.35">
      <c r="S315" s="25"/>
      <c r="U315" s="25"/>
    </row>
    <row r="316" spans="19:21" x14ac:dyDescent="0.35">
      <c r="S316" s="25"/>
      <c r="U316" s="25"/>
    </row>
    <row r="317" spans="19:21" x14ac:dyDescent="0.35">
      <c r="S317" s="25"/>
      <c r="U317" s="25"/>
    </row>
    <row r="318" spans="19:21" x14ac:dyDescent="0.35">
      <c r="S318" s="25"/>
      <c r="U318" s="25"/>
    </row>
    <row r="319" spans="19:21" x14ac:dyDescent="0.35">
      <c r="S319" s="25"/>
      <c r="U319" s="25"/>
    </row>
    <row r="320" spans="19:21" x14ac:dyDescent="0.35">
      <c r="S320" s="25"/>
      <c r="U320" s="25"/>
    </row>
    <row r="321" spans="19:21" x14ac:dyDescent="0.35">
      <c r="S321" s="25"/>
      <c r="U321" s="25"/>
    </row>
    <row r="322" spans="19:21" x14ac:dyDescent="0.35">
      <c r="S322" s="25"/>
      <c r="U322" s="25"/>
    </row>
    <row r="323" spans="19:21" x14ac:dyDescent="0.35">
      <c r="S323" s="25"/>
      <c r="U323" s="25"/>
    </row>
    <row r="324" spans="19:21" x14ac:dyDescent="0.35">
      <c r="S324" s="25"/>
      <c r="U324" s="25"/>
    </row>
    <row r="325" spans="19:21" x14ac:dyDescent="0.35">
      <c r="S325" s="25"/>
      <c r="U325" s="25"/>
    </row>
    <row r="326" spans="19:21" x14ac:dyDescent="0.35">
      <c r="S326" s="25"/>
      <c r="U326" s="25"/>
    </row>
    <row r="327" spans="19:21" x14ac:dyDescent="0.35">
      <c r="S327" s="25"/>
      <c r="U327" s="25"/>
    </row>
    <row r="328" spans="19:21" x14ac:dyDescent="0.35">
      <c r="S328" s="25"/>
      <c r="U328" s="25"/>
    </row>
    <row r="329" spans="19:21" x14ac:dyDescent="0.35">
      <c r="S329" s="25"/>
      <c r="U329" s="25"/>
    </row>
    <row r="330" spans="19:21" x14ac:dyDescent="0.35">
      <c r="S330" s="25"/>
      <c r="U330" s="25"/>
    </row>
    <row r="331" spans="19:21" x14ac:dyDescent="0.35">
      <c r="S331" s="25"/>
      <c r="U331" s="25"/>
    </row>
    <row r="332" spans="19:21" x14ac:dyDescent="0.35">
      <c r="S332" s="25"/>
      <c r="U332" s="25"/>
    </row>
    <row r="333" spans="19:21" x14ac:dyDescent="0.35">
      <c r="S333" s="25"/>
      <c r="U333" s="25"/>
    </row>
    <row r="334" spans="19:21" x14ac:dyDescent="0.35">
      <c r="S334" s="25"/>
      <c r="U334" s="25"/>
    </row>
    <row r="335" spans="19:21" x14ac:dyDescent="0.35">
      <c r="S335" s="25"/>
      <c r="U335" s="25"/>
    </row>
    <row r="336" spans="19:21" x14ac:dyDescent="0.35">
      <c r="S336" s="25"/>
      <c r="U336" s="25"/>
    </row>
    <row r="337" spans="19:21" x14ac:dyDescent="0.35">
      <c r="S337" s="25"/>
      <c r="U337" s="25"/>
    </row>
    <row r="338" spans="19:21" x14ac:dyDescent="0.35">
      <c r="S338" s="25"/>
      <c r="U338" s="25"/>
    </row>
    <row r="339" spans="19:21" x14ac:dyDescent="0.35">
      <c r="S339" s="25"/>
      <c r="U339" s="25"/>
    </row>
    <row r="340" spans="19:21" x14ac:dyDescent="0.35">
      <c r="S340" s="25"/>
      <c r="U340" s="25"/>
    </row>
    <row r="341" spans="19:21" x14ac:dyDescent="0.35">
      <c r="S341" s="25"/>
      <c r="U341" s="25"/>
    </row>
    <row r="342" spans="19:21" x14ac:dyDescent="0.35">
      <c r="S342" s="25"/>
      <c r="U342" s="25"/>
    </row>
    <row r="343" spans="19:21" x14ac:dyDescent="0.35">
      <c r="S343" s="25"/>
      <c r="U343" s="25"/>
    </row>
    <row r="344" spans="19:21" x14ac:dyDescent="0.35">
      <c r="S344" s="25"/>
      <c r="U344" s="25"/>
    </row>
    <row r="345" spans="19:21" x14ac:dyDescent="0.35">
      <c r="S345" s="25"/>
      <c r="U345" s="25"/>
    </row>
    <row r="346" spans="19:21" x14ac:dyDescent="0.35">
      <c r="S346" s="25"/>
      <c r="U346" s="25"/>
    </row>
    <row r="347" spans="19:21" x14ac:dyDescent="0.35">
      <c r="S347" s="25"/>
      <c r="U347" s="25"/>
    </row>
    <row r="348" spans="19:21" x14ac:dyDescent="0.35">
      <c r="S348" s="25"/>
      <c r="U348" s="25"/>
    </row>
    <row r="349" spans="19:21" x14ac:dyDescent="0.35">
      <c r="S349" s="25"/>
      <c r="U349" s="25"/>
    </row>
    <row r="350" spans="19:21" x14ac:dyDescent="0.35">
      <c r="S350" s="25"/>
      <c r="U350" s="25"/>
    </row>
    <row r="351" spans="19:21" x14ac:dyDescent="0.35">
      <c r="S351" s="25"/>
      <c r="U351" s="25"/>
    </row>
    <row r="352" spans="19:21" x14ac:dyDescent="0.35">
      <c r="S352" s="25"/>
      <c r="U352" s="25"/>
    </row>
    <row r="353" spans="19:21" x14ac:dyDescent="0.35">
      <c r="S353" s="25"/>
      <c r="U353" s="25"/>
    </row>
    <row r="354" spans="19:21" x14ac:dyDescent="0.35">
      <c r="S354" s="25"/>
      <c r="U354" s="25"/>
    </row>
    <row r="355" spans="19:21" x14ac:dyDescent="0.35">
      <c r="S355" s="25"/>
      <c r="U355" s="25"/>
    </row>
    <row r="356" spans="19:21" x14ac:dyDescent="0.35">
      <c r="S356" s="25"/>
      <c r="U356" s="25"/>
    </row>
    <row r="357" spans="19:21" x14ac:dyDescent="0.35">
      <c r="S357" s="25"/>
      <c r="U357" s="25"/>
    </row>
    <row r="358" spans="19:21" x14ac:dyDescent="0.35">
      <c r="S358" s="25"/>
      <c r="U358" s="25"/>
    </row>
    <row r="359" spans="19:21" x14ac:dyDescent="0.35">
      <c r="S359" s="25"/>
      <c r="U359" s="25"/>
    </row>
    <row r="360" spans="19:21" x14ac:dyDescent="0.35">
      <c r="S360" s="25"/>
      <c r="U360" s="25"/>
    </row>
    <row r="361" spans="19:21" x14ac:dyDescent="0.35">
      <c r="S361" s="25"/>
      <c r="U361" s="25"/>
    </row>
    <row r="362" spans="19:21" x14ac:dyDescent="0.35">
      <c r="S362" s="25"/>
      <c r="U362" s="25"/>
    </row>
    <row r="363" spans="19:21" x14ac:dyDescent="0.35">
      <c r="S363" s="25"/>
      <c r="U363" s="25"/>
    </row>
    <row r="364" spans="19:21" x14ac:dyDescent="0.35">
      <c r="S364" s="25"/>
      <c r="U364" s="25"/>
    </row>
    <row r="365" spans="19:21" x14ac:dyDescent="0.35">
      <c r="S365" s="25"/>
      <c r="U365" s="25"/>
    </row>
    <row r="366" spans="19:21" x14ac:dyDescent="0.35">
      <c r="S366" s="25"/>
      <c r="U366" s="25"/>
    </row>
    <row r="367" spans="19:21" x14ac:dyDescent="0.35">
      <c r="S367" s="25"/>
      <c r="U367" s="25"/>
    </row>
    <row r="368" spans="19:21" x14ac:dyDescent="0.35">
      <c r="S368" s="25"/>
      <c r="U368" s="25"/>
    </row>
    <row r="369" spans="19:21" x14ac:dyDescent="0.35">
      <c r="S369" s="25"/>
      <c r="U369" s="25"/>
    </row>
    <row r="370" spans="19:21" x14ac:dyDescent="0.35">
      <c r="S370" s="25"/>
      <c r="U370" s="25"/>
    </row>
    <row r="371" spans="19:21" x14ac:dyDescent="0.35">
      <c r="S371" s="25"/>
      <c r="U371" s="25"/>
    </row>
    <row r="372" spans="19:21" x14ac:dyDescent="0.35">
      <c r="S372" s="25"/>
      <c r="U372" s="25"/>
    </row>
    <row r="373" spans="19:21" x14ac:dyDescent="0.35">
      <c r="S373" s="25"/>
      <c r="U373" s="25"/>
    </row>
    <row r="374" spans="19:21" x14ac:dyDescent="0.35">
      <c r="S374" s="25"/>
      <c r="U374" s="25"/>
    </row>
    <row r="375" spans="19:21" x14ac:dyDescent="0.35">
      <c r="S375" s="25"/>
      <c r="U375" s="25"/>
    </row>
    <row r="376" spans="19:21" x14ac:dyDescent="0.35">
      <c r="S376" s="25"/>
      <c r="U376" s="25"/>
    </row>
    <row r="377" spans="19:21" x14ac:dyDescent="0.35">
      <c r="S377" s="25"/>
      <c r="U377" s="25"/>
    </row>
    <row r="378" spans="19:21" x14ac:dyDescent="0.35">
      <c r="S378" s="25"/>
      <c r="U378" s="25"/>
    </row>
    <row r="379" spans="19:21" x14ac:dyDescent="0.35">
      <c r="S379" s="25"/>
      <c r="U379" s="25"/>
    </row>
    <row r="380" spans="19:21" x14ac:dyDescent="0.35">
      <c r="S380" s="25"/>
      <c r="U380" s="25"/>
    </row>
    <row r="381" spans="19:21" x14ac:dyDescent="0.35">
      <c r="S381" s="25"/>
      <c r="U381" s="25"/>
    </row>
    <row r="382" spans="19:21" x14ac:dyDescent="0.35">
      <c r="S382" s="25"/>
      <c r="U382" s="25"/>
    </row>
    <row r="383" spans="19:21" x14ac:dyDescent="0.35">
      <c r="S383" s="25"/>
      <c r="U383" s="25"/>
    </row>
    <row r="384" spans="19:21" x14ac:dyDescent="0.35">
      <c r="S384" s="25"/>
      <c r="U384" s="25"/>
    </row>
    <row r="385" spans="19:21" x14ac:dyDescent="0.35">
      <c r="S385" s="25"/>
      <c r="U385" s="25"/>
    </row>
    <row r="386" spans="19:21" x14ac:dyDescent="0.35">
      <c r="S386" s="25"/>
      <c r="U386" s="25"/>
    </row>
    <row r="387" spans="19:21" x14ac:dyDescent="0.35">
      <c r="S387" s="25"/>
      <c r="U387" s="25"/>
    </row>
    <row r="388" spans="19:21" x14ac:dyDescent="0.35">
      <c r="S388" s="25"/>
      <c r="U388" s="25"/>
    </row>
    <row r="389" spans="19:21" x14ac:dyDescent="0.35">
      <c r="S389" s="25"/>
      <c r="U389" s="25"/>
    </row>
    <row r="390" spans="19:21" x14ac:dyDescent="0.35">
      <c r="S390" s="25"/>
      <c r="U390" s="25"/>
    </row>
    <row r="391" spans="19:21" x14ac:dyDescent="0.35">
      <c r="S391" s="25"/>
      <c r="U391" s="25"/>
    </row>
    <row r="392" spans="19:21" x14ac:dyDescent="0.35">
      <c r="S392" s="25"/>
      <c r="U392" s="25"/>
    </row>
    <row r="393" spans="19:21" x14ac:dyDescent="0.35">
      <c r="S393" s="25"/>
      <c r="U393" s="25"/>
    </row>
    <row r="394" spans="19:21" x14ac:dyDescent="0.35">
      <c r="S394" s="25"/>
      <c r="U394" s="25"/>
    </row>
    <row r="395" spans="19:21" x14ac:dyDescent="0.35">
      <c r="S395" s="25"/>
      <c r="U395" s="25"/>
    </row>
    <row r="396" spans="19:21" x14ac:dyDescent="0.35">
      <c r="S396" s="25"/>
      <c r="U396" s="25"/>
    </row>
    <row r="397" spans="19:21" x14ac:dyDescent="0.35">
      <c r="S397" s="25"/>
      <c r="U397" s="25"/>
    </row>
    <row r="398" spans="19:21" x14ac:dyDescent="0.35">
      <c r="S398" s="25"/>
      <c r="U398" s="25"/>
    </row>
    <row r="399" spans="19:21" x14ac:dyDescent="0.35">
      <c r="S399" s="25"/>
      <c r="U399" s="25"/>
    </row>
    <row r="400" spans="19:21" x14ac:dyDescent="0.35">
      <c r="S400" s="25"/>
      <c r="U400" s="25"/>
    </row>
    <row r="401" spans="19:21" x14ac:dyDescent="0.35">
      <c r="S401" s="25"/>
      <c r="U401" s="25"/>
    </row>
    <row r="402" spans="19:21" x14ac:dyDescent="0.35">
      <c r="S402" s="25"/>
      <c r="U402" s="25"/>
    </row>
    <row r="403" spans="19:21" x14ac:dyDescent="0.35">
      <c r="S403" s="25"/>
      <c r="U403" s="25"/>
    </row>
    <row r="404" spans="19:21" x14ac:dyDescent="0.35">
      <c r="S404" s="25"/>
      <c r="U404" s="25"/>
    </row>
    <row r="405" spans="19:21" x14ac:dyDescent="0.35">
      <c r="S405" s="25"/>
      <c r="U405" s="25"/>
    </row>
    <row r="406" spans="19:21" x14ac:dyDescent="0.35">
      <c r="S406" s="25"/>
      <c r="U406" s="25"/>
    </row>
    <row r="407" spans="19:21" x14ac:dyDescent="0.35">
      <c r="S407" s="25"/>
      <c r="U407" s="25"/>
    </row>
    <row r="408" spans="19:21" x14ac:dyDescent="0.35">
      <c r="S408" s="25"/>
      <c r="U408" s="25"/>
    </row>
    <row r="409" spans="19:21" x14ac:dyDescent="0.35">
      <c r="S409" s="25"/>
      <c r="U409" s="25"/>
    </row>
    <row r="410" spans="19:21" x14ac:dyDescent="0.35">
      <c r="S410" s="25"/>
      <c r="U410" s="25"/>
    </row>
    <row r="411" spans="19:21" x14ac:dyDescent="0.35">
      <c r="S411" s="25"/>
      <c r="U411" s="25"/>
    </row>
    <row r="412" spans="19:21" x14ac:dyDescent="0.35">
      <c r="S412" s="25"/>
      <c r="U412" s="25"/>
    </row>
    <row r="413" spans="19:21" x14ac:dyDescent="0.35">
      <c r="S413" s="25"/>
      <c r="U413" s="25"/>
    </row>
    <row r="414" spans="19:21" x14ac:dyDescent="0.35">
      <c r="S414" s="25"/>
      <c r="U414" s="25"/>
    </row>
    <row r="415" spans="19:21" x14ac:dyDescent="0.35">
      <c r="S415" s="25"/>
      <c r="U415" s="25"/>
    </row>
    <row r="416" spans="19:21" x14ac:dyDescent="0.35">
      <c r="S416" s="25"/>
      <c r="U416" s="25"/>
    </row>
    <row r="417" spans="19:21" x14ac:dyDescent="0.35">
      <c r="S417" s="25"/>
      <c r="U417" s="25"/>
    </row>
    <row r="418" spans="19:21" x14ac:dyDescent="0.35">
      <c r="S418" s="25"/>
      <c r="U418" s="25"/>
    </row>
    <row r="419" spans="19:21" x14ac:dyDescent="0.35">
      <c r="S419" s="25"/>
      <c r="U419" s="25"/>
    </row>
    <row r="420" spans="19:21" x14ac:dyDescent="0.35">
      <c r="S420" s="25"/>
      <c r="U420" s="25"/>
    </row>
    <row r="421" spans="19:21" x14ac:dyDescent="0.35">
      <c r="S421" s="25"/>
      <c r="U421" s="25"/>
    </row>
    <row r="422" spans="19:21" x14ac:dyDescent="0.35">
      <c r="S422" s="25"/>
      <c r="U422" s="25"/>
    </row>
    <row r="423" spans="19:21" x14ac:dyDescent="0.35">
      <c r="S423" s="25"/>
      <c r="U423" s="25"/>
    </row>
    <row r="424" spans="19:21" x14ac:dyDescent="0.35">
      <c r="S424" s="25"/>
      <c r="U424" s="25"/>
    </row>
    <row r="425" spans="19:21" x14ac:dyDescent="0.35">
      <c r="S425" s="25"/>
      <c r="U425" s="25"/>
    </row>
    <row r="426" spans="19:21" x14ac:dyDescent="0.35">
      <c r="S426" s="25"/>
      <c r="U426" s="25"/>
    </row>
    <row r="427" spans="19:21" x14ac:dyDescent="0.35">
      <c r="S427" s="25"/>
      <c r="U427" s="25"/>
    </row>
    <row r="428" spans="19:21" x14ac:dyDescent="0.35">
      <c r="S428" s="25"/>
      <c r="U428" s="25"/>
    </row>
    <row r="429" spans="19:21" x14ac:dyDescent="0.35">
      <c r="S429" s="25"/>
      <c r="U429" s="25"/>
    </row>
    <row r="430" spans="19:21" x14ac:dyDescent="0.35">
      <c r="S430" s="25"/>
      <c r="U430" s="25"/>
    </row>
    <row r="431" spans="19:21" x14ac:dyDescent="0.35">
      <c r="S431" s="25"/>
      <c r="U431" s="25"/>
    </row>
    <row r="432" spans="19:21" x14ac:dyDescent="0.35">
      <c r="S432" s="25"/>
      <c r="U432" s="25"/>
    </row>
    <row r="433" spans="19:21" x14ac:dyDescent="0.35">
      <c r="S433" s="25"/>
      <c r="U433" s="25"/>
    </row>
    <row r="434" spans="19:21" x14ac:dyDescent="0.35">
      <c r="S434" s="25"/>
      <c r="U434" s="25"/>
    </row>
    <row r="435" spans="19:21" x14ac:dyDescent="0.35">
      <c r="S435" s="25"/>
      <c r="U435" s="25"/>
    </row>
    <row r="436" spans="19:21" x14ac:dyDescent="0.35">
      <c r="S436" s="25"/>
      <c r="U436" s="25"/>
    </row>
    <row r="437" spans="19:21" x14ac:dyDescent="0.35">
      <c r="S437" s="25"/>
      <c r="U437" s="25"/>
    </row>
    <row r="438" spans="19:21" x14ac:dyDescent="0.35">
      <c r="S438" s="25"/>
      <c r="U438" s="25"/>
    </row>
    <row r="439" spans="19:21" x14ac:dyDescent="0.35">
      <c r="S439" s="25"/>
      <c r="U439" s="25"/>
    </row>
    <row r="440" spans="19:21" x14ac:dyDescent="0.35">
      <c r="S440" s="25"/>
      <c r="U440" s="25"/>
    </row>
    <row r="441" spans="19:21" x14ac:dyDescent="0.35">
      <c r="S441" s="25"/>
      <c r="U441" s="25"/>
    </row>
    <row r="442" spans="19:21" x14ac:dyDescent="0.35">
      <c r="S442" s="25"/>
      <c r="U442" s="25"/>
    </row>
    <row r="443" spans="19:21" x14ac:dyDescent="0.35">
      <c r="S443" s="25"/>
      <c r="U443" s="25"/>
    </row>
    <row r="444" spans="19:21" x14ac:dyDescent="0.35">
      <c r="S444" s="25"/>
      <c r="U444" s="25"/>
    </row>
    <row r="445" spans="19:21" x14ac:dyDescent="0.35">
      <c r="S445" s="25"/>
      <c r="U445" s="25"/>
    </row>
    <row r="446" spans="19:21" x14ac:dyDescent="0.35">
      <c r="S446" s="25"/>
      <c r="U446" s="25"/>
    </row>
    <row r="447" spans="19:21" x14ac:dyDescent="0.35">
      <c r="S447" s="25"/>
      <c r="U447" s="25"/>
    </row>
    <row r="448" spans="19:21" x14ac:dyDescent="0.35">
      <c r="S448" s="25"/>
      <c r="U448" s="25"/>
    </row>
    <row r="449" spans="19:21" x14ac:dyDescent="0.35">
      <c r="S449" s="25"/>
      <c r="U449" s="25"/>
    </row>
    <row r="450" spans="19:21" x14ac:dyDescent="0.35">
      <c r="S450" s="25"/>
      <c r="U450" s="25"/>
    </row>
    <row r="451" spans="19:21" x14ac:dyDescent="0.35">
      <c r="S451" s="25"/>
      <c r="U451" s="25"/>
    </row>
    <row r="452" spans="19:21" x14ac:dyDescent="0.35">
      <c r="S452" s="25"/>
      <c r="U452" s="25"/>
    </row>
    <row r="453" spans="19:21" x14ac:dyDescent="0.35">
      <c r="S453" s="25"/>
      <c r="U453" s="25"/>
    </row>
    <row r="454" spans="19:21" x14ac:dyDescent="0.35">
      <c r="S454" s="25"/>
      <c r="U454" s="25"/>
    </row>
    <row r="455" spans="19:21" x14ac:dyDescent="0.35">
      <c r="S455" s="25"/>
      <c r="U455" s="25"/>
    </row>
    <row r="456" spans="19:21" x14ac:dyDescent="0.35">
      <c r="S456" s="25"/>
      <c r="U456" s="25"/>
    </row>
    <row r="457" spans="19:21" x14ac:dyDescent="0.35">
      <c r="S457" s="25"/>
      <c r="U457" s="25"/>
    </row>
    <row r="458" spans="19:21" x14ac:dyDescent="0.35">
      <c r="S458" s="25"/>
      <c r="U458" s="25"/>
    </row>
    <row r="459" spans="19:21" x14ac:dyDescent="0.35">
      <c r="S459" s="25"/>
      <c r="U459" s="25"/>
    </row>
    <row r="460" spans="19:21" x14ac:dyDescent="0.35">
      <c r="S460" s="25"/>
      <c r="U460" s="25"/>
    </row>
    <row r="461" spans="19:21" x14ac:dyDescent="0.35">
      <c r="S461" s="25"/>
      <c r="U461" s="25"/>
    </row>
    <row r="462" spans="19:21" x14ac:dyDescent="0.35">
      <c r="S462" s="25"/>
      <c r="U462" s="25"/>
    </row>
    <row r="463" spans="19:21" x14ac:dyDescent="0.35">
      <c r="S463" s="25"/>
      <c r="U463" s="25"/>
    </row>
    <row r="464" spans="19:21" x14ac:dyDescent="0.35">
      <c r="S464" s="25"/>
      <c r="U464" s="25"/>
    </row>
    <row r="465" spans="19:21" x14ac:dyDescent="0.35">
      <c r="S465" s="25"/>
      <c r="U465" s="25"/>
    </row>
    <row r="466" spans="19:21" x14ac:dyDescent="0.35">
      <c r="S466" s="25"/>
      <c r="U466" s="25"/>
    </row>
    <row r="467" spans="19:21" x14ac:dyDescent="0.35">
      <c r="S467" s="25"/>
      <c r="U467" s="25"/>
    </row>
    <row r="468" spans="19:21" x14ac:dyDescent="0.35">
      <c r="S468" s="25"/>
      <c r="U468" s="25"/>
    </row>
    <row r="469" spans="19:21" x14ac:dyDescent="0.35">
      <c r="S469" s="25"/>
      <c r="U469" s="25"/>
    </row>
    <row r="470" spans="19:21" x14ac:dyDescent="0.35">
      <c r="S470" s="25"/>
      <c r="U470" s="25"/>
    </row>
    <row r="471" spans="19:21" x14ac:dyDescent="0.35">
      <c r="S471" s="25"/>
      <c r="U471" s="25"/>
    </row>
    <row r="472" spans="19:21" x14ac:dyDescent="0.35">
      <c r="S472" s="25"/>
      <c r="U472" s="25"/>
    </row>
    <row r="473" spans="19:21" x14ac:dyDescent="0.35">
      <c r="S473" s="25"/>
      <c r="U473" s="25"/>
    </row>
    <row r="474" spans="19:21" x14ac:dyDescent="0.35">
      <c r="S474" s="25"/>
      <c r="U474" s="25"/>
    </row>
    <row r="475" spans="19:21" x14ac:dyDescent="0.35">
      <c r="S475" s="25"/>
      <c r="U475" s="25"/>
    </row>
    <row r="476" spans="19:21" x14ac:dyDescent="0.35">
      <c r="S476" s="25"/>
      <c r="U476" s="25"/>
    </row>
    <row r="477" spans="19:21" x14ac:dyDescent="0.35">
      <c r="S477" s="25"/>
      <c r="U477" s="25"/>
    </row>
    <row r="478" spans="19:21" x14ac:dyDescent="0.35">
      <c r="S478" s="25"/>
      <c r="U478" s="25"/>
    </row>
    <row r="479" spans="19:21" x14ac:dyDescent="0.35">
      <c r="S479" s="25"/>
      <c r="U479" s="25"/>
    </row>
    <row r="480" spans="19:21" x14ac:dyDescent="0.35">
      <c r="S480" s="25"/>
      <c r="U480" s="25"/>
    </row>
    <row r="481" spans="19:21" x14ac:dyDescent="0.35">
      <c r="S481" s="25"/>
      <c r="U481" s="25"/>
    </row>
    <row r="482" spans="19:21" x14ac:dyDescent="0.35">
      <c r="S482" s="25"/>
      <c r="U482" s="25"/>
    </row>
    <row r="483" spans="19:21" x14ac:dyDescent="0.35">
      <c r="S483" s="25"/>
      <c r="U483" s="25"/>
    </row>
    <row r="484" spans="19:21" x14ac:dyDescent="0.35">
      <c r="S484" s="25"/>
      <c r="U484" s="25"/>
    </row>
    <row r="485" spans="19:21" x14ac:dyDescent="0.35">
      <c r="S485" s="25"/>
      <c r="U485" s="25"/>
    </row>
    <row r="486" spans="19:21" x14ac:dyDescent="0.35">
      <c r="S486" s="25"/>
      <c r="U486" s="25"/>
    </row>
    <row r="487" spans="19:21" x14ac:dyDescent="0.35">
      <c r="S487" s="25"/>
      <c r="U487" s="25"/>
    </row>
    <row r="488" spans="19:21" x14ac:dyDescent="0.35">
      <c r="S488" s="25"/>
      <c r="U488" s="25"/>
    </row>
    <row r="489" spans="19:21" x14ac:dyDescent="0.35">
      <c r="S489" s="25"/>
      <c r="U489" s="25"/>
    </row>
    <row r="490" spans="19:21" x14ac:dyDescent="0.35">
      <c r="S490" s="25"/>
      <c r="U490" s="25"/>
    </row>
    <row r="491" spans="19:21" x14ac:dyDescent="0.35">
      <c r="S491" s="25"/>
      <c r="U491" s="25"/>
    </row>
    <row r="492" spans="19:21" x14ac:dyDescent="0.35">
      <c r="S492" s="25"/>
      <c r="U492" s="25"/>
    </row>
    <row r="493" spans="19:21" x14ac:dyDescent="0.35">
      <c r="S493" s="25"/>
      <c r="U493" s="25"/>
    </row>
    <row r="494" spans="19:21" x14ac:dyDescent="0.35">
      <c r="S494" s="25"/>
      <c r="U494" s="25"/>
    </row>
    <row r="495" spans="19:21" x14ac:dyDescent="0.35">
      <c r="S495" s="25"/>
      <c r="U495" s="25"/>
    </row>
    <row r="496" spans="19:21" x14ac:dyDescent="0.35">
      <c r="S496" s="25"/>
      <c r="U496" s="25"/>
    </row>
    <row r="497" spans="19:21" x14ac:dyDescent="0.35">
      <c r="S497" s="25"/>
      <c r="U497" s="25"/>
    </row>
    <row r="498" spans="19:21" x14ac:dyDescent="0.35">
      <c r="S498" s="25"/>
      <c r="U498" s="25"/>
    </row>
    <row r="499" spans="19:21" x14ac:dyDescent="0.35">
      <c r="S499" s="25"/>
      <c r="U499" s="25"/>
    </row>
    <row r="500" spans="19:21" x14ac:dyDescent="0.35">
      <c r="S500" s="25"/>
      <c r="U500" s="25"/>
    </row>
    <row r="501" spans="19:21" x14ac:dyDescent="0.35">
      <c r="S501" s="25"/>
      <c r="U501" s="25"/>
    </row>
    <row r="502" spans="19:21" x14ac:dyDescent="0.35">
      <c r="S502" s="25"/>
      <c r="U502" s="25"/>
    </row>
    <row r="503" spans="19:21" x14ac:dyDescent="0.35">
      <c r="S503" s="25"/>
      <c r="U503" s="25"/>
    </row>
    <row r="504" spans="19:21" x14ac:dyDescent="0.35">
      <c r="S504" s="25"/>
      <c r="U504" s="25"/>
    </row>
    <row r="505" spans="19:21" x14ac:dyDescent="0.35">
      <c r="S505" s="25"/>
      <c r="U505" s="25"/>
    </row>
    <row r="506" spans="19:21" x14ac:dyDescent="0.35">
      <c r="S506" s="25"/>
      <c r="U506" s="25"/>
    </row>
    <row r="507" spans="19:21" x14ac:dyDescent="0.35">
      <c r="S507" s="25"/>
      <c r="U507" s="25"/>
    </row>
    <row r="508" spans="19:21" x14ac:dyDescent="0.35">
      <c r="S508" s="25"/>
      <c r="U508" s="25"/>
    </row>
    <row r="509" spans="19:21" x14ac:dyDescent="0.35">
      <c r="S509" s="25"/>
      <c r="U509" s="25"/>
    </row>
    <row r="510" spans="19:21" x14ac:dyDescent="0.35">
      <c r="S510" s="25"/>
      <c r="U510" s="25"/>
    </row>
    <row r="511" spans="19:21" x14ac:dyDescent="0.35">
      <c r="S511" s="25"/>
      <c r="U511" s="25"/>
    </row>
    <row r="512" spans="19:21" x14ac:dyDescent="0.35">
      <c r="S512" s="25"/>
      <c r="U512" s="25"/>
    </row>
    <row r="513" spans="19:21" x14ac:dyDescent="0.35">
      <c r="S513" s="25"/>
      <c r="U513" s="25"/>
    </row>
    <row r="514" spans="19:21" x14ac:dyDescent="0.35">
      <c r="S514" s="25"/>
      <c r="U514" s="25"/>
    </row>
    <row r="515" spans="19:21" x14ac:dyDescent="0.35">
      <c r="S515" s="25"/>
      <c r="U515" s="25"/>
    </row>
    <row r="516" spans="19:21" x14ac:dyDescent="0.35">
      <c r="S516" s="25"/>
      <c r="U516" s="25"/>
    </row>
    <row r="517" spans="19:21" x14ac:dyDescent="0.35">
      <c r="S517" s="25"/>
      <c r="U517" s="25"/>
    </row>
    <row r="518" spans="19:21" x14ac:dyDescent="0.35">
      <c r="S518" s="25"/>
      <c r="U518" s="25"/>
    </row>
    <row r="519" spans="19:21" x14ac:dyDescent="0.35">
      <c r="S519" s="25"/>
      <c r="U519" s="25"/>
    </row>
    <row r="520" spans="19:21" x14ac:dyDescent="0.35">
      <c r="S520" s="25"/>
      <c r="U520" s="25"/>
    </row>
    <row r="521" spans="19:21" x14ac:dyDescent="0.35">
      <c r="S521" s="25"/>
      <c r="U521" s="25"/>
    </row>
    <row r="522" spans="19:21" x14ac:dyDescent="0.35">
      <c r="S522" s="25"/>
      <c r="U522" s="25"/>
    </row>
    <row r="523" spans="19:21" x14ac:dyDescent="0.35">
      <c r="S523" s="25"/>
      <c r="U523" s="25"/>
    </row>
    <row r="524" spans="19:21" x14ac:dyDescent="0.35">
      <c r="S524" s="25"/>
      <c r="U524" s="25"/>
    </row>
    <row r="525" spans="19:21" x14ac:dyDescent="0.35">
      <c r="S525" s="25"/>
      <c r="U525" s="25"/>
    </row>
    <row r="526" spans="19:21" x14ac:dyDescent="0.35">
      <c r="S526" s="25"/>
      <c r="U526" s="25"/>
    </row>
    <row r="527" spans="19:21" x14ac:dyDescent="0.35">
      <c r="S527" s="25"/>
      <c r="U527" s="25"/>
    </row>
    <row r="528" spans="19:21" x14ac:dyDescent="0.35">
      <c r="S528" s="25"/>
      <c r="U528" s="25"/>
    </row>
    <row r="529" spans="19:21" x14ac:dyDescent="0.35">
      <c r="S529" s="25"/>
      <c r="U529" s="25"/>
    </row>
    <row r="530" spans="19:21" x14ac:dyDescent="0.35">
      <c r="S530" s="25"/>
      <c r="U530" s="25"/>
    </row>
    <row r="531" spans="19:21" x14ac:dyDescent="0.35">
      <c r="S531" s="25"/>
      <c r="U531" s="25"/>
    </row>
    <row r="532" spans="19:21" x14ac:dyDescent="0.35">
      <c r="S532" s="25"/>
      <c r="U532" s="25"/>
    </row>
    <row r="533" spans="19:21" x14ac:dyDescent="0.35">
      <c r="S533" s="25"/>
      <c r="U533" s="25"/>
    </row>
    <row r="534" spans="19:21" x14ac:dyDescent="0.35">
      <c r="S534" s="25"/>
      <c r="U534" s="25"/>
    </row>
    <row r="535" spans="19:21" x14ac:dyDescent="0.35">
      <c r="S535" s="25"/>
      <c r="U535" s="25"/>
    </row>
    <row r="536" spans="19:21" x14ac:dyDescent="0.35">
      <c r="S536" s="25"/>
      <c r="U536" s="25"/>
    </row>
    <row r="537" spans="19:21" x14ac:dyDescent="0.35">
      <c r="S537" s="25"/>
      <c r="U537" s="25"/>
    </row>
    <row r="538" spans="19:21" x14ac:dyDescent="0.35">
      <c r="S538" s="25"/>
      <c r="U538" s="25"/>
    </row>
    <row r="539" spans="19:21" x14ac:dyDescent="0.35">
      <c r="S539" s="25"/>
      <c r="U539" s="25"/>
    </row>
    <row r="540" spans="19:21" x14ac:dyDescent="0.35">
      <c r="S540" s="25"/>
      <c r="U540" s="25"/>
    </row>
    <row r="541" spans="19:21" x14ac:dyDescent="0.35">
      <c r="S541" s="25"/>
      <c r="U541" s="25"/>
    </row>
    <row r="542" spans="19:21" x14ac:dyDescent="0.35">
      <c r="S542" s="25"/>
      <c r="U542" s="25"/>
    </row>
    <row r="543" spans="19:21" x14ac:dyDescent="0.35">
      <c r="S543" s="25"/>
      <c r="U543" s="25"/>
    </row>
    <row r="544" spans="19:21" x14ac:dyDescent="0.35">
      <c r="S544" s="25"/>
      <c r="U544" s="25"/>
    </row>
    <row r="545" spans="19:21" x14ac:dyDescent="0.35">
      <c r="S545" s="25"/>
      <c r="U545" s="25"/>
    </row>
    <row r="546" spans="19:21" x14ac:dyDescent="0.35">
      <c r="S546" s="25"/>
      <c r="U546" s="25"/>
    </row>
    <row r="547" spans="19:21" x14ac:dyDescent="0.35">
      <c r="S547" s="25"/>
      <c r="U547" s="25"/>
    </row>
    <row r="548" spans="19:21" x14ac:dyDescent="0.35">
      <c r="S548" s="25"/>
      <c r="U548" s="25"/>
    </row>
    <row r="549" spans="19:21" x14ac:dyDescent="0.35">
      <c r="S549" s="25"/>
      <c r="U549" s="25"/>
    </row>
    <row r="550" spans="19:21" x14ac:dyDescent="0.35">
      <c r="S550" s="25"/>
      <c r="U550" s="25"/>
    </row>
    <row r="551" spans="19:21" x14ac:dyDescent="0.35">
      <c r="S551" s="25"/>
      <c r="U551" s="25"/>
    </row>
    <row r="552" spans="19:21" x14ac:dyDescent="0.35">
      <c r="S552" s="25"/>
      <c r="U552" s="25"/>
    </row>
    <row r="553" spans="19:21" x14ac:dyDescent="0.35">
      <c r="S553" s="25"/>
      <c r="U553" s="25"/>
    </row>
    <row r="554" spans="19:21" x14ac:dyDescent="0.35">
      <c r="S554" s="25"/>
      <c r="U554" s="25"/>
    </row>
    <row r="555" spans="19:21" x14ac:dyDescent="0.35">
      <c r="S555" s="25"/>
      <c r="U555" s="25"/>
    </row>
    <row r="556" spans="19:21" x14ac:dyDescent="0.35">
      <c r="S556" s="25"/>
      <c r="U556" s="25"/>
    </row>
    <row r="557" spans="19:21" x14ac:dyDescent="0.35">
      <c r="S557" s="25"/>
      <c r="U557" s="25"/>
    </row>
    <row r="558" spans="19:21" x14ac:dyDescent="0.35">
      <c r="S558" s="25"/>
      <c r="U558" s="25"/>
    </row>
    <row r="559" spans="19:21" x14ac:dyDescent="0.35">
      <c r="S559" s="25"/>
      <c r="U559" s="25"/>
    </row>
    <row r="560" spans="19:21" x14ac:dyDescent="0.35">
      <c r="S560" s="25"/>
      <c r="U560" s="25"/>
    </row>
    <row r="561" spans="19:21" x14ac:dyDescent="0.35">
      <c r="S561" s="25"/>
      <c r="U561" s="25"/>
    </row>
    <row r="562" spans="19:21" x14ac:dyDescent="0.35">
      <c r="S562" s="25"/>
      <c r="U562" s="25"/>
    </row>
    <row r="563" spans="19:21" x14ac:dyDescent="0.35">
      <c r="S563" s="25"/>
      <c r="U563" s="25"/>
    </row>
    <row r="564" spans="19:21" x14ac:dyDescent="0.35">
      <c r="S564" s="25"/>
      <c r="U564" s="25"/>
    </row>
    <row r="565" spans="19:21" x14ac:dyDescent="0.35">
      <c r="S565" s="25"/>
      <c r="U565" s="25"/>
    </row>
    <row r="566" spans="19:21" x14ac:dyDescent="0.35">
      <c r="S566" s="25"/>
      <c r="U566" s="25"/>
    </row>
    <row r="567" spans="19:21" x14ac:dyDescent="0.35">
      <c r="S567" s="25"/>
      <c r="U567" s="25"/>
    </row>
    <row r="568" spans="19:21" x14ac:dyDescent="0.35">
      <c r="S568" s="25"/>
      <c r="U568" s="25"/>
    </row>
    <row r="569" spans="19:21" x14ac:dyDescent="0.35">
      <c r="S569" s="25"/>
      <c r="U569" s="25"/>
    </row>
    <row r="570" spans="19:21" x14ac:dyDescent="0.35">
      <c r="S570" s="25"/>
      <c r="U570" s="25"/>
    </row>
    <row r="571" spans="19:21" x14ac:dyDescent="0.35">
      <c r="S571" s="25"/>
      <c r="U571" s="25"/>
    </row>
    <row r="572" spans="19:21" x14ac:dyDescent="0.35">
      <c r="S572" s="25"/>
      <c r="U572" s="25"/>
    </row>
    <row r="573" spans="19:21" x14ac:dyDescent="0.35">
      <c r="S573" s="25"/>
      <c r="U573" s="25"/>
    </row>
    <row r="574" spans="19:21" x14ac:dyDescent="0.35">
      <c r="S574" s="25"/>
      <c r="U574" s="25"/>
    </row>
    <row r="575" spans="19:21" x14ac:dyDescent="0.35">
      <c r="S575" s="25"/>
      <c r="U575" s="25"/>
    </row>
    <row r="576" spans="19:21" x14ac:dyDescent="0.35">
      <c r="S576" s="25"/>
      <c r="U576" s="25"/>
    </row>
    <row r="577" spans="19:21" x14ac:dyDescent="0.35">
      <c r="S577" s="25"/>
      <c r="U577" s="25"/>
    </row>
    <row r="578" spans="19:21" x14ac:dyDescent="0.35">
      <c r="S578" s="25"/>
      <c r="U578" s="25"/>
    </row>
    <row r="579" spans="19:21" x14ac:dyDescent="0.35">
      <c r="S579" s="25"/>
      <c r="U579" s="25"/>
    </row>
    <row r="580" spans="19:21" x14ac:dyDescent="0.35">
      <c r="S580" s="25"/>
      <c r="U580" s="25"/>
    </row>
    <row r="581" spans="19:21" x14ac:dyDescent="0.35">
      <c r="S581" s="25"/>
      <c r="U581" s="25"/>
    </row>
    <row r="582" spans="19:21" x14ac:dyDescent="0.35">
      <c r="S582" s="25"/>
      <c r="U582" s="25"/>
    </row>
    <row r="583" spans="19:21" x14ac:dyDescent="0.35">
      <c r="S583" s="25"/>
      <c r="U583" s="25"/>
    </row>
    <row r="584" spans="19:21" x14ac:dyDescent="0.35">
      <c r="S584" s="25"/>
      <c r="U584" s="25"/>
    </row>
    <row r="585" spans="19:21" x14ac:dyDescent="0.35">
      <c r="S585" s="25"/>
      <c r="U585" s="25"/>
    </row>
    <row r="586" spans="19:21" x14ac:dyDescent="0.35">
      <c r="S586" s="25"/>
      <c r="U586" s="25"/>
    </row>
    <row r="587" spans="19:21" x14ac:dyDescent="0.35">
      <c r="S587" s="25"/>
      <c r="U587" s="25"/>
    </row>
    <row r="588" spans="19:21" x14ac:dyDescent="0.35">
      <c r="S588" s="25"/>
      <c r="U588" s="25"/>
    </row>
    <row r="589" spans="19:21" x14ac:dyDescent="0.35">
      <c r="S589" s="25"/>
      <c r="U589" s="25"/>
    </row>
    <row r="590" spans="19:21" x14ac:dyDescent="0.35">
      <c r="S590" s="25"/>
      <c r="U590" s="25"/>
    </row>
    <row r="591" spans="19:21" x14ac:dyDescent="0.35">
      <c r="S591" s="25"/>
      <c r="U591" s="25"/>
    </row>
    <row r="592" spans="19:21" x14ac:dyDescent="0.35">
      <c r="S592" s="25"/>
      <c r="U592" s="25"/>
    </row>
    <row r="593" spans="19:21" x14ac:dyDescent="0.35">
      <c r="S593" s="25"/>
      <c r="U593" s="25"/>
    </row>
    <row r="594" spans="19:21" x14ac:dyDescent="0.35">
      <c r="S594" s="25"/>
      <c r="U594" s="25"/>
    </row>
    <row r="595" spans="19:21" x14ac:dyDescent="0.35">
      <c r="S595" s="25"/>
      <c r="U595" s="25"/>
    </row>
    <row r="596" spans="19:21" x14ac:dyDescent="0.35">
      <c r="S596" s="25"/>
      <c r="U596" s="25"/>
    </row>
    <row r="597" spans="19:21" x14ac:dyDescent="0.35">
      <c r="S597" s="25"/>
      <c r="U597" s="25"/>
    </row>
    <row r="598" spans="19:21" x14ac:dyDescent="0.35">
      <c r="S598" s="25"/>
      <c r="U598" s="25"/>
    </row>
    <row r="599" spans="19:21" x14ac:dyDescent="0.35">
      <c r="S599" s="25"/>
      <c r="U599" s="25"/>
    </row>
    <row r="600" spans="19:21" x14ac:dyDescent="0.35">
      <c r="S600" s="25"/>
      <c r="U600" s="25"/>
    </row>
    <row r="601" spans="19:21" x14ac:dyDescent="0.35">
      <c r="S601" s="25"/>
      <c r="U601" s="25"/>
    </row>
    <row r="602" spans="19:21" x14ac:dyDescent="0.35">
      <c r="S602" s="25"/>
      <c r="U602" s="25"/>
    </row>
    <row r="603" spans="19:21" x14ac:dyDescent="0.35">
      <c r="S603" s="25"/>
      <c r="U603" s="25"/>
    </row>
    <row r="604" spans="19:21" x14ac:dyDescent="0.35">
      <c r="S604" s="25"/>
      <c r="U604" s="25"/>
    </row>
    <row r="605" spans="19:21" x14ac:dyDescent="0.35">
      <c r="S605" s="25"/>
      <c r="U605" s="25"/>
    </row>
    <row r="606" spans="19:21" x14ac:dyDescent="0.35">
      <c r="S606" s="25"/>
      <c r="U606" s="25"/>
    </row>
    <row r="607" spans="19:21" x14ac:dyDescent="0.35">
      <c r="S607" s="25"/>
      <c r="U607" s="25"/>
    </row>
    <row r="608" spans="19:21" x14ac:dyDescent="0.35">
      <c r="S608" s="25"/>
      <c r="U608" s="25"/>
    </row>
    <row r="609" spans="19:21" x14ac:dyDescent="0.35">
      <c r="S609" s="25"/>
      <c r="U609" s="25"/>
    </row>
    <row r="610" spans="19:21" x14ac:dyDescent="0.35">
      <c r="S610" s="25"/>
      <c r="U610" s="25"/>
    </row>
    <row r="611" spans="19:21" x14ac:dyDescent="0.35">
      <c r="S611" s="25"/>
      <c r="U611" s="25"/>
    </row>
    <row r="612" spans="19:21" x14ac:dyDescent="0.35">
      <c r="S612" s="25"/>
      <c r="U612" s="25"/>
    </row>
    <row r="613" spans="19:21" x14ac:dyDescent="0.35">
      <c r="S613" s="25"/>
      <c r="U613" s="25"/>
    </row>
    <row r="614" spans="19:21" x14ac:dyDescent="0.35">
      <c r="S614" s="25"/>
      <c r="U614" s="25"/>
    </row>
    <row r="615" spans="19:21" x14ac:dyDescent="0.35">
      <c r="S615" s="25"/>
      <c r="U615" s="25"/>
    </row>
    <row r="616" spans="19:21" x14ac:dyDescent="0.35">
      <c r="S616" s="25"/>
      <c r="U616" s="25"/>
    </row>
    <row r="617" spans="19:21" x14ac:dyDescent="0.35">
      <c r="S617" s="25"/>
      <c r="U617" s="25"/>
    </row>
    <row r="618" spans="19:21" x14ac:dyDescent="0.35">
      <c r="S618" s="25"/>
      <c r="U618" s="25"/>
    </row>
    <row r="619" spans="19:21" x14ac:dyDescent="0.35">
      <c r="S619" s="25"/>
      <c r="U619" s="25"/>
    </row>
    <row r="620" spans="19:21" x14ac:dyDescent="0.35">
      <c r="S620" s="25"/>
      <c r="U620" s="25"/>
    </row>
    <row r="621" spans="19:21" x14ac:dyDescent="0.35">
      <c r="S621" s="25"/>
      <c r="U621" s="25"/>
    </row>
    <row r="622" spans="19:21" x14ac:dyDescent="0.35">
      <c r="S622" s="25"/>
      <c r="U622" s="25"/>
    </row>
    <row r="623" spans="19:21" x14ac:dyDescent="0.35">
      <c r="S623" s="25"/>
      <c r="U623" s="25"/>
    </row>
    <row r="624" spans="19:21" x14ac:dyDescent="0.35">
      <c r="S624" s="25"/>
      <c r="U624" s="25"/>
    </row>
    <row r="625" spans="19:21" x14ac:dyDescent="0.35">
      <c r="S625" s="25"/>
      <c r="U625" s="25"/>
    </row>
    <row r="626" spans="19:21" x14ac:dyDescent="0.35">
      <c r="S626" s="25"/>
      <c r="U626" s="25"/>
    </row>
    <row r="627" spans="19:21" x14ac:dyDescent="0.35">
      <c r="S627" s="25"/>
      <c r="U627" s="25"/>
    </row>
    <row r="628" spans="19:21" x14ac:dyDescent="0.35">
      <c r="S628" s="25"/>
      <c r="U628" s="25"/>
    </row>
    <row r="629" spans="19:21" x14ac:dyDescent="0.35">
      <c r="S629" s="25"/>
      <c r="U629" s="25"/>
    </row>
    <row r="630" spans="19:21" x14ac:dyDescent="0.35">
      <c r="S630" s="25"/>
      <c r="U630" s="25"/>
    </row>
    <row r="631" spans="19:21" x14ac:dyDescent="0.35">
      <c r="S631" s="25"/>
      <c r="U631" s="25"/>
    </row>
    <row r="632" spans="19:21" x14ac:dyDescent="0.35">
      <c r="S632" s="25"/>
      <c r="U632" s="25"/>
    </row>
    <row r="633" spans="19:21" x14ac:dyDescent="0.35">
      <c r="S633" s="25"/>
      <c r="U633" s="25"/>
    </row>
    <row r="634" spans="19:21" x14ac:dyDescent="0.35">
      <c r="S634" s="25"/>
      <c r="U634" s="25"/>
    </row>
    <row r="635" spans="19:21" x14ac:dyDescent="0.35">
      <c r="S635" s="25"/>
      <c r="U635" s="25"/>
    </row>
    <row r="636" spans="19:21" x14ac:dyDescent="0.35">
      <c r="S636" s="25"/>
      <c r="U636" s="25"/>
    </row>
    <row r="637" spans="19:21" x14ac:dyDescent="0.35">
      <c r="S637" s="25"/>
      <c r="U637" s="25"/>
    </row>
    <row r="638" spans="19:21" x14ac:dyDescent="0.35">
      <c r="S638" s="25"/>
      <c r="U638" s="25"/>
    </row>
    <row r="639" spans="19:21" x14ac:dyDescent="0.35">
      <c r="S639" s="25"/>
      <c r="U639" s="25"/>
    </row>
    <row r="640" spans="19:21" x14ac:dyDescent="0.35">
      <c r="S640" s="25"/>
      <c r="U640" s="25"/>
    </row>
    <row r="641" spans="19:21" x14ac:dyDescent="0.35">
      <c r="S641" s="25"/>
      <c r="U641" s="25"/>
    </row>
    <row r="642" spans="19:21" x14ac:dyDescent="0.35">
      <c r="S642" s="25"/>
      <c r="U642" s="25"/>
    </row>
    <row r="643" spans="19:21" x14ac:dyDescent="0.35">
      <c r="S643" s="25"/>
      <c r="U643" s="25"/>
    </row>
    <row r="644" spans="19:21" x14ac:dyDescent="0.35">
      <c r="S644" s="25"/>
      <c r="U644" s="25"/>
    </row>
    <row r="645" spans="19:21" x14ac:dyDescent="0.35">
      <c r="S645" s="25"/>
      <c r="U645" s="25"/>
    </row>
    <row r="646" spans="19:21" x14ac:dyDescent="0.35">
      <c r="S646" s="25"/>
      <c r="U646" s="25"/>
    </row>
    <row r="647" spans="19:21" x14ac:dyDescent="0.35">
      <c r="S647" s="25"/>
      <c r="U647" s="25"/>
    </row>
    <row r="648" spans="19:21" x14ac:dyDescent="0.35">
      <c r="S648" s="25"/>
      <c r="U648" s="25"/>
    </row>
    <row r="649" spans="19:21" x14ac:dyDescent="0.35">
      <c r="S649" s="25"/>
      <c r="U649" s="25"/>
    </row>
    <row r="650" spans="19:21" x14ac:dyDescent="0.35">
      <c r="S650" s="25"/>
      <c r="U650" s="25"/>
    </row>
    <row r="651" spans="19:21" x14ac:dyDescent="0.35">
      <c r="S651" s="25"/>
      <c r="U651" s="25"/>
    </row>
    <row r="652" spans="19:21" x14ac:dyDescent="0.35">
      <c r="S652" s="25"/>
      <c r="U652" s="25"/>
    </row>
    <row r="653" spans="19:21" x14ac:dyDescent="0.35">
      <c r="S653" s="25"/>
      <c r="U653" s="25"/>
    </row>
    <row r="654" spans="19:21" x14ac:dyDescent="0.35">
      <c r="S654" s="25"/>
      <c r="U654" s="25"/>
    </row>
    <row r="655" spans="19:21" x14ac:dyDescent="0.35">
      <c r="S655" s="25"/>
      <c r="U655" s="25"/>
    </row>
  </sheetData>
  <autoFilter ref="A1:IP655" xr:uid="{5F11EFD2-604B-4881-A8A9-702696F2849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8F64-7758-4342-A0B0-0018B3338494}">
  <dimension ref="A1:IP317"/>
  <sheetViews>
    <sheetView workbookViewId="0">
      <selection sqref="A1:IP13"/>
    </sheetView>
  </sheetViews>
  <sheetFormatPr defaultRowHeight="14.5" x14ac:dyDescent="0.35"/>
  <cols>
    <col min="19" max="19" width="9.453125" bestFit="1" customWidth="1"/>
  </cols>
  <sheetData>
    <row r="1" spans="1:250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35">
      <c r="A2">
        <v>102337</v>
      </c>
      <c r="B2">
        <v>-1816767488</v>
      </c>
      <c r="C2">
        <v>3132</v>
      </c>
      <c r="D2" t="s">
        <v>316</v>
      </c>
      <c r="E2" t="s">
        <v>317</v>
      </c>
      <c r="F2">
        <v>3136</v>
      </c>
      <c r="G2" t="s">
        <v>318</v>
      </c>
      <c r="H2" t="s">
        <v>317</v>
      </c>
      <c r="I2">
        <v>412</v>
      </c>
      <c r="J2" t="s">
        <v>323</v>
      </c>
      <c r="K2" t="s">
        <v>315</v>
      </c>
      <c r="L2">
        <v>3215</v>
      </c>
      <c r="M2" t="s">
        <v>319</v>
      </c>
      <c r="N2" t="s">
        <v>319</v>
      </c>
      <c r="O2">
        <v>3215</v>
      </c>
      <c r="P2" t="s">
        <v>319</v>
      </c>
      <c r="Q2" t="s">
        <v>319</v>
      </c>
      <c r="R2" t="s">
        <v>276</v>
      </c>
      <c r="S2" s="25">
        <v>-104122.92</v>
      </c>
      <c r="U2" s="25">
        <v>23</v>
      </c>
      <c r="IF2">
        <v>3215</v>
      </c>
      <c r="IG2" t="s">
        <v>319</v>
      </c>
      <c r="IH2" t="s">
        <v>320</v>
      </c>
      <c r="IK2">
        <v>-2</v>
      </c>
      <c r="IL2" t="s">
        <v>265</v>
      </c>
      <c r="IM2" t="s">
        <v>266</v>
      </c>
    </row>
    <row r="3" spans="1:250" x14ac:dyDescent="0.35">
      <c r="A3">
        <v>102338</v>
      </c>
      <c r="B3">
        <v>-1816767488</v>
      </c>
      <c r="C3">
        <v>3132</v>
      </c>
      <c r="D3" t="s">
        <v>316</v>
      </c>
      <c r="E3" t="s">
        <v>317</v>
      </c>
      <c r="F3">
        <v>3136</v>
      </c>
      <c r="G3" t="s">
        <v>318</v>
      </c>
      <c r="H3" t="s">
        <v>317</v>
      </c>
      <c r="I3">
        <v>394</v>
      </c>
      <c r="J3" t="s">
        <v>293</v>
      </c>
      <c r="K3" t="s">
        <v>304</v>
      </c>
      <c r="L3">
        <v>3215</v>
      </c>
      <c r="M3" t="s">
        <v>319</v>
      </c>
      <c r="N3" t="s">
        <v>319</v>
      </c>
      <c r="O3">
        <v>3215</v>
      </c>
      <c r="P3" t="s">
        <v>319</v>
      </c>
      <c r="Q3" t="s">
        <v>319</v>
      </c>
      <c r="R3" t="s">
        <v>276</v>
      </c>
      <c r="S3" s="25">
        <v>-87963.74</v>
      </c>
      <c r="U3" s="25">
        <v>23</v>
      </c>
      <c r="IF3">
        <v>3215</v>
      </c>
      <c r="IG3" t="s">
        <v>319</v>
      </c>
      <c r="IH3" t="s">
        <v>320</v>
      </c>
      <c r="IK3">
        <v>-2</v>
      </c>
      <c r="IL3" t="s">
        <v>265</v>
      </c>
      <c r="IM3" t="s">
        <v>266</v>
      </c>
    </row>
    <row r="4" spans="1:250" x14ac:dyDescent="0.35">
      <c r="A4">
        <v>102339</v>
      </c>
      <c r="B4">
        <v>-1816767488</v>
      </c>
      <c r="C4">
        <v>3132</v>
      </c>
      <c r="D4" t="s">
        <v>316</v>
      </c>
      <c r="E4" t="s">
        <v>317</v>
      </c>
      <c r="F4">
        <v>3136</v>
      </c>
      <c r="G4" t="s">
        <v>318</v>
      </c>
      <c r="H4" t="s">
        <v>317</v>
      </c>
      <c r="I4">
        <v>391</v>
      </c>
      <c r="J4" t="s">
        <v>294</v>
      </c>
      <c r="K4" t="s">
        <v>305</v>
      </c>
      <c r="L4">
        <v>3215</v>
      </c>
      <c r="M4" t="s">
        <v>319</v>
      </c>
      <c r="N4" t="s">
        <v>319</v>
      </c>
      <c r="O4">
        <v>3215</v>
      </c>
      <c r="P4" t="s">
        <v>319</v>
      </c>
      <c r="Q4" t="s">
        <v>319</v>
      </c>
      <c r="R4" t="s">
        <v>276</v>
      </c>
      <c r="S4" s="25">
        <v>-88509.17</v>
      </c>
      <c r="U4" s="25">
        <v>23</v>
      </c>
      <c r="IF4">
        <v>3215</v>
      </c>
      <c r="IG4" t="s">
        <v>319</v>
      </c>
      <c r="IH4" t="s">
        <v>320</v>
      </c>
      <c r="IK4">
        <v>-2</v>
      </c>
      <c r="IL4" t="s">
        <v>265</v>
      </c>
      <c r="IM4" t="s">
        <v>266</v>
      </c>
    </row>
    <row r="5" spans="1:250" x14ac:dyDescent="0.35">
      <c r="A5">
        <v>102340</v>
      </c>
      <c r="B5">
        <v>-1816767488</v>
      </c>
      <c r="C5">
        <v>3132</v>
      </c>
      <c r="D5" t="s">
        <v>316</v>
      </c>
      <c r="E5" t="s">
        <v>317</v>
      </c>
      <c r="F5">
        <v>3136</v>
      </c>
      <c r="G5" t="s">
        <v>318</v>
      </c>
      <c r="H5" t="s">
        <v>317</v>
      </c>
      <c r="I5">
        <v>388</v>
      </c>
      <c r="J5" t="s">
        <v>301</v>
      </c>
      <c r="K5" t="s">
        <v>306</v>
      </c>
      <c r="L5">
        <v>3215</v>
      </c>
      <c r="M5" t="s">
        <v>319</v>
      </c>
      <c r="N5" t="s">
        <v>319</v>
      </c>
      <c r="O5">
        <v>3215</v>
      </c>
      <c r="P5" t="s">
        <v>319</v>
      </c>
      <c r="Q5" t="s">
        <v>319</v>
      </c>
      <c r="R5" t="s">
        <v>276</v>
      </c>
      <c r="S5" s="25">
        <v>-78488.800000000003</v>
      </c>
      <c r="U5" s="25">
        <v>23</v>
      </c>
      <c r="IF5">
        <v>3215</v>
      </c>
      <c r="IG5" t="s">
        <v>319</v>
      </c>
      <c r="IH5" t="s">
        <v>320</v>
      </c>
      <c r="IK5">
        <v>-2</v>
      </c>
      <c r="IL5" t="s">
        <v>265</v>
      </c>
      <c r="IM5" t="s">
        <v>266</v>
      </c>
    </row>
    <row r="6" spans="1:250" x14ac:dyDescent="0.35">
      <c r="A6">
        <v>102341</v>
      </c>
      <c r="B6">
        <v>-1816767488</v>
      </c>
      <c r="C6">
        <v>3132</v>
      </c>
      <c r="D6" t="s">
        <v>316</v>
      </c>
      <c r="E6" t="s">
        <v>317</v>
      </c>
      <c r="F6">
        <v>3136</v>
      </c>
      <c r="G6" t="s">
        <v>318</v>
      </c>
      <c r="H6" t="s">
        <v>317</v>
      </c>
      <c r="I6">
        <v>380</v>
      </c>
      <c r="J6" t="s">
        <v>302</v>
      </c>
      <c r="K6" t="s">
        <v>307</v>
      </c>
      <c r="L6">
        <v>3215</v>
      </c>
      <c r="M6" t="s">
        <v>319</v>
      </c>
      <c r="N6" t="s">
        <v>319</v>
      </c>
      <c r="O6">
        <v>3215</v>
      </c>
      <c r="P6" t="s">
        <v>319</v>
      </c>
      <c r="Q6" t="s">
        <v>319</v>
      </c>
      <c r="R6" t="s">
        <v>276</v>
      </c>
      <c r="S6" s="25">
        <v>-79960.67</v>
      </c>
      <c r="U6" s="25">
        <v>23</v>
      </c>
      <c r="IF6">
        <v>3215</v>
      </c>
      <c r="IG6" t="s">
        <v>319</v>
      </c>
      <c r="IH6" t="s">
        <v>320</v>
      </c>
      <c r="IK6">
        <v>-2</v>
      </c>
      <c r="IL6" t="s">
        <v>265</v>
      </c>
      <c r="IM6" t="s">
        <v>266</v>
      </c>
    </row>
    <row r="7" spans="1:250" x14ac:dyDescent="0.35">
      <c r="A7">
        <v>102342</v>
      </c>
      <c r="B7">
        <v>-1816767488</v>
      </c>
      <c r="C7">
        <v>3132</v>
      </c>
      <c r="D7" t="s">
        <v>316</v>
      </c>
      <c r="E7" t="s">
        <v>317</v>
      </c>
      <c r="F7">
        <v>3136</v>
      </c>
      <c r="G7" t="s">
        <v>318</v>
      </c>
      <c r="H7" t="s">
        <v>317</v>
      </c>
      <c r="I7">
        <v>374</v>
      </c>
      <c r="J7" t="s">
        <v>303</v>
      </c>
      <c r="K7" t="s">
        <v>308</v>
      </c>
      <c r="L7">
        <v>3215</v>
      </c>
      <c r="M7" t="s">
        <v>319</v>
      </c>
      <c r="N7" t="s">
        <v>319</v>
      </c>
      <c r="O7">
        <v>3215</v>
      </c>
      <c r="P7" t="s">
        <v>319</v>
      </c>
      <c r="Q7" t="s">
        <v>319</v>
      </c>
      <c r="R7" t="s">
        <v>276</v>
      </c>
      <c r="S7" s="25">
        <v>-80836.820000000007</v>
      </c>
      <c r="U7" s="25">
        <v>23</v>
      </c>
      <c r="IF7">
        <v>3215</v>
      </c>
      <c r="IG7" t="s">
        <v>319</v>
      </c>
      <c r="IH7" t="s">
        <v>320</v>
      </c>
      <c r="IK7">
        <v>-2</v>
      </c>
      <c r="IL7" t="s">
        <v>265</v>
      </c>
      <c r="IM7" t="s">
        <v>266</v>
      </c>
    </row>
    <row r="8" spans="1:250" x14ac:dyDescent="0.35">
      <c r="A8">
        <v>102343</v>
      </c>
      <c r="B8">
        <v>-1816767488</v>
      </c>
      <c r="C8">
        <v>3132</v>
      </c>
      <c r="D8" t="s">
        <v>316</v>
      </c>
      <c r="E8" t="s">
        <v>317</v>
      </c>
      <c r="F8">
        <v>3136</v>
      </c>
      <c r="G8" t="s">
        <v>318</v>
      </c>
      <c r="H8" t="s">
        <v>317</v>
      </c>
      <c r="I8">
        <v>368</v>
      </c>
      <c r="J8" t="s">
        <v>299</v>
      </c>
      <c r="K8" t="s">
        <v>309</v>
      </c>
      <c r="L8">
        <v>3215</v>
      </c>
      <c r="M8" t="s">
        <v>319</v>
      </c>
      <c r="N8" t="s">
        <v>319</v>
      </c>
      <c r="O8">
        <v>3215</v>
      </c>
      <c r="P8" t="s">
        <v>319</v>
      </c>
      <c r="Q8" t="s">
        <v>319</v>
      </c>
      <c r="R8" t="s">
        <v>276</v>
      </c>
      <c r="S8" s="25">
        <v>-72270.570000000007</v>
      </c>
      <c r="U8" s="25">
        <v>23</v>
      </c>
      <c r="IF8">
        <v>3215</v>
      </c>
      <c r="IG8" t="s">
        <v>319</v>
      </c>
      <c r="IH8" t="s">
        <v>320</v>
      </c>
      <c r="IK8">
        <v>-2</v>
      </c>
      <c r="IL8" t="s">
        <v>265</v>
      </c>
      <c r="IM8" t="s">
        <v>266</v>
      </c>
    </row>
    <row r="9" spans="1:250" x14ac:dyDescent="0.35">
      <c r="A9">
        <v>102344</v>
      </c>
      <c r="B9">
        <v>-1816767488</v>
      </c>
      <c r="C9">
        <v>3132</v>
      </c>
      <c r="D9" t="s">
        <v>316</v>
      </c>
      <c r="E9" t="s">
        <v>317</v>
      </c>
      <c r="F9">
        <v>3136</v>
      </c>
      <c r="G9" t="s">
        <v>318</v>
      </c>
      <c r="H9" t="s">
        <v>317</v>
      </c>
      <c r="I9">
        <v>359</v>
      </c>
      <c r="J9" t="s">
        <v>300</v>
      </c>
      <c r="K9" t="s">
        <v>310</v>
      </c>
      <c r="L9">
        <v>3215</v>
      </c>
      <c r="M9" t="s">
        <v>319</v>
      </c>
      <c r="N9" t="s">
        <v>319</v>
      </c>
      <c r="O9">
        <v>3215</v>
      </c>
      <c r="P9" t="s">
        <v>319</v>
      </c>
      <c r="Q9" t="s">
        <v>319</v>
      </c>
      <c r="R9" t="s">
        <v>276</v>
      </c>
      <c r="S9" s="25">
        <v>-72809.009999999995</v>
      </c>
      <c r="U9" s="25">
        <v>23</v>
      </c>
      <c r="IF9">
        <v>3215</v>
      </c>
      <c r="IG9" t="s">
        <v>319</v>
      </c>
      <c r="IH9" t="s">
        <v>320</v>
      </c>
      <c r="IK9">
        <v>-2</v>
      </c>
      <c r="IL9" t="s">
        <v>265</v>
      </c>
      <c r="IM9" t="s">
        <v>266</v>
      </c>
    </row>
    <row r="10" spans="1:250" x14ac:dyDescent="0.35">
      <c r="A10">
        <v>102345</v>
      </c>
      <c r="B10">
        <v>-1816767488</v>
      </c>
      <c r="C10">
        <v>3132</v>
      </c>
      <c r="D10" t="s">
        <v>316</v>
      </c>
      <c r="E10" t="s">
        <v>317</v>
      </c>
      <c r="F10">
        <v>3136</v>
      </c>
      <c r="G10" t="s">
        <v>318</v>
      </c>
      <c r="H10" t="s">
        <v>317</v>
      </c>
      <c r="I10">
        <v>355</v>
      </c>
      <c r="J10" t="s">
        <v>296</v>
      </c>
      <c r="K10" t="s">
        <v>311</v>
      </c>
      <c r="L10">
        <v>3215</v>
      </c>
      <c r="M10" t="s">
        <v>319</v>
      </c>
      <c r="N10" t="s">
        <v>319</v>
      </c>
      <c r="O10">
        <v>3215</v>
      </c>
      <c r="P10" t="s">
        <v>319</v>
      </c>
      <c r="Q10" t="s">
        <v>319</v>
      </c>
      <c r="R10" t="s">
        <v>276</v>
      </c>
      <c r="S10" s="25">
        <v>-68054.39</v>
      </c>
      <c r="U10" s="25">
        <v>23</v>
      </c>
      <c r="IF10">
        <v>3215</v>
      </c>
      <c r="IG10" t="s">
        <v>319</v>
      </c>
      <c r="IH10" t="s">
        <v>320</v>
      </c>
      <c r="IK10">
        <v>-2</v>
      </c>
      <c r="IL10" t="s">
        <v>265</v>
      </c>
      <c r="IM10" t="s">
        <v>266</v>
      </c>
    </row>
    <row r="11" spans="1:250" x14ac:dyDescent="0.35">
      <c r="A11">
        <v>102346</v>
      </c>
      <c r="B11">
        <v>-1816767488</v>
      </c>
      <c r="C11">
        <v>3132</v>
      </c>
      <c r="D11" t="s">
        <v>316</v>
      </c>
      <c r="E11" t="s">
        <v>317</v>
      </c>
      <c r="F11">
        <v>3136</v>
      </c>
      <c r="G11" t="s">
        <v>318</v>
      </c>
      <c r="H11" t="s">
        <v>317</v>
      </c>
      <c r="I11">
        <v>346</v>
      </c>
      <c r="J11" t="s">
        <v>297</v>
      </c>
      <c r="K11" t="s">
        <v>312</v>
      </c>
      <c r="L11">
        <v>3215</v>
      </c>
      <c r="M11" t="s">
        <v>319</v>
      </c>
      <c r="N11" t="s">
        <v>319</v>
      </c>
      <c r="O11">
        <v>3215</v>
      </c>
      <c r="P11" t="s">
        <v>319</v>
      </c>
      <c r="Q11" t="s">
        <v>319</v>
      </c>
      <c r="R11" t="s">
        <v>276</v>
      </c>
      <c r="S11" s="25">
        <v>-71196.94</v>
      </c>
      <c r="U11" s="25">
        <v>23</v>
      </c>
      <c r="IF11">
        <v>3215</v>
      </c>
      <c r="IG11" t="s">
        <v>319</v>
      </c>
      <c r="IH11" t="s">
        <v>320</v>
      </c>
      <c r="IK11">
        <v>-2</v>
      </c>
      <c r="IL11" t="s">
        <v>265</v>
      </c>
      <c r="IM11" t="s">
        <v>266</v>
      </c>
    </row>
    <row r="12" spans="1:250" x14ac:dyDescent="0.35">
      <c r="A12">
        <v>102347</v>
      </c>
      <c r="B12">
        <v>-1816767488</v>
      </c>
      <c r="C12">
        <v>3132</v>
      </c>
      <c r="D12" t="s">
        <v>316</v>
      </c>
      <c r="E12" t="s">
        <v>317</v>
      </c>
      <c r="F12">
        <v>3136</v>
      </c>
      <c r="G12" t="s">
        <v>318</v>
      </c>
      <c r="H12" t="s">
        <v>317</v>
      </c>
      <c r="I12">
        <v>340</v>
      </c>
      <c r="J12" t="s">
        <v>298</v>
      </c>
      <c r="K12" t="s">
        <v>313</v>
      </c>
      <c r="L12">
        <v>3215</v>
      </c>
      <c r="M12" t="s">
        <v>319</v>
      </c>
      <c r="N12" t="s">
        <v>319</v>
      </c>
      <c r="O12">
        <v>3215</v>
      </c>
      <c r="P12" t="s">
        <v>319</v>
      </c>
      <c r="Q12" t="s">
        <v>319</v>
      </c>
      <c r="R12" t="s">
        <v>276</v>
      </c>
      <c r="S12" s="25">
        <v>-61519.73</v>
      </c>
      <c r="U12" s="25">
        <v>23</v>
      </c>
      <c r="IF12">
        <v>3215</v>
      </c>
      <c r="IG12" t="s">
        <v>319</v>
      </c>
      <c r="IH12" t="s">
        <v>320</v>
      </c>
      <c r="IK12">
        <v>-2</v>
      </c>
      <c r="IL12" t="s">
        <v>265</v>
      </c>
      <c r="IM12" t="s">
        <v>266</v>
      </c>
    </row>
    <row r="13" spans="1:250" x14ac:dyDescent="0.35">
      <c r="A13">
        <v>102348</v>
      </c>
      <c r="B13">
        <v>-1816767488</v>
      </c>
      <c r="C13">
        <v>3132</v>
      </c>
      <c r="D13" t="s">
        <v>316</v>
      </c>
      <c r="E13" t="s">
        <v>317</v>
      </c>
      <c r="F13">
        <v>3136</v>
      </c>
      <c r="G13" t="s">
        <v>318</v>
      </c>
      <c r="H13" t="s">
        <v>317</v>
      </c>
      <c r="I13">
        <v>331</v>
      </c>
      <c r="J13" t="s">
        <v>295</v>
      </c>
      <c r="K13" t="s">
        <v>314</v>
      </c>
      <c r="L13">
        <v>3215</v>
      </c>
      <c r="M13" t="s">
        <v>319</v>
      </c>
      <c r="N13" t="s">
        <v>319</v>
      </c>
      <c r="O13">
        <v>3215</v>
      </c>
      <c r="P13" t="s">
        <v>319</v>
      </c>
      <c r="Q13" t="s">
        <v>319</v>
      </c>
      <c r="R13" t="s">
        <v>276</v>
      </c>
      <c r="S13" s="25">
        <v>-56836.83</v>
      </c>
      <c r="U13" s="25">
        <v>23</v>
      </c>
      <c r="IF13">
        <v>3215</v>
      </c>
      <c r="IG13" t="s">
        <v>319</v>
      </c>
      <c r="IH13" t="s">
        <v>320</v>
      </c>
      <c r="IK13">
        <v>-2</v>
      </c>
      <c r="IL13" t="s">
        <v>265</v>
      </c>
      <c r="IM13" t="s">
        <v>266</v>
      </c>
    </row>
    <row r="14" spans="1:250" x14ac:dyDescent="0.35">
      <c r="S14" s="25"/>
      <c r="U14" s="25"/>
    </row>
    <row r="15" spans="1:250" x14ac:dyDescent="0.35">
      <c r="S15" s="25"/>
      <c r="U15" s="25"/>
    </row>
    <row r="16" spans="1:250" x14ac:dyDescent="0.35">
      <c r="S16" s="25"/>
      <c r="U16" s="25"/>
    </row>
    <row r="17" spans="19:21" x14ac:dyDescent="0.35">
      <c r="S17" s="25"/>
      <c r="U17" s="25"/>
    </row>
    <row r="18" spans="19:21" x14ac:dyDescent="0.35">
      <c r="S18" s="25"/>
      <c r="U18" s="25"/>
    </row>
    <row r="19" spans="19:21" x14ac:dyDescent="0.35">
      <c r="S19" s="25"/>
      <c r="U19" s="25"/>
    </row>
    <row r="20" spans="19:21" x14ac:dyDescent="0.35">
      <c r="S20" s="25"/>
      <c r="U20" s="25"/>
    </row>
    <row r="21" spans="19:21" x14ac:dyDescent="0.35">
      <c r="S21" s="25"/>
      <c r="U21" s="25"/>
    </row>
    <row r="22" spans="19:21" x14ac:dyDescent="0.35">
      <c r="S22" s="25"/>
      <c r="U22" s="25"/>
    </row>
    <row r="23" spans="19:21" x14ac:dyDescent="0.35">
      <c r="S23" s="25"/>
      <c r="U23" s="25"/>
    </row>
    <row r="24" spans="19:21" x14ac:dyDescent="0.35">
      <c r="S24" s="25"/>
      <c r="U24" s="25"/>
    </row>
    <row r="25" spans="19:21" x14ac:dyDescent="0.35">
      <c r="S25" s="25"/>
      <c r="U25" s="25"/>
    </row>
    <row r="26" spans="19:21" x14ac:dyDescent="0.35">
      <c r="S26" s="25"/>
      <c r="U26" s="25"/>
    </row>
    <row r="27" spans="19:21" x14ac:dyDescent="0.35">
      <c r="S27" s="25"/>
      <c r="U27" s="25"/>
    </row>
    <row r="28" spans="19:21" x14ac:dyDescent="0.35">
      <c r="S28" s="25"/>
      <c r="U28" s="25"/>
    </row>
    <row r="29" spans="19:21" x14ac:dyDescent="0.35">
      <c r="S29" s="25"/>
      <c r="U29" s="25"/>
    </row>
    <row r="30" spans="19:21" x14ac:dyDescent="0.35">
      <c r="S30" s="25"/>
      <c r="U30" s="25"/>
    </row>
    <row r="31" spans="19:21" x14ac:dyDescent="0.35">
      <c r="S31" s="25"/>
      <c r="U31" s="25"/>
    </row>
    <row r="32" spans="19:21" x14ac:dyDescent="0.35">
      <c r="S32" s="25"/>
      <c r="U32" s="25"/>
    </row>
    <row r="33" spans="19:21" x14ac:dyDescent="0.35">
      <c r="S33" s="25"/>
      <c r="U33" s="25"/>
    </row>
    <row r="34" spans="19:21" x14ac:dyDescent="0.35">
      <c r="S34" s="25"/>
      <c r="U34" s="25"/>
    </row>
    <row r="35" spans="19:21" x14ac:dyDescent="0.35">
      <c r="S35" s="25"/>
      <c r="U35" s="25"/>
    </row>
    <row r="36" spans="19:21" x14ac:dyDescent="0.35">
      <c r="S36" s="25"/>
      <c r="U36" s="25"/>
    </row>
    <row r="37" spans="19:21" x14ac:dyDescent="0.35">
      <c r="S37" s="25"/>
      <c r="U37" s="25"/>
    </row>
    <row r="38" spans="19:21" x14ac:dyDescent="0.35">
      <c r="S38" s="25"/>
      <c r="U38" s="25"/>
    </row>
    <row r="39" spans="19:21" x14ac:dyDescent="0.35">
      <c r="S39" s="25"/>
      <c r="U39" s="25"/>
    </row>
    <row r="40" spans="19:21" x14ac:dyDescent="0.35">
      <c r="S40" s="25"/>
      <c r="U40" s="25"/>
    </row>
    <row r="41" spans="19:21" x14ac:dyDescent="0.35">
      <c r="S41" s="25"/>
      <c r="U41" s="25"/>
    </row>
    <row r="42" spans="19:21" x14ac:dyDescent="0.35">
      <c r="S42" s="25"/>
      <c r="U42" s="25"/>
    </row>
    <row r="43" spans="19:21" x14ac:dyDescent="0.35">
      <c r="S43" s="25"/>
      <c r="U43" s="25"/>
    </row>
    <row r="44" spans="19:21" x14ac:dyDescent="0.35">
      <c r="S44" s="25"/>
      <c r="U44" s="25"/>
    </row>
    <row r="45" spans="19:21" x14ac:dyDescent="0.35">
      <c r="S45" s="25"/>
      <c r="U45" s="25"/>
    </row>
    <row r="46" spans="19:21" x14ac:dyDescent="0.35">
      <c r="S46" s="25"/>
      <c r="U46" s="25"/>
    </row>
    <row r="47" spans="19:21" x14ac:dyDescent="0.35">
      <c r="S47" s="25"/>
      <c r="U47" s="25"/>
    </row>
    <row r="48" spans="19:21" x14ac:dyDescent="0.35">
      <c r="S48" s="25"/>
      <c r="U48" s="25"/>
    </row>
    <row r="49" spans="19:21" x14ac:dyDescent="0.35">
      <c r="S49" s="25"/>
      <c r="U49" s="25"/>
    </row>
    <row r="50" spans="19:21" x14ac:dyDescent="0.35">
      <c r="S50" s="25"/>
      <c r="U50" s="25"/>
    </row>
    <row r="51" spans="19:21" x14ac:dyDescent="0.35">
      <c r="S51" s="25"/>
      <c r="U51" s="25"/>
    </row>
    <row r="52" spans="19:21" x14ac:dyDescent="0.35">
      <c r="S52" s="25"/>
      <c r="U52" s="25"/>
    </row>
    <row r="53" spans="19:21" x14ac:dyDescent="0.35">
      <c r="S53" s="25"/>
      <c r="U53" s="25"/>
    </row>
    <row r="54" spans="19:21" x14ac:dyDescent="0.35">
      <c r="S54" s="25"/>
      <c r="U54" s="25"/>
    </row>
    <row r="55" spans="19:21" x14ac:dyDescent="0.35">
      <c r="S55" s="25"/>
      <c r="U55" s="25"/>
    </row>
    <row r="56" spans="19:21" x14ac:dyDescent="0.35">
      <c r="S56" s="25"/>
      <c r="U56" s="25"/>
    </row>
    <row r="57" spans="19:21" x14ac:dyDescent="0.35">
      <c r="S57" s="25"/>
      <c r="U57" s="25"/>
    </row>
    <row r="58" spans="19:21" x14ac:dyDescent="0.35">
      <c r="S58" s="25"/>
      <c r="U58" s="25"/>
    </row>
    <row r="59" spans="19:21" x14ac:dyDescent="0.35">
      <c r="S59" s="25"/>
      <c r="U59" s="25"/>
    </row>
    <row r="60" spans="19:21" x14ac:dyDescent="0.35">
      <c r="S60" s="25"/>
      <c r="U60" s="25"/>
    </row>
    <row r="61" spans="19:21" x14ac:dyDescent="0.35">
      <c r="S61" s="25"/>
      <c r="U61" s="25"/>
    </row>
    <row r="62" spans="19:21" x14ac:dyDescent="0.35">
      <c r="S62" s="25"/>
      <c r="U62" s="25"/>
    </row>
    <row r="63" spans="19:21" x14ac:dyDescent="0.35">
      <c r="S63" s="25"/>
      <c r="U63" s="25"/>
    </row>
    <row r="64" spans="19:21" x14ac:dyDescent="0.35">
      <c r="S64" s="25"/>
      <c r="U64" s="25"/>
    </row>
    <row r="65" spans="19:21" x14ac:dyDescent="0.35">
      <c r="S65" s="25"/>
      <c r="U65" s="25"/>
    </row>
    <row r="66" spans="19:21" x14ac:dyDescent="0.35">
      <c r="S66" s="25"/>
      <c r="U66" s="25"/>
    </row>
    <row r="67" spans="19:21" x14ac:dyDescent="0.35">
      <c r="S67" s="25"/>
      <c r="U67" s="25"/>
    </row>
    <row r="68" spans="19:21" x14ac:dyDescent="0.35">
      <c r="S68" s="25"/>
      <c r="U68" s="25"/>
    </row>
    <row r="69" spans="19:21" x14ac:dyDescent="0.35">
      <c r="S69" s="25"/>
      <c r="U69" s="25"/>
    </row>
    <row r="70" spans="19:21" x14ac:dyDescent="0.35">
      <c r="S70" s="25"/>
      <c r="U70" s="25"/>
    </row>
    <row r="71" spans="19:21" x14ac:dyDescent="0.35">
      <c r="S71" s="25"/>
      <c r="U71" s="25"/>
    </row>
    <row r="72" spans="19:21" x14ac:dyDescent="0.35">
      <c r="S72" s="25"/>
      <c r="U72" s="25"/>
    </row>
    <row r="73" spans="19:21" x14ac:dyDescent="0.35">
      <c r="S73" s="25"/>
      <c r="U73" s="25"/>
    </row>
    <row r="74" spans="19:21" x14ac:dyDescent="0.35">
      <c r="S74" s="25"/>
      <c r="U74" s="25"/>
    </row>
    <row r="75" spans="19:21" x14ac:dyDescent="0.35">
      <c r="S75" s="25"/>
      <c r="U75" s="25"/>
    </row>
    <row r="76" spans="19:21" x14ac:dyDescent="0.35">
      <c r="S76" s="25"/>
      <c r="U76" s="25"/>
    </row>
    <row r="77" spans="19:21" x14ac:dyDescent="0.35">
      <c r="S77" s="25"/>
      <c r="U77" s="25"/>
    </row>
    <row r="78" spans="19:21" x14ac:dyDescent="0.35">
      <c r="S78" s="25"/>
      <c r="U78" s="25"/>
    </row>
    <row r="79" spans="19:21" x14ac:dyDescent="0.35">
      <c r="S79" s="25"/>
      <c r="U79" s="25"/>
    </row>
    <row r="80" spans="19:21" x14ac:dyDescent="0.35">
      <c r="S80" s="25"/>
      <c r="U80" s="25"/>
    </row>
    <row r="81" spans="19:21" x14ac:dyDescent="0.35">
      <c r="S81" s="25"/>
      <c r="U81" s="25"/>
    </row>
    <row r="82" spans="19:21" x14ac:dyDescent="0.35">
      <c r="S82" s="25"/>
      <c r="U82" s="25"/>
    </row>
    <row r="83" spans="19:21" x14ac:dyDescent="0.35">
      <c r="S83" s="25"/>
      <c r="U83" s="25"/>
    </row>
    <row r="84" spans="19:21" x14ac:dyDescent="0.35">
      <c r="S84" s="25"/>
      <c r="U84" s="25"/>
    </row>
    <row r="85" spans="19:21" x14ac:dyDescent="0.35">
      <c r="S85" s="25"/>
      <c r="U85" s="25"/>
    </row>
    <row r="86" spans="19:21" x14ac:dyDescent="0.35">
      <c r="S86" s="25"/>
      <c r="U86" s="25"/>
    </row>
    <row r="87" spans="19:21" x14ac:dyDescent="0.35">
      <c r="S87" s="25"/>
      <c r="U87" s="25"/>
    </row>
    <row r="88" spans="19:21" x14ac:dyDescent="0.35">
      <c r="S88" s="25"/>
      <c r="U88" s="25"/>
    </row>
    <row r="89" spans="19:21" x14ac:dyDescent="0.35">
      <c r="S89" s="25"/>
      <c r="U89" s="25"/>
    </row>
    <row r="90" spans="19:21" x14ac:dyDescent="0.35">
      <c r="S90" s="25"/>
      <c r="U90" s="25"/>
    </row>
    <row r="91" spans="19:21" x14ac:dyDescent="0.35">
      <c r="S91" s="25"/>
      <c r="U91" s="25"/>
    </row>
    <row r="92" spans="19:21" x14ac:dyDescent="0.35">
      <c r="S92" s="25"/>
      <c r="U92" s="25"/>
    </row>
    <row r="93" spans="19:21" x14ac:dyDescent="0.35">
      <c r="S93" s="25"/>
      <c r="U93" s="25"/>
    </row>
    <row r="94" spans="19:21" x14ac:dyDescent="0.35">
      <c r="S94" s="25"/>
      <c r="U94" s="25"/>
    </row>
    <row r="95" spans="19:21" x14ac:dyDescent="0.35">
      <c r="S95" s="25"/>
      <c r="U95" s="25"/>
    </row>
    <row r="96" spans="19:21" x14ac:dyDescent="0.35">
      <c r="S96" s="25"/>
      <c r="U96" s="25"/>
    </row>
    <row r="97" spans="19:21" x14ac:dyDescent="0.35">
      <c r="S97" s="25"/>
      <c r="U97" s="25"/>
    </row>
    <row r="98" spans="19:21" x14ac:dyDescent="0.35">
      <c r="S98" s="25"/>
      <c r="U98" s="25"/>
    </row>
    <row r="99" spans="19:21" x14ac:dyDescent="0.35">
      <c r="S99" s="25"/>
      <c r="U99" s="25"/>
    </row>
    <row r="100" spans="19:21" x14ac:dyDescent="0.35">
      <c r="S100" s="25"/>
      <c r="U100" s="25"/>
    </row>
    <row r="101" spans="19:21" x14ac:dyDescent="0.35">
      <c r="S101" s="25"/>
      <c r="U101" s="25"/>
    </row>
    <row r="102" spans="19:21" x14ac:dyDescent="0.35">
      <c r="S102" s="25"/>
      <c r="U102" s="25"/>
    </row>
    <row r="103" spans="19:21" x14ac:dyDescent="0.35">
      <c r="S103" s="25"/>
      <c r="U103" s="25"/>
    </row>
    <row r="104" spans="19:21" x14ac:dyDescent="0.35">
      <c r="S104" s="25"/>
      <c r="U104" s="25"/>
    </row>
    <row r="105" spans="19:21" x14ac:dyDescent="0.35">
      <c r="S105" s="25"/>
      <c r="U105" s="25"/>
    </row>
    <row r="106" spans="19:21" x14ac:dyDescent="0.35">
      <c r="S106" s="25"/>
      <c r="U106" s="25"/>
    </row>
    <row r="107" spans="19:21" x14ac:dyDescent="0.35">
      <c r="S107" s="25"/>
      <c r="U107" s="25"/>
    </row>
    <row r="108" spans="19:21" x14ac:dyDescent="0.35">
      <c r="S108" s="25"/>
      <c r="U108" s="25"/>
    </row>
    <row r="109" spans="19:21" x14ac:dyDescent="0.35">
      <c r="S109" s="25"/>
      <c r="U109" s="25"/>
    </row>
    <row r="110" spans="19:21" x14ac:dyDescent="0.35">
      <c r="S110" s="25"/>
      <c r="U110" s="25"/>
    </row>
    <row r="111" spans="19:21" x14ac:dyDescent="0.35">
      <c r="S111" s="25"/>
      <c r="U111" s="25"/>
    </row>
    <row r="112" spans="19:21" x14ac:dyDescent="0.35">
      <c r="S112" s="25"/>
      <c r="U112" s="25"/>
    </row>
    <row r="113" spans="19:21" x14ac:dyDescent="0.35">
      <c r="S113" s="25"/>
      <c r="U113" s="25"/>
    </row>
    <row r="114" spans="19:21" x14ac:dyDescent="0.35">
      <c r="S114" s="25"/>
      <c r="U114" s="25"/>
    </row>
    <row r="115" spans="19:21" x14ac:dyDescent="0.35">
      <c r="S115" s="25"/>
      <c r="U115" s="25"/>
    </row>
    <row r="116" spans="19:21" x14ac:dyDescent="0.35">
      <c r="S116" s="25"/>
      <c r="U116" s="25"/>
    </row>
    <row r="117" spans="19:21" x14ac:dyDescent="0.35">
      <c r="S117" s="25"/>
      <c r="U117" s="25"/>
    </row>
    <row r="118" spans="19:21" x14ac:dyDescent="0.35">
      <c r="S118" s="25"/>
      <c r="U118" s="25"/>
    </row>
    <row r="119" spans="19:21" x14ac:dyDescent="0.35">
      <c r="S119" s="25"/>
      <c r="U119" s="25"/>
    </row>
    <row r="120" spans="19:21" x14ac:dyDescent="0.35">
      <c r="S120" s="25"/>
      <c r="U120" s="25"/>
    </row>
    <row r="121" spans="19:21" x14ac:dyDescent="0.35">
      <c r="S121" s="25"/>
      <c r="U121" s="25"/>
    </row>
    <row r="122" spans="19:21" x14ac:dyDescent="0.35">
      <c r="S122" s="25"/>
      <c r="U122" s="25"/>
    </row>
    <row r="123" spans="19:21" x14ac:dyDescent="0.35">
      <c r="S123" s="25"/>
      <c r="U123" s="25"/>
    </row>
    <row r="124" spans="19:21" x14ac:dyDescent="0.35">
      <c r="S124" s="25"/>
      <c r="U124" s="25"/>
    </row>
    <row r="125" spans="19:21" x14ac:dyDescent="0.35">
      <c r="S125" s="25"/>
      <c r="U125" s="25"/>
    </row>
    <row r="126" spans="19:21" x14ac:dyDescent="0.35">
      <c r="S126" s="25"/>
      <c r="U126" s="25"/>
    </row>
    <row r="127" spans="19:21" x14ac:dyDescent="0.35">
      <c r="S127" s="25"/>
      <c r="U127" s="25"/>
    </row>
    <row r="128" spans="19:21" x14ac:dyDescent="0.35">
      <c r="S128" s="25"/>
      <c r="U128" s="25"/>
    </row>
    <row r="129" spans="19:21" x14ac:dyDescent="0.35">
      <c r="S129" s="25"/>
      <c r="U129" s="25"/>
    </row>
    <row r="130" spans="19:21" x14ac:dyDescent="0.35">
      <c r="S130" s="25"/>
      <c r="U130" s="25"/>
    </row>
    <row r="131" spans="19:21" x14ac:dyDescent="0.35">
      <c r="S131" s="25"/>
      <c r="U131" s="25"/>
    </row>
    <row r="132" spans="19:21" x14ac:dyDescent="0.35">
      <c r="S132" s="25"/>
      <c r="U132" s="25"/>
    </row>
    <row r="133" spans="19:21" x14ac:dyDescent="0.35">
      <c r="S133" s="25"/>
      <c r="U133" s="25"/>
    </row>
    <row r="134" spans="19:21" x14ac:dyDescent="0.35">
      <c r="S134" s="25"/>
      <c r="U134" s="25"/>
    </row>
    <row r="135" spans="19:21" x14ac:dyDescent="0.35">
      <c r="S135" s="25"/>
      <c r="U135" s="25"/>
    </row>
    <row r="136" spans="19:21" x14ac:dyDescent="0.35">
      <c r="S136" s="25"/>
      <c r="U136" s="25"/>
    </row>
    <row r="137" spans="19:21" x14ac:dyDescent="0.35">
      <c r="S137" s="25"/>
      <c r="U137" s="25"/>
    </row>
    <row r="138" spans="19:21" x14ac:dyDescent="0.35">
      <c r="S138" s="25"/>
      <c r="U138" s="25"/>
    </row>
    <row r="139" spans="19:21" x14ac:dyDescent="0.35">
      <c r="S139" s="25"/>
      <c r="U139" s="25"/>
    </row>
    <row r="140" spans="19:21" x14ac:dyDescent="0.35">
      <c r="S140" s="25"/>
      <c r="U140" s="25"/>
    </row>
    <row r="141" spans="19:21" x14ac:dyDescent="0.35">
      <c r="S141" s="25"/>
      <c r="U141" s="25"/>
    </row>
    <row r="142" spans="19:21" x14ac:dyDescent="0.35">
      <c r="S142" s="25"/>
      <c r="U142" s="25"/>
    </row>
    <row r="143" spans="19:21" x14ac:dyDescent="0.35">
      <c r="S143" s="25"/>
      <c r="U143" s="25"/>
    </row>
    <row r="144" spans="19:21" x14ac:dyDescent="0.35">
      <c r="S144" s="25"/>
      <c r="U144" s="25"/>
    </row>
    <row r="145" spans="19:21" x14ac:dyDescent="0.35">
      <c r="S145" s="25"/>
      <c r="U145" s="25"/>
    </row>
    <row r="146" spans="19:21" x14ac:dyDescent="0.35">
      <c r="S146" s="25"/>
      <c r="U146" s="25"/>
    </row>
    <row r="147" spans="19:21" x14ac:dyDescent="0.35">
      <c r="S147" s="25"/>
      <c r="U147" s="25"/>
    </row>
    <row r="148" spans="19:21" x14ac:dyDescent="0.35">
      <c r="S148" s="25"/>
      <c r="U148" s="25"/>
    </row>
    <row r="149" spans="19:21" x14ac:dyDescent="0.35">
      <c r="S149" s="25"/>
      <c r="U149" s="25"/>
    </row>
    <row r="150" spans="19:21" x14ac:dyDescent="0.35">
      <c r="S150" s="25"/>
      <c r="U150" s="25"/>
    </row>
    <row r="151" spans="19:21" x14ac:dyDescent="0.35">
      <c r="S151" s="25"/>
      <c r="U151" s="25"/>
    </row>
    <row r="152" spans="19:21" x14ac:dyDescent="0.35">
      <c r="S152" s="25"/>
      <c r="U152" s="25"/>
    </row>
    <row r="153" spans="19:21" x14ac:dyDescent="0.35">
      <c r="S153" s="25"/>
      <c r="U153" s="25"/>
    </row>
    <row r="154" spans="19:21" x14ac:dyDescent="0.35">
      <c r="S154" s="25"/>
      <c r="U154" s="25"/>
    </row>
    <row r="155" spans="19:21" x14ac:dyDescent="0.35">
      <c r="S155" s="25"/>
      <c r="U155" s="25"/>
    </row>
    <row r="156" spans="19:21" x14ac:dyDescent="0.35">
      <c r="S156" s="25"/>
      <c r="U156" s="25"/>
    </row>
    <row r="157" spans="19:21" x14ac:dyDescent="0.35">
      <c r="S157" s="25"/>
      <c r="U157" s="25"/>
    </row>
    <row r="158" spans="19:21" x14ac:dyDescent="0.35">
      <c r="S158" s="25"/>
      <c r="U158" s="25"/>
    </row>
    <row r="159" spans="19:21" x14ac:dyDescent="0.35">
      <c r="S159" s="25"/>
      <c r="U159" s="25"/>
    </row>
    <row r="160" spans="19:21" x14ac:dyDescent="0.35">
      <c r="S160" s="25"/>
      <c r="U160" s="25"/>
    </row>
    <row r="161" spans="19:21" x14ac:dyDescent="0.35">
      <c r="S161" s="25"/>
      <c r="U161" s="25"/>
    </row>
    <row r="162" spans="19:21" x14ac:dyDescent="0.35">
      <c r="S162" s="25"/>
      <c r="U162" s="25"/>
    </row>
    <row r="163" spans="19:21" x14ac:dyDescent="0.35">
      <c r="S163" s="25"/>
      <c r="U163" s="25"/>
    </row>
    <row r="164" spans="19:21" x14ac:dyDescent="0.35">
      <c r="S164" s="25"/>
      <c r="U164" s="25"/>
    </row>
    <row r="165" spans="19:21" x14ac:dyDescent="0.35">
      <c r="S165" s="25"/>
      <c r="U165" s="25"/>
    </row>
    <row r="166" spans="19:21" x14ac:dyDescent="0.35">
      <c r="S166" s="25"/>
      <c r="U166" s="25"/>
    </row>
    <row r="167" spans="19:21" x14ac:dyDescent="0.35">
      <c r="S167" s="25"/>
      <c r="U167" s="25"/>
    </row>
    <row r="168" spans="19:21" x14ac:dyDescent="0.35">
      <c r="S168" s="25"/>
      <c r="U168" s="25"/>
    </row>
    <row r="169" spans="19:21" x14ac:dyDescent="0.35">
      <c r="S169" s="25"/>
      <c r="U169" s="25"/>
    </row>
    <row r="170" spans="19:21" x14ac:dyDescent="0.35">
      <c r="S170" s="25"/>
      <c r="U170" s="25"/>
    </row>
    <row r="171" spans="19:21" x14ac:dyDescent="0.35">
      <c r="S171" s="25"/>
      <c r="U171" s="25"/>
    </row>
    <row r="172" spans="19:21" x14ac:dyDescent="0.35">
      <c r="S172" s="25"/>
      <c r="U172" s="25"/>
    </row>
    <row r="173" spans="19:21" x14ac:dyDescent="0.35">
      <c r="S173" s="25"/>
      <c r="U173" s="25"/>
    </row>
    <row r="174" spans="19:21" x14ac:dyDescent="0.35">
      <c r="S174" s="25"/>
      <c r="U174" s="25"/>
    </row>
    <row r="175" spans="19:21" x14ac:dyDescent="0.35">
      <c r="S175" s="25"/>
      <c r="U175" s="25"/>
    </row>
    <row r="176" spans="19:21" x14ac:dyDescent="0.35">
      <c r="S176" s="25"/>
      <c r="U176" s="25"/>
    </row>
    <row r="177" spans="19:21" x14ac:dyDescent="0.35">
      <c r="S177" s="25"/>
      <c r="U177" s="25"/>
    </row>
    <row r="178" spans="19:21" x14ac:dyDescent="0.35">
      <c r="S178" s="25"/>
      <c r="U178" s="25"/>
    </row>
    <row r="179" spans="19:21" x14ac:dyDescent="0.35">
      <c r="S179" s="25"/>
      <c r="U179" s="25"/>
    </row>
    <row r="180" spans="19:21" x14ac:dyDescent="0.35">
      <c r="S180" s="25"/>
      <c r="U180" s="25"/>
    </row>
    <row r="181" spans="19:21" x14ac:dyDescent="0.35">
      <c r="S181" s="25"/>
      <c r="U181" s="25"/>
    </row>
    <row r="182" spans="19:21" x14ac:dyDescent="0.35">
      <c r="S182" s="25"/>
      <c r="U182" s="25"/>
    </row>
    <row r="183" spans="19:21" x14ac:dyDescent="0.35">
      <c r="S183" s="25"/>
      <c r="U183" s="25"/>
    </row>
    <row r="184" spans="19:21" x14ac:dyDescent="0.35">
      <c r="S184" s="25"/>
      <c r="U184" s="25"/>
    </row>
    <row r="185" spans="19:21" x14ac:dyDescent="0.35">
      <c r="S185" s="25"/>
      <c r="U185" s="25"/>
    </row>
    <row r="186" spans="19:21" x14ac:dyDescent="0.35">
      <c r="S186" s="25"/>
      <c r="U186" s="25"/>
    </row>
    <row r="187" spans="19:21" x14ac:dyDescent="0.35">
      <c r="S187" s="25"/>
      <c r="U187" s="25"/>
    </row>
    <row r="188" spans="19:21" x14ac:dyDescent="0.35">
      <c r="S188" s="25"/>
      <c r="U188" s="25"/>
    </row>
    <row r="189" spans="19:21" x14ac:dyDescent="0.35">
      <c r="S189" s="25"/>
      <c r="U189" s="25"/>
    </row>
    <row r="190" spans="19:21" x14ac:dyDescent="0.35">
      <c r="S190" s="25"/>
      <c r="U190" s="25"/>
    </row>
    <row r="191" spans="19:21" x14ac:dyDescent="0.35">
      <c r="S191" s="25"/>
      <c r="U191" s="25"/>
    </row>
    <row r="192" spans="19:21" x14ac:dyDescent="0.35">
      <c r="S192" s="25"/>
      <c r="U192" s="25"/>
    </row>
    <row r="193" spans="19:21" x14ac:dyDescent="0.35">
      <c r="S193" s="25"/>
      <c r="U193" s="25"/>
    </row>
    <row r="194" spans="19:21" x14ac:dyDescent="0.35">
      <c r="S194" s="25"/>
      <c r="U194" s="25"/>
    </row>
    <row r="195" spans="19:21" x14ac:dyDescent="0.35">
      <c r="S195" s="25"/>
      <c r="U195" s="25"/>
    </row>
    <row r="196" spans="19:21" x14ac:dyDescent="0.35">
      <c r="S196" s="25"/>
      <c r="U196" s="25"/>
    </row>
    <row r="197" spans="19:21" x14ac:dyDescent="0.35">
      <c r="S197" s="25"/>
      <c r="U197" s="25"/>
    </row>
    <row r="198" spans="19:21" x14ac:dyDescent="0.35">
      <c r="S198" s="25"/>
      <c r="U198" s="25"/>
    </row>
    <row r="199" spans="19:21" x14ac:dyDescent="0.35">
      <c r="S199" s="25"/>
      <c r="U199" s="25"/>
    </row>
    <row r="200" spans="19:21" x14ac:dyDescent="0.35">
      <c r="S200" s="25"/>
      <c r="U200" s="25"/>
    </row>
    <row r="201" spans="19:21" x14ac:dyDescent="0.35">
      <c r="S201" s="25"/>
      <c r="U201" s="25"/>
    </row>
    <row r="202" spans="19:21" x14ac:dyDescent="0.35">
      <c r="S202" s="25"/>
      <c r="U202" s="25"/>
    </row>
    <row r="203" spans="19:21" x14ac:dyDescent="0.35">
      <c r="S203" s="25"/>
      <c r="U203" s="25"/>
    </row>
    <row r="204" spans="19:21" x14ac:dyDescent="0.35">
      <c r="S204" s="25"/>
      <c r="U204" s="25"/>
    </row>
    <row r="205" spans="19:21" x14ac:dyDescent="0.35">
      <c r="S205" s="25"/>
      <c r="U205" s="25"/>
    </row>
    <row r="206" spans="19:21" x14ac:dyDescent="0.35">
      <c r="S206" s="25"/>
      <c r="U206" s="25"/>
    </row>
    <row r="207" spans="19:21" x14ac:dyDescent="0.35">
      <c r="S207" s="25"/>
      <c r="U207" s="25"/>
    </row>
    <row r="208" spans="19:21" x14ac:dyDescent="0.35">
      <c r="S208" s="25"/>
      <c r="U208" s="25"/>
    </row>
    <row r="209" spans="19:21" x14ac:dyDescent="0.35">
      <c r="S209" s="25"/>
      <c r="U209" s="25"/>
    </row>
    <row r="210" spans="19:21" x14ac:dyDescent="0.35">
      <c r="S210" s="25"/>
      <c r="U210" s="25"/>
    </row>
    <row r="211" spans="19:21" x14ac:dyDescent="0.35">
      <c r="S211" s="25"/>
      <c r="U211" s="25"/>
    </row>
    <row r="212" spans="19:21" x14ac:dyDescent="0.35">
      <c r="S212" s="25"/>
      <c r="U212" s="25"/>
    </row>
    <row r="213" spans="19:21" x14ac:dyDescent="0.35">
      <c r="S213" s="25"/>
      <c r="U213" s="25"/>
    </row>
    <row r="214" spans="19:21" x14ac:dyDescent="0.35">
      <c r="S214" s="25"/>
      <c r="U214" s="25"/>
    </row>
    <row r="215" spans="19:21" x14ac:dyDescent="0.35">
      <c r="S215" s="25"/>
      <c r="U215" s="25"/>
    </row>
    <row r="216" spans="19:21" x14ac:dyDescent="0.35">
      <c r="S216" s="25"/>
      <c r="U216" s="25"/>
    </row>
    <row r="217" spans="19:21" x14ac:dyDescent="0.35">
      <c r="S217" s="25"/>
      <c r="U217" s="25"/>
    </row>
    <row r="218" spans="19:21" x14ac:dyDescent="0.35">
      <c r="S218" s="25"/>
      <c r="U218" s="25"/>
    </row>
    <row r="219" spans="19:21" x14ac:dyDescent="0.35">
      <c r="S219" s="25"/>
      <c r="U219" s="25"/>
    </row>
    <row r="220" spans="19:21" x14ac:dyDescent="0.35">
      <c r="S220" s="25"/>
      <c r="U220" s="25"/>
    </row>
    <row r="221" spans="19:21" x14ac:dyDescent="0.35">
      <c r="S221" s="25"/>
      <c r="U221" s="25"/>
    </row>
    <row r="222" spans="19:21" x14ac:dyDescent="0.35">
      <c r="S222" s="25"/>
      <c r="U222" s="25"/>
    </row>
    <row r="223" spans="19:21" x14ac:dyDescent="0.35">
      <c r="S223" s="25"/>
      <c r="U223" s="25"/>
    </row>
    <row r="224" spans="19:21" x14ac:dyDescent="0.35">
      <c r="S224" s="25"/>
      <c r="U224" s="25"/>
    </row>
    <row r="225" spans="19:21" x14ac:dyDescent="0.35">
      <c r="S225" s="25"/>
      <c r="U225" s="25"/>
    </row>
    <row r="226" spans="19:21" x14ac:dyDescent="0.35">
      <c r="S226" s="25"/>
      <c r="U226" s="25"/>
    </row>
    <row r="227" spans="19:21" x14ac:dyDescent="0.35">
      <c r="S227" s="25"/>
      <c r="U227" s="25"/>
    </row>
    <row r="228" spans="19:21" x14ac:dyDescent="0.35">
      <c r="S228" s="25"/>
      <c r="U228" s="25"/>
    </row>
    <row r="229" spans="19:21" x14ac:dyDescent="0.35">
      <c r="S229" s="25"/>
      <c r="U229" s="25"/>
    </row>
    <row r="230" spans="19:21" x14ac:dyDescent="0.35">
      <c r="S230" s="25"/>
      <c r="U230" s="25"/>
    </row>
    <row r="231" spans="19:21" x14ac:dyDescent="0.35">
      <c r="S231" s="25"/>
      <c r="U231" s="25"/>
    </row>
    <row r="232" spans="19:21" x14ac:dyDescent="0.35">
      <c r="S232" s="25"/>
      <c r="U232" s="25"/>
    </row>
    <row r="233" spans="19:21" x14ac:dyDescent="0.35">
      <c r="S233" s="25"/>
      <c r="U233" s="25"/>
    </row>
    <row r="234" spans="19:21" x14ac:dyDescent="0.35">
      <c r="S234" s="25"/>
      <c r="U234" s="25"/>
    </row>
    <row r="235" spans="19:21" x14ac:dyDescent="0.35">
      <c r="S235" s="25"/>
      <c r="U235" s="25"/>
    </row>
    <row r="236" spans="19:21" x14ac:dyDescent="0.35">
      <c r="S236" s="25"/>
      <c r="U236" s="25"/>
    </row>
    <row r="237" spans="19:21" x14ac:dyDescent="0.35">
      <c r="S237" s="25"/>
      <c r="U237" s="25"/>
    </row>
    <row r="238" spans="19:21" x14ac:dyDescent="0.35">
      <c r="S238" s="25"/>
      <c r="U238" s="25"/>
    </row>
    <row r="239" spans="19:21" x14ac:dyDescent="0.35">
      <c r="S239" s="25"/>
      <c r="U239" s="25"/>
    </row>
    <row r="240" spans="19:21" x14ac:dyDescent="0.35">
      <c r="S240" s="25"/>
      <c r="U240" s="25"/>
    </row>
    <row r="241" spans="19:21" x14ac:dyDescent="0.35">
      <c r="S241" s="25"/>
      <c r="U241" s="25"/>
    </row>
    <row r="242" spans="19:21" x14ac:dyDescent="0.35">
      <c r="S242" s="25"/>
      <c r="U242" s="25"/>
    </row>
    <row r="243" spans="19:21" x14ac:dyDescent="0.35">
      <c r="S243" s="25"/>
      <c r="U243" s="25"/>
    </row>
    <row r="244" spans="19:21" x14ac:dyDescent="0.35">
      <c r="S244" s="25"/>
      <c r="U244" s="25"/>
    </row>
    <row r="245" spans="19:21" x14ac:dyDescent="0.35">
      <c r="S245" s="25"/>
      <c r="U245" s="25"/>
    </row>
    <row r="246" spans="19:21" x14ac:dyDescent="0.35">
      <c r="S246" s="25"/>
      <c r="U246" s="25"/>
    </row>
    <row r="247" spans="19:21" x14ac:dyDescent="0.35">
      <c r="S247" s="25"/>
      <c r="U247" s="25"/>
    </row>
    <row r="248" spans="19:21" x14ac:dyDescent="0.35">
      <c r="S248" s="25"/>
      <c r="U248" s="25"/>
    </row>
    <row r="249" spans="19:21" x14ac:dyDescent="0.35">
      <c r="S249" s="25"/>
      <c r="U249" s="25"/>
    </row>
    <row r="250" spans="19:21" x14ac:dyDescent="0.35">
      <c r="S250" s="25"/>
      <c r="U250" s="25"/>
    </row>
    <row r="251" spans="19:21" x14ac:dyDescent="0.35">
      <c r="S251" s="25"/>
      <c r="U251" s="25"/>
    </row>
    <row r="252" spans="19:21" x14ac:dyDescent="0.35">
      <c r="S252" s="25"/>
      <c r="U252" s="25"/>
    </row>
    <row r="253" spans="19:21" x14ac:dyDescent="0.35">
      <c r="S253" s="25"/>
      <c r="U253" s="25"/>
    </row>
    <row r="254" spans="19:21" x14ac:dyDescent="0.35">
      <c r="S254" s="25"/>
      <c r="U254" s="25"/>
    </row>
    <row r="255" spans="19:21" x14ac:dyDescent="0.35">
      <c r="S255" s="25"/>
      <c r="U255" s="25"/>
    </row>
    <row r="256" spans="19:21" x14ac:dyDescent="0.35">
      <c r="S256" s="25"/>
      <c r="U256" s="25"/>
    </row>
    <row r="257" spans="19:21" x14ac:dyDescent="0.35">
      <c r="S257" s="25"/>
      <c r="U257" s="25"/>
    </row>
    <row r="258" spans="19:21" x14ac:dyDescent="0.35">
      <c r="S258" s="25"/>
      <c r="U258" s="25"/>
    </row>
    <row r="259" spans="19:21" x14ac:dyDescent="0.35">
      <c r="S259" s="25"/>
      <c r="U259" s="25"/>
    </row>
    <row r="260" spans="19:21" x14ac:dyDescent="0.35">
      <c r="S260" s="25"/>
      <c r="U260" s="25"/>
    </row>
    <row r="261" spans="19:21" x14ac:dyDescent="0.35">
      <c r="S261" s="25"/>
      <c r="U261" s="25"/>
    </row>
    <row r="262" spans="19:21" x14ac:dyDescent="0.35">
      <c r="S262" s="25"/>
      <c r="U262" s="25"/>
    </row>
    <row r="263" spans="19:21" x14ac:dyDescent="0.35">
      <c r="S263" s="25"/>
      <c r="U263" s="25"/>
    </row>
    <row r="264" spans="19:21" x14ac:dyDescent="0.35">
      <c r="S264" s="25"/>
      <c r="U264" s="25"/>
    </row>
    <row r="265" spans="19:21" x14ac:dyDescent="0.35">
      <c r="S265" s="25"/>
      <c r="U265" s="25"/>
    </row>
    <row r="266" spans="19:21" x14ac:dyDescent="0.35">
      <c r="S266" s="25"/>
      <c r="U266" s="25"/>
    </row>
    <row r="267" spans="19:21" x14ac:dyDescent="0.35">
      <c r="S267" s="25"/>
      <c r="U267" s="25"/>
    </row>
    <row r="268" spans="19:21" x14ac:dyDescent="0.35">
      <c r="S268" s="25"/>
      <c r="U268" s="25"/>
    </row>
    <row r="269" spans="19:21" x14ac:dyDescent="0.35">
      <c r="S269" s="25"/>
      <c r="U269" s="25"/>
    </row>
    <row r="270" spans="19:21" x14ac:dyDescent="0.35">
      <c r="S270" s="25"/>
      <c r="U270" s="25"/>
    </row>
    <row r="271" spans="19:21" x14ac:dyDescent="0.35">
      <c r="S271" s="25"/>
      <c r="U271" s="25"/>
    </row>
    <row r="272" spans="19:21" x14ac:dyDescent="0.35">
      <c r="S272" s="25"/>
      <c r="U272" s="25"/>
    </row>
    <row r="273" spans="19:21" x14ac:dyDescent="0.35">
      <c r="S273" s="25"/>
      <c r="U273" s="25"/>
    </row>
    <row r="274" spans="19:21" x14ac:dyDescent="0.35">
      <c r="S274" s="25"/>
      <c r="U274" s="25"/>
    </row>
    <row r="275" spans="19:21" x14ac:dyDescent="0.35">
      <c r="S275" s="25"/>
      <c r="U275" s="25"/>
    </row>
    <row r="276" spans="19:21" x14ac:dyDescent="0.35">
      <c r="S276" s="25"/>
      <c r="U276" s="25"/>
    </row>
    <row r="277" spans="19:21" x14ac:dyDescent="0.35">
      <c r="S277" s="25"/>
      <c r="U277" s="25"/>
    </row>
    <row r="278" spans="19:21" x14ac:dyDescent="0.35">
      <c r="S278" s="25"/>
      <c r="U278" s="25"/>
    </row>
    <row r="279" spans="19:21" x14ac:dyDescent="0.35">
      <c r="S279" s="25"/>
      <c r="U279" s="25"/>
    </row>
    <row r="280" spans="19:21" x14ac:dyDescent="0.35">
      <c r="S280" s="25"/>
      <c r="U280" s="25"/>
    </row>
    <row r="281" spans="19:21" x14ac:dyDescent="0.35">
      <c r="S281" s="25"/>
      <c r="U281" s="25"/>
    </row>
    <row r="282" spans="19:21" x14ac:dyDescent="0.35">
      <c r="S282" s="25"/>
      <c r="U282" s="25"/>
    </row>
    <row r="283" spans="19:21" x14ac:dyDescent="0.35">
      <c r="S283" s="25"/>
      <c r="U283" s="25"/>
    </row>
    <row r="284" spans="19:21" x14ac:dyDescent="0.35">
      <c r="S284" s="25"/>
      <c r="U284" s="25"/>
    </row>
    <row r="285" spans="19:21" x14ac:dyDescent="0.35">
      <c r="S285" s="25"/>
      <c r="U285" s="25"/>
    </row>
    <row r="286" spans="19:21" x14ac:dyDescent="0.35">
      <c r="S286" s="25"/>
      <c r="U286" s="25"/>
    </row>
    <row r="287" spans="19:21" x14ac:dyDescent="0.35">
      <c r="S287" s="25"/>
      <c r="U287" s="25"/>
    </row>
    <row r="288" spans="19:21" x14ac:dyDescent="0.35">
      <c r="S288" s="25"/>
      <c r="U288" s="25"/>
    </row>
    <row r="289" spans="19:21" x14ac:dyDescent="0.35">
      <c r="S289" s="25"/>
      <c r="U289" s="25"/>
    </row>
    <row r="290" spans="19:21" x14ac:dyDescent="0.35">
      <c r="S290" s="25"/>
      <c r="U290" s="25"/>
    </row>
    <row r="291" spans="19:21" x14ac:dyDescent="0.35">
      <c r="S291" s="25"/>
      <c r="U291" s="25"/>
    </row>
    <row r="292" spans="19:21" x14ac:dyDescent="0.35">
      <c r="S292" s="25"/>
      <c r="U292" s="25"/>
    </row>
    <row r="293" spans="19:21" x14ac:dyDescent="0.35">
      <c r="S293" s="25"/>
      <c r="U293" s="25"/>
    </row>
    <row r="294" spans="19:21" x14ac:dyDescent="0.35">
      <c r="S294" s="25"/>
      <c r="U294" s="25"/>
    </row>
    <row r="295" spans="19:21" x14ac:dyDescent="0.35">
      <c r="S295" s="25"/>
      <c r="U295" s="25"/>
    </row>
    <row r="296" spans="19:21" x14ac:dyDescent="0.35">
      <c r="S296" s="25"/>
      <c r="U296" s="25"/>
    </row>
    <row r="297" spans="19:21" x14ac:dyDescent="0.35">
      <c r="S297" s="25"/>
      <c r="U297" s="25"/>
    </row>
    <row r="298" spans="19:21" x14ac:dyDescent="0.35">
      <c r="S298" s="25"/>
      <c r="U298" s="25"/>
    </row>
    <row r="299" spans="19:21" x14ac:dyDescent="0.35">
      <c r="S299" s="25"/>
      <c r="U299" s="25"/>
    </row>
    <row r="300" spans="19:21" x14ac:dyDescent="0.35">
      <c r="S300" s="25"/>
      <c r="U300" s="25"/>
    </row>
    <row r="301" spans="19:21" x14ac:dyDescent="0.35">
      <c r="S301" s="25"/>
      <c r="U301" s="25"/>
    </row>
    <row r="302" spans="19:21" x14ac:dyDescent="0.35">
      <c r="S302" s="25"/>
      <c r="U302" s="25"/>
    </row>
    <row r="303" spans="19:21" x14ac:dyDescent="0.35">
      <c r="S303" s="25"/>
      <c r="U303" s="25"/>
    </row>
    <row r="304" spans="19:21" x14ac:dyDescent="0.35">
      <c r="S304" s="25"/>
      <c r="U304" s="25"/>
    </row>
    <row r="305" spans="19:21" x14ac:dyDescent="0.35">
      <c r="S305" s="25"/>
      <c r="U305" s="25"/>
    </row>
    <row r="306" spans="19:21" x14ac:dyDescent="0.35">
      <c r="S306" s="25"/>
      <c r="U306" s="25"/>
    </row>
    <row r="307" spans="19:21" x14ac:dyDescent="0.35">
      <c r="S307" s="25"/>
      <c r="U307" s="25"/>
    </row>
    <row r="308" spans="19:21" x14ac:dyDescent="0.35">
      <c r="S308" s="25"/>
      <c r="U308" s="25"/>
    </row>
    <row r="309" spans="19:21" x14ac:dyDescent="0.35">
      <c r="S309" s="25"/>
      <c r="U309" s="25"/>
    </row>
    <row r="310" spans="19:21" x14ac:dyDescent="0.35">
      <c r="S310" s="25"/>
      <c r="U310" s="25"/>
    </row>
    <row r="311" spans="19:21" x14ac:dyDescent="0.35">
      <c r="S311" s="25"/>
      <c r="U311" s="25"/>
    </row>
    <row r="312" spans="19:21" x14ac:dyDescent="0.35">
      <c r="S312" s="25"/>
      <c r="U312" s="25"/>
    </row>
    <row r="313" spans="19:21" x14ac:dyDescent="0.35">
      <c r="S313" s="25"/>
      <c r="U313" s="25"/>
    </row>
    <row r="314" spans="19:21" x14ac:dyDescent="0.35">
      <c r="S314" s="25"/>
      <c r="U314" s="25"/>
    </row>
    <row r="315" spans="19:21" x14ac:dyDescent="0.35">
      <c r="S315" s="25"/>
      <c r="U315" s="25"/>
    </row>
    <row r="316" spans="19:21" x14ac:dyDescent="0.35">
      <c r="S316" s="25"/>
      <c r="U316" s="25"/>
    </row>
    <row r="317" spans="19:21" x14ac:dyDescent="0.35">
      <c r="S317" s="25"/>
      <c r="U317" s="25"/>
    </row>
  </sheetData>
  <autoFilter ref="A1:IP1" xr:uid="{AC5D8F64-7758-4342-A0B0-0018B333849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69A3-C202-44F6-80DE-E2D22FA19A83}">
  <dimension ref="A1:IP547"/>
  <sheetViews>
    <sheetView zoomScale="80" zoomScaleNormal="80" workbookViewId="0">
      <selection sqref="A1:IP61"/>
    </sheetView>
  </sheetViews>
  <sheetFormatPr defaultRowHeight="14.5" x14ac:dyDescent="0.35"/>
  <cols>
    <col min="1" max="1" width="5.81640625" bestFit="1" customWidth="1"/>
    <col min="2" max="2" width="12" bestFit="1" customWidth="1"/>
    <col min="3" max="3" width="17.36328125" bestFit="1" customWidth="1"/>
    <col min="4" max="4" width="14.1796875" bestFit="1" customWidth="1"/>
    <col min="5" max="5" width="35.54296875" bestFit="1" customWidth="1"/>
    <col min="6" max="6" width="15" bestFit="1" customWidth="1"/>
    <col min="7" max="7" width="12.26953125" bestFit="1" customWidth="1"/>
    <col min="8" max="8" width="35.54296875" bestFit="1" customWidth="1"/>
    <col min="9" max="9" width="11.08984375" bestFit="1" customWidth="1"/>
    <col min="10" max="10" width="9.1796875" bestFit="1" customWidth="1"/>
    <col min="11" max="11" width="27.81640625" bestFit="1" customWidth="1"/>
    <col min="12" max="12" width="18.1796875" bestFit="1" customWidth="1"/>
    <col min="13" max="14" width="26.81640625" bestFit="1" customWidth="1"/>
    <col min="15" max="15" width="23.7265625" bestFit="1" customWidth="1"/>
    <col min="16" max="17" width="26.81640625" bestFit="1" customWidth="1"/>
    <col min="18" max="18" width="10.90625" bestFit="1" customWidth="1"/>
    <col min="19" max="19" width="9.90625" bestFit="1" customWidth="1"/>
    <col min="20" max="20" width="9.1796875" bestFit="1" customWidth="1"/>
    <col min="21" max="21" width="8.26953125" bestFit="1" customWidth="1"/>
    <col min="22" max="22" width="9.1796875" bestFit="1" customWidth="1"/>
    <col min="23" max="23" width="8.26953125" bestFit="1" customWidth="1"/>
    <col min="24" max="24" width="9.1796875" bestFit="1" customWidth="1"/>
    <col min="25" max="25" width="8.26953125" bestFit="1" customWidth="1"/>
    <col min="26" max="26" width="9.1796875" bestFit="1" customWidth="1"/>
    <col min="27" max="27" width="8.26953125" bestFit="1" customWidth="1"/>
    <col min="28" max="28" width="9.1796875" bestFit="1" customWidth="1"/>
    <col min="29" max="29" width="8.26953125" bestFit="1" customWidth="1"/>
    <col min="30" max="30" width="9.1796875" bestFit="1" customWidth="1"/>
    <col min="31" max="31" width="8.26953125" bestFit="1" customWidth="1"/>
    <col min="32" max="32" width="9.1796875" bestFit="1" customWidth="1"/>
    <col min="33" max="33" width="8.26953125" bestFit="1" customWidth="1"/>
    <col min="34" max="34" width="9.1796875" bestFit="1" customWidth="1"/>
    <col min="35" max="35" width="8.26953125" bestFit="1" customWidth="1"/>
    <col min="36" max="36" width="10.1796875" bestFit="1" customWidth="1"/>
    <col min="37" max="37" width="9.26953125" bestFit="1" customWidth="1"/>
    <col min="38" max="38" width="10.1796875" bestFit="1" customWidth="1"/>
    <col min="39" max="39" width="9.26953125" bestFit="1" customWidth="1"/>
    <col min="40" max="40" width="10.1796875" bestFit="1" customWidth="1"/>
    <col min="41" max="41" width="9.26953125" bestFit="1" customWidth="1"/>
    <col min="42" max="42" width="10.1796875" bestFit="1" customWidth="1"/>
    <col min="43" max="43" width="9.26953125" bestFit="1" customWidth="1"/>
    <col min="44" max="44" width="10.1796875" bestFit="1" customWidth="1"/>
    <col min="45" max="45" width="9.26953125" bestFit="1" customWidth="1"/>
    <col min="46" max="46" width="10.1796875" bestFit="1" customWidth="1"/>
    <col min="47" max="47" width="9.26953125" bestFit="1" customWidth="1"/>
    <col min="48" max="48" width="10.1796875" bestFit="1" customWidth="1"/>
    <col min="49" max="49" width="9.26953125" bestFit="1" customWidth="1"/>
    <col min="50" max="50" width="10.1796875" bestFit="1" customWidth="1"/>
    <col min="51" max="51" width="9.26953125" bestFit="1" customWidth="1"/>
    <col min="52" max="52" width="10.1796875" bestFit="1" customWidth="1"/>
    <col min="53" max="53" width="9.26953125" bestFit="1" customWidth="1"/>
    <col min="54" max="54" width="10.1796875" bestFit="1" customWidth="1"/>
    <col min="55" max="55" width="9.26953125" bestFit="1" customWidth="1"/>
    <col min="56" max="56" width="10.1796875" bestFit="1" customWidth="1"/>
    <col min="57" max="57" width="9.26953125" bestFit="1" customWidth="1"/>
    <col min="58" max="58" width="10.1796875" bestFit="1" customWidth="1"/>
    <col min="59" max="59" width="9.26953125" bestFit="1" customWidth="1"/>
    <col min="60" max="60" width="10.1796875" bestFit="1" customWidth="1"/>
    <col min="61" max="61" width="9.26953125" bestFit="1" customWidth="1"/>
    <col min="62" max="62" width="10.1796875" bestFit="1" customWidth="1"/>
    <col min="63" max="63" width="9.26953125" bestFit="1" customWidth="1"/>
    <col min="64" max="64" width="10.1796875" bestFit="1" customWidth="1"/>
    <col min="65" max="65" width="9.26953125" bestFit="1" customWidth="1"/>
    <col min="66" max="66" width="10.1796875" bestFit="1" customWidth="1"/>
    <col min="67" max="67" width="9.26953125" bestFit="1" customWidth="1"/>
    <col min="68" max="68" width="10.1796875" bestFit="1" customWidth="1"/>
    <col min="69" max="69" width="9.26953125" bestFit="1" customWidth="1"/>
    <col min="70" max="70" width="10.1796875" bestFit="1" customWidth="1"/>
    <col min="71" max="71" width="9.26953125" bestFit="1" customWidth="1"/>
    <col min="72" max="72" width="10.1796875" bestFit="1" customWidth="1"/>
    <col min="73" max="73" width="9.26953125" bestFit="1" customWidth="1"/>
    <col min="74" max="74" width="10.1796875" bestFit="1" customWidth="1"/>
    <col min="75" max="75" width="9.26953125" bestFit="1" customWidth="1"/>
    <col min="76" max="76" width="10.1796875" bestFit="1" customWidth="1"/>
    <col min="77" max="77" width="9.26953125" bestFit="1" customWidth="1"/>
    <col min="78" max="78" width="10.1796875" bestFit="1" customWidth="1"/>
    <col min="79" max="79" width="9.26953125" bestFit="1" customWidth="1"/>
    <col min="80" max="80" width="10.1796875" bestFit="1" customWidth="1"/>
    <col min="81" max="81" width="9.26953125" bestFit="1" customWidth="1"/>
    <col min="82" max="82" width="10.1796875" bestFit="1" customWidth="1"/>
    <col min="83" max="83" width="9.26953125" bestFit="1" customWidth="1"/>
    <col min="84" max="84" width="10.1796875" bestFit="1" customWidth="1"/>
    <col min="85" max="85" width="9.26953125" bestFit="1" customWidth="1"/>
    <col min="86" max="86" width="10.1796875" bestFit="1" customWidth="1"/>
    <col min="87" max="87" width="9.26953125" bestFit="1" customWidth="1"/>
    <col min="88" max="88" width="10.1796875" bestFit="1" customWidth="1"/>
    <col min="89" max="89" width="9.26953125" bestFit="1" customWidth="1"/>
    <col min="90" max="90" width="10.1796875" bestFit="1" customWidth="1"/>
    <col min="91" max="91" width="9.26953125" bestFit="1" customWidth="1"/>
    <col min="92" max="92" width="10.1796875" bestFit="1" customWidth="1"/>
    <col min="93" max="93" width="9.26953125" bestFit="1" customWidth="1"/>
    <col min="94" max="94" width="10.1796875" bestFit="1" customWidth="1"/>
    <col min="95" max="95" width="9.26953125" bestFit="1" customWidth="1"/>
    <col min="96" max="96" width="10.1796875" bestFit="1" customWidth="1"/>
    <col min="97" max="97" width="9.26953125" bestFit="1" customWidth="1"/>
    <col min="98" max="98" width="10.1796875" bestFit="1" customWidth="1"/>
    <col min="99" max="99" width="9.26953125" bestFit="1" customWidth="1"/>
    <col min="100" max="100" width="10.1796875" bestFit="1" customWidth="1"/>
    <col min="101" max="101" width="9.26953125" bestFit="1" customWidth="1"/>
    <col min="102" max="102" width="10.1796875" bestFit="1" customWidth="1"/>
    <col min="103" max="103" width="9.26953125" bestFit="1" customWidth="1"/>
    <col min="104" max="104" width="10.1796875" bestFit="1" customWidth="1"/>
    <col min="105" max="105" width="9.26953125" bestFit="1" customWidth="1"/>
    <col min="106" max="106" width="10.1796875" bestFit="1" customWidth="1"/>
    <col min="107" max="107" width="9.26953125" bestFit="1" customWidth="1"/>
    <col min="108" max="108" width="10.1796875" bestFit="1" customWidth="1"/>
    <col min="109" max="109" width="9.26953125" bestFit="1" customWidth="1"/>
    <col min="110" max="110" width="10.1796875" bestFit="1" customWidth="1"/>
    <col min="111" max="111" width="9.26953125" bestFit="1" customWidth="1"/>
    <col min="112" max="112" width="10.1796875" bestFit="1" customWidth="1"/>
    <col min="113" max="113" width="9.26953125" bestFit="1" customWidth="1"/>
    <col min="114" max="114" width="10.1796875" bestFit="1" customWidth="1"/>
    <col min="115" max="115" width="9.26953125" bestFit="1" customWidth="1"/>
    <col min="116" max="116" width="10.1796875" bestFit="1" customWidth="1"/>
    <col min="117" max="117" width="9.26953125" bestFit="1" customWidth="1"/>
    <col min="118" max="118" width="10.1796875" bestFit="1" customWidth="1"/>
    <col min="119" max="119" width="9.26953125" bestFit="1" customWidth="1"/>
    <col min="120" max="120" width="10.1796875" bestFit="1" customWidth="1"/>
    <col min="121" max="121" width="9.26953125" bestFit="1" customWidth="1"/>
    <col min="122" max="122" width="10.1796875" bestFit="1" customWidth="1"/>
    <col min="123" max="123" width="9.26953125" bestFit="1" customWidth="1"/>
    <col min="124" max="124" width="10.1796875" bestFit="1" customWidth="1"/>
    <col min="125" max="125" width="9.26953125" bestFit="1" customWidth="1"/>
    <col min="126" max="126" width="10.1796875" bestFit="1" customWidth="1"/>
    <col min="127" max="127" width="9.26953125" bestFit="1" customWidth="1"/>
    <col min="128" max="128" width="10.1796875" bestFit="1" customWidth="1"/>
    <col min="129" max="129" width="9.26953125" bestFit="1" customWidth="1"/>
    <col min="130" max="130" width="10.1796875" bestFit="1" customWidth="1"/>
    <col min="131" max="131" width="9.26953125" bestFit="1" customWidth="1"/>
    <col min="132" max="132" width="10.1796875" bestFit="1" customWidth="1"/>
    <col min="133" max="133" width="9.26953125" bestFit="1" customWidth="1"/>
    <col min="134" max="134" width="10.1796875" bestFit="1" customWidth="1"/>
    <col min="135" max="135" width="9.26953125" bestFit="1" customWidth="1"/>
    <col min="136" max="136" width="10.1796875" bestFit="1" customWidth="1"/>
    <col min="137" max="137" width="9.26953125" bestFit="1" customWidth="1"/>
    <col min="138" max="138" width="10.1796875" bestFit="1" customWidth="1"/>
    <col min="139" max="139" width="9.26953125" bestFit="1" customWidth="1"/>
    <col min="140" max="140" width="10.1796875" bestFit="1" customWidth="1"/>
    <col min="141" max="141" width="9.26953125" bestFit="1" customWidth="1"/>
    <col min="142" max="142" width="10.1796875" bestFit="1" customWidth="1"/>
    <col min="143" max="143" width="9.26953125" bestFit="1" customWidth="1"/>
    <col min="144" max="144" width="10.1796875" bestFit="1" customWidth="1"/>
    <col min="145" max="145" width="9.26953125" bestFit="1" customWidth="1"/>
    <col min="146" max="146" width="10.1796875" bestFit="1" customWidth="1"/>
    <col min="147" max="147" width="9.26953125" bestFit="1" customWidth="1"/>
    <col min="148" max="148" width="10.1796875" bestFit="1" customWidth="1"/>
    <col min="149" max="149" width="9.26953125" bestFit="1" customWidth="1"/>
    <col min="150" max="150" width="10.1796875" bestFit="1" customWidth="1"/>
    <col min="151" max="151" width="9.26953125" bestFit="1" customWidth="1"/>
    <col min="152" max="152" width="10.1796875" bestFit="1" customWidth="1"/>
    <col min="153" max="153" width="9.26953125" bestFit="1" customWidth="1"/>
    <col min="154" max="154" width="10.1796875" bestFit="1" customWidth="1"/>
    <col min="155" max="155" width="9.26953125" bestFit="1" customWidth="1"/>
    <col min="156" max="156" width="10.1796875" bestFit="1" customWidth="1"/>
    <col min="157" max="157" width="9.26953125" bestFit="1" customWidth="1"/>
    <col min="158" max="158" width="10.1796875" bestFit="1" customWidth="1"/>
    <col min="159" max="159" width="9.26953125" bestFit="1" customWidth="1"/>
    <col min="160" max="160" width="10.1796875" bestFit="1" customWidth="1"/>
    <col min="161" max="161" width="9.26953125" bestFit="1" customWidth="1"/>
    <col min="162" max="162" width="10.1796875" bestFit="1" customWidth="1"/>
    <col min="163" max="163" width="9.26953125" bestFit="1" customWidth="1"/>
    <col min="164" max="164" width="10.1796875" bestFit="1" customWidth="1"/>
    <col min="165" max="165" width="9.26953125" bestFit="1" customWidth="1"/>
    <col min="166" max="166" width="10.1796875" bestFit="1" customWidth="1"/>
    <col min="167" max="167" width="9.26953125" bestFit="1" customWidth="1"/>
    <col min="168" max="168" width="10.1796875" bestFit="1" customWidth="1"/>
    <col min="169" max="169" width="9.26953125" bestFit="1" customWidth="1"/>
    <col min="170" max="170" width="10.1796875" bestFit="1" customWidth="1"/>
    <col min="171" max="171" width="9.26953125" bestFit="1" customWidth="1"/>
    <col min="172" max="172" width="10.1796875" bestFit="1" customWidth="1"/>
    <col min="173" max="173" width="9.26953125" bestFit="1" customWidth="1"/>
    <col min="174" max="174" width="10.1796875" bestFit="1" customWidth="1"/>
    <col min="175" max="175" width="9.26953125" bestFit="1" customWidth="1"/>
    <col min="176" max="176" width="10.1796875" bestFit="1" customWidth="1"/>
    <col min="177" max="177" width="9.26953125" bestFit="1" customWidth="1"/>
    <col min="178" max="178" width="10.1796875" bestFit="1" customWidth="1"/>
    <col min="179" max="179" width="9.26953125" bestFit="1" customWidth="1"/>
    <col min="180" max="180" width="10.1796875" bestFit="1" customWidth="1"/>
    <col min="181" max="181" width="9.26953125" bestFit="1" customWidth="1"/>
    <col min="182" max="182" width="10.1796875" bestFit="1" customWidth="1"/>
    <col min="183" max="183" width="9.26953125" bestFit="1" customWidth="1"/>
    <col min="184" max="184" width="10.1796875" bestFit="1" customWidth="1"/>
    <col min="185" max="185" width="9.26953125" bestFit="1" customWidth="1"/>
    <col min="186" max="186" width="10.1796875" bestFit="1" customWidth="1"/>
    <col min="187" max="187" width="9.26953125" bestFit="1" customWidth="1"/>
    <col min="188" max="188" width="10.1796875" bestFit="1" customWidth="1"/>
    <col min="189" max="189" width="9.26953125" bestFit="1" customWidth="1"/>
    <col min="190" max="190" width="10.1796875" bestFit="1" customWidth="1"/>
    <col min="191" max="191" width="9.26953125" bestFit="1" customWidth="1"/>
    <col min="192" max="192" width="10.1796875" bestFit="1" customWidth="1"/>
    <col min="193" max="193" width="9.26953125" bestFit="1" customWidth="1"/>
    <col min="194" max="194" width="10.1796875" bestFit="1" customWidth="1"/>
    <col min="195" max="195" width="9.26953125" bestFit="1" customWidth="1"/>
    <col min="196" max="196" width="10.1796875" bestFit="1" customWidth="1"/>
    <col min="197" max="197" width="9.26953125" bestFit="1" customWidth="1"/>
    <col min="198" max="198" width="10.1796875" bestFit="1" customWidth="1"/>
    <col min="199" max="199" width="9.26953125" bestFit="1" customWidth="1"/>
    <col min="200" max="200" width="10.1796875" bestFit="1" customWidth="1"/>
    <col min="201" max="201" width="9.26953125" bestFit="1" customWidth="1"/>
    <col min="202" max="202" width="10.1796875" bestFit="1" customWidth="1"/>
    <col min="203" max="203" width="9.26953125" bestFit="1" customWidth="1"/>
    <col min="204" max="204" width="10.1796875" bestFit="1" customWidth="1"/>
    <col min="205" max="205" width="9.26953125" bestFit="1" customWidth="1"/>
    <col min="206" max="206" width="10.1796875" bestFit="1" customWidth="1"/>
    <col min="207" max="207" width="9.26953125" bestFit="1" customWidth="1"/>
    <col min="208" max="208" width="10.1796875" bestFit="1" customWidth="1"/>
    <col min="209" max="209" width="9.26953125" bestFit="1" customWidth="1"/>
    <col min="210" max="210" width="10.1796875" bestFit="1" customWidth="1"/>
    <col min="211" max="211" width="9.26953125" bestFit="1" customWidth="1"/>
    <col min="212" max="212" width="10.1796875" bestFit="1" customWidth="1"/>
    <col min="213" max="213" width="9.26953125" bestFit="1" customWidth="1"/>
    <col min="214" max="214" width="10.1796875" bestFit="1" customWidth="1"/>
    <col min="215" max="215" width="9.26953125" bestFit="1" customWidth="1"/>
    <col min="216" max="216" width="11.26953125" bestFit="1" customWidth="1"/>
    <col min="217" max="217" width="10.36328125" bestFit="1" customWidth="1"/>
    <col min="218" max="218" width="11.26953125" bestFit="1" customWidth="1"/>
    <col min="219" max="219" width="10.36328125" bestFit="1" customWidth="1"/>
    <col min="220" max="220" width="11.26953125" bestFit="1" customWidth="1"/>
    <col min="221" max="221" width="10.36328125" bestFit="1" customWidth="1"/>
    <col min="222" max="222" width="11.26953125" bestFit="1" customWidth="1"/>
    <col min="223" max="223" width="10.36328125" bestFit="1" customWidth="1"/>
    <col min="224" max="224" width="11.26953125" bestFit="1" customWidth="1"/>
    <col min="225" max="225" width="10.36328125" bestFit="1" customWidth="1"/>
    <col min="226" max="226" width="11.26953125" bestFit="1" customWidth="1"/>
    <col min="227" max="227" width="10.36328125" bestFit="1" customWidth="1"/>
    <col min="228" max="228" width="11.26953125" bestFit="1" customWidth="1"/>
    <col min="229" max="229" width="10.36328125" bestFit="1" customWidth="1"/>
    <col min="230" max="230" width="11.26953125" bestFit="1" customWidth="1"/>
    <col min="231" max="231" width="10.36328125" bestFit="1" customWidth="1"/>
    <col min="232" max="232" width="11.26953125" bestFit="1" customWidth="1"/>
    <col min="233" max="233" width="10.36328125" bestFit="1" customWidth="1"/>
    <col min="234" max="234" width="11.26953125" bestFit="1" customWidth="1"/>
    <col min="235" max="235" width="10.36328125" bestFit="1" customWidth="1"/>
    <col min="236" max="236" width="11.26953125" bestFit="1" customWidth="1"/>
    <col min="237" max="237" width="10.36328125" bestFit="1" customWidth="1"/>
    <col min="238" max="238" width="12.7265625" bestFit="1" customWidth="1"/>
    <col min="239" max="239" width="11.08984375" bestFit="1" customWidth="1"/>
    <col min="240" max="240" width="19.7265625" bestFit="1" customWidth="1"/>
    <col min="241" max="241" width="26.81640625" bestFit="1" customWidth="1"/>
    <col min="242" max="242" width="8.08984375" bestFit="1" customWidth="1"/>
    <col min="244" max="244" width="15.08984375" bestFit="1" customWidth="1"/>
    <col min="245" max="245" width="16.7265625" bestFit="1" customWidth="1"/>
    <col min="246" max="246" width="19.08984375" bestFit="1" customWidth="1"/>
    <col min="247" max="247" width="24.26953125" bestFit="1" customWidth="1"/>
    <col min="248" max="248" width="18.6328125" bestFit="1" customWidth="1"/>
    <col min="249" max="249" width="19.26953125" bestFit="1" customWidth="1"/>
    <col min="250" max="250" width="21.36328125" bestFit="1" customWidth="1"/>
  </cols>
  <sheetData>
    <row r="1" spans="1:250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35">
      <c r="A2">
        <v>102241</v>
      </c>
      <c r="B2">
        <v>-1816767488</v>
      </c>
      <c r="C2">
        <v>3132</v>
      </c>
      <c r="D2" t="s">
        <v>316</v>
      </c>
      <c r="E2" t="s">
        <v>317</v>
      </c>
      <c r="F2">
        <v>3136</v>
      </c>
      <c r="G2" t="s">
        <v>318</v>
      </c>
      <c r="H2" t="s">
        <v>317</v>
      </c>
      <c r="I2">
        <v>412</v>
      </c>
      <c r="J2" t="s">
        <v>323</v>
      </c>
      <c r="K2" t="s">
        <v>315</v>
      </c>
      <c r="L2">
        <v>3215</v>
      </c>
      <c r="M2" t="s">
        <v>319</v>
      </c>
      <c r="N2" t="s">
        <v>319</v>
      </c>
      <c r="O2">
        <v>3215</v>
      </c>
      <c r="P2" t="s">
        <v>319</v>
      </c>
      <c r="Q2" t="s">
        <v>319</v>
      </c>
      <c r="R2" t="s">
        <v>264</v>
      </c>
      <c r="S2" s="25">
        <v>-768.18</v>
      </c>
      <c r="U2" s="25">
        <v>15</v>
      </c>
      <c r="IF2">
        <v>3215</v>
      </c>
      <c r="IG2" t="s">
        <v>319</v>
      </c>
      <c r="IH2" t="s">
        <v>320</v>
      </c>
      <c r="IK2">
        <v>-2</v>
      </c>
      <c r="IL2" t="s">
        <v>265</v>
      </c>
      <c r="IM2" t="s">
        <v>266</v>
      </c>
    </row>
    <row r="3" spans="1:250" x14ac:dyDescent="0.35">
      <c r="A3">
        <v>102242</v>
      </c>
      <c r="B3">
        <v>-1816767488</v>
      </c>
      <c r="C3">
        <v>3132</v>
      </c>
      <c r="D3" t="s">
        <v>316</v>
      </c>
      <c r="E3" t="s">
        <v>317</v>
      </c>
      <c r="F3">
        <v>3136</v>
      </c>
      <c r="G3" t="s">
        <v>318</v>
      </c>
      <c r="H3" t="s">
        <v>317</v>
      </c>
      <c r="I3">
        <v>394</v>
      </c>
      <c r="J3" t="s">
        <v>293</v>
      </c>
      <c r="K3" t="s">
        <v>304</v>
      </c>
      <c r="L3">
        <v>3215</v>
      </c>
      <c r="M3" t="s">
        <v>319</v>
      </c>
      <c r="N3" t="s">
        <v>319</v>
      </c>
      <c r="O3">
        <v>3215</v>
      </c>
      <c r="P3" t="s">
        <v>319</v>
      </c>
      <c r="Q3" t="s">
        <v>319</v>
      </c>
      <c r="R3" t="s">
        <v>264</v>
      </c>
      <c r="S3" s="25">
        <v>-743.4</v>
      </c>
      <c r="U3" s="25">
        <v>15</v>
      </c>
      <c r="IF3">
        <v>3215</v>
      </c>
      <c r="IG3" t="s">
        <v>319</v>
      </c>
      <c r="IH3" t="s">
        <v>320</v>
      </c>
      <c r="IK3">
        <v>-2</v>
      </c>
      <c r="IL3" t="s">
        <v>265</v>
      </c>
      <c r="IM3" t="s">
        <v>266</v>
      </c>
    </row>
    <row r="4" spans="1:250" x14ac:dyDescent="0.35">
      <c r="A4">
        <v>102243</v>
      </c>
      <c r="B4">
        <v>-1816767488</v>
      </c>
      <c r="C4">
        <v>3132</v>
      </c>
      <c r="D4" t="s">
        <v>316</v>
      </c>
      <c r="E4" t="s">
        <v>317</v>
      </c>
      <c r="F4">
        <v>3136</v>
      </c>
      <c r="G4" t="s">
        <v>318</v>
      </c>
      <c r="H4" t="s">
        <v>317</v>
      </c>
      <c r="I4">
        <v>391</v>
      </c>
      <c r="J4" t="s">
        <v>294</v>
      </c>
      <c r="K4" t="s">
        <v>305</v>
      </c>
      <c r="L4">
        <v>3215</v>
      </c>
      <c r="M4" t="s">
        <v>319</v>
      </c>
      <c r="N4" t="s">
        <v>319</v>
      </c>
      <c r="O4">
        <v>3215</v>
      </c>
      <c r="P4" t="s">
        <v>319</v>
      </c>
      <c r="Q4" t="s">
        <v>319</v>
      </c>
      <c r="R4" t="s">
        <v>264</v>
      </c>
      <c r="S4" s="25">
        <v>-768.18</v>
      </c>
      <c r="U4" s="25">
        <v>15</v>
      </c>
      <c r="IF4">
        <v>3215</v>
      </c>
      <c r="IG4" t="s">
        <v>319</v>
      </c>
      <c r="IH4" t="s">
        <v>320</v>
      </c>
      <c r="IK4">
        <v>-2</v>
      </c>
      <c r="IL4" t="s">
        <v>265</v>
      </c>
      <c r="IM4" t="s">
        <v>266</v>
      </c>
    </row>
    <row r="5" spans="1:250" x14ac:dyDescent="0.35">
      <c r="A5">
        <v>102244</v>
      </c>
      <c r="B5">
        <v>-1816767488</v>
      </c>
      <c r="C5">
        <v>3132</v>
      </c>
      <c r="D5" t="s">
        <v>316</v>
      </c>
      <c r="E5" t="s">
        <v>317</v>
      </c>
      <c r="F5">
        <v>3136</v>
      </c>
      <c r="G5" t="s">
        <v>318</v>
      </c>
      <c r="H5" t="s">
        <v>317</v>
      </c>
      <c r="I5">
        <v>388</v>
      </c>
      <c r="J5" t="s">
        <v>301</v>
      </c>
      <c r="K5" t="s">
        <v>306</v>
      </c>
      <c r="L5">
        <v>3215</v>
      </c>
      <c r="M5" t="s">
        <v>319</v>
      </c>
      <c r="N5" t="s">
        <v>319</v>
      </c>
      <c r="O5">
        <v>3215</v>
      </c>
      <c r="P5" t="s">
        <v>319</v>
      </c>
      <c r="Q5" t="s">
        <v>319</v>
      </c>
      <c r="R5" t="s">
        <v>264</v>
      </c>
      <c r="S5" s="25">
        <v>-743.4</v>
      </c>
      <c r="U5" s="25">
        <v>15</v>
      </c>
      <c r="IF5">
        <v>3215</v>
      </c>
      <c r="IG5" t="s">
        <v>319</v>
      </c>
      <c r="IH5" t="s">
        <v>320</v>
      </c>
      <c r="IK5">
        <v>-2</v>
      </c>
      <c r="IL5" t="s">
        <v>265</v>
      </c>
      <c r="IM5" t="s">
        <v>266</v>
      </c>
    </row>
    <row r="6" spans="1:250" x14ac:dyDescent="0.35">
      <c r="A6">
        <v>102245</v>
      </c>
      <c r="B6">
        <v>-1816767488</v>
      </c>
      <c r="C6">
        <v>3132</v>
      </c>
      <c r="D6" t="s">
        <v>316</v>
      </c>
      <c r="E6" t="s">
        <v>317</v>
      </c>
      <c r="F6">
        <v>3136</v>
      </c>
      <c r="G6" t="s">
        <v>318</v>
      </c>
      <c r="H6" t="s">
        <v>317</v>
      </c>
      <c r="I6">
        <v>380</v>
      </c>
      <c r="J6" t="s">
        <v>302</v>
      </c>
      <c r="K6" t="s">
        <v>307</v>
      </c>
      <c r="L6">
        <v>3215</v>
      </c>
      <c r="M6" t="s">
        <v>319</v>
      </c>
      <c r="N6" t="s">
        <v>319</v>
      </c>
      <c r="O6">
        <v>3215</v>
      </c>
      <c r="P6" t="s">
        <v>319</v>
      </c>
      <c r="Q6" t="s">
        <v>319</v>
      </c>
      <c r="R6" t="s">
        <v>264</v>
      </c>
      <c r="S6" s="25">
        <v>-768.28</v>
      </c>
      <c r="U6" s="25">
        <v>15</v>
      </c>
      <c r="IF6">
        <v>3215</v>
      </c>
      <c r="IG6" t="s">
        <v>319</v>
      </c>
      <c r="IH6" t="s">
        <v>320</v>
      </c>
      <c r="IK6">
        <v>-2</v>
      </c>
      <c r="IL6" t="s">
        <v>265</v>
      </c>
      <c r="IM6" t="s">
        <v>266</v>
      </c>
    </row>
    <row r="7" spans="1:250" x14ac:dyDescent="0.35">
      <c r="A7">
        <v>102246</v>
      </c>
      <c r="B7">
        <v>-1816767488</v>
      </c>
      <c r="C7">
        <v>3132</v>
      </c>
      <c r="D7" t="s">
        <v>316</v>
      </c>
      <c r="E7" t="s">
        <v>317</v>
      </c>
      <c r="F7">
        <v>3136</v>
      </c>
      <c r="G7" t="s">
        <v>318</v>
      </c>
      <c r="H7" t="s">
        <v>317</v>
      </c>
      <c r="I7">
        <v>374</v>
      </c>
      <c r="J7" t="s">
        <v>303</v>
      </c>
      <c r="K7" t="s">
        <v>308</v>
      </c>
      <c r="L7">
        <v>3215</v>
      </c>
      <c r="M7" t="s">
        <v>319</v>
      </c>
      <c r="N7" t="s">
        <v>319</v>
      </c>
      <c r="O7">
        <v>3215</v>
      </c>
      <c r="P7" t="s">
        <v>319</v>
      </c>
      <c r="Q7" t="s">
        <v>319</v>
      </c>
      <c r="R7" t="s">
        <v>264</v>
      </c>
      <c r="S7" s="25">
        <v>-768.11</v>
      </c>
      <c r="U7" s="25">
        <v>15</v>
      </c>
      <c r="IF7">
        <v>3215</v>
      </c>
      <c r="IG7" t="s">
        <v>319</v>
      </c>
      <c r="IH7" t="s">
        <v>320</v>
      </c>
      <c r="IK7">
        <v>-2</v>
      </c>
      <c r="IL7" t="s">
        <v>265</v>
      </c>
      <c r="IM7" t="s">
        <v>266</v>
      </c>
    </row>
    <row r="8" spans="1:250" x14ac:dyDescent="0.35">
      <c r="A8">
        <v>102247</v>
      </c>
      <c r="B8">
        <v>-1816767488</v>
      </c>
      <c r="C8">
        <v>3132</v>
      </c>
      <c r="D8" t="s">
        <v>316</v>
      </c>
      <c r="E8" t="s">
        <v>317</v>
      </c>
      <c r="F8">
        <v>3136</v>
      </c>
      <c r="G8" t="s">
        <v>318</v>
      </c>
      <c r="H8" t="s">
        <v>317</v>
      </c>
      <c r="I8">
        <v>368</v>
      </c>
      <c r="J8" t="s">
        <v>299</v>
      </c>
      <c r="K8" t="s">
        <v>309</v>
      </c>
      <c r="L8">
        <v>3215</v>
      </c>
      <c r="M8" t="s">
        <v>319</v>
      </c>
      <c r="N8" t="s">
        <v>319</v>
      </c>
      <c r="O8">
        <v>3215</v>
      </c>
      <c r="P8" t="s">
        <v>319</v>
      </c>
      <c r="Q8" t="s">
        <v>319</v>
      </c>
      <c r="R8" t="s">
        <v>264</v>
      </c>
      <c r="S8" s="25">
        <v>-743.34</v>
      </c>
      <c r="U8" s="25">
        <v>15</v>
      </c>
      <c r="IF8">
        <v>3215</v>
      </c>
      <c r="IG8" t="s">
        <v>319</v>
      </c>
      <c r="IH8" t="s">
        <v>320</v>
      </c>
      <c r="IK8">
        <v>-2</v>
      </c>
      <c r="IL8" t="s">
        <v>265</v>
      </c>
      <c r="IM8" t="s">
        <v>266</v>
      </c>
    </row>
    <row r="9" spans="1:250" x14ac:dyDescent="0.35">
      <c r="A9">
        <v>102248</v>
      </c>
      <c r="B9">
        <v>-1816767488</v>
      </c>
      <c r="C9">
        <v>3132</v>
      </c>
      <c r="D9" t="s">
        <v>316</v>
      </c>
      <c r="E9" t="s">
        <v>317</v>
      </c>
      <c r="F9">
        <v>3136</v>
      </c>
      <c r="G9" t="s">
        <v>318</v>
      </c>
      <c r="H9" t="s">
        <v>317</v>
      </c>
      <c r="I9">
        <v>359</v>
      </c>
      <c r="J9" t="s">
        <v>300</v>
      </c>
      <c r="K9" t="s">
        <v>310</v>
      </c>
      <c r="L9">
        <v>3215</v>
      </c>
      <c r="M9" t="s">
        <v>319</v>
      </c>
      <c r="N9" t="s">
        <v>319</v>
      </c>
      <c r="O9">
        <v>3215</v>
      </c>
      <c r="P9" t="s">
        <v>319</v>
      </c>
      <c r="Q9" t="s">
        <v>319</v>
      </c>
      <c r="R9" t="s">
        <v>264</v>
      </c>
      <c r="S9" s="25">
        <v>-928.61</v>
      </c>
      <c r="U9" s="25">
        <v>15</v>
      </c>
      <c r="IF9">
        <v>3215</v>
      </c>
      <c r="IG9" t="s">
        <v>319</v>
      </c>
      <c r="IH9" t="s">
        <v>320</v>
      </c>
      <c r="IK9">
        <v>-2</v>
      </c>
      <c r="IL9" t="s">
        <v>265</v>
      </c>
      <c r="IM9" t="s">
        <v>266</v>
      </c>
    </row>
    <row r="10" spans="1:250" x14ac:dyDescent="0.35">
      <c r="A10">
        <v>102249</v>
      </c>
      <c r="B10">
        <v>-1816767488</v>
      </c>
      <c r="C10">
        <v>3132</v>
      </c>
      <c r="D10" t="s">
        <v>316</v>
      </c>
      <c r="E10" t="s">
        <v>317</v>
      </c>
      <c r="F10">
        <v>3136</v>
      </c>
      <c r="G10" t="s">
        <v>318</v>
      </c>
      <c r="H10" t="s">
        <v>317</v>
      </c>
      <c r="I10">
        <v>355</v>
      </c>
      <c r="J10" t="s">
        <v>296</v>
      </c>
      <c r="K10" t="s">
        <v>311</v>
      </c>
      <c r="L10">
        <v>3215</v>
      </c>
      <c r="M10" t="s">
        <v>319</v>
      </c>
      <c r="N10" t="s">
        <v>319</v>
      </c>
      <c r="O10">
        <v>3215</v>
      </c>
      <c r="P10" t="s">
        <v>319</v>
      </c>
      <c r="Q10" t="s">
        <v>319</v>
      </c>
      <c r="R10" t="s">
        <v>264</v>
      </c>
      <c r="S10" s="25">
        <v>-743.34</v>
      </c>
      <c r="U10" s="25">
        <v>15</v>
      </c>
      <c r="IF10">
        <v>3215</v>
      </c>
      <c r="IG10" t="s">
        <v>319</v>
      </c>
      <c r="IH10" t="s">
        <v>320</v>
      </c>
      <c r="IK10">
        <v>-2</v>
      </c>
      <c r="IL10" t="s">
        <v>265</v>
      </c>
      <c r="IM10" t="s">
        <v>266</v>
      </c>
    </row>
    <row r="11" spans="1:250" x14ac:dyDescent="0.35">
      <c r="A11">
        <v>102250</v>
      </c>
      <c r="B11">
        <v>-1816767488</v>
      </c>
      <c r="C11">
        <v>3132</v>
      </c>
      <c r="D11" t="s">
        <v>316</v>
      </c>
      <c r="E11" t="s">
        <v>317</v>
      </c>
      <c r="F11">
        <v>3136</v>
      </c>
      <c r="G11" t="s">
        <v>318</v>
      </c>
      <c r="H11" t="s">
        <v>317</v>
      </c>
      <c r="I11">
        <v>346</v>
      </c>
      <c r="J11" t="s">
        <v>297</v>
      </c>
      <c r="K11" t="s">
        <v>312</v>
      </c>
      <c r="L11">
        <v>3215</v>
      </c>
      <c r="M11" t="s">
        <v>319</v>
      </c>
      <c r="N11" t="s">
        <v>319</v>
      </c>
      <c r="O11">
        <v>3215</v>
      </c>
      <c r="P11" t="s">
        <v>319</v>
      </c>
      <c r="Q11" t="s">
        <v>319</v>
      </c>
      <c r="R11" t="s">
        <v>264</v>
      </c>
      <c r="S11" s="25">
        <v>-768.09</v>
      </c>
      <c r="U11" s="25">
        <v>15</v>
      </c>
      <c r="IF11">
        <v>3215</v>
      </c>
      <c r="IG11" t="s">
        <v>319</v>
      </c>
      <c r="IH11" t="s">
        <v>320</v>
      </c>
      <c r="IK11">
        <v>-2</v>
      </c>
      <c r="IL11" t="s">
        <v>265</v>
      </c>
      <c r="IM11" t="s">
        <v>266</v>
      </c>
    </row>
    <row r="12" spans="1:250" x14ac:dyDescent="0.35">
      <c r="A12">
        <v>102251</v>
      </c>
      <c r="B12">
        <v>-1816767488</v>
      </c>
      <c r="C12">
        <v>3132</v>
      </c>
      <c r="D12" t="s">
        <v>316</v>
      </c>
      <c r="E12" t="s">
        <v>317</v>
      </c>
      <c r="F12">
        <v>3136</v>
      </c>
      <c r="G12" t="s">
        <v>318</v>
      </c>
      <c r="H12" t="s">
        <v>317</v>
      </c>
      <c r="I12">
        <v>340</v>
      </c>
      <c r="J12" t="s">
        <v>298</v>
      </c>
      <c r="K12" t="s">
        <v>313</v>
      </c>
      <c r="L12">
        <v>3215</v>
      </c>
      <c r="M12" t="s">
        <v>319</v>
      </c>
      <c r="N12" t="s">
        <v>319</v>
      </c>
      <c r="O12">
        <v>3215</v>
      </c>
      <c r="P12" t="s">
        <v>319</v>
      </c>
      <c r="Q12" t="s">
        <v>319</v>
      </c>
      <c r="R12" t="s">
        <v>264</v>
      </c>
      <c r="S12" s="25">
        <v>-693.79</v>
      </c>
      <c r="U12" s="25">
        <v>15</v>
      </c>
      <c r="IF12">
        <v>3215</v>
      </c>
      <c r="IG12" t="s">
        <v>319</v>
      </c>
      <c r="IH12" t="s">
        <v>320</v>
      </c>
      <c r="IK12">
        <v>-2</v>
      </c>
      <c r="IL12" t="s">
        <v>265</v>
      </c>
      <c r="IM12" t="s">
        <v>266</v>
      </c>
    </row>
    <row r="13" spans="1:250" x14ac:dyDescent="0.35">
      <c r="A13">
        <v>102252</v>
      </c>
      <c r="B13">
        <v>-1816767488</v>
      </c>
      <c r="C13">
        <v>3132</v>
      </c>
      <c r="D13" t="s">
        <v>316</v>
      </c>
      <c r="E13" t="s">
        <v>317</v>
      </c>
      <c r="F13">
        <v>3136</v>
      </c>
      <c r="G13" t="s">
        <v>318</v>
      </c>
      <c r="H13" t="s">
        <v>317</v>
      </c>
      <c r="I13">
        <v>331</v>
      </c>
      <c r="J13" t="s">
        <v>295</v>
      </c>
      <c r="K13" t="s">
        <v>314</v>
      </c>
      <c r="L13">
        <v>3215</v>
      </c>
      <c r="M13" t="s">
        <v>319</v>
      </c>
      <c r="N13" t="s">
        <v>319</v>
      </c>
      <c r="O13">
        <v>3215</v>
      </c>
      <c r="P13" t="s">
        <v>319</v>
      </c>
      <c r="Q13" t="s">
        <v>319</v>
      </c>
      <c r="R13" t="s">
        <v>264</v>
      </c>
      <c r="S13" s="25">
        <v>-768.11</v>
      </c>
      <c r="U13" s="25">
        <v>15</v>
      </c>
      <c r="IF13">
        <v>3215</v>
      </c>
      <c r="IG13" t="s">
        <v>319</v>
      </c>
      <c r="IH13" t="s">
        <v>320</v>
      </c>
      <c r="IK13">
        <v>-2</v>
      </c>
      <c r="IL13" t="s">
        <v>265</v>
      </c>
      <c r="IM13" t="s">
        <v>266</v>
      </c>
    </row>
    <row r="14" spans="1:250" x14ac:dyDescent="0.35">
      <c r="A14">
        <v>102253</v>
      </c>
      <c r="B14">
        <v>-1816767488</v>
      </c>
      <c r="C14">
        <v>3132</v>
      </c>
      <c r="D14" t="s">
        <v>316</v>
      </c>
      <c r="E14" t="s">
        <v>317</v>
      </c>
      <c r="F14">
        <v>3136</v>
      </c>
      <c r="G14" t="s">
        <v>318</v>
      </c>
      <c r="H14" t="s">
        <v>317</v>
      </c>
      <c r="I14">
        <v>412</v>
      </c>
      <c r="J14" t="s">
        <v>323</v>
      </c>
      <c r="K14" t="s">
        <v>315</v>
      </c>
      <c r="L14">
        <v>3215</v>
      </c>
      <c r="M14" t="s">
        <v>319</v>
      </c>
      <c r="N14" t="s">
        <v>319</v>
      </c>
      <c r="O14">
        <v>3215</v>
      </c>
      <c r="P14" t="s">
        <v>319</v>
      </c>
      <c r="Q14" t="s">
        <v>319</v>
      </c>
      <c r="R14" t="s">
        <v>267</v>
      </c>
      <c r="S14" s="25">
        <v>-3886.4</v>
      </c>
      <c r="U14" s="25">
        <v>16</v>
      </c>
      <c r="IF14">
        <v>3215</v>
      </c>
      <c r="IG14" t="s">
        <v>319</v>
      </c>
      <c r="IH14" t="s">
        <v>320</v>
      </c>
      <c r="IK14">
        <v>-2</v>
      </c>
      <c r="IL14" t="s">
        <v>265</v>
      </c>
      <c r="IM14" t="s">
        <v>266</v>
      </c>
    </row>
    <row r="15" spans="1:250" x14ac:dyDescent="0.35">
      <c r="A15">
        <v>102254</v>
      </c>
      <c r="B15">
        <v>-1816767488</v>
      </c>
      <c r="C15">
        <v>3132</v>
      </c>
      <c r="D15" t="s">
        <v>316</v>
      </c>
      <c r="E15" t="s">
        <v>317</v>
      </c>
      <c r="F15">
        <v>3136</v>
      </c>
      <c r="G15" t="s">
        <v>318</v>
      </c>
      <c r="H15" t="s">
        <v>317</v>
      </c>
      <c r="I15">
        <v>394</v>
      </c>
      <c r="J15" t="s">
        <v>293</v>
      </c>
      <c r="K15" t="s">
        <v>304</v>
      </c>
      <c r="L15">
        <v>3215</v>
      </c>
      <c r="M15" t="s">
        <v>319</v>
      </c>
      <c r="N15" t="s">
        <v>319</v>
      </c>
      <c r="O15">
        <v>3215</v>
      </c>
      <c r="P15" t="s">
        <v>319</v>
      </c>
      <c r="Q15" t="s">
        <v>319</v>
      </c>
      <c r="R15" t="s">
        <v>267</v>
      </c>
      <c r="S15" s="25">
        <v>-3041.1</v>
      </c>
      <c r="U15" s="25">
        <v>16</v>
      </c>
      <c r="IF15">
        <v>3215</v>
      </c>
      <c r="IG15" t="s">
        <v>319</v>
      </c>
      <c r="IH15" t="s">
        <v>320</v>
      </c>
      <c r="IK15">
        <v>-2</v>
      </c>
      <c r="IL15" t="s">
        <v>265</v>
      </c>
      <c r="IM15" t="s">
        <v>266</v>
      </c>
    </row>
    <row r="16" spans="1:250" x14ac:dyDescent="0.35">
      <c r="A16">
        <v>102255</v>
      </c>
      <c r="B16">
        <v>-1816767488</v>
      </c>
      <c r="C16">
        <v>3132</v>
      </c>
      <c r="D16" t="s">
        <v>316</v>
      </c>
      <c r="E16" t="s">
        <v>317</v>
      </c>
      <c r="F16">
        <v>3136</v>
      </c>
      <c r="G16" t="s">
        <v>318</v>
      </c>
      <c r="H16" t="s">
        <v>317</v>
      </c>
      <c r="I16">
        <v>391</v>
      </c>
      <c r="J16" t="s">
        <v>294</v>
      </c>
      <c r="K16" t="s">
        <v>305</v>
      </c>
      <c r="L16">
        <v>3215</v>
      </c>
      <c r="M16" t="s">
        <v>319</v>
      </c>
      <c r="N16" t="s">
        <v>319</v>
      </c>
      <c r="O16">
        <v>3215</v>
      </c>
      <c r="P16" t="s">
        <v>319</v>
      </c>
      <c r="Q16" t="s">
        <v>319</v>
      </c>
      <c r="R16" t="s">
        <v>267</v>
      </c>
      <c r="S16" s="25">
        <v>-3142.47</v>
      </c>
      <c r="U16" s="25">
        <v>16</v>
      </c>
      <c r="IF16">
        <v>3215</v>
      </c>
      <c r="IG16" t="s">
        <v>319</v>
      </c>
      <c r="IH16" t="s">
        <v>320</v>
      </c>
      <c r="IK16">
        <v>-2</v>
      </c>
      <c r="IL16" t="s">
        <v>265</v>
      </c>
      <c r="IM16" t="s">
        <v>266</v>
      </c>
    </row>
    <row r="17" spans="1:247" x14ac:dyDescent="0.35">
      <c r="A17">
        <v>102256</v>
      </c>
      <c r="B17">
        <v>-1816767488</v>
      </c>
      <c r="C17">
        <v>3132</v>
      </c>
      <c r="D17" t="s">
        <v>316</v>
      </c>
      <c r="E17" t="s">
        <v>317</v>
      </c>
      <c r="F17">
        <v>3136</v>
      </c>
      <c r="G17" t="s">
        <v>318</v>
      </c>
      <c r="H17" t="s">
        <v>317</v>
      </c>
      <c r="I17">
        <v>388</v>
      </c>
      <c r="J17" t="s">
        <v>301</v>
      </c>
      <c r="K17" t="s">
        <v>306</v>
      </c>
      <c r="L17">
        <v>3215</v>
      </c>
      <c r="M17" t="s">
        <v>319</v>
      </c>
      <c r="N17" t="s">
        <v>319</v>
      </c>
      <c r="O17">
        <v>3215</v>
      </c>
      <c r="P17" t="s">
        <v>319</v>
      </c>
      <c r="Q17" t="s">
        <v>319</v>
      </c>
      <c r="R17" t="s">
        <v>267</v>
      </c>
      <c r="S17" s="25">
        <v>-3041.1</v>
      </c>
      <c r="U17" s="25">
        <v>16</v>
      </c>
      <c r="IF17">
        <v>3215</v>
      </c>
      <c r="IG17" t="s">
        <v>319</v>
      </c>
      <c r="IH17" t="s">
        <v>320</v>
      </c>
      <c r="IK17">
        <v>-2</v>
      </c>
      <c r="IL17" t="s">
        <v>265</v>
      </c>
      <c r="IM17" t="s">
        <v>266</v>
      </c>
    </row>
    <row r="18" spans="1:247" x14ac:dyDescent="0.35">
      <c r="A18">
        <v>102257</v>
      </c>
      <c r="B18">
        <v>-1816767488</v>
      </c>
      <c r="C18">
        <v>3132</v>
      </c>
      <c r="D18" t="s">
        <v>316</v>
      </c>
      <c r="E18" t="s">
        <v>317</v>
      </c>
      <c r="F18">
        <v>3136</v>
      </c>
      <c r="G18" t="s">
        <v>318</v>
      </c>
      <c r="H18" t="s">
        <v>317</v>
      </c>
      <c r="I18">
        <v>380</v>
      </c>
      <c r="J18" t="s">
        <v>302</v>
      </c>
      <c r="K18" t="s">
        <v>307</v>
      </c>
      <c r="L18">
        <v>3215</v>
      </c>
      <c r="M18" t="s">
        <v>319</v>
      </c>
      <c r="N18" t="s">
        <v>319</v>
      </c>
      <c r="O18">
        <v>3215</v>
      </c>
      <c r="P18" t="s">
        <v>319</v>
      </c>
      <c r="Q18" t="s">
        <v>319</v>
      </c>
      <c r="R18" t="s">
        <v>267</v>
      </c>
      <c r="S18" s="25">
        <v>-3142.48</v>
      </c>
      <c r="U18" s="25">
        <v>16</v>
      </c>
      <c r="IF18">
        <v>3215</v>
      </c>
      <c r="IG18" t="s">
        <v>319</v>
      </c>
      <c r="IH18" t="s">
        <v>320</v>
      </c>
      <c r="IK18">
        <v>-2</v>
      </c>
      <c r="IL18" t="s">
        <v>265</v>
      </c>
      <c r="IM18" t="s">
        <v>266</v>
      </c>
    </row>
    <row r="19" spans="1:247" x14ac:dyDescent="0.35">
      <c r="A19">
        <v>102258</v>
      </c>
      <c r="B19">
        <v>-1816767488</v>
      </c>
      <c r="C19">
        <v>3132</v>
      </c>
      <c r="D19" t="s">
        <v>316</v>
      </c>
      <c r="E19" t="s">
        <v>317</v>
      </c>
      <c r="F19">
        <v>3136</v>
      </c>
      <c r="G19" t="s">
        <v>318</v>
      </c>
      <c r="H19" t="s">
        <v>317</v>
      </c>
      <c r="I19">
        <v>374</v>
      </c>
      <c r="J19" t="s">
        <v>303</v>
      </c>
      <c r="K19" t="s">
        <v>308</v>
      </c>
      <c r="L19">
        <v>3215</v>
      </c>
      <c r="M19" t="s">
        <v>319</v>
      </c>
      <c r="N19" t="s">
        <v>319</v>
      </c>
      <c r="O19">
        <v>3215</v>
      </c>
      <c r="P19" t="s">
        <v>319</v>
      </c>
      <c r="Q19" t="s">
        <v>319</v>
      </c>
      <c r="R19" t="s">
        <v>267</v>
      </c>
      <c r="S19" s="25">
        <v>-3142.46</v>
      </c>
      <c r="U19" s="25">
        <v>16</v>
      </c>
      <c r="IF19">
        <v>3215</v>
      </c>
      <c r="IG19" t="s">
        <v>319</v>
      </c>
      <c r="IH19" t="s">
        <v>320</v>
      </c>
      <c r="IK19">
        <v>-2</v>
      </c>
      <c r="IL19" t="s">
        <v>265</v>
      </c>
      <c r="IM19" t="s">
        <v>266</v>
      </c>
    </row>
    <row r="20" spans="1:247" x14ac:dyDescent="0.35">
      <c r="A20">
        <v>102259</v>
      </c>
      <c r="B20">
        <v>-1816767488</v>
      </c>
      <c r="C20">
        <v>3132</v>
      </c>
      <c r="D20" t="s">
        <v>316</v>
      </c>
      <c r="E20" t="s">
        <v>317</v>
      </c>
      <c r="F20">
        <v>3136</v>
      </c>
      <c r="G20" t="s">
        <v>318</v>
      </c>
      <c r="H20" t="s">
        <v>317</v>
      </c>
      <c r="I20">
        <v>368</v>
      </c>
      <c r="J20" t="s">
        <v>299</v>
      </c>
      <c r="K20" t="s">
        <v>309</v>
      </c>
      <c r="L20">
        <v>3215</v>
      </c>
      <c r="M20" t="s">
        <v>319</v>
      </c>
      <c r="N20" t="s">
        <v>319</v>
      </c>
      <c r="O20">
        <v>3215</v>
      </c>
      <c r="P20" t="s">
        <v>319</v>
      </c>
      <c r="Q20" t="s">
        <v>319</v>
      </c>
      <c r="R20" t="s">
        <v>267</v>
      </c>
      <c r="S20" s="25">
        <v>-3113.55</v>
      </c>
      <c r="U20" s="25">
        <v>16</v>
      </c>
      <c r="IF20">
        <v>3215</v>
      </c>
      <c r="IG20" t="s">
        <v>319</v>
      </c>
      <c r="IH20" t="s">
        <v>320</v>
      </c>
      <c r="IK20">
        <v>-2</v>
      </c>
      <c r="IL20" t="s">
        <v>265</v>
      </c>
      <c r="IM20" t="s">
        <v>266</v>
      </c>
    </row>
    <row r="21" spans="1:247" x14ac:dyDescent="0.35">
      <c r="A21">
        <v>102260</v>
      </c>
      <c r="B21">
        <v>-1816767488</v>
      </c>
      <c r="C21">
        <v>3132</v>
      </c>
      <c r="D21" t="s">
        <v>316</v>
      </c>
      <c r="E21" t="s">
        <v>317</v>
      </c>
      <c r="F21">
        <v>3136</v>
      </c>
      <c r="G21" t="s">
        <v>318</v>
      </c>
      <c r="H21" t="s">
        <v>317</v>
      </c>
      <c r="I21">
        <v>359</v>
      </c>
      <c r="J21" t="s">
        <v>300</v>
      </c>
      <c r="K21" t="s">
        <v>310</v>
      </c>
      <c r="L21">
        <v>3215</v>
      </c>
      <c r="M21" t="s">
        <v>319</v>
      </c>
      <c r="N21" t="s">
        <v>319</v>
      </c>
      <c r="O21">
        <v>3215</v>
      </c>
      <c r="P21" t="s">
        <v>319</v>
      </c>
      <c r="Q21" t="s">
        <v>319</v>
      </c>
      <c r="R21" t="s">
        <v>267</v>
      </c>
      <c r="S21" s="25">
        <v>-3131.7</v>
      </c>
      <c r="U21" s="25">
        <v>16</v>
      </c>
      <c r="IF21">
        <v>3215</v>
      </c>
      <c r="IG21" t="s">
        <v>319</v>
      </c>
      <c r="IH21" t="s">
        <v>320</v>
      </c>
      <c r="IK21">
        <v>-2</v>
      </c>
      <c r="IL21" t="s">
        <v>265</v>
      </c>
      <c r="IM21" t="s">
        <v>266</v>
      </c>
    </row>
    <row r="22" spans="1:247" x14ac:dyDescent="0.35">
      <c r="A22">
        <v>102261</v>
      </c>
      <c r="B22">
        <v>-1816767488</v>
      </c>
      <c r="C22">
        <v>3132</v>
      </c>
      <c r="D22" t="s">
        <v>316</v>
      </c>
      <c r="E22" t="s">
        <v>317</v>
      </c>
      <c r="F22">
        <v>3136</v>
      </c>
      <c r="G22" t="s">
        <v>318</v>
      </c>
      <c r="H22" t="s">
        <v>317</v>
      </c>
      <c r="I22">
        <v>355</v>
      </c>
      <c r="J22" t="s">
        <v>296</v>
      </c>
      <c r="K22" t="s">
        <v>311</v>
      </c>
      <c r="L22">
        <v>3215</v>
      </c>
      <c r="M22" t="s">
        <v>319</v>
      </c>
      <c r="N22" t="s">
        <v>319</v>
      </c>
      <c r="O22">
        <v>3215</v>
      </c>
      <c r="P22" t="s">
        <v>319</v>
      </c>
      <c r="Q22" t="s">
        <v>319</v>
      </c>
      <c r="R22" t="s">
        <v>267</v>
      </c>
      <c r="S22" s="25">
        <v>-3041.09</v>
      </c>
      <c r="U22" s="25">
        <v>16</v>
      </c>
      <c r="IF22">
        <v>3215</v>
      </c>
      <c r="IG22" t="s">
        <v>319</v>
      </c>
      <c r="IH22" t="s">
        <v>320</v>
      </c>
      <c r="IK22">
        <v>-2</v>
      </c>
      <c r="IL22" t="s">
        <v>265</v>
      </c>
      <c r="IM22" t="s">
        <v>266</v>
      </c>
    </row>
    <row r="23" spans="1:247" x14ac:dyDescent="0.35">
      <c r="A23">
        <v>102262</v>
      </c>
      <c r="B23">
        <v>-1816767488</v>
      </c>
      <c r="C23">
        <v>3132</v>
      </c>
      <c r="D23" t="s">
        <v>316</v>
      </c>
      <c r="E23" t="s">
        <v>317</v>
      </c>
      <c r="F23">
        <v>3136</v>
      </c>
      <c r="G23" t="s">
        <v>318</v>
      </c>
      <c r="H23" t="s">
        <v>317</v>
      </c>
      <c r="I23">
        <v>346</v>
      </c>
      <c r="J23" t="s">
        <v>297</v>
      </c>
      <c r="K23" t="s">
        <v>312</v>
      </c>
      <c r="L23">
        <v>3215</v>
      </c>
      <c r="M23" t="s">
        <v>319</v>
      </c>
      <c r="N23" t="s">
        <v>319</v>
      </c>
      <c r="O23">
        <v>3215</v>
      </c>
      <c r="P23" t="s">
        <v>319</v>
      </c>
      <c r="Q23" t="s">
        <v>319</v>
      </c>
      <c r="R23" t="s">
        <v>267</v>
      </c>
      <c r="S23" s="25">
        <v>-3142.47</v>
      </c>
      <c r="U23" s="25">
        <v>16</v>
      </c>
      <c r="IF23">
        <v>3215</v>
      </c>
      <c r="IG23" t="s">
        <v>319</v>
      </c>
      <c r="IH23" t="s">
        <v>320</v>
      </c>
      <c r="IK23">
        <v>-2</v>
      </c>
      <c r="IL23" t="s">
        <v>265</v>
      </c>
      <c r="IM23" t="s">
        <v>266</v>
      </c>
    </row>
    <row r="24" spans="1:247" x14ac:dyDescent="0.35">
      <c r="A24">
        <v>102263</v>
      </c>
      <c r="B24">
        <v>-1816767488</v>
      </c>
      <c r="C24">
        <v>3132</v>
      </c>
      <c r="D24" t="s">
        <v>316</v>
      </c>
      <c r="E24" t="s">
        <v>317</v>
      </c>
      <c r="F24">
        <v>3136</v>
      </c>
      <c r="G24" t="s">
        <v>318</v>
      </c>
      <c r="H24" t="s">
        <v>317</v>
      </c>
      <c r="I24">
        <v>340</v>
      </c>
      <c r="J24" t="s">
        <v>298</v>
      </c>
      <c r="K24" t="s">
        <v>313</v>
      </c>
      <c r="L24">
        <v>3215</v>
      </c>
      <c r="M24" t="s">
        <v>319</v>
      </c>
      <c r="N24" t="s">
        <v>319</v>
      </c>
      <c r="O24">
        <v>3215</v>
      </c>
      <c r="P24" t="s">
        <v>319</v>
      </c>
      <c r="Q24" t="s">
        <v>319</v>
      </c>
      <c r="R24" t="s">
        <v>267</v>
      </c>
      <c r="S24" s="25">
        <v>-2838.35</v>
      </c>
      <c r="U24" s="25">
        <v>16</v>
      </c>
      <c r="IF24">
        <v>3215</v>
      </c>
      <c r="IG24" t="s">
        <v>319</v>
      </c>
      <c r="IH24" t="s">
        <v>320</v>
      </c>
      <c r="IK24">
        <v>-2</v>
      </c>
      <c r="IL24" t="s">
        <v>265</v>
      </c>
      <c r="IM24" t="s">
        <v>266</v>
      </c>
    </row>
    <row r="25" spans="1:247" x14ac:dyDescent="0.35">
      <c r="A25">
        <v>102264</v>
      </c>
      <c r="B25">
        <v>-1816767488</v>
      </c>
      <c r="C25">
        <v>3132</v>
      </c>
      <c r="D25" t="s">
        <v>316</v>
      </c>
      <c r="E25" t="s">
        <v>317</v>
      </c>
      <c r="F25">
        <v>3136</v>
      </c>
      <c r="G25" t="s">
        <v>318</v>
      </c>
      <c r="H25" t="s">
        <v>317</v>
      </c>
      <c r="I25">
        <v>331</v>
      </c>
      <c r="J25" t="s">
        <v>295</v>
      </c>
      <c r="K25" t="s">
        <v>314</v>
      </c>
      <c r="L25">
        <v>3215</v>
      </c>
      <c r="M25" t="s">
        <v>319</v>
      </c>
      <c r="N25" t="s">
        <v>319</v>
      </c>
      <c r="O25">
        <v>3215</v>
      </c>
      <c r="P25" t="s">
        <v>319</v>
      </c>
      <c r="Q25" t="s">
        <v>319</v>
      </c>
      <c r="R25" t="s">
        <v>267</v>
      </c>
      <c r="S25" s="25">
        <v>-3142.47</v>
      </c>
      <c r="U25" s="25">
        <v>16</v>
      </c>
      <c r="IF25">
        <v>3215</v>
      </c>
      <c r="IG25" t="s">
        <v>319</v>
      </c>
      <c r="IH25" t="s">
        <v>320</v>
      </c>
      <c r="IK25">
        <v>-2</v>
      </c>
      <c r="IL25" t="s">
        <v>265</v>
      </c>
      <c r="IM25" t="s">
        <v>266</v>
      </c>
    </row>
    <row r="26" spans="1:247" x14ac:dyDescent="0.35">
      <c r="A26">
        <v>102265</v>
      </c>
      <c r="B26">
        <v>-1816767488</v>
      </c>
      <c r="C26">
        <v>3132</v>
      </c>
      <c r="D26" t="s">
        <v>316</v>
      </c>
      <c r="E26" t="s">
        <v>317</v>
      </c>
      <c r="F26">
        <v>3136</v>
      </c>
      <c r="G26" t="s">
        <v>318</v>
      </c>
      <c r="H26" t="s">
        <v>317</v>
      </c>
      <c r="I26">
        <v>412</v>
      </c>
      <c r="J26" t="s">
        <v>323</v>
      </c>
      <c r="K26" t="s">
        <v>315</v>
      </c>
      <c r="L26">
        <v>3215</v>
      </c>
      <c r="M26" t="s">
        <v>319</v>
      </c>
      <c r="N26" t="s">
        <v>319</v>
      </c>
      <c r="O26">
        <v>3215</v>
      </c>
      <c r="P26" t="s">
        <v>319</v>
      </c>
      <c r="Q26" t="s">
        <v>319</v>
      </c>
      <c r="R26" t="s">
        <v>268</v>
      </c>
      <c r="S26" s="25">
        <v>-4563.82</v>
      </c>
      <c r="U26" s="25">
        <v>17</v>
      </c>
      <c r="IF26">
        <v>3215</v>
      </c>
      <c r="IG26" t="s">
        <v>319</v>
      </c>
      <c r="IH26" t="s">
        <v>320</v>
      </c>
      <c r="IK26">
        <v>-2</v>
      </c>
      <c r="IL26" t="s">
        <v>265</v>
      </c>
      <c r="IM26" t="s">
        <v>266</v>
      </c>
    </row>
    <row r="27" spans="1:247" x14ac:dyDescent="0.35">
      <c r="A27">
        <v>102266</v>
      </c>
      <c r="B27">
        <v>-1816767488</v>
      </c>
      <c r="C27">
        <v>3132</v>
      </c>
      <c r="D27" t="s">
        <v>316</v>
      </c>
      <c r="E27" t="s">
        <v>317</v>
      </c>
      <c r="F27">
        <v>3136</v>
      </c>
      <c r="G27" t="s">
        <v>318</v>
      </c>
      <c r="H27" t="s">
        <v>317</v>
      </c>
      <c r="I27">
        <v>394</v>
      </c>
      <c r="J27" t="s">
        <v>293</v>
      </c>
      <c r="K27" t="s">
        <v>304</v>
      </c>
      <c r="L27">
        <v>3215</v>
      </c>
      <c r="M27" t="s">
        <v>319</v>
      </c>
      <c r="N27" t="s">
        <v>319</v>
      </c>
      <c r="O27">
        <v>3215</v>
      </c>
      <c r="P27" t="s">
        <v>319</v>
      </c>
      <c r="Q27" t="s">
        <v>319</v>
      </c>
      <c r="R27" t="s">
        <v>268</v>
      </c>
      <c r="S27" s="25">
        <v>-4416.6000000000004</v>
      </c>
      <c r="U27" s="25">
        <v>17</v>
      </c>
      <c r="IF27">
        <v>3215</v>
      </c>
      <c r="IG27" t="s">
        <v>319</v>
      </c>
      <c r="IH27" t="s">
        <v>320</v>
      </c>
      <c r="IK27">
        <v>-2</v>
      </c>
      <c r="IL27" t="s">
        <v>265</v>
      </c>
      <c r="IM27" t="s">
        <v>266</v>
      </c>
    </row>
    <row r="28" spans="1:247" x14ac:dyDescent="0.35">
      <c r="A28">
        <v>102267</v>
      </c>
      <c r="B28">
        <v>-1816767488</v>
      </c>
      <c r="C28">
        <v>3132</v>
      </c>
      <c r="D28" t="s">
        <v>316</v>
      </c>
      <c r="E28" t="s">
        <v>317</v>
      </c>
      <c r="F28">
        <v>3136</v>
      </c>
      <c r="G28" t="s">
        <v>318</v>
      </c>
      <c r="H28" t="s">
        <v>317</v>
      </c>
      <c r="I28">
        <v>391</v>
      </c>
      <c r="J28" t="s">
        <v>294</v>
      </c>
      <c r="K28" t="s">
        <v>305</v>
      </c>
      <c r="L28">
        <v>3215</v>
      </c>
      <c r="M28" t="s">
        <v>319</v>
      </c>
      <c r="N28" t="s">
        <v>319</v>
      </c>
      <c r="O28">
        <v>3215</v>
      </c>
      <c r="P28" t="s">
        <v>319</v>
      </c>
      <c r="Q28" t="s">
        <v>319</v>
      </c>
      <c r="R28" t="s">
        <v>268</v>
      </c>
      <c r="S28" s="25">
        <v>-4563.82</v>
      </c>
      <c r="U28" s="25">
        <v>17</v>
      </c>
      <c r="IF28">
        <v>3215</v>
      </c>
      <c r="IG28" t="s">
        <v>319</v>
      </c>
      <c r="IH28" t="s">
        <v>320</v>
      </c>
      <c r="IK28">
        <v>-2</v>
      </c>
      <c r="IL28" t="s">
        <v>265</v>
      </c>
      <c r="IM28" t="s">
        <v>266</v>
      </c>
    </row>
    <row r="29" spans="1:247" x14ac:dyDescent="0.35">
      <c r="A29">
        <v>102268</v>
      </c>
      <c r="B29">
        <v>-1816767488</v>
      </c>
      <c r="C29">
        <v>3132</v>
      </c>
      <c r="D29" t="s">
        <v>316</v>
      </c>
      <c r="E29" t="s">
        <v>317</v>
      </c>
      <c r="F29">
        <v>3136</v>
      </c>
      <c r="G29" t="s">
        <v>318</v>
      </c>
      <c r="H29" t="s">
        <v>317</v>
      </c>
      <c r="I29">
        <v>388</v>
      </c>
      <c r="J29" t="s">
        <v>301</v>
      </c>
      <c r="K29" t="s">
        <v>306</v>
      </c>
      <c r="L29">
        <v>3215</v>
      </c>
      <c r="M29" t="s">
        <v>319</v>
      </c>
      <c r="N29" t="s">
        <v>319</v>
      </c>
      <c r="O29">
        <v>3215</v>
      </c>
      <c r="P29" t="s">
        <v>319</v>
      </c>
      <c r="Q29" t="s">
        <v>319</v>
      </c>
      <c r="R29" t="s">
        <v>268</v>
      </c>
      <c r="S29" s="25">
        <v>-4416.6000000000004</v>
      </c>
      <c r="U29" s="25">
        <v>17</v>
      </c>
      <c r="IF29">
        <v>3215</v>
      </c>
      <c r="IG29" t="s">
        <v>319</v>
      </c>
      <c r="IH29" t="s">
        <v>320</v>
      </c>
      <c r="IK29">
        <v>-2</v>
      </c>
      <c r="IL29" t="s">
        <v>265</v>
      </c>
      <c r="IM29" t="s">
        <v>266</v>
      </c>
    </row>
    <row r="30" spans="1:247" x14ac:dyDescent="0.35">
      <c r="A30">
        <v>102269</v>
      </c>
      <c r="B30">
        <v>-1816767488</v>
      </c>
      <c r="C30">
        <v>3132</v>
      </c>
      <c r="D30" t="s">
        <v>316</v>
      </c>
      <c r="E30" t="s">
        <v>317</v>
      </c>
      <c r="F30">
        <v>3136</v>
      </c>
      <c r="G30" t="s">
        <v>318</v>
      </c>
      <c r="H30" t="s">
        <v>317</v>
      </c>
      <c r="I30">
        <v>380</v>
      </c>
      <c r="J30" t="s">
        <v>302</v>
      </c>
      <c r="K30" t="s">
        <v>307</v>
      </c>
      <c r="L30">
        <v>3215</v>
      </c>
      <c r="M30" t="s">
        <v>319</v>
      </c>
      <c r="N30" t="s">
        <v>319</v>
      </c>
      <c r="O30">
        <v>3215</v>
      </c>
      <c r="P30" t="s">
        <v>319</v>
      </c>
      <c r="Q30" t="s">
        <v>319</v>
      </c>
      <c r="R30" t="s">
        <v>268</v>
      </c>
      <c r="S30" s="25">
        <v>-4563.82</v>
      </c>
      <c r="U30" s="25">
        <v>17</v>
      </c>
      <c r="IF30">
        <v>3215</v>
      </c>
      <c r="IG30" t="s">
        <v>319</v>
      </c>
      <c r="IH30" t="s">
        <v>320</v>
      </c>
      <c r="IK30">
        <v>-2</v>
      </c>
      <c r="IL30" t="s">
        <v>265</v>
      </c>
      <c r="IM30" t="s">
        <v>266</v>
      </c>
    </row>
    <row r="31" spans="1:247" x14ac:dyDescent="0.35">
      <c r="A31">
        <v>102270</v>
      </c>
      <c r="B31">
        <v>-1816767488</v>
      </c>
      <c r="C31">
        <v>3132</v>
      </c>
      <c r="D31" t="s">
        <v>316</v>
      </c>
      <c r="E31" t="s">
        <v>317</v>
      </c>
      <c r="F31">
        <v>3136</v>
      </c>
      <c r="G31" t="s">
        <v>318</v>
      </c>
      <c r="H31" t="s">
        <v>317</v>
      </c>
      <c r="I31">
        <v>374</v>
      </c>
      <c r="J31" t="s">
        <v>303</v>
      </c>
      <c r="K31" t="s">
        <v>308</v>
      </c>
      <c r="L31">
        <v>3215</v>
      </c>
      <c r="M31" t="s">
        <v>319</v>
      </c>
      <c r="N31" t="s">
        <v>319</v>
      </c>
      <c r="O31">
        <v>3215</v>
      </c>
      <c r="P31" t="s">
        <v>319</v>
      </c>
      <c r="Q31" t="s">
        <v>319</v>
      </c>
      <c r="R31" t="s">
        <v>268</v>
      </c>
      <c r="S31" s="25">
        <v>-4563.82</v>
      </c>
      <c r="U31" s="25">
        <v>17</v>
      </c>
      <c r="IF31">
        <v>3215</v>
      </c>
      <c r="IG31" t="s">
        <v>319</v>
      </c>
      <c r="IH31" t="s">
        <v>320</v>
      </c>
      <c r="IK31">
        <v>-2</v>
      </c>
      <c r="IL31" t="s">
        <v>265</v>
      </c>
      <c r="IM31" t="s">
        <v>266</v>
      </c>
    </row>
    <row r="32" spans="1:247" x14ac:dyDescent="0.35">
      <c r="A32">
        <v>102271</v>
      </c>
      <c r="B32">
        <v>-1816767488</v>
      </c>
      <c r="C32">
        <v>3132</v>
      </c>
      <c r="D32" t="s">
        <v>316</v>
      </c>
      <c r="E32" t="s">
        <v>317</v>
      </c>
      <c r="F32">
        <v>3136</v>
      </c>
      <c r="G32" t="s">
        <v>318</v>
      </c>
      <c r="H32" t="s">
        <v>317</v>
      </c>
      <c r="I32">
        <v>368</v>
      </c>
      <c r="J32" t="s">
        <v>299</v>
      </c>
      <c r="K32" t="s">
        <v>309</v>
      </c>
      <c r="L32">
        <v>3215</v>
      </c>
      <c r="M32" t="s">
        <v>319</v>
      </c>
      <c r="N32" t="s">
        <v>319</v>
      </c>
      <c r="O32">
        <v>3215</v>
      </c>
      <c r="P32" t="s">
        <v>319</v>
      </c>
      <c r="Q32" t="s">
        <v>319</v>
      </c>
      <c r="R32" t="s">
        <v>268</v>
      </c>
      <c r="S32" s="25">
        <v>-3291.64</v>
      </c>
      <c r="U32" s="25">
        <v>17</v>
      </c>
      <c r="IF32">
        <v>3215</v>
      </c>
      <c r="IG32" t="s">
        <v>319</v>
      </c>
      <c r="IH32" t="s">
        <v>320</v>
      </c>
      <c r="IK32">
        <v>-2</v>
      </c>
      <c r="IL32" t="s">
        <v>265</v>
      </c>
      <c r="IM32" t="s">
        <v>266</v>
      </c>
    </row>
    <row r="33" spans="1:247" x14ac:dyDescent="0.35">
      <c r="A33">
        <v>102272</v>
      </c>
      <c r="B33">
        <v>-1816767488</v>
      </c>
      <c r="C33">
        <v>3132</v>
      </c>
      <c r="D33" t="s">
        <v>316</v>
      </c>
      <c r="E33" t="s">
        <v>317</v>
      </c>
      <c r="F33">
        <v>3136</v>
      </c>
      <c r="G33" t="s">
        <v>318</v>
      </c>
      <c r="H33" t="s">
        <v>317</v>
      </c>
      <c r="I33">
        <v>359</v>
      </c>
      <c r="J33" t="s">
        <v>300</v>
      </c>
      <c r="K33" t="s">
        <v>310</v>
      </c>
      <c r="L33">
        <v>3215</v>
      </c>
      <c r="M33" t="s">
        <v>319</v>
      </c>
      <c r="N33" t="s">
        <v>319</v>
      </c>
      <c r="O33">
        <v>3215</v>
      </c>
      <c r="P33" t="s">
        <v>319</v>
      </c>
      <c r="Q33" t="s">
        <v>319</v>
      </c>
      <c r="R33" t="s">
        <v>268</v>
      </c>
      <c r="S33" s="25">
        <v>-2238.89</v>
      </c>
      <c r="U33" s="25">
        <v>17</v>
      </c>
      <c r="IF33">
        <v>3215</v>
      </c>
      <c r="IG33" t="s">
        <v>319</v>
      </c>
      <c r="IH33" t="s">
        <v>320</v>
      </c>
      <c r="IK33">
        <v>-2</v>
      </c>
      <c r="IL33" t="s">
        <v>265</v>
      </c>
      <c r="IM33" t="s">
        <v>266</v>
      </c>
    </row>
    <row r="34" spans="1:247" x14ac:dyDescent="0.35">
      <c r="A34">
        <v>102273</v>
      </c>
      <c r="B34">
        <v>-1816767488</v>
      </c>
      <c r="C34">
        <v>3132</v>
      </c>
      <c r="D34" t="s">
        <v>316</v>
      </c>
      <c r="E34" t="s">
        <v>317</v>
      </c>
      <c r="F34">
        <v>3136</v>
      </c>
      <c r="G34" t="s">
        <v>318</v>
      </c>
      <c r="H34" t="s">
        <v>317</v>
      </c>
      <c r="I34">
        <v>355</v>
      </c>
      <c r="J34" t="s">
        <v>296</v>
      </c>
      <c r="K34" t="s">
        <v>311</v>
      </c>
      <c r="L34">
        <v>3215</v>
      </c>
      <c r="M34" t="s">
        <v>319</v>
      </c>
      <c r="N34" t="s">
        <v>319</v>
      </c>
      <c r="O34">
        <v>3215</v>
      </c>
      <c r="P34" t="s">
        <v>319</v>
      </c>
      <c r="Q34" t="s">
        <v>319</v>
      </c>
      <c r="R34" t="s">
        <v>268</v>
      </c>
      <c r="S34" s="25">
        <v>-2166.66</v>
      </c>
      <c r="U34" s="25">
        <v>17</v>
      </c>
      <c r="IF34">
        <v>3215</v>
      </c>
      <c r="IG34" t="s">
        <v>319</v>
      </c>
      <c r="IH34" t="s">
        <v>320</v>
      </c>
      <c r="IK34">
        <v>-2</v>
      </c>
      <c r="IL34" t="s">
        <v>265</v>
      </c>
      <c r="IM34" t="s">
        <v>266</v>
      </c>
    </row>
    <row r="35" spans="1:247" x14ac:dyDescent="0.35">
      <c r="A35">
        <v>102274</v>
      </c>
      <c r="B35">
        <v>-1816767488</v>
      </c>
      <c r="C35">
        <v>3132</v>
      </c>
      <c r="D35" t="s">
        <v>316</v>
      </c>
      <c r="E35" t="s">
        <v>317</v>
      </c>
      <c r="F35">
        <v>3136</v>
      </c>
      <c r="G35" t="s">
        <v>318</v>
      </c>
      <c r="H35" t="s">
        <v>317</v>
      </c>
      <c r="I35">
        <v>346</v>
      </c>
      <c r="J35" t="s">
        <v>297</v>
      </c>
      <c r="K35" t="s">
        <v>312</v>
      </c>
      <c r="L35">
        <v>3215</v>
      </c>
      <c r="M35" t="s">
        <v>319</v>
      </c>
      <c r="N35" t="s">
        <v>319</v>
      </c>
      <c r="O35">
        <v>3215</v>
      </c>
      <c r="P35" t="s">
        <v>319</v>
      </c>
      <c r="Q35" t="s">
        <v>319</v>
      </c>
      <c r="R35" t="s">
        <v>268</v>
      </c>
      <c r="S35" s="25">
        <v>-2238.89</v>
      </c>
      <c r="U35" s="25">
        <v>17</v>
      </c>
      <c r="IF35">
        <v>3215</v>
      </c>
      <c r="IG35" t="s">
        <v>319</v>
      </c>
      <c r="IH35" t="s">
        <v>320</v>
      </c>
      <c r="IK35">
        <v>-2</v>
      </c>
      <c r="IL35" t="s">
        <v>265</v>
      </c>
      <c r="IM35" t="s">
        <v>266</v>
      </c>
    </row>
    <row r="36" spans="1:247" x14ac:dyDescent="0.35">
      <c r="A36">
        <v>102275</v>
      </c>
      <c r="B36">
        <v>-1816767488</v>
      </c>
      <c r="C36">
        <v>3132</v>
      </c>
      <c r="D36" t="s">
        <v>316</v>
      </c>
      <c r="E36" t="s">
        <v>317</v>
      </c>
      <c r="F36">
        <v>3136</v>
      </c>
      <c r="G36" t="s">
        <v>318</v>
      </c>
      <c r="H36" t="s">
        <v>317</v>
      </c>
      <c r="I36">
        <v>340</v>
      </c>
      <c r="J36" t="s">
        <v>298</v>
      </c>
      <c r="K36" t="s">
        <v>313</v>
      </c>
      <c r="L36">
        <v>3215</v>
      </c>
      <c r="M36" t="s">
        <v>319</v>
      </c>
      <c r="N36" t="s">
        <v>319</v>
      </c>
      <c r="O36">
        <v>3215</v>
      </c>
      <c r="P36" t="s">
        <v>319</v>
      </c>
      <c r="Q36" t="s">
        <v>319</v>
      </c>
      <c r="R36" t="s">
        <v>268</v>
      </c>
      <c r="S36" s="25">
        <v>-2022.22</v>
      </c>
      <c r="U36" s="25">
        <v>17</v>
      </c>
      <c r="IF36">
        <v>3215</v>
      </c>
      <c r="IG36" t="s">
        <v>319</v>
      </c>
      <c r="IH36" t="s">
        <v>320</v>
      </c>
      <c r="IK36">
        <v>-2</v>
      </c>
      <c r="IL36" t="s">
        <v>265</v>
      </c>
      <c r="IM36" t="s">
        <v>266</v>
      </c>
    </row>
    <row r="37" spans="1:247" x14ac:dyDescent="0.35">
      <c r="A37">
        <v>102276</v>
      </c>
      <c r="B37">
        <v>-1816767488</v>
      </c>
      <c r="C37">
        <v>3132</v>
      </c>
      <c r="D37" t="s">
        <v>316</v>
      </c>
      <c r="E37" t="s">
        <v>317</v>
      </c>
      <c r="F37">
        <v>3136</v>
      </c>
      <c r="G37" t="s">
        <v>318</v>
      </c>
      <c r="H37" t="s">
        <v>317</v>
      </c>
      <c r="I37">
        <v>331</v>
      </c>
      <c r="J37" t="s">
        <v>295</v>
      </c>
      <c r="K37" t="s">
        <v>314</v>
      </c>
      <c r="L37">
        <v>3215</v>
      </c>
      <c r="M37" t="s">
        <v>319</v>
      </c>
      <c r="N37" t="s">
        <v>319</v>
      </c>
      <c r="O37">
        <v>3215</v>
      </c>
      <c r="P37" t="s">
        <v>319</v>
      </c>
      <c r="Q37" t="s">
        <v>319</v>
      </c>
      <c r="R37" t="s">
        <v>268</v>
      </c>
      <c r="S37" s="25">
        <v>-2238.89</v>
      </c>
      <c r="U37" s="25">
        <v>17</v>
      </c>
      <c r="IF37">
        <v>3215</v>
      </c>
      <c r="IG37" t="s">
        <v>319</v>
      </c>
      <c r="IH37" t="s">
        <v>320</v>
      </c>
      <c r="IK37">
        <v>-2</v>
      </c>
      <c r="IL37" t="s">
        <v>265</v>
      </c>
      <c r="IM37" t="s">
        <v>266</v>
      </c>
    </row>
    <row r="38" spans="1:247" x14ac:dyDescent="0.35">
      <c r="A38">
        <v>102277</v>
      </c>
      <c r="B38">
        <v>-1816767488</v>
      </c>
      <c r="C38">
        <v>3132</v>
      </c>
      <c r="D38" t="s">
        <v>316</v>
      </c>
      <c r="E38" t="s">
        <v>317</v>
      </c>
      <c r="F38">
        <v>3136</v>
      </c>
      <c r="G38" t="s">
        <v>318</v>
      </c>
      <c r="H38" t="s">
        <v>317</v>
      </c>
      <c r="I38">
        <v>412</v>
      </c>
      <c r="J38" t="s">
        <v>323</v>
      </c>
      <c r="K38" t="s">
        <v>315</v>
      </c>
      <c r="L38">
        <v>3215</v>
      </c>
      <c r="M38" t="s">
        <v>319</v>
      </c>
      <c r="N38" t="s">
        <v>319</v>
      </c>
      <c r="O38">
        <v>3215</v>
      </c>
      <c r="P38" t="s">
        <v>319</v>
      </c>
      <c r="Q38" t="s">
        <v>319</v>
      </c>
      <c r="R38" t="s">
        <v>321</v>
      </c>
      <c r="S38" s="25">
        <v>-726.33</v>
      </c>
      <c r="U38" s="25">
        <v>18</v>
      </c>
      <c r="IF38">
        <v>3215</v>
      </c>
      <c r="IG38" t="s">
        <v>319</v>
      </c>
      <c r="IH38" t="s">
        <v>320</v>
      </c>
      <c r="IK38">
        <v>-2</v>
      </c>
      <c r="IL38" t="s">
        <v>265</v>
      </c>
      <c r="IM38" t="s">
        <v>266</v>
      </c>
    </row>
    <row r="39" spans="1:247" x14ac:dyDescent="0.35">
      <c r="A39">
        <v>102278</v>
      </c>
      <c r="B39">
        <v>-1816767488</v>
      </c>
      <c r="C39">
        <v>3132</v>
      </c>
      <c r="D39" t="s">
        <v>316</v>
      </c>
      <c r="E39" t="s">
        <v>317</v>
      </c>
      <c r="F39">
        <v>3136</v>
      </c>
      <c r="G39" t="s">
        <v>318</v>
      </c>
      <c r="H39" t="s">
        <v>317</v>
      </c>
      <c r="I39">
        <v>394</v>
      </c>
      <c r="J39" t="s">
        <v>293</v>
      </c>
      <c r="K39" t="s">
        <v>304</v>
      </c>
      <c r="L39">
        <v>3215</v>
      </c>
      <c r="M39" t="s">
        <v>319</v>
      </c>
      <c r="N39" t="s">
        <v>319</v>
      </c>
      <c r="O39">
        <v>3215</v>
      </c>
      <c r="P39" t="s">
        <v>319</v>
      </c>
      <c r="Q39" t="s">
        <v>319</v>
      </c>
      <c r="R39" t="s">
        <v>321</v>
      </c>
      <c r="S39" s="25">
        <v>-702.9</v>
      </c>
      <c r="U39" s="25">
        <v>18</v>
      </c>
      <c r="IF39">
        <v>3215</v>
      </c>
      <c r="IG39" t="s">
        <v>319</v>
      </c>
      <c r="IH39" t="s">
        <v>320</v>
      </c>
      <c r="IK39">
        <v>-2</v>
      </c>
      <c r="IL39" t="s">
        <v>265</v>
      </c>
      <c r="IM39" t="s">
        <v>266</v>
      </c>
    </row>
    <row r="40" spans="1:247" x14ac:dyDescent="0.35">
      <c r="A40">
        <v>102279</v>
      </c>
      <c r="B40">
        <v>-1816767488</v>
      </c>
      <c r="C40">
        <v>3132</v>
      </c>
      <c r="D40" t="s">
        <v>316</v>
      </c>
      <c r="E40" t="s">
        <v>317</v>
      </c>
      <c r="F40">
        <v>3136</v>
      </c>
      <c r="G40" t="s">
        <v>318</v>
      </c>
      <c r="H40" t="s">
        <v>317</v>
      </c>
      <c r="I40">
        <v>391</v>
      </c>
      <c r="J40" t="s">
        <v>294</v>
      </c>
      <c r="K40" t="s">
        <v>305</v>
      </c>
      <c r="L40">
        <v>3215</v>
      </c>
      <c r="M40" t="s">
        <v>319</v>
      </c>
      <c r="N40" t="s">
        <v>319</v>
      </c>
      <c r="O40">
        <v>3215</v>
      </c>
      <c r="P40" t="s">
        <v>319</v>
      </c>
      <c r="Q40" t="s">
        <v>319</v>
      </c>
      <c r="R40" t="s">
        <v>321</v>
      </c>
      <c r="S40" s="25">
        <v>-726.33</v>
      </c>
      <c r="U40" s="25">
        <v>18</v>
      </c>
      <c r="IF40">
        <v>3215</v>
      </c>
      <c r="IG40" t="s">
        <v>319</v>
      </c>
      <c r="IH40" t="s">
        <v>320</v>
      </c>
      <c r="IK40">
        <v>-2</v>
      </c>
      <c r="IL40" t="s">
        <v>265</v>
      </c>
      <c r="IM40" t="s">
        <v>266</v>
      </c>
    </row>
    <row r="41" spans="1:247" x14ac:dyDescent="0.35">
      <c r="A41">
        <v>102280</v>
      </c>
      <c r="B41">
        <v>-1816767488</v>
      </c>
      <c r="C41">
        <v>3132</v>
      </c>
      <c r="D41" t="s">
        <v>316</v>
      </c>
      <c r="E41" t="s">
        <v>317</v>
      </c>
      <c r="F41">
        <v>3136</v>
      </c>
      <c r="G41" t="s">
        <v>318</v>
      </c>
      <c r="H41" t="s">
        <v>317</v>
      </c>
      <c r="I41">
        <v>388</v>
      </c>
      <c r="J41" t="s">
        <v>301</v>
      </c>
      <c r="K41" t="s">
        <v>306</v>
      </c>
      <c r="L41">
        <v>3215</v>
      </c>
      <c r="M41" t="s">
        <v>319</v>
      </c>
      <c r="N41" t="s">
        <v>319</v>
      </c>
      <c r="O41">
        <v>3215</v>
      </c>
      <c r="P41" t="s">
        <v>319</v>
      </c>
      <c r="Q41" t="s">
        <v>319</v>
      </c>
      <c r="R41" t="s">
        <v>321</v>
      </c>
      <c r="S41" s="25">
        <v>-702.9</v>
      </c>
      <c r="U41" s="25">
        <v>18</v>
      </c>
      <c r="IF41">
        <v>3215</v>
      </c>
      <c r="IG41" t="s">
        <v>319</v>
      </c>
      <c r="IH41" t="s">
        <v>320</v>
      </c>
      <c r="IK41">
        <v>-2</v>
      </c>
      <c r="IL41" t="s">
        <v>265</v>
      </c>
      <c r="IM41" t="s">
        <v>266</v>
      </c>
    </row>
    <row r="42" spans="1:247" x14ac:dyDescent="0.35">
      <c r="A42">
        <v>102281</v>
      </c>
      <c r="B42">
        <v>-1816767488</v>
      </c>
      <c r="C42">
        <v>3132</v>
      </c>
      <c r="D42" t="s">
        <v>316</v>
      </c>
      <c r="E42" t="s">
        <v>317</v>
      </c>
      <c r="F42">
        <v>3136</v>
      </c>
      <c r="G42" t="s">
        <v>318</v>
      </c>
      <c r="H42" t="s">
        <v>317</v>
      </c>
      <c r="I42">
        <v>380</v>
      </c>
      <c r="J42" t="s">
        <v>302</v>
      </c>
      <c r="K42" t="s">
        <v>307</v>
      </c>
      <c r="L42">
        <v>3215</v>
      </c>
      <c r="M42" t="s">
        <v>319</v>
      </c>
      <c r="N42" t="s">
        <v>319</v>
      </c>
      <c r="O42">
        <v>3215</v>
      </c>
      <c r="P42" t="s">
        <v>319</v>
      </c>
      <c r="Q42" t="s">
        <v>319</v>
      </c>
      <c r="R42" t="s">
        <v>321</v>
      </c>
      <c r="S42" s="25">
        <v>-726.29</v>
      </c>
      <c r="U42" s="25">
        <v>18</v>
      </c>
      <c r="IF42">
        <v>3215</v>
      </c>
      <c r="IG42" t="s">
        <v>319</v>
      </c>
      <c r="IH42" t="s">
        <v>320</v>
      </c>
      <c r="IK42">
        <v>-2</v>
      </c>
      <c r="IL42" t="s">
        <v>265</v>
      </c>
      <c r="IM42" t="s">
        <v>266</v>
      </c>
    </row>
    <row r="43" spans="1:247" x14ac:dyDescent="0.35">
      <c r="A43">
        <v>102282</v>
      </c>
      <c r="B43">
        <v>-1816767488</v>
      </c>
      <c r="C43">
        <v>3132</v>
      </c>
      <c r="D43" t="s">
        <v>316</v>
      </c>
      <c r="E43" t="s">
        <v>317</v>
      </c>
      <c r="F43">
        <v>3136</v>
      </c>
      <c r="G43" t="s">
        <v>318</v>
      </c>
      <c r="H43" t="s">
        <v>317</v>
      </c>
      <c r="I43">
        <v>374</v>
      </c>
      <c r="J43" t="s">
        <v>303</v>
      </c>
      <c r="K43" t="s">
        <v>308</v>
      </c>
      <c r="L43">
        <v>3215</v>
      </c>
      <c r="M43" t="s">
        <v>319</v>
      </c>
      <c r="N43" t="s">
        <v>319</v>
      </c>
      <c r="O43">
        <v>3215</v>
      </c>
      <c r="P43" t="s">
        <v>319</v>
      </c>
      <c r="Q43" t="s">
        <v>319</v>
      </c>
      <c r="R43" t="s">
        <v>321</v>
      </c>
      <c r="S43" s="25">
        <v>-726.36</v>
      </c>
      <c r="U43" s="25">
        <v>18</v>
      </c>
      <c r="IF43">
        <v>3215</v>
      </c>
      <c r="IG43" t="s">
        <v>319</v>
      </c>
      <c r="IH43" t="s">
        <v>320</v>
      </c>
      <c r="IK43">
        <v>-2</v>
      </c>
      <c r="IL43" t="s">
        <v>265</v>
      </c>
      <c r="IM43" t="s">
        <v>266</v>
      </c>
    </row>
    <row r="44" spans="1:247" x14ac:dyDescent="0.35">
      <c r="A44">
        <v>102283</v>
      </c>
      <c r="B44">
        <v>-1816767488</v>
      </c>
      <c r="C44">
        <v>3132</v>
      </c>
      <c r="D44" t="s">
        <v>316</v>
      </c>
      <c r="E44" t="s">
        <v>317</v>
      </c>
      <c r="F44">
        <v>3136</v>
      </c>
      <c r="G44" t="s">
        <v>318</v>
      </c>
      <c r="H44" t="s">
        <v>317</v>
      </c>
      <c r="I44">
        <v>368</v>
      </c>
      <c r="J44" t="s">
        <v>299</v>
      </c>
      <c r="K44" t="s">
        <v>309</v>
      </c>
      <c r="L44">
        <v>3215</v>
      </c>
      <c r="M44" t="s">
        <v>319</v>
      </c>
      <c r="N44" t="s">
        <v>319</v>
      </c>
      <c r="O44">
        <v>3215</v>
      </c>
      <c r="P44" t="s">
        <v>319</v>
      </c>
      <c r="Q44" t="s">
        <v>319</v>
      </c>
      <c r="R44" t="s">
        <v>321</v>
      </c>
      <c r="S44" s="25">
        <v>-702.92</v>
      </c>
      <c r="U44" s="25">
        <v>18</v>
      </c>
      <c r="IF44">
        <v>3215</v>
      </c>
      <c r="IG44" t="s">
        <v>319</v>
      </c>
      <c r="IH44" t="s">
        <v>320</v>
      </c>
      <c r="IK44">
        <v>-2</v>
      </c>
      <c r="IL44" t="s">
        <v>265</v>
      </c>
      <c r="IM44" t="s">
        <v>266</v>
      </c>
    </row>
    <row r="45" spans="1:247" x14ac:dyDescent="0.35">
      <c r="A45">
        <v>102284</v>
      </c>
      <c r="B45">
        <v>-1816767488</v>
      </c>
      <c r="C45">
        <v>3132</v>
      </c>
      <c r="D45" t="s">
        <v>316</v>
      </c>
      <c r="E45" t="s">
        <v>317</v>
      </c>
      <c r="F45">
        <v>3136</v>
      </c>
      <c r="G45" t="s">
        <v>318</v>
      </c>
      <c r="H45" t="s">
        <v>317</v>
      </c>
      <c r="I45">
        <v>359</v>
      </c>
      <c r="J45" t="s">
        <v>300</v>
      </c>
      <c r="K45" t="s">
        <v>310</v>
      </c>
      <c r="L45">
        <v>3215</v>
      </c>
      <c r="M45" t="s">
        <v>319</v>
      </c>
      <c r="N45" t="s">
        <v>319</v>
      </c>
      <c r="O45">
        <v>3215</v>
      </c>
      <c r="P45" t="s">
        <v>319</v>
      </c>
      <c r="Q45" t="s">
        <v>319</v>
      </c>
      <c r="R45" t="s">
        <v>321</v>
      </c>
      <c r="S45" s="25">
        <v>-726.35</v>
      </c>
      <c r="U45" s="25">
        <v>18</v>
      </c>
      <c r="IF45">
        <v>3215</v>
      </c>
      <c r="IG45" t="s">
        <v>319</v>
      </c>
      <c r="IH45" t="s">
        <v>320</v>
      </c>
      <c r="IK45">
        <v>-2</v>
      </c>
      <c r="IL45" t="s">
        <v>265</v>
      </c>
      <c r="IM45" t="s">
        <v>266</v>
      </c>
    </row>
    <row r="46" spans="1:247" x14ac:dyDescent="0.35">
      <c r="A46">
        <v>102285</v>
      </c>
      <c r="B46">
        <v>-1816767488</v>
      </c>
      <c r="C46">
        <v>3132</v>
      </c>
      <c r="D46" t="s">
        <v>316</v>
      </c>
      <c r="E46" t="s">
        <v>317</v>
      </c>
      <c r="F46">
        <v>3136</v>
      </c>
      <c r="G46" t="s">
        <v>318</v>
      </c>
      <c r="H46" t="s">
        <v>317</v>
      </c>
      <c r="I46">
        <v>355</v>
      </c>
      <c r="J46" t="s">
        <v>296</v>
      </c>
      <c r="K46" t="s">
        <v>311</v>
      </c>
      <c r="L46">
        <v>3215</v>
      </c>
      <c r="M46" t="s">
        <v>319</v>
      </c>
      <c r="N46" t="s">
        <v>319</v>
      </c>
      <c r="O46">
        <v>3215</v>
      </c>
      <c r="P46" t="s">
        <v>319</v>
      </c>
      <c r="Q46" t="s">
        <v>319</v>
      </c>
      <c r="R46" t="s">
        <v>321</v>
      </c>
      <c r="S46" s="25">
        <v>-702.93</v>
      </c>
      <c r="U46" s="25">
        <v>18</v>
      </c>
      <c r="IF46">
        <v>3215</v>
      </c>
      <c r="IG46" t="s">
        <v>319</v>
      </c>
      <c r="IH46" t="s">
        <v>320</v>
      </c>
      <c r="IK46">
        <v>-2</v>
      </c>
      <c r="IL46" t="s">
        <v>265</v>
      </c>
      <c r="IM46" t="s">
        <v>266</v>
      </c>
    </row>
    <row r="47" spans="1:247" x14ac:dyDescent="0.35">
      <c r="A47">
        <v>102286</v>
      </c>
      <c r="B47">
        <v>-1816767488</v>
      </c>
      <c r="C47">
        <v>3132</v>
      </c>
      <c r="D47" t="s">
        <v>316</v>
      </c>
      <c r="E47" t="s">
        <v>317</v>
      </c>
      <c r="F47">
        <v>3136</v>
      </c>
      <c r="G47" t="s">
        <v>318</v>
      </c>
      <c r="H47" t="s">
        <v>317</v>
      </c>
      <c r="I47">
        <v>346</v>
      </c>
      <c r="J47" t="s">
        <v>297</v>
      </c>
      <c r="K47" t="s">
        <v>312</v>
      </c>
      <c r="L47">
        <v>3215</v>
      </c>
      <c r="M47" t="s">
        <v>319</v>
      </c>
      <c r="N47" t="s">
        <v>319</v>
      </c>
      <c r="O47">
        <v>3215</v>
      </c>
      <c r="P47" t="s">
        <v>319</v>
      </c>
      <c r="Q47" t="s">
        <v>319</v>
      </c>
      <c r="R47" t="s">
        <v>321</v>
      </c>
      <c r="S47" s="25">
        <v>-726.35</v>
      </c>
      <c r="U47" s="25">
        <v>18</v>
      </c>
      <c r="IF47">
        <v>3215</v>
      </c>
      <c r="IG47" t="s">
        <v>319</v>
      </c>
      <c r="IH47" t="s">
        <v>320</v>
      </c>
      <c r="IK47">
        <v>-2</v>
      </c>
      <c r="IL47" t="s">
        <v>265</v>
      </c>
      <c r="IM47" t="s">
        <v>266</v>
      </c>
    </row>
    <row r="48" spans="1:247" x14ac:dyDescent="0.35">
      <c r="A48">
        <v>102287</v>
      </c>
      <c r="B48">
        <v>-1816767488</v>
      </c>
      <c r="C48">
        <v>3132</v>
      </c>
      <c r="D48" t="s">
        <v>316</v>
      </c>
      <c r="E48" t="s">
        <v>317</v>
      </c>
      <c r="F48">
        <v>3136</v>
      </c>
      <c r="G48" t="s">
        <v>318</v>
      </c>
      <c r="H48" t="s">
        <v>317</v>
      </c>
      <c r="I48">
        <v>340</v>
      </c>
      <c r="J48" t="s">
        <v>298</v>
      </c>
      <c r="K48" t="s">
        <v>313</v>
      </c>
      <c r="L48">
        <v>3215</v>
      </c>
      <c r="M48" t="s">
        <v>319</v>
      </c>
      <c r="N48" t="s">
        <v>319</v>
      </c>
      <c r="O48">
        <v>3215</v>
      </c>
      <c r="P48" t="s">
        <v>319</v>
      </c>
      <c r="Q48" t="s">
        <v>319</v>
      </c>
      <c r="R48" t="s">
        <v>321</v>
      </c>
      <c r="S48" s="25">
        <v>-656.06</v>
      </c>
      <c r="U48" s="25">
        <v>18</v>
      </c>
      <c r="IF48">
        <v>3215</v>
      </c>
      <c r="IG48" t="s">
        <v>319</v>
      </c>
      <c r="IH48" t="s">
        <v>320</v>
      </c>
      <c r="IK48">
        <v>-2</v>
      </c>
      <c r="IL48" t="s">
        <v>265</v>
      </c>
      <c r="IM48" t="s">
        <v>266</v>
      </c>
    </row>
    <row r="49" spans="1:247" x14ac:dyDescent="0.35">
      <c r="A49">
        <v>102288</v>
      </c>
      <c r="B49">
        <v>-1816767488</v>
      </c>
      <c r="C49">
        <v>3132</v>
      </c>
      <c r="D49" t="s">
        <v>316</v>
      </c>
      <c r="E49" t="s">
        <v>317</v>
      </c>
      <c r="F49">
        <v>3136</v>
      </c>
      <c r="G49" t="s">
        <v>318</v>
      </c>
      <c r="H49" t="s">
        <v>317</v>
      </c>
      <c r="I49">
        <v>331</v>
      </c>
      <c r="J49" t="s">
        <v>295</v>
      </c>
      <c r="K49" t="s">
        <v>314</v>
      </c>
      <c r="L49">
        <v>3215</v>
      </c>
      <c r="M49" t="s">
        <v>319</v>
      </c>
      <c r="N49" t="s">
        <v>319</v>
      </c>
      <c r="O49">
        <v>3215</v>
      </c>
      <c r="P49" t="s">
        <v>319</v>
      </c>
      <c r="Q49" t="s">
        <v>319</v>
      </c>
      <c r="R49" t="s">
        <v>321</v>
      </c>
      <c r="S49" s="25">
        <v>-726.35</v>
      </c>
      <c r="U49" s="25">
        <v>18</v>
      </c>
      <c r="IF49">
        <v>3215</v>
      </c>
      <c r="IG49" t="s">
        <v>319</v>
      </c>
      <c r="IH49" t="s">
        <v>320</v>
      </c>
      <c r="IK49">
        <v>-2</v>
      </c>
      <c r="IL49" t="s">
        <v>265</v>
      </c>
      <c r="IM49" t="s">
        <v>266</v>
      </c>
    </row>
    <row r="50" spans="1:247" x14ac:dyDescent="0.35">
      <c r="A50">
        <v>102301</v>
      </c>
      <c r="B50">
        <v>-1816767488</v>
      </c>
      <c r="C50">
        <v>3132</v>
      </c>
      <c r="D50" t="s">
        <v>316</v>
      </c>
      <c r="E50" t="s">
        <v>317</v>
      </c>
      <c r="F50">
        <v>3136</v>
      </c>
      <c r="G50" t="s">
        <v>318</v>
      </c>
      <c r="H50" t="s">
        <v>317</v>
      </c>
      <c r="I50">
        <v>412</v>
      </c>
      <c r="J50" t="s">
        <v>323</v>
      </c>
      <c r="K50" t="s">
        <v>315</v>
      </c>
      <c r="L50">
        <v>3215</v>
      </c>
      <c r="M50" t="s">
        <v>319</v>
      </c>
      <c r="N50" t="s">
        <v>319</v>
      </c>
      <c r="O50">
        <v>3215</v>
      </c>
      <c r="P50" t="s">
        <v>319</v>
      </c>
      <c r="Q50" t="s">
        <v>319</v>
      </c>
      <c r="R50" t="s">
        <v>269</v>
      </c>
      <c r="S50" s="25">
        <v>0</v>
      </c>
      <c r="U50" s="25">
        <v>20</v>
      </c>
      <c r="IF50">
        <v>3215</v>
      </c>
      <c r="IG50" t="s">
        <v>319</v>
      </c>
      <c r="IH50" t="s">
        <v>320</v>
      </c>
      <c r="IK50">
        <v>-2</v>
      </c>
      <c r="IL50" t="s">
        <v>265</v>
      </c>
      <c r="IM50" t="s">
        <v>266</v>
      </c>
    </row>
    <row r="51" spans="1:247" x14ac:dyDescent="0.35">
      <c r="A51">
        <v>102302</v>
      </c>
      <c r="B51">
        <v>-1816767488</v>
      </c>
      <c r="C51">
        <v>3132</v>
      </c>
      <c r="D51" t="s">
        <v>316</v>
      </c>
      <c r="E51" t="s">
        <v>317</v>
      </c>
      <c r="F51">
        <v>3136</v>
      </c>
      <c r="G51" t="s">
        <v>318</v>
      </c>
      <c r="H51" t="s">
        <v>317</v>
      </c>
      <c r="I51">
        <v>394</v>
      </c>
      <c r="J51" t="s">
        <v>293</v>
      </c>
      <c r="K51" t="s">
        <v>304</v>
      </c>
      <c r="L51">
        <v>3215</v>
      </c>
      <c r="M51" t="s">
        <v>319</v>
      </c>
      <c r="N51" t="s">
        <v>319</v>
      </c>
      <c r="O51">
        <v>3215</v>
      </c>
      <c r="P51" t="s">
        <v>319</v>
      </c>
      <c r="Q51" t="s">
        <v>319</v>
      </c>
      <c r="R51" t="s">
        <v>269</v>
      </c>
      <c r="S51" s="25">
        <v>0</v>
      </c>
      <c r="U51" s="25">
        <v>20</v>
      </c>
      <c r="IF51">
        <v>3215</v>
      </c>
      <c r="IG51" t="s">
        <v>319</v>
      </c>
      <c r="IH51" t="s">
        <v>320</v>
      </c>
      <c r="IK51">
        <v>-2</v>
      </c>
      <c r="IL51" t="s">
        <v>265</v>
      </c>
      <c r="IM51" t="s">
        <v>266</v>
      </c>
    </row>
    <row r="52" spans="1:247" x14ac:dyDescent="0.35">
      <c r="A52">
        <v>102303</v>
      </c>
      <c r="B52">
        <v>-1816767488</v>
      </c>
      <c r="C52">
        <v>3132</v>
      </c>
      <c r="D52" t="s">
        <v>316</v>
      </c>
      <c r="E52" t="s">
        <v>317</v>
      </c>
      <c r="F52">
        <v>3136</v>
      </c>
      <c r="G52" t="s">
        <v>318</v>
      </c>
      <c r="H52" t="s">
        <v>317</v>
      </c>
      <c r="I52">
        <v>391</v>
      </c>
      <c r="J52" t="s">
        <v>294</v>
      </c>
      <c r="K52" t="s">
        <v>305</v>
      </c>
      <c r="L52">
        <v>3215</v>
      </c>
      <c r="M52" t="s">
        <v>319</v>
      </c>
      <c r="N52" t="s">
        <v>319</v>
      </c>
      <c r="O52">
        <v>3215</v>
      </c>
      <c r="P52" t="s">
        <v>319</v>
      </c>
      <c r="Q52" t="s">
        <v>319</v>
      </c>
      <c r="R52" t="s">
        <v>269</v>
      </c>
      <c r="S52" s="25">
        <v>0</v>
      </c>
      <c r="U52" s="25">
        <v>20</v>
      </c>
      <c r="IF52">
        <v>3215</v>
      </c>
      <c r="IG52" t="s">
        <v>319</v>
      </c>
      <c r="IH52" t="s">
        <v>320</v>
      </c>
      <c r="IK52">
        <v>-2</v>
      </c>
      <c r="IL52" t="s">
        <v>265</v>
      </c>
      <c r="IM52" t="s">
        <v>266</v>
      </c>
    </row>
    <row r="53" spans="1:247" x14ac:dyDescent="0.35">
      <c r="A53">
        <v>102304</v>
      </c>
      <c r="B53">
        <v>-1816767488</v>
      </c>
      <c r="C53">
        <v>3132</v>
      </c>
      <c r="D53" t="s">
        <v>316</v>
      </c>
      <c r="E53" t="s">
        <v>317</v>
      </c>
      <c r="F53">
        <v>3136</v>
      </c>
      <c r="G53" t="s">
        <v>318</v>
      </c>
      <c r="H53" t="s">
        <v>317</v>
      </c>
      <c r="I53">
        <v>388</v>
      </c>
      <c r="J53" t="s">
        <v>301</v>
      </c>
      <c r="K53" t="s">
        <v>306</v>
      </c>
      <c r="L53">
        <v>3215</v>
      </c>
      <c r="M53" t="s">
        <v>319</v>
      </c>
      <c r="N53" t="s">
        <v>319</v>
      </c>
      <c r="O53">
        <v>3215</v>
      </c>
      <c r="P53" t="s">
        <v>319</v>
      </c>
      <c r="Q53" t="s">
        <v>319</v>
      </c>
      <c r="R53" t="s">
        <v>269</v>
      </c>
      <c r="S53" s="25">
        <v>0</v>
      </c>
      <c r="U53" s="25">
        <v>20</v>
      </c>
      <c r="IF53">
        <v>3215</v>
      </c>
      <c r="IG53" t="s">
        <v>319</v>
      </c>
      <c r="IH53" t="s">
        <v>320</v>
      </c>
      <c r="IK53">
        <v>-2</v>
      </c>
      <c r="IL53" t="s">
        <v>265</v>
      </c>
      <c r="IM53" t="s">
        <v>266</v>
      </c>
    </row>
    <row r="54" spans="1:247" x14ac:dyDescent="0.35">
      <c r="A54">
        <v>102305</v>
      </c>
      <c r="B54">
        <v>-1816767488</v>
      </c>
      <c r="C54">
        <v>3132</v>
      </c>
      <c r="D54" t="s">
        <v>316</v>
      </c>
      <c r="E54" t="s">
        <v>317</v>
      </c>
      <c r="F54">
        <v>3136</v>
      </c>
      <c r="G54" t="s">
        <v>318</v>
      </c>
      <c r="H54" t="s">
        <v>317</v>
      </c>
      <c r="I54">
        <v>380</v>
      </c>
      <c r="J54" t="s">
        <v>302</v>
      </c>
      <c r="K54" t="s">
        <v>307</v>
      </c>
      <c r="L54">
        <v>3215</v>
      </c>
      <c r="M54" t="s">
        <v>319</v>
      </c>
      <c r="N54" t="s">
        <v>319</v>
      </c>
      <c r="O54">
        <v>3215</v>
      </c>
      <c r="P54" t="s">
        <v>319</v>
      </c>
      <c r="Q54" t="s">
        <v>319</v>
      </c>
      <c r="R54" t="s">
        <v>269</v>
      </c>
      <c r="S54" s="25">
        <v>0</v>
      </c>
      <c r="U54" s="25">
        <v>20</v>
      </c>
      <c r="IF54">
        <v>3215</v>
      </c>
      <c r="IG54" t="s">
        <v>319</v>
      </c>
      <c r="IH54" t="s">
        <v>320</v>
      </c>
      <c r="IK54">
        <v>-2</v>
      </c>
      <c r="IL54" t="s">
        <v>265</v>
      </c>
      <c r="IM54" t="s">
        <v>266</v>
      </c>
    </row>
    <row r="55" spans="1:247" x14ac:dyDescent="0.35">
      <c r="A55">
        <v>102306</v>
      </c>
      <c r="B55">
        <v>-1816767488</v>
      </c>
      <c r="C55">
        <v>3132</v>
      </c>
      <c r="D55" t="s">
        <v>316</v>
      </c>
      <c r="E55" t="s">
        <v>317</v>
      </c>
      <c r="F55">
        <v>3136</v>
      </c>
      <c r="G55" t="s">
        <v>318</v>
      </c>
      <c r="H55" t="s">
        <v>317</v>
      </c>
      <c r="I55">
        <v>374</v>
      </c>
      <c r="J55" t="s">
        <v>303</v>
      </c>
      <c r="K55" t="s">
        <v>308</v>
      </c>
      <c r="L55">
        <v>3215</v>
      </c>
      <c r="M55" t="s">
        <v>319</v>
      </c>
      <c r="N55" t="s">
        <v>319</v>
      </c>
      <c r="O55">
        <v>3215</v>
      </c>
      <c r="P55" t="s">
        <v>319</v>
      </c>
      <c r="Q55" t="s">
        <v>319</v>
      </c>
      <c r="R55" t="s">
        <v>269</v>
      </c>
      <c r="S55" s="25">
        <v>0</v>
      </c>
      <c r="U55" s="25">
        <v>20</v>
      </c>
      <c r="IF55">
        <v>3215</v>
      </c>
      <c r="IG55" t="s">
        <v>319</v>
      </c>
      <c r="IH55" t="s">
        <v>320</v>
      </c>
      <c r="IK55">
        <v>-2</v>
      </c>
      <c r="IL55" t="s">
        <v>265</v>
      </c>
      <c r="IM55" t="s">
        <v>266</v>
      </c>
    </row>
    <row r="56" spans="1:247" x14ac:dyDescent="0.35">
      <c r="A56">
        <v>102307</v>
      </c>
      <c r="B56">
        <v>-1816767488</v>
      </c>
      <c r="C56">
        <v>3132</v>
      </c>
      <c r="D56" t="s">
        <v>316</v>
      </c>
      <c r="E56" t="s">
        <v>317</v>
      </c>
      <c r="F56">
        <v>3136</v>
      </c>
      <c r="G56" t="s">
        <v>318</v>
      </c>
      <c r="H56" t="s">
        <v>317</v>
      </c>
      <c r="I56">
        <v>368</v>
      </c>
      <c r="J56" t="s">
        <v>299</v>
      </c>
      <c r="K56" t="s">
        <v>309</v>
      </c>
      <c r="L56">
        <v>3215</v>
      </c>
      <c r="M56" t="s">
        <v>319</v>
      </c>
      <c r="N56" t="s">
        <v>319</v>
      </c>
      <c r="O56">
        <v>3215</v>
      </c>
      <c r="P56" t="s">
        <v>319</v>
      </c>
      <c r="Q56" t="s">
        <v>319</v>
      </c>
      <c r="R56" t="s">
        <v>269</v>
      </c>
      <c r="S56" s="25">
        <v>0</v>
      </c>
      <c r="U56" s="25">
        <v>20</v>
      </c>
      <c r="IF56">
        <v>3215</v>
      </c>
      <c r="IG56" t="s">
        <v>319</v>
      </c>
      <c r="IH56" t="s">
        <v>320</v>
      </c>
      <c r="IK56">
        <v>-2</v>
      </c>
      <c r="IL56" t="s">
        <v>265</v>
      </c>
      <c r="IM56" t="s">
        <v>266</v>
      </c>
    </row>
    <row r="57" spans="1:247" x14ac:dyDescent="0.35">
      <c r="A57">
        <v>102308</v>
      </c>
      <c r="B57">
        <v>-1816767488</v>
      </c>
      <c r="C57">
        <v>3132</v>
      </c>
      <c r="D57" t="s">
        <v>316</v>
      </c>
      <c r="E57" t="s">
        <v>317</v>
      </c>
      <c r="F57">
        <v>3136</v>
      </c>
      <c r="G57" t="s">
        <v>318</v>
      </c>
      <c r="H57" t="s">
        <v>317</v>
      </c>
      <c r="I57">
        <v>359</v>
      </c>
      <c r="J57" t="s">
        <v>300</v>
      </c>
      <c r="K57" t="s">
        <v>310</v>
      </c>
      <c r="L57">
        <v>3215</v>
      </c>
      <c r="M57" t="s">
        <v>319</v>
      </c>
      <c r="N57" t="s">
        <v>319</v>
      </c>
      <c r="O57">
        <v>3215</v>
      </c>
      <c r="P57" t="s">
        <v>319</v>
      </c>
      <c r="Q57" t="s">
        <v>319</v>
      </c>
      <c r="R57" t="s">
        <v>269</v>
      </c>
      <c r="S57" s="25">
        <v>0</v>
      </c>
      <c r="U57" s="25">
        <v>20</v>
      </c>
      <c r="IF57">
        <v>3215</v>
      </c>
      <c r="IG57" t="s">
        <v>319</v>
      </c>
      <c r="IH57" t="s">
        <v>320</v>
      </c>
      <c r="IK57">
        <v>-2</v>
      </c>
      <c r="IL57" t="s">
        <v>265</v>
      </c>
      <c r="IM57" t="s">
        <v>266</v>
      </c>
    </row>
    <row r="58" spans="1:247" x14ac:dyDescent="0.35">
      <c r="A58">
        <v>102309</v>
      </c>
      <c r="B58">
        <v>-1816767488</v>
      </c>
      <c r="C58">
        <v>3132</v>
      </c>
      <c r="D58" t="s">
        <v>316</v>
      </c>
      <c r="E58" t="s">
        <v>317</v>
      </c>
      <c r="F58">
        <v>3136</v>
      </c>
      <c r="G58" t="s">
        <v>318</v>
      </c>
      <c r="H58" t="s">
        <v>317</v>
      </c>
      <c r="I58">
        <v>355</v>
      </c>
      <c r="J58" t="s">
        <v>296</v>
      </c>
      <c r="K58" t="s">
        <v>311</v>
      </c>
      <c r="L58">
        <v>3215</v>
      </c>
      <c r="M58" t="s">
        <v>319</v>
      </c>
      <c r="N58" t="s">
        <v>319</v>
      </c>
      <c r="O58">
        <v>3215</v>
      </c>
      <c r="P58" t="s">
        <v>319</v>
      </c>
      <c r="Q58" t="s">
        <v>319</v>
      </c>
      <c r="R58" t="s">
        <v>269</v>
      </c>
      <c r="S58" s="25">
        <v>-144.9</v>
      </c>
      <c r="U58" s="25">
        <v>20</v>
      </c>
      <c r="IF58">
        <v>3215</v>
      </c>
      <c r="IG58" t="s">
        <v>319</v>
      </c>
      <c r="IH58" t="s">
        <v>320</v>
      </c>
      <c r="IK58">
        <v>-2</v>
      </c>
      <c r="IL58" t="s">
        <v>265</v>
      </c>
      <c r="IM58" t="s">
        <v>266</v>
      </c>
    </row>
    <row r="59" spans="1:247" x14ac:dyDescent="0.35">
      <c r="A59">
        <v>102310</v>
      </c>
      <c r="B59">
        <v>-1816767488</v>
      </c>
      <c r="C59">
        <v>3132</v>
      </c>
      <c r="D59" t="s">
        <v>316</v>
      </c>
      <c r="E59" t="s">
        <v>317</v>
      </c>
      <c r="F59">
        <v>3136</v>
      </c>
      <c r="G59" t="s">
        <v>318</v>
      </c>
      <c r="H59" t="s">
        <v>317</v>
      </c>
      <c r="I59">
        <v>346</v>
      </c>
      <c r="J59" t="s">
        <v>297</v>
      </c>
      <c r="K59" t="s">
        <v>312</v>
      </c>
      <c r="L59">
        <v>3215</v>
      </c>
      <c r="M59" t="s">
        <v>319</v>
      </c>
      <c r="N59" t="s">
        <v>319</v>
      </c>
      <c r="O59">
        <v>3215</v>
      </c>
      <c r="P59" t="s">
        <v>319</v>
      </c>
      <c r="Q59" t="s">
        <v>319</v>
      </c>
      <c r="R59" t="s">
        <v>269</v>
      </c>
      <c r="S59" s="25">
        <v>-99.73</v>
      </c>
      <c r="U59" s="25">
        <v>20</v>
      </c>
      <c r="IF59">
        <v>3215</v>
      </c>
      <c r="IG59" t="s">
        <v>319</v>
      </c>
      <c r="IH59" t="s">
        <v>320</v>
      </c>
      <c r="IK59">
        <v>-2</v>
      </c>
      <c r="IL59" t="s">
        <v>265</v>
      </c>
      <c r="IM59" t="s">
        <v>266</v>
      </c>
    </row>
    <row r="60" spans="1:247" x14ac:dyDescent="0.35">
      <c r="A60">
        <v>102311</v>
      </c>
      <c r="B60">
        <v>-1816767488</v>
      </c>
      <c r="C60">
        <v>3132</v>
      </c>
      <c r="D60" t="s">
        <v>316</v>
      </c>
      <c r="E60" t="s">
        <v>317</v>
      </c>
      <c r="F60">
        <v>3136</v>
      </c>
      <c r="G60" t="s">
        <v>318</v>
      </c>
      <c r="H60" t="s">
        <v>317</v>
      </c>
      <c r="I60">
        <v>340</v>
      </c>
      <c r="J60" t="s">
        <v>298</v>
      </c>
      <c r="K60" t="s">
        <v>313</v>
      </c>
      <c r="L60">
        <v>3215</v>
      </c>
      <c r="M60" t="s">
        <v>319</v>
      </c>
      <c r="N60" t="s">
        <v>319</v>
      </c>
      <c r="O60">
        <v>3215</v>
      </c>
      <c r="P60" t="s">
        <v>319</v>
      </c>
      <c r="Q60" t="s">
        <v>319</v>
      </c>
      <c r="R60" t="s">
        <v>269</v>
      </c>
      <c r="S60" s="25">
        <v>-135.24</v>
      </c>
      <c r="U60" s="25">
        <v>20</v>
      </c>
      <c r="IF60">
        <v>3215</v>
      </c>
      <c r="IG60" t="s">
        <v>319</v>
      </c>
      <c r="IH60" t="s">
        <v>320</v>
      </c>
      <c r="IK60">
        <v>-2</v>
      </c>
      <c r="IL60" t="s">
        <v>265</v>
      </c>
      <c r="IM60" t="s">
        <v>266</v>
      </c>
    </row>
    <row r="61" spans="1:247" x14ac:dyDescent="0.35">
      <c r="A61">
        <v>102312</v>
      </c>
      <c r="B61">
        <v>-1816767488</v>
      </c>
      <c r="C61">
        <v>3132</v>
      </c>
      <c r="D61" t="s">
        <v>316</v>
      </c>
      <c r="E61" t="s">
        <v>317</v>
      </c>
      <c r="F61">
        <v>3136</v>
      </c>
      <c r="G61" t="s">
        <v>318</v>
      </c>
      <c r="H61" t="s">
        <v>317</v>
      </c>
      <c r="I61">
        <v>331</v>
      </c>
      <c r="J61" t="s">
        <v>295</v>
      </c>
      <c r="K61" t="s">
        <v>314</v>
      </c>
      <c r="L61">
        <v>3215</v>
      </c>
      <c r="M61" t="s">
        <v>319</v>
      </c>
      <c r="N61" t="s">
        <v>319</v>
      </c>
      <c r="O61">
        <v>3215</v>
      </c>
      <c r="P61" t="s">
        <v>319</v>
      </c>
      <c r="Q61" t="s">
        <v>319</v>
      </c>
      <c r="R61" t="s">
        <v>269</v>
      </c>
      <c r="S61" s="25">
        <v>-149.72999999999999</v>
      </c>
      <c r="U61" s="25">
        <v>20</v>
      </c>
      <c r="IF61">
        <v>3215</v>
      </c>
      <c r="IG61" t="s">
        <v>319</v>
      </c>
      <c r="IH61" t="s">
        <v>320</v>
      </c>
      <c r="IK61">
        <v>-2</v>
      </c>
      <c r="IL61" t="s">
        <v>265</v>
      </c>
      <c r="IM61" t="s">
        <v>266</v>
      </c>
    </row>
    <row r="62" spans="1:247" x14ac:dyDescent="0.35">
      <c r="S62" s="25"/>
      <c r="U62" s="25"/>
    </row>
    <row r="63" spans="1:247" x14ac:dyDescent="0.35">
      <c r="S63" s="25"/>
      <c r="U63" s="25"/>
    </row>
    <row r="64" spans="1:247" x14ac:dyDescent="0.35">
      <c r="S64" s="25"/>
      <c r="U64" s="25"/>
    </row>
    <row r="65" spans="19:21" x14ac:dyDescent="0.35">
      <c r="S65" s="25"/>
      <c r="U65" s="25"/>
    </row>
    <row r="66" spans="19:21" x14ac:dyDescent="0.35">
      <c r="S66" s="25"/>
      <c r="U66" s="25"/>
    </row>
    <row r="67" spans="19:21" x14ac:dyDescent="0.35">
      <c r="S67" s="25"/>
      <c r="U67" s="25"/>
    </row>
    <row r="68" spans="19:21" x14ac:dyDescent="0.35">
      <c r="S68" s="25"/>
      <c r="U68" s="25"/>
    </row>
    <row r="69" spans="19:21" x14ac:dyDescent="0.35">
      <c r="S69" s="25"/>
      <c r="U69" s="25"/>
    </row>
    <row r="70" spans="19:21" x14ac:dyDescent="0.35">
      <c r="S70" s="25"/>
      <c r="U70" s="25"/>
    </row>
    <row r="71" spans="19:21" x14ac:dyDescent="0.35">
      <c r="S71" s="25"/>
      <c r="U71" s="25"/>
    </row>
    <row r="72" spans="19:21" x14ac:dyDescent="0.35">
      <c r="S72" s="25"/>
      <c r="U72" s="25"/>
    </row>
    <row r="73" spans="19:21" x14ac:dyDescent="0.35">
      <c r="S73" s="25"/>
      <c r="U73" s="25"/>
    </row>
    <row r="74" spans="19:21" x14ac:dyDescent="0.35">
      <c r="S74" s="25"/>
      <c r="U74" s="25"/>
    </row>
    <row r="75" spans="19:21" x14ac:dyDescent="0.35">
      <c r="S75" s="25"/>
      <c r="U75" s="25"/>
    </row>
    <row r="76" spans="19:21" x14ac:dyDescent="0.35">
      <c r="S76" s="25"/>
      <c r="U76" s="25"/>
    </row>
    <row r="77" spans="19:21" x14ac:dyDescent="0.35">
      <c r="S77" s="25"/>
      <c r="U77" s="25"/>
    </row>
    <row r="78" spans="19:21" x14ac:dyDescent="0.35">
      <c r="S78" s="25"/>
      <c r="U78" s="25"/>
    </row>
    <row r="79" spans="19:21" x14ac:dyDescent="0.35">
      <c r="S79" s="25"/>
      <c r="U79" s="25"/>
    </row>
    <row r="80" spans="19:21" x14ac:dyDescent="0.35">
      <c r="S80" s="25"/>
      <c r="U80" s="25"/>
    </row>
    <row r="81" spans="19:21" x14ac:dyDescent="0.35">
      <c r="S81" s="25"/>
      <c r="U81" s="25"/>
    </row>
    <row r="82" spans="19:21" x14ac:dyDescent="0.35">
      <c r="S82" s="25"/>
      <c r="U82" s="25"/>
    </row>
    <row r="83" spans="19:21" x14ac:dyDescent="0.35">
      <c r="S83" s="25"/>
      <c r="U83" s="25"/>
    </row>
    <row r="84" spans="19:21" x14ac:dyDescent="0.35">
      <c r="S84" s="25"/>
      <c r="U84" s="25"/>
    </row>
    <row r="85" spans="19:21" x14ac:dyDescent="0.35">
      <c r="S85" s="25"/>
      <c r="U85" s="25"/>
    </row>
    <row r="86" spans="19:21" x14ac:dyDescent="0.35">
      <c r="S86" s="25"/>
      <c r="U86" s="25"/>
    </row>
    <row r="87" spans="19:21" x14ac:dyDescent="0.35">
      <c r="S87" s="25"/>
      <c r="U87" s="25"/>
    </row>
    <row r="88" spans="19:21" x14ac:dyDescent="0.35">
      <c r="S88" s="25"/>
      <c r="U88" s="25"/>
    </row>
    <row r="89" spans="19:21" x14ac:dyDescent="0.35">
      <c r="S89" s="25"/>
      <c r="U89" s="25"/>
    </row>
    <row r="90" spans="19:21" x14ac:dyDescent="0.35">
      <c r="S90" s="25"/>
      <c r="U90" s="25"/>
    </row>
    <row r="91" spans="19:21" x14ac:dyDescent="0.35">
      <c r="S91" s="25"/>
      <c r="U91" s="25"/>
    </row>
    <row r="92" spans="19:21" x14ac:dyDescent="0.35">
      <c r="S92" s="25"/>
      <c r="U92" s="25"/>
    </row>
    <row r="93" spans="19:21" x14ac:dyDescent="0.35">
      <c r="S93" s="25"/>
      <c r="U93" s="25"/>
    </row>
    <row r="94" spans="19:21" x14ac:dyDescent="0.35">
      <c r="S94" s="25"/>
      <c r="U94" s="25"/>
    </row>
    <row r="95" spans="19:21" x14ac:dyDescent="0.35">
      <c r="S95" s="25"/>
      <c r="U95" s="25"/>
    </row>
    <row r="96" spans="19:21" x14ac:dyDescent="0.35">
      <c r="S96" s="25"/>
      <c r="U96" s="25"/>
    </row>
    <row r="97" spans="19:21" x14ac:dyDescent="0.35">
      <c r="S97" s="25"/>
      <c r="U97" s="25"/>
    </row>
    <row r="98" spans="19:21" x14ac:dyDescent="0.35">
      <c r="S98" s="25"/>
      <c r="U98" s="25"/>
    </row>
    <row r="99" spans="19:21" x14ac:dyDescent="0.35">
      <c r="S99" s="25"/>
      <c r="U99" s="25"/>
    </row>
    <row r="100" spans="19:21" x14ac:dyDescent="0.35">
      <c r="S100" s="25"/>
      <c r="U100" s="25"/>
    </row>
    <row r="101" spans="19:21" x14ac:dyDescent="0.35">
      <c r="S101" s="25"/>
      <c r="U101" s="25"/>
    </row>
    <row r="102" spans="19:21" x14ac:dyDescent="0.35">
      <c r="S102" s="25"/>
      <c r="U102" s="25"/>
    </row>
    <row r="103" spans="19:21" x14ac:dyDescent="0.35">
      <c r="S103" s="25"/>
      <c r="U103" s="25"/>
    </row>
    <row r="104" spans="19:21" x14ac:dyDescent="0.35">
      <c r="S104" s="25"/>
      <c r="U104" s="25"/>
    </row>
    <row r="105" spans="19:21" x14ac:dyDescent="0.35">
      <c r="S105" s="25"/>
      <c r="U105" s="25"/>
    </row>
    <row r="106" spans="19:21" x14ac:dyDescent="0.35">
      <c r="S106" s="25"/>
      <c r="U106" s="25"/>
    </row>
    <row r="107" spans="19:21" x14ac:dyDescent="0.35">
      <c r="S107" s="25"/>
      <c r="U107" s="25"/>
    </row>
    <row r="108" spans="19:21" x14ac:dyDescent="0.35">
      <c r="S108" s="25"/>
      <c r="U108" s="25"/>
    </row>
    <row r="109" spans="19:21" x14ac:dyDescent="0.35">
      <c r="S109" s="25"/>
      <c r="U109" s="25"/>
    </row>
    <row r="110" spans="19:21" x14ac:dyDescent="0.35">
      <c r="S110" s="25"/>
      <c r="U110" s="25"/>
    </row>
    <row r="111" spans="19:21" x14ac:dyDescent="0.35">
      <c r="S111" s="25"/>
      <c r="U111" s="25"/>
    </row>
    <row r="112" spans="19:21" x14ac:dyDescent="0.35">
      <c r="S112" s="25"/>
      <c r="U112" s="25"/>
    </row>
    <row r="113" spans="19:21" x14ac:dyDescent="0.35">
      <c r="S113" s="25"/>
      <c r="U113" s="25"/>
    </row>
    <row r="114" spans="19:21" x14ac:dyDescent="0.35">
      <c r="S114" s="25"/>
      <c r="U114" s="25"/>
    </row>
    <row r="115" spans="19:21" x14ac:dyDescent="0.35">
      <c r="S115" s="25"/>
      <c r="U115" s="25"/>
    </row>
    <row r="116" spans="19:21" x14ac:dyDescent="0.35">
      <c r="S116" s="25"/>
      <c r="U116" s="25"/>
    </row>
    <row r="117" spans="19:21" x14ac:dyDescent="0.35">
      <c r="S117" s="25"/>
      <c r="U117" s="25"/>
    </row>
    <row r="118" spans="19:21" x14ac:dyDescent="0.35">
      <c r="S118" s="25"/>
      <c r="U118" s="25"/>
    </row>
    <row r="119" spans="19:21" x14ac:dyDescent="0.35">
      <c r="S119" s="25"/>
      <c r="U119" s="25"/>
    </row>
    <row r="120" spans="19:21" x14ac:dyDescent="0.35">
      <c r="S120" s="25"/>
      <c r="U120" s="25"/>
    </row>
    <row r="121" spans="19:21" x14ac:dyDescent="0.35">
      <c r="S121" s="25"/>
      <c r="U121" s="25"/>
    </row>
    <row r="122" spans="19:21" x14ac:dyDescent="0.35">
      <c r="S122" s="25"/>
      <c r="U122" s="25"/>
    </row>
    <row r="123" spans="19:21" x14ac:dyDescent="0.35">
      <c r="S123" s="25"/>
      <c r="U123" s="25"/>
    </row>
    <row r="124" spans="19:21" x14ac:dyDescent="0.35">
      <c r="S124" s="25"/>
      <c r="U124" s="25"/>
    </row>
    <row r="125" spans="19:21" x14ac:dyDescent="0.35">
      <c r="S125" s="25"/>
      <c r="U125" s="25"/>
    </row>
    <row r="126" spans="19:21" x14ac:dyDescent="0.35">
      <c r="S126" s="25"/>
      <c r="U126" s="25"/>
    </row>
    <row r="127" spans="19:21" x14ac:dyDescent="0.35">
      <c r="S127" s="25"/>
      <c r="U127" s="25"/>
    </row>
    <row r="128" spans="19:21" x14ac:dyDescent="0.35">
      <c r="S128" s="25"/>
      <c r="U128" s="25"/>
    </row>
    <row r="129" spans="19:21" x14ac:dyDescent="0.35">
      <c r="S129" s="25"/>
      <c r="U129" s="25"/>
    </row>
    <row r="130" spans="19:21" x14ac:dyDescent="0.35">
      <c r="S130" s="25"/>
      <c r="U130" s="25"/>
    </row>
    <row r="131" spans="19:21" x14ac:dyDescent="0.35">
      <c r="S131" s="25"/>
      <c r="U131" s="25"/>
    </row>
    <row r="132" spans="19:21" x14ac:dyDescent="0.35">
      <c r="S132" s="25"/>
      <c r="U132" s="25"/>
    </row>
    <row r="133" spans="19:21" x14ac:dyDescent="0.35">
      <c r="S133" s="25"/>
      <c r="U133" s="25"/>
    </row>
    <row r="134" spans="19:21" x14ac:dyDescent="0.35">
      <c r="S134" s="25"/>
      <c r="U134" s="25"/>
    </row>
    <row r="135" spans="19:21" x14ac:dyDescent="0.35">
      <c r="S135" s="25"/>
      <c r="U135" s="25"/>
    </row>
    <row r="136" spans="19:21" x14ac:dyDescent="0.35">
      <c r="S136" s="25"/>
      <c r="U136" s="25"/>
    </row>
    <row r="137" spans="19:21" x14ac:dyDescent="0.35">
      <c r="S137" s="25"/>
      <c r="U137" s="25"/>
    </row>
    <row r="138" spans="19:21" x14ac:dyDescent="0.35">
      <c r="S138" s="25"/>
      <c r="U138" s="25"/>
    </row>
    <row r="139" spans="19:21" x14ac:dyDescent="0.35">
      <c r="S139" s="25"/>
      <c r="U139" s="25"/>
    </row>
    <row r="140" spans="19:21" x14ac:dyDescent="0.35">
      <c r="S140" s="25"/>
      <c r="U140" s="25"/>
    </row>
    <row r="141" spans="19:21" x14ac:dyDescent="0.35">
      <c r="S141" s="25"/>
      <c r="U141" s="25"/>
    </row>
    <row r="142" spans="19:21" x14ac:dyDescent="0.35">
      <c r="S142" s="25"/>
      <c r="U142" s="25"/>
    </row>
    <row r="143" spans="19:21" x14ac:dyDescent="0.35">
      <c r="S143" s="25"/>
      <c r="U143" s="25"/>
    </row>
    <row r="144" spans="19:21" x14ac:dyDescent="0.35">
      <c r="S144" s="25"/>
      <c r="U144" s="25"/>
    </row>
    <row r="145" spans="19:21" x14ac:dyDescent="0.35">
      <c r="S145" s="25"/>
      <c r="U145" s="25"/>
    </row>
    <row r="146" spans="19:21" x14ac:dyDescent="0.35">
      <c r="S146" s="25"/>
      <c r="U146" s="25"/>
    </row>
    <row r="147" spans="19:21" x14ac:dyDescent="0.35">
      <c r="S147" s="25"/>
      <c r="U147" s="25"/>
    </row>
    <row r="148" spans="19:21" x14ac:dyDescent="0.35">
      <c r="S148" s="25"/>
      <c r="U148" s="25"/>
    </row>
    <row r="149" spans="19:21" x14ac:dyDescent="0.35">
      <c r="S149" s="25"/>
      <c r="U149" s="25"/>
    </row>
    <row r="150" spans="19:21" x14ac:dyDescent="0.35">
      <c r="S150" s="25"/>
      <c r="U150" s="25"/>
    </row>
    <row r="151" spans="19:21" x14ac:dyDescent="0.35">
      <c r="S151" s="25"/>
      <c r="U151" s="25"/>
    </row>
    <row r="152" spans="19:21" x14ac:dyDescent="0.35">
      <c r="S152" s="25"/>
      <c r="U152" s="25"/>
    </row>
    <row r="153" spans="19:21" x14ac:dyDescent="0.35">
      <c r="S153" s="25"/>
      <c r="U153" s="25"/>
    </row>
    <row r="154" spans="19:21" x14ac:dyDescent="0.35">
      <c r="S154" s="25"/>
      <c r="U154" s="25"/>
    </row>
    <row r="155" spans="19:21" x14ac:dyDescent="0.35">
      <c r="S155" s="25"/>
      <c r="U155" s="25"/>
    </row>
    <row r="156" spans="19:21" x14ac:dyDescent="0.35">
      <c r="S156" s="25"/>
      <c r="U156" s="25"/>
    </row>
    <row r="157" spans="19:21" x14ac:dyDescent="0.35">
      <c r="S157" s="25"/>
      <c r="U157" s="25"/>
    </row>
    <row r="158" spans="19:21" x14ac:dyDescent="0.35">
      <c r="S158" s="25"/>
      <c r="U158" s="25"/>
    </row>
    <row r="159" spans="19:21" x14ac:dyDescent="0.35">
      <c r="S159" s="25"/>
      <c r="U159" s="25"/>
    </row>
    <row r="160" spans="19:21" x14ac:dyDescent="0.35">
      <c r="S160" s="25"/>
      <c r="U160" s="25"/>
    </row>
    <row r="161" spans="19:21" x14ac:dyDescent="0.35">
      <c r="S161" s="25"/>
      <c r="U161" s="25"/>
    </row>
    <row r="162" spans="19:21" x14ac:dyDescent="0.35">
      <c r="S162" s="25"/>
      <c r="U162" s="25"/>
    </row>
    <row r="163" spans="19:21" x14ac:dyDescent="0.35">
      <c r="S163" s="25"/>
      <c r="U163" s="25"/>
    </row>
    <row r="164" spans="19:21" x14ac:dyDescent="0.35">
      <c r="S164" s="25"/>
      <c r="U164" s="25"/>
    </row>
    <row r="165" spans="19:21" x14ac:dyDescent="0.35">
      <c r="S165" s="25"/>
      <c r="U165" s="25"/>
    </row>
    <row r="166" spans="19:21" x14ac:dyDescent="0.35">
      <c r="S166" s="25"/>
      <c r="U166" s="25"/>
    </row>
    <row r="167" spans="19:21" x14ac:dyDescent="0.35">
      <c r="S167" s="25"/>
      <c r="U167" s="25"/>
    </row>
    <row r="168" spans="19:21" x14ac:dyDescent="0.35">
      <c r="S168" s="25"/>
      <c r="U168" s="25"/>
    </row>
    <row r="169" spans="19:21" x14ac:dyDescent="0.35">
      <c r="S169" s="25"/>
      <c r="U169" s="25"/>
    </row>
    <row r="170" spans="19:21" x14ac:dyDescent="0.35">
      <c r="S170" s="25"/>
      <c r="U170" s="25"/>
    </row>
    <row r="171" spans="19:21" x14ac:dyDescent="0.35">
      <c r="S171" s="25"/>
      <c r="U171" s="25"/>
    </row>
    <row r="172" spans="19:21" x14ac:dyDescent="0.35">
      <c r="S172" s="25"/>
      <c r="U172" s="25"/>
    </row>
    <row r="173" spans="19:21" x14ac:dyDescent="0.35">
      <c r="S173" s="25"/>
      <c r="U173" s="25"/>
    </row>
    <row r="174" spans="19:21" x14ac:dyDescent="0.35">
      <c r="S174" s="25"/>
      <c r="U174" s="25"/>
    </row>
    <row r="175" spans="19:21" x14ac:dyDescent="0.35">
      <c r="S175" s="25"/>
      <c r="U175" s="25"/>
    </row>
    <row r="176" spans="19:21" x14ac:dyDescent="0.35">
      <c r="S176" s="25"/>
      <c r="U176" s="25"/>
    </row>
    <row r="177" spans="19:21" x14ac:dyDescent="0.35">
      <c r="S177" s="25"/>
      <c r="U177" s="25"/>
    </row>
    <row r="178" spans="19:21" x14ac:dyDescent="0.35">
      <c r="S178" s="25"/>
      <c r="U178" s="25"/>
    </row>
    <row r="179" spans="19:21" x14ac:dyDescent="0.35">
      <c r="S179" s="25"/>
      <c r="U179" s="25"/>
    </row>
    <row r="180" spans="19:21" x14ac:dyDescent="0.35">
      <c r="S180" s="25"/>
      <c r="U180" s="25"/>
    </row>
    <row r="181" spans="19:21" x14ac:dyDescent="0.35">
      <c r="S181" s="25"/>
      <c r="U181" s="25"/>
    </row>
    <row r="182" spans="19:21" x14ac:dyDescent="0.35">
      <c r="S182" s="25"/>
      <c r="U182" s="25"/>
    </row>
    <row r="183" spans="19:21" x14ac:dyDescent="0.35">
      <c r="S183" s="25"/>
      <c r="U183" s="25"/>
    </row>
    <row r="184" spans="19:21" x14ac:dyDescent="0.35">
      <c r="S184" s="25"/>
      <c r="U184" s="25"/>
    </row>
    <row r="185" spans="19:21" x14ac:dyDescent="0.35">
      <c r="S185" s="25"/>
      <c r="U185" s="25"/>
    </row>
    <row r="186" spans="19:21" x14ac:dyDescent="0.35">
      <c r="S186" s="25"/>
      <c r="U186" s="25"/>
    </row>
    <row r="187" spans="19:21" x14ac:dyDescent="0.35">
      <c r="S187" s="25"/>
      <c r="U187" s="25"/>
    </row>
    <row r="188" spans="19:21" x14ac:dyDescent="0.35">
      <c r="S188" s="25"/>
      <c r="U188" s="25"/>
    </row>
    <row r="189" spans="19:21" x14ac:dyDescent="0.35">
      <c r="S189" s="25"/>
      <c r="U189" s="25"/>
    </row>
    <row r="190" spans="19:21" x14ac:dyDescent="0.35">
      <c r="S190" s="25"/>
      <c r="U190" s="25"/>
    </row>
    <row r="191" spans="19:21" x14ac:dyDescent="0.35">
      <c r="S191" s="25"/>
      <c r="U191" s="25"/>
    </row>
    <row r="192" spans="19:21" x14ac:dyDescent="0.35">
      <c r="S192" s="25"/>
      <c r="U192" s="25"/>
    </row>
    <row r="193" spans="19:21" x14ac:dyDescent="0.35">
      <c r="S193" s="25"/>
      <c r="U193" s="25"/>
    </row>
    <row r="194" spans="19:21" x14ac:dyDescent="0.35">
      <c r="S194" s="25"/>
      <c r="U194" s="25"/>
    </row>
    <row r="195" spans="19:21" x14ac:dyDescent="0.35">
      <c r="S195" s="25"/>
      <c r="U195" s="25"/>
    </row>
    <row r="196" spans="19:21" x14ac:dyDescent="0.35">
      <c r="S196" s="25"/>
      <c r="U196" s="25"/>
    </row>
    <row r="197" spans="19:21" x14ac:dyDescent="0.35">
      <c r="S197" s="25"/>
      <c r="U197" s="25"/>
    </row>
    <row r="198" spans="19:21" x14ac:dyDescent="0.35">
      <c r="S198" s="25"/>
      <c r="U198" s="25"/>
    </row>
    <row r="199" spans="19:21" x14ac:dyDescent="0.35">
      <c r="S199" s="25"/>
      <c r="U199" s="25"/>
    </row>
    <row r="200" spans="19:21" x14ac:dyDescent="0.35">
      <c r="S200" s="25"/>
      <c r="U200" s="25"/>
    </row>
    <row r="201" spans="19:21" x14ac:dyDescent="0.35">
      <c r="S201" s="25"/>
      <c r="U201" s="25"/>
    </row>
    <row r="202" spans="19:21" x14ac:dyDescent="0.35">
      <c r="S202" s="25"/>
      <c r="U202" s="25"/>
    </row>
    <row r="203" spans="19:21" x14ac:dyDescent="0.35">
      <c r="S203" s="25"/>
      <c r="U203" s="25"/>
    </row>
    <row r="204" spans="19:21" x14ac:dyDescent="0.35">
      <c r="S204" s="25"/>
      <c r="U204" s="25"/>
    </row>
    <row r="205" spans="19:21" x14ac:dyDescent="0.35">
      <c r="S205" s="25"/>
      <c r="U205" s="25"/>
    </row>
    <row r="206" spans="19:21" x14ac:dyDescent="0.35">
      <c r="S206" s="25"/>
      <c r="U206" s="25"/>
    </row>
    <row r="207" spans="19:21" x14ac:dyDescent="0.35">
      <c r="S207" s="25"/>
      <c r="U207" s="25"/>
    </row>
    <row r="208" spans="19:21" x14ac:dyDescent="0.35">
      <c r="S208" s="25"/>
      <c r="U208" s="25"/>
    </row>
    <row r="209" spans="19:21" x14ac:dyDescent="0.35">
      <c r="S209" s="25"/>
      <c r="U209" s="25"/>
    </row>
    <row r="210" spans="19:21" x14ac:dyDescent="0.35">
      <c r="S210" s="25"/>
      <c r="U210" s="25"/>
    </row>
    <row r="211" spans="19:21" x14ac:dyDescent="0.35">
      <c r="S211" s="25"/>
      <c r="U211" s="25"/>
    </row>
    <row r="212" spans="19:21" x14ac:dyDescent="0.35">
      <c r="S212" s="25"/>
      <c r="U212" s="25"/>
    </row>
    <row r="213" spans="19:21" x14ac:dyDescent="0.35">
      <c r="S213" s="25"/>
      <c r="U213" s="25"/>
    </row>
    <row r="214" spans="19:21" x14ac:dyDescent="0.35">
      <c r="S214" s="25"/>
      <c r="U214" s="25"/>
    </row>
    <row r="215" spans="19:21" x14ac:dyDescent="0.35">
      <c r="S215" s="25"/>
      <c r="U215" s="25"/>
    </row>
    <row r="216" spans="19:21" x14ac:dyDescent="0.35">
      <c r="S216" s="25"/>
      <c r="U216" s="25"/>
    </row>
    <row r="217" spans="19:21" x14ac:dyDescent="0.35">
      <c r="S217" s="25"/>
      <c r="U217" s="25"/>
    </row>
    <row r="218" spans="19:21" x14ac:dyDescent="0.35">
      <c r="S218" s="25"/>
      <c r="U218" s="25"/>
    </row>
    <row r="219" spans="19:21" x14ac:dyDescent="0.35">
      <c r="S219" s="25"/>
      <c r="U219" s="25"/>
    </row>
    <row r="220" spans="19:21" x14ac:dyDescent="0.35">
      <c r="S220" s="25"/>
      <c r="U220" s="25"/>
    </row>
    <row r="221" spans="19:21" x14ac:dyDescent="0.35">
      <c r="S221" s="25"/>
      <c r="U221" s="25"/>
    </row>
    <row r="222" spans="19:21" x14ac:dyDescent="0.35">
      <c r="S222" s="25"/>
      <c r="U222" s="25"/>
    </row>
    <row r="223" spans="19:21" x14ac:dyDescent="0.35">
      <c r="S223" s="25"/>
      <c r="U223" s="25"/>
    </row>
    <row r="224" spans="19:21" x14ac:dyDescent="0.35">
      <c r="S224" s="25"/>
      <c r="U224" s="25"/>
    </row>
    <row r="225" spans="19:21" x14ac:dyDescent="0.35">
      <c r="S225" s="25"/>
      <c r="U225" s="25"/>
    </row>
    <row r="226" spans="19:21" x14ac:dyDescent="0.35">
      <c r="S226" s="25"/>
      <c r="U226" s="25"/>
    </row>
    <row r="227" spans="19:21" x14ac:dyDescent="0.35">
      <c r="S227" s="25"/>
      <c r="U227" s="25"/>
    </row>
    <row r="228" spans="19:21" x14ac:dyDescent="0.35">
      <c r="S228" s="25"/>
      <c r="U228" s="25"/>
    </row>
    <row r="229" spans="19:21" x14ac:dyDescent="0.35">
      <c r="S229" s="25"/>
      <c r="U229" s="25"/>
    </row>
    <row r="230" spans="19:21" x14ac:dyDescent="0.35">
      <c r="S230" s="25"/>
      <c r="U230" s="25"/>
    </row>
    <row r="231" spans="19:21" x14ac:dyDescent="0.35">
      <c r="S231" s="25"/>
      <c r="U231" s="25"/>
    </row>
    <row r="232" spans="19:21" x14ac:dyDescent="0.35">
      <c r="S232" s="25"/>
      <c r="U232" s="25"/>
    </row>
    <row r="233" spans="19:21" x14ac:dyDescent="0.35">
      <c r="S233" s="25"/>
      <c r="U233" s="25"/>
    </row>
    <row r="234" spans="19:21" x14ac:dyDescent="0.35">
      <c r="S234" s="25"/>
      <c r="U234" s="25"/>
    </row>
    <row r="235" spans="19:21" x14ac:dyDescent="0.35">
      <c r="S235" s="25"/>
      <c r="U235" s="25"/>
    </row>
    <row r="236" spans="19:21" x14ac:dyDescent="0.35">
      <c r="S236" s="25"/>
      <c r="U236" s="25"/>
    </row>
    <row r="237" spans="19:21" x14ac:dyDescent="0.35">
      <c r="S237" s="25"/>
      <c r="U237" s="25"/>
    </row>
    <row r="238" spans="19:21" x14ac:dyDescent="0.35">
      <c r="S238" s="25"/>
      <c r="U238" s="25"/>
    </row>
    <row r="239" spans="19:21" x14ac:dyDescent="0.35">
      <c r="S239" s="25"/>
      <c r="U239" s="25"/>
    </row>
    <row r="240" spans="19:21" x14ac:dyDescent="0.35">
      <c r="S240" s="25"/>
      <c r="U240" s="25"/>
    </row>
    <row r="241" spans="19:21" x14ac:dyDescent="0.35">
      <c r="S241" s="25"/>
      <c r="U241" s="25"/>
    </row>
    <row r="242" spans="19:21" x14ac:dyDescent="0.35">
      <c r="S242" s="25"/>
      <c r="U242" s="25"/>
    </row>
    <row r="243" spans="19:21" x14ac:dyDescent="0.35">
      <c r="S243" s="25"/>
      <c r="U243" s="25"/>
    </row>
    <row r="244" spans="19:21" x14ac:dyDescent="0.35">
      <c r="S244" s="25"/>
      <c r="U244" s="25"/>
    </row>
    <row r="245" spans="19:21" x14ac:dyDescent="0.35">
      <c r="S245" s="25"/>
      <c r="U245" s="25"/>
    </row>
    <row r="246" spans="19:21" x14ac:dyDescent="0.35">
      <c r="S246" s="25"/>
      <c r="U246" s="25"/>
    </row>
    <row r="247" spans="19:21" x14ac:dyDescent="0.35">
      <c r="S247" s="25"/>
      <c r="U247" s="25"/>
    </row>
    <row r="248" spans="19:21" x14ac:dyDescent="0.35">
      <c r="S248" s="25"/>
      <c r="U248" s="25"/>
    </row>
    <row r="249" spans="19:21" x14ac:dyDescent="0.35">
      <c r="S249" s="25"/>
      <c r="U249" s="25"/>
    </row>
    <row r="250" spans="19:21" x14ac:dyDescent="0.35">
      <c r="S250" s="25"/>
      <c r="U250" s="25"/>
    </row>
    <row r="251" spans="19:21" x14ac:dyDescent="0.35">
      <c r="S251" s="25"/>
      <c r="U251" s="25"/>
    </row>
    <row r="252" spans="19:21" x14ac:dyDescent="0.35">
      <c r="S252" s="25"/>
      <c r="U252" s="25"/>
    </row>
    <row r="253" spans="19:21" x14ac:dyDescent="0.35">
      <c r="S253" s="25"/>
      <c r="U253" s="25"/>
    </row>
    <row r="254" spans="19:21" x14ac:dyDescent="0.35">
      <c r="S254" s="25"/>
      <c r="U254" s="25"/>
    </row>
    <row r="255" spans="19:21" x14ac:dyDescent="0.35">
      <c r="S255" s="25"/>
      <c r="U255" s="25"/>
    </row>
    <row r="256" spans="19:21" x14ac:dyDescent="0.35">
      <c r="S256" s="25"/>
      <c r="U256" s="25"/>
    </row>
    <row r="257" spans="19:21" x14ac:dyDescent="0.35">
      <c r="S257" s="25"/>
      <c r="U257" s="25"/>
    </row>
    <row r="258" spans="19:21" x14ac:dyDescent="0.35">
      <c r="S258" s="25"/>
      <c r="U258" s="25"/>
    </row>
    <row r="259" spans="19:21" x14ac:dyDescent="0.35">
      <c r="S259" s="25"/>
      <c r="U259" s="25"/>
    </row>
    <row r="260" spans="19:21" x14ac:dyDescent="0.35">
      <c r="S260" s="25"/>
      <c r="U260" s="25"/>
    </row>
    <row r="261" spans="19:21" x14ac:dyDescent="0.35">
      <c r="S261" s="25"/>
      <c r="U261" s="25"/>
    </row>
    <row r="262" spans="19:21" x14ac:dyDescent="0.35">
      <c r="S262" s="25"/>
      <c r="U262" s="25"/>
    </row>
    <row r="263" spans="19:21" x14ac:dyDescent="0.35">
      <c r="S263" s="25"/>
      <c r="U263" s="25"/>
    </row>
    <row r="264" spans="19:21" x14ac:dyDescent="0.35">
      <c r="S264" s="25"/>
      <c r="U264" s="25"/>
    </row>
    <row r="265" spans="19:21" x14ac:dyDescent="0.35">
      <c r="S265" s="25"/>
      <c r="U265" s="25"/>
    </row>
    <row r="266" spans="19:21" x14ac:dyDescent="0.35">
      <c r="S266" s="25"/>
      <c r="U266" s="25"/>
    </row>
    <row r="267" spans="19:21" x14ac:dyDescent="0.35">
      <c r="S267" s="25"/>
      <c r="U267" s="25"/>
    </row>
    <row r="268" spans="19:21" x14ac:dyDescent="0.35">
      <c r="S268" s="25"/>
      <c r="U268" s="25"/>
    </row>
    <row r="269" spans="19:21" x14ac:dyDescent="0.35">
      <c r="S269" s="25"/>
      <c r="U269" s="25"/>
    </row>
    <row r="270" spans="19:21" x14ac:dyDescent="0.35">
      <c r="S270" s="25"/>
      <c r="U270" s="25"/>
    </row>
    <row r="271" spans="19:21" x14ac:dyDescent="0.35">
      <c r="S271" s="25"/>
      <c r="U271" s="25"/>
    </row>
    <row r="272" spans="19:21" x14ac:dyDescent="0.35">
      <c r="S272" s="25"/>
      <c r="U272" s="25"/>
    </row>
    <row r="273" spans="19:21" x14ac:dyDescent="0.35">
      <c r="S273" s="25"/>
      <c r="U273" s="25"/>
    </row>
    <row r="274" spans="19:21" x14ac:dyDescent="0.35">
      <c r="S274" s="25"/>
      <c r="U274" s="25"/>
    </row>
    <row r="275" spans="19:21" x14ac:dyDescent="0.35">
      <c r="S275" s="25"/>
      <c r="U275" s="25"/>
    </row>
    <row r="276" spans="19:21" x14ac:dyDescent="0.35">
      <c r="S276" s="25"/>
      <c r="U276" s="25"/>
    </row>
    <row r="277" spans="19:21" x14ac:dyDescent="0.35">
      <c r="S277" s="25"/>
      <c r="U277" s="25"/>
    </row>
    <row r="278" spans="19:21" x14ac:dyDescent="0.35">
      <c r="S278" s="25"/>
      <c r="U278" s="25"/>
    </row>
    <row r="279" spans="19:21" x14ac:dyDescent="0.35">
      <c r="S279" s="25"/>
      <c r="U279" s="25"/>
    </row>
    <row r="280" spans="19:21" x14ac:dyDescent="0.35">
      <c r="S280" s="25"/>
      <c r="U280" s="25"/>
    </row>
    <row r="281" spans="19:21" x14ac:dyDescent="0.35">
      <c r="S281" s="25"/>
      <c r="U281" s="25"/>
    </row>
    <row r="282" spans="19:21" x14ac:dyDescent="0.35">
      <c r="S282" s="25"/>
      <c r="U282" s="25"/>
    </row>
    <row r="283" spans="19:21" x14ac:dyDescent="0.35">
      <c r="S283" s="25"/>
      <c r="U283" s="25"/>
    </row>
    <row r="284" spans="19:21" x14ac:dyDescent="0.35">
      <c r="S284" s="25"/>
      <c r="U284" s="25"/>
    </row>
    <row r="285" spans="19:21" x14ac:dyDescent="0.35">
      <c r="S285" s="25"/>
      <c r="U285" s="25"/>
    </row>
    <row r="286" spans="19:21" x14ac:dyDescent="0.35">
      <c r="S286" s="25"/>
      <c r="U286" s="25"/>
    </row>
    <row r="287" spans="19:21" x14ac:dyDescent="0.35">
      <c r="S287" s="25"/>
      <c r="U287" s="25"/>
    </row>
    <row r="288" spans="19:21" x14ac:dyDescent="0.35">
      <c r="S288" s="25"/>
      <c r="U288" s="25"/>
    </row>
    <row r="289" spans="19:21" x14ac:dyDescent="0.35">
      <c r="S289" s="25"/>
      <c r="U289" s="25"/>
    </row>
    <row r="290" spans="19:21" x14ac:dyDescent="0.35">
      <c r="S290" s="25"/>
      <c r="U290" s="25"/>
    </row>
    <row r="291" spans="19:21" x14ac:dyDescent="0.35">
      <c r="S291" s="25"/>
      <c r="U291" s="25"/>
    </row>
    <row r="292" spans="19:21" x14ac:dyDescent="0.35">
      <c r="S292" s="25"/>
      <c r="U292" s="25"/>
    </row>
    <row r="293" spans="19:21" x14ac:dyDescent="0.35">
      <c r="S293" s="25"/>
      <c r="U293" s="25"/>
    </row>
    <row r="294" spans="19:21" x14ac:dyDescent="0.35">
      <c r="S294" s="25"/>
      <c r="U294" s="25"/>
    </row>
    <row r="295" spans="19:21" x14ac:dyDescent="0.35">
      <c r="S295" s="25"/>
      <c r="U295" s="25"/>
    </row>
    <row r="296" spans="19:21" x14ac:dyDescent="0.35">
      <c r="S296" s="25"/>
      <c r="U296" s="25"/>
    </row>
    <row r="297" spans="19:21" x14ac:dyDescent="0.35">
      <c r="S297" s="25"/>
      <c r="U297" s="25"/>
    </row>
    <row r="298" spans="19:21" x14ac:dyDescent="0.35">
      <c r="S298" s="25"/>
      <c r="U298" s="25"/>
    </row>
    <row r="299" spans="19:21" x14ac:dyDescent="0.35">
      <c r="S299" s="25"/>
      <c r="U299" s="25"/>
    </row>
    <row r="300" spans="19:21" x14ac:dyDescent="0.35">
      <c r="S300" s="25"/>
      <c r="U300" s="25"/>
    </row>
    <row r="301" spans="19:21" x14ac:dyDescent="0.35">
      <c r="S301" s="25"/>
      <c r="U301" s="25"/>
    </row>
    <row r="302" spans="19:21" x14ac:dyDescent="0.35">
      <c r="S302" s="25"/>
      <c r="U302" s="25"/>
    </row>
    <row r="303" spans="19:21" x14ac:dyDescent="0.35">
      <c r="S303" s="25"/>
      <c r="U303" s="25"/>
    </row>
    <row r="304" spans="19:21" x14ac:dyDescent="0.35">
      <c r="S304" s="25"/>
      <c r="U304" s="25"/>
    </row>
    <row r="305" spans="19:21" x14ac:dyDescent="0.35">
      <c r="S305" s="25"/>
      <c r="U305" s="25"/>
    </row>
    <row r="306" spans="19:21" x14ac:dyDescent="0.35">
      <c r="S306" s="25"/>
      <c r="U306" s="25"/>
    </row>
    <row r="307" spans="19:21" x14ac:dyDescent="0.35">
      <c r="S307" s="25"/>
      <c r="U307" s="25"/>
    </row>
    <row r="308" spans="19:21" x14ac:dyDescent="0.35">
      <c r="S308" s="25"/>
      <c r="U308" s="25"/>
    </row>
    <row r="309" spans="19:21" x14ac:dyDescent="0.35">
      <c r="S309" s="25"/>
      <c r="U309" s="25"/>
    </row>
    <row r="310" spans="19:21" x14ac:dyDescent="0.35">
      <c r="S310" s="25"/>
      <c r="U310" s="25"/>
    </row>
    <row r="311" spans="19:21" x14ac:dyDescent="0.35">
      <c r="S311" s="25"/>
      <c r="U311" s="25"/>
    </row>
    <row r="312" spans="19:21" x14ac:dyDescent="0.35">
      <c r="S312" s="25"/>
      <c r="U312" s="25"/>
    </row>
    <row r="313" spans="19:21" x14ac:dyDescent="0.35">
      <c r="S313" s="25"/>
      <c r="U313" s="25"/>
    </row>
    <row r="314" spans="19:21" x14ac:dyDescent="0.35">
      <c r="S314" s="25"/>
      <c r="U314" s="25"/>
    </row>
    <row r="315" spans="19:21" x14ac:dyDescent="0.35">
      <c r="S315" s="25"/>
      <c r="U315" s="25"/>
    </row>
    <row r="316" spans="19:21" x14ac:dyDescent="0.35">
      <c r="S316" s="25"/>
      <c r="U316" s="25"/>
    </row>
    <row r="317" spans="19:21" x14ac:dyDescent="0.35">
      <c r="S317" s="25"/>
      <c r="U317" s="25"/>
    </row>
    <row r="318" spans="19:21" x14ac:dyDescent="0.35">
      <c r="S318" s="25"/>
      <c r="U318" s="25"/>
    </row>
    <row r="319" spans="19:21" x14ac:dyDescent="0.35">
      <c r="S319" s="25"/>
      <c r="U319" s="25"/>
    </row>
    <row r="320" spans="19:21" x14ac:dyDescent="0.35">
      <c r="S320" s="25"/>
      <c r="U320" s="25"/>
    </row>
    <row r="321" spans="19:21" x14ac:dyDescent="0.35">
      <c r="S321" s="25"/>
      <c r="U321" s="25"/>
    </row>
    <row r="322" spans="19:21" x14ac:dyDescent="0.35">
      <c r="S322" s="25"/>
      <c r="U322" s="25"/>
    </row>
    <row r="323" spans="19:21" x14ac:dyDescent="0.35">
      <c r="S323" s="25"/>
      <c r="U323" s="25"/>
    </row>
    <row r="324" spans="19:21" x14ac:dyDescent="0.35">
      <c r="S324" s="25"/>
      <c r="U324" s="25"/>
    </row>
    <row r="325" spans="19:21" x14ac:dyDescent="0.35">
      <c r="S325" s="25"/>
      <c r="U325" s="25"/>
    </row>
    <row r="326" spans="19:21" x14ac:dyDescent="0.35">
      <c r="S326" s="25"/>
      <c r="U326" s="25"/>
    </row>
    <row r="327" spans="19:21" x14ac:dyDescent="0.35">
      <c r="S327" s="25"/>
      <c r="U327" s="25"/>
    </row>
    <row r="328" spans="19:21" x14ac:dyDescent="0.35">
      <c r="S328" s="25"/>
      <c r="U328" s="25"/>
    </row>
    <row r="329" spans="19:21" x14ac:dyDescent="0.35">
      <c r="S329" s="25"/>
      <c r="U329" s="25"/>
    </row>
    <row r="330" spans="19:21" x14ac:dyDescent="0.35">
      <c r="S330" s="25"/>
      <c r="U330" s="25"/>
    </row>
    <row r="331" spans="19:21" x14ac:dyDescent="0.35">
      <c r="S331" s="25"/>
      <c r="U331" s="25"/>
    </row>
    <row r="332" spans="19:21" x14ac:dyDescent="0.35">
      <c r="S332" s="25"/>
      <c r="U332" s="25"/>
    </row>
    <row r="333" spans="19:21" x14ac:dyDescent="0.35">
      <c r="S333" s="25"/>
      <c r="U333" s="25"/>
    </row>
    <row r="334" spans="19:21" x14ac:dyDescent="0.35">
      <c r="S334" s="25"/>
      <c r="U334" s="25"/>
    </row>
    <row r="335" spans="19:21" x14ac:dyDescent="0.35">
      <c r="S335" s="25"/>
      <c r="U335" s="25"/>
    </row>
    <row r="336" spans="19:21" x14ac:dyDescent="0.35">
      <c r="S336" s="25"/>
      <c r="U336" s="25"/>
    </row>
    <row r="337" spans="19:21" x14ac:dyDescent="0.35">
      <c r="S337" s="25"/>
      <c r="U337" s="25"/>
    </row>
    <row r="338" spans="19:21" x14ac:dyDescent="0.35">
      <c r="S338" s="25"/>
      <c r="U338" s="25"/>
    </row>
    <row r="339" spans="19:21" x14ac:dyDescent="0.35">
      <c r="S339" s="25"/>
      <c r="U339" s="25"/>
    </row>
    <row r="340" spans="19:21" x14ac:dyDescent="0.35">
      <c r="S340" s="25"/>
      <c r="U340" s="25"/>
    </row>
    <row r="341" spans="19:21" x14ac:dyDescent="0.35">
      <c r="S341" s="25"/>
      <c r="U341" s="25"/>
    </row>
    <row r="342" spans="19:21" x14ac:dyDescent="0.35">
      <c r="S342" s="25"/>
      <c r="U342" s="25"/>
    </row>
    <row r="343" spans="19:21" x14ac:dyDescent="0.35">
      <c r="S343" s="25"/>
      <c r="U343" s="25"/>
    </row>
    <row r="344" spans="19:21" x14ac:dyDescent="0.35">
      <c r="S344" s="25"/>
      <c r="U344" s="25"/>
    </row>
    <row r="345" spans="19:21" x14ac:dyDescent="0.35">
      <c r="S345" s="25"/>
      <c r="U345" s="25"/>
    </row>
    <row r="346" spans="19:21" x14ac:dyDescent="0.35">
      <c r="S346" s="25"/>
      <c r="U346" s="25"/>
    </row>
    <row r="347" spans="19:21" x14ac:dyDescent="0.35">
      <c r="S347" s="25"/>
      <c r="U347" s="25"/>
    </row>
    <row r="348" spans="19:21" x14ac:dyDescent="0.35">
      <c r="S348" s="25"/>
      <c r="U348" s="25"/>
    </row>
    <row r="349" spans="19:21" x14ac:dyDescent="0.35">
      <c r="S349" s="25"/>
      <c r="U349" s="25"/>
    </row>
    <row r="350" spans="19:21" x14ac:dyDescent="0.35">
      <c r="S350" s="25"/>
      <c r="U350" s="25"/>
    </row>
    <row r="351" spans="19:21" x14ac:dyDescent="0.35">
      <c r="S351" s="25"/>
      <c r="U351" s="25"/>
    </row>
    <row r="352" spans="19:21" x14ac:dyDescent="0.35">
      <c r="S352" s="25"/>
      <c r="U352" s="25"/>
    </row>
    <row r="353" spans="19:21" x14ac:dyDescent="0.35">
      <c r="S353" s="25"/>
      <c r="U353" s="25"/>
    </row>
    <row r="354" spans="19:21" x14ac:dyDescent="0.35">
      <c r="S354" s="25"/>
      <c r="U354" s="25"/>
    </row>
    <row r="355" spans="19:21" x14ac:dyDescent="0.35">
      <c r="S355" s="25"/>
      <c r="U355" s="25"/>
    </row>
    <row r="356" spans="19:21" x14ac:dyDescent="0.35">
      <c r="S356" s="25"/>
      <c r="U356" s="25"/>
    </row>
    <row r="357" spans="19:21" x14ac:dyDescent="0.35">
      <c r="S357" s="25"/>
      <c r="U357" s="25"/>
    </row>
    <row r="358" spans="19:21" x14ac:dyDescent="0.35">
      <c r="S358" s="25"/>
      <c r="U358" s="25"/>
    </row>
    <row r="359" spans="19:21" x14ac:dyDescent="0.35">
      <c r="S359" s="25"/>
      <c r="U359" s="25"/>
    </row>
    <row r="360" spans="19:21" x14ac:dyDescent="0.35">
      <c r="S360" s="25"/>
      <c r="U360" s="25"/>
    </row>
    <row r="361" spans="19:21" x14ac:dyDescent="0.35">
      <c r="S361" s="25"/>
      <c r="U361" s="25"/>
    </row>
    <row r="362" spans="19:21" x14ac:dyDescent="0.35">
      <c r="S362" s="25"/>
      <c r="U362" s="25"/>
    </row>
    <row r="363" spans="19:21" x14ac:dyDescent="0.35">
      <c r="S363" s="25"/>
      <c r="U363" s="25"/>
    </row>
    <row r="364" spans="19:21" x14ac:dyDescent="0.35">
      <c r="S364" s="25"/>
      <c r="U364" s="25"/>
    </row>
    <row r="365" spans="19:21" x14ac:dyDescent="0.35">
      <c r="S365" s="25"/>
      <c r="U365" s="25"/>
    </row>
    <row r="366" spans="19:21" x14ac:dyDescent="0.35">
      <c r="S366" s="25"/>
      <c r="U366" s="25"/>
    </row>
    <row r="367" spans="19:21" x14ac:dyDescent="0.35">
      <c r="S367" s="25"/>
      <c r="U367" s="25"/>
    </row>
    <row r="368" spans="19:21" x14ac:dyDescent="0.35">
      <c r="S368" s="25"/>
      <c r="U368" s="25"/>
    </row>
    <row r="369" spans="19:21" x14ac:dyDescent="0.35">
      <c r="S369" s="25"/>
      <c r="U369" s="25"/>
    </row>
    <row r="370" spans="19:21" x14ac:dyDescent="0.35">
      <c r="S370" s="25"/>
      <c r="U370" s="25"/>
    </row>
    <row r="371" spans="19:21" x14ac:dyDescent="0.35">
      <c r="S371" s="25"/>
      <c r="U371" s="25"/>
    </row>
    <row r="372" spans="19:21" x14ac:dyDescent="0.35">
      <c r="S372" s="25"/>
      <c r="U372" s="25"/>
    </row>
    <row r="373" spans="19:21" x14ac:dyDescent="0.35">
      <c r="S373" s="25"/>
      <c r="U373" s="25"/>
    </row>
    <row r="374" spans="19:21" x14ac:dyDescent="0.35">
      <c r="S374" s="25"/>
      <c r="U374" s="25"/>
    </row>
    <row r="375" spans="19:21" x14ac:dyDescent="0.35">
      <c r="S375" s="25"/>
      <c r="U375" s="25"/>
    </row>
    <row r="376" spans="19:21" x14ac:dyDescent="0.35">
      <c r="S376" s="25"/>
      <c r="U376" s="25"/>
    </row>
    <row r="377" spans="19:21" x14ac:dyDescent="0.35">
      <c r="S377" s="25"/>
      <c r="U377" s="25"/>
    </row>
    <row r="378" spans="19:21" x14ac:dyDescent="0.35">
      <c r="S378" s="25"/>
      <c r="U378" s="25"/>
    </row>
    <row r="379" spans="19:21" x14ac:dyDescent="0.35">
      <c r="S379" s="25"/>
      <c r="U379" s="25"/>
    </row>
    <row r="380" spans="19:21" x14ac:dyDescent="0.35">
      <c r="S380" s="25"/>
      <c r="U380" s="25"/>
    </row>
    <row r="381" spans="19:21" x14ac:dyDescent="0.35">
      <c r="S381" s="25"/>
      <c r="U381" s="25"/>
    </row>
    <row r="382" spans="19:21" x14ac:dyDescent="0.35">
      <c r="S382" s="25"/>
      <c r="U382" s="25"/>
    </row>
    <row r="383" spans="19:21" x14ac:dyDescent="0.35">
      <c r="S383" s="25"/>
      <c r="U383" s="25"/>
    </row>
    <row r="384" spans="19:21" x14ac:dyDescent="0.35">
      <c r="S384" s="25"/>
      <c r="U384" s="25"/>
    </row>
    <row r="385" spans="19:21" x14ac:dyDescent="0.35">
      <c r="S385" s="25"/>
      <c r="U385" s="25"/>
    </row>
    <row r="386" spans="19:21" x14ac:dyDescent="0.35">
      <c r="S386" s="25"/>
      <c r="U386" s="25"/>
    </row>
    <row r="387" spans="19:21" x14ac:dyDescent="0.35">
      <c r="S387" s="25"/>
      <c r="U387" s="25"/>
    </row>
    <row r="388" spans="19:21" x14ac:dyDescent="0.35">
      <c r="S388" s="25"/>
      <c r="U388" s="25"/>
    </row>
    <row r="389" spans="19:21" x14ac:dyDescent="0.35">
      <c r="S389" s="25"/>
      <c r="U389" s="25"/>
    </row>
    <row r="390" spans="19:21" x14ac:dyDescent="0.35">
      <c r="S390" s="25"/>
      <c r="U390" s="25"/>
    </row>
    <row r="391" spans="19:21" x14ac:dyDescent="0.35">
      <c r="S391" s="25"/>
      <c r="U391" s="25"/>
    </row>
    <row r="392" spans="19:21" x14ac:dyDescent="0.35">
      <c r="S392" s="25"/>
      <c r="U392" s="25"/>
    </row>
    <row r="393" spans="19:21" x14ac:dyDescent="0.35">
      <c r="S393" s="25"/>
      <c r="U393" s="25"/>
    </row>
    <row r="394" spans="19:21" x14ac:dyDescent="0.35">
      <c r="S394" s="25"/>
      <c r="U394" s="25"/>
    </row>
    <row r="395" spans="19:21" x14ac:dyDescent="0.35">
      <c r="S395" s="25"/>
      <c r="U395" s="25"/>
    </row>
    <row r="396" spans="19:21" x14ac:dyDescent="0.35">
      <c r="S396" s="25"/>
      <c r="U396" s="25"/>
    </row>
    <row r="397" spans="19:21" x14ac:dyDescent="0.35">
      <c r="S397" s="25"/>
      <c r="U397" s="25"/>
    </row>
    <row r="398" spans="19:21" x14ac:dyDescent="0.35">
      <c r="S398" s="25"/>
      <c r="U398" s="25"/>
    </row>
    <row r="399" spans="19:21" x14ac:dyDescent="0.35">
      <c r="S399" s="25"/>
      <c r="U399" s="25"/>
    </row>
    <row r="400" spans="19:21" x14ac:dyDescent="0.35">
      <c r="S400" s="25"/>
      <c r="U400" s="25"/>
    </row>
    <row r="401" spans="19:21" x14ac:dyDescent="0.35">
      <c r="S401" s="25"/>
      <c r="U401" s="25"/>
    </row>
    <row r="402" spans="19:21" x14ac:dyDescent="0.35">
      <c r="S402" s="25"/>
      <c r="U402" s="25"/>
    </row>
    <row r="403" spans="19:21" x14ac:dyDescent="0.35">
      <c r="S403" s="25"/>
      <c r="U403" s="25"/>
    </row>
    <row r="404" spans="19:21" x14ac:dyDescent="0.35">
      <c r="S404" s="25"/>
      <c r="U404" s="25"/>
    </row>
    <row r="405" spans="19:21" x14ac:dyDescent="0.35">
      <c r="S405" s="25"/>
      <c r="U405" s="25"/>
    </row>
    <row r="406" spans="19:21" x14ac:dyDescent="0.35">
      <c r="S406" s="25"/>
      <c r="U406" s="25"/>
    </row>
    <row r="407" spans="19:21" x14ac:dyDescent="0.35">
      <c r="S407" s="25"/>
      <c r="U407" s="25"/>
    </row>
    <row r="408" spans="19:21" x14ac:dyDescent="0.35">
      <c r="S408" s="25"/>
      <c r="U408" s="25"/>
    </row>
    <row r="409" spans="19:21" x14ac:dyDescent="0.35">
      <c r="S409" s="25"/>
      <c r="U409" s="25"/>
    </row>
    <row r="410" spans="19:21" x14ac:dyDescent="0.35">
      <c r="S410" s="25"/>
      <c r="U410" s="25"/>
    </row>
    <row r="411" spans="19:21" x14ac:dyDescent="0.35">
      <c r="S411" s="25"/>
      <c r="U411" s="25"/>
    </row>
    <row r="412" spans="19:21" x14ac:dyDescent="0.35">
      <c r="S412" s="25"/>
      <c r="U412" s="25"/>
    </row>
    <row r="413" spans="19:21" x14ac:dyDescent="0.35">
      <c r="S413" s="25"/>
      <c r="U413" s="25"/>
    </row>
    <row r="414" spans="19:21" x14ac:dyDescent="0.35">
      <c r="S414" s="25"/>
      <c r="U414" s="25"/>
    </row>
    <row r="415" spans="19:21" x14ac:dyDescent="0.35">
      <c r="S415" s="25"/>
      <c r="U415" s="25"/>
    </row>
    <row r="416" spans="19:21" x14ac:dyDescent="0.35">
      <c r="S416" s="25"/>
      <c r="U416" s="25"/>
    </row>
    <row r="417" spans="19:21" x14ac:dyDescent="0.35">
      <c r="S417" s="25"/>
      <c r="U417" s="25"/>
    </row>
    <row r="418" spans="19:21" x14ac:dyDescent="0.35">
      <c r="S418" s="25"/>
      <c r="U418" s="25"/>
    </row>
    <row r="419" spans="19:21" x14ac:dyDescent="0.35">
      <c r="S419" s="25"/>
      <c r="U419" s="25"/>
    </row>
    <row r="420" spans="19:21" x14ac:dyDescent="0.35">
      <c r="S420" s="25"/>
      <c r="U420" s="25"/>
    </row>
    <row r="421" spans="19:21" x14ac:dyDescent="0.35">
      <c r="S421" s="25"/>
      <c r="U421" s="25"/>
    </row>
    <row r="422" spans="19:21" x14ac:dyDescent="0.35">
      <c r="S422" s="25"/>
      <c r="U422" s="25"/>
    </row>
    <row r="423" spans="19:21" x14ac:dyDescent="0.35">
      <c r="S423" s="25"/>
      <c r="U423" s="25"/>
    </row>
    <row r="424" spans="19:21" x14ac:dyDescent="0.35">
      <c r="S424" s="25"/>
      <c r="U424" s="25"/>
    </row>
    <row r="425" spans="19:21" x14ac:dyDescent="0.35">
      <c r="S425" s="25"/>
      <c r="U425" s="25"/>
    </row>
    <row r="426" spans="19:21" x14ac:dyDescent="0.35">
      <c r="S426" s="25"/>
      <c r="U426" s="25"/>
    </row>
    <row r="427" spans="19:21" x14ac:dyDescent="0.35">
      <c r="S427" s="25"/>
      <c r="U427" s="25"/>
    </row>
    <row r="428" spans="19:21" x14ac:dyDescent="0.35">
      <c r="S428" s="25"/>
      <c r="U428" s="25"/>
    </row>
    <row r="429" spans="19:21" x14ac:dyDescent="0.35">
      <c r="S429" s="25"/>
      <c r="U429" s="25"/>
    </row>
    <row r="430" spans="19:21" x14ac:dyDescent="0.35">
      <c r="S430" s="25"/>
      <c r="U430" s="25"/>
    </row>
    <row r="431" spans="19:21" x14ac:dyDescent="0.35">
      <c r="S431" s="25"/>
      <c r="U431" s="25"/>
    </row>
    <row r="432" spans="19:21" x14ac:dyDescent="0.35">
      <c r="S432" s="25"/>
      <c r="U432" s="25"/>
    </row>
    <row r="433" spans="19:21" x14ac:dyDescent="0.35">
      <c r="S433" s="25"/>
      <c r="U433" s="25"/>
    </row>
    <row r="434" spans="19:21" x14ac:dyDescent="0.35">
      <c r="S434" s="25"/>
      <c r="U434" s="25"/>
    </row>
    <row r="435" spans="19:21" x14ac:dyDescent="0.35">
      <c r="S435" s="25"/>
      <c r="U435" s="25"/>
    </row>
    <row r="436" spans="19:21" x14ac:dyDescent="0.35">
      <c r="S436" s="25"/>
      <c r="U436" s="25"/>
    </row>
    <row r="437" spans="19:21" x14ac:dyDescent="0.35">
      <c r="S437" s="25"/>
      <c r="U437" s="25"/>
    </row>
    <row r="438" spans="19:21" x14ac:dyDescent="0.35">
      <c r="S438" s="25"/>
      <c r="U438" s="25"/>
    </row>
    <row r="439" spans="19:21" x14ac:dyDescent="0.35">
      <c r="S439" s="25"/>
      <c r="U439" s="25"/>
    </row>
    <row r="440" spans="19:21" x14ac:dyDescent="0.35">
      <c r="S440" s="25"/>
      <c r="U440" s="25"/>
    </row>
    <row r="441" spans="19:21" x14ac:dyDescent="0.35">
      <c r="S441" s="25"/>
      <c r="U441" s="25"/>
    </row>
    <row r="442" spans="19:21" x14ac:dyDescent="0.35">
      <c r="S442" s="25"/>
      <c r="U442" s="25"/>
    </row>
    <row r="443" spans="19:21" x14ac:dyDescent="0.35">
      <c r="S443" s="25"/>
      <c r="U443" s="25"/>
    </row>
    <row r="444" spans="19:21" x14ac:dyDescent="0.35">
      <c r="S444" s="25"/>
      <c r="U444" s="25"/>
    </row>
    <row r="445" spans="19:21" x14ac:dyDescent="0.35">
      <c r="S445" s="25"/>
      <c r="U445" s="25"/>
    </row>
    <row r="446" spans="19:21" x14ac:dyDescent="0.35">
      <c r="S446" s="25"/>
      <c r="U446" s="25"/>
    </row>
    <row r="447" spans="19:21" x14ac:dyDescent="0.35">
      <c r="S447" s="25"/>
      <c r="U447" s="25"/>
    </row>
    <row r="448" spans="19:21" x14ac:dyDescent="0.35">
      <c r="S448" s="25"/>
      <c r="U448" s="25"/>
    </row>
    <row r="449" spans="19:21" x14ac:dyDescent="0.35">
      <c r="S449" s="25"/>
      <c r="U449" s="25"/>
    </row>
    <row r="450" spans="19:21" x14ac:dyDescent="0.35">
      <c r="S450" s="25"/>
      <c r="U450" s="25"/>
    </row>
    <row r="451" spans="19:21" x14ac:dyDescent="0.35">
      <c r="S451" s="25"/>
      <c r="U451" s="25"/>
    </row>
    <row r="452" spans="19:21" x14ac:dyDescent="0.35">
      <c r="S452" s="25"/>
      <c r="U452" s="25"/>
    </row>
    <row r="453" spans="19:21" x14ac:dyDescent="0.35">
      <c r="S453" s="25"/>
      <c r="U453" s="25"/>
    </row>
    <row r="454" spans="19:21" x14ac:dyDescent="0.35">
      <c r="S454" s="25"/>
      <c r="U454" s="25"/>
    </row>
    <row r="455" spans="19:21" x14ac:dyDescent="0.35">
      <c r="S455" s="25"/>
      <c r="U455" s="25"/>
    </row>
    <row r="456" spans="19:21" x14ac:dyDescent="0.35">
      <c r="S456" s="25"/>
      <c r="U456" s="25"/>
    </row>
    <row r="457" spans="19:21" x14ac:dyDescent="0.35">
      <c r="S457" s="25"/>
      <c r="U457" s="25"/>
    </row>
    <row r="458" spans="19:21" x14ac:dyDescent="0.35">
      <c r="S458" s="25"/>
      <c r="U458" s="25"/>
    </row>
    <row r="459" spans="19:21" x14ac:dyDescent="0.35">
      <c r="S459" s="25"/>
      <c r="U459" s="25"/>
    </row>
    <row r="460" spans="19:21" x14ac:dyDescent="0.35">
      <c r="S460" s="25"/>
      <c r="U460" s="25"/>
    </row>
    <row r="461" spans="19:21" x14ac:dyDescent="0.35">
      <c r="S461" s="25"/>
      <c r="U461" s="25"/>
    </row>
    <row r="462" spans="19:21" x14ac:dyDescent="0.35">
      <c r="S462" s="25"/>
      <c r="U462" s="25"/>
    </row>
    <row r="463" spans="19:21" x14ac:dyDescent="0.35">
      <c r="S463" s="25"/>
      <c r="U463" s="25"/>
    </row>
    <row r="464" spans="19:21" x14ac:dyDescent="0.35">
      <c r="S464" s="25"/>
      <c r="U464" s="25"/>
    </row>
    <row r="465" spans="19:21" x14ac:dyDescent="0.35">
      <c r="S465" s="25"/>
      <c r="U465" s="25"/>
    </row>
    <row r="466" spans="19:21" x14ac:dyDescent="0.35">
      <c r="S466" s="25"/>
      <c r="U466" s="25"/>
    </row>
    <row r="467" spans="19:21" x14ac:dyDescent="0.35">
      <c r="S467" s="25"/>
      <c r="U467" s="25"/>
    </row>
    <row r="468" spans="19:21" x14ac:dyDescent="0.35">
      <c r="S468" s="25"/>
      <c r="U468" s="25"/>
    </row>
    <row r="469" spans="19:21" x14ac:dyDescent="0.35">
      <c r="S469" s="25"/>
      <c r="U469" s="25"/>
    </row>
    <row r="470" spans="19:21" x14ac:dyDescent="0.35">
      <c r="S470" s="25"/>
      <c r="U470" s="25"/>
    </row>
    <row r="471" spans="19:21" x14ac:dyDescent="0.35">
      <c r="S471" s="25"/>
      <c r="U471" s="25"/>
    </row>
    <row r="472" spans="19:21" x14ac:dyDescent="0.35">
      <c r="S472" s="25"/>
      <c r="U472" s="25"/>
    </row>
    <row r="473" spans="19:21" x14ac:dyDescent="0.35">
      <c r="S473" s="25"/>
      <c r="U473" s="25"/>
    </row>
    <row r="474" spans="19:21" x14ac:dyDescent="0.35">
      <c r="S474" s="25"/>
      <c r="U474" s="25"/>
    </row>
    <row r="475" spans="19:21" x14ac:dyDescent="0.35">
      <c r="S475" s="25"/>
      <c r="U475" s="25"/>
    </row>
    <row r="476" spans="19:21" x14ac:dyDescent="0.35">
      <c r="S476" s="25"/>
      <c r="U476" s="25"/>
    </row>
    <row r="477" spans="19:21" x14ac:dyDescent="0.35">
      <c r="S477" s="25"/>
      <c r="U477" s="25"/>
    </row>
    <row r="478" spans="19:21" x14ac:dyDescent="0.35">
      <c r="S478" s="25"/>
      <c r="U478" s="25"/>
    </row>
    <row r="479" spans="19:21" x14ac:dyDescent="0.35">
      <c r="S479" s="25"/>
      <c r="U479" s="25"/>
    </row>
    <row r="480" spans="19:21" x14ac:dyDescent="0.35">
      <c r="S480" s="25"/>
      <c r="U480" s="25"/>
    </row>
    <row r="481" spans="19:21" x14ac:dyDescent="0.35">
      <c r="S481" s="25"/>
      <c r="U481" s="25"/>
    </row>
    <row r="482" spans="19:21" x14ac:dyDescent="0.35">
      <c r="S482" s="25"/>
      <c r="U482" s="25"/>
    </row>
    <row r="483" spans="19:21" x14ac:dyDescent="0.35">
      <c r="S483" s="25"/>
      <c r="U483" s="25"/>
    </row>
    <row r="484" spans="19:21" x14ac:dyDescent="0.35">
      <c r="S484" s="25"/>
      <c r="U484" s="25"/>
    </row>
    <row r="485" spans="19:21" x14ac:dyDescent="0.35">
      <c r="S485" s="25"/>
      <c r="U485" s="25"/>
    </row>
    <row r="486" spans="19:21" x14ac:dyDescent="0.35">
      <c r="S486" s="25"/>
      <c r="U486" s="25"/>
    </row>
    <row r="487" spans="19:21" x14ac:dyDescent="0.35">
      <c r="S487" s="25"/>
      <c r="U487" s="25"/>
    </row>
    <row r="488" spans="19:21" x14ac:dyDescent="0.35">
      <c r="S488" s="25"/>
      <c r="U488" s="25"/>
    </row>
    <row r="489" spans="19:21" x14ac:dyDescent="0.35">
      <c r="S489" s="25"/>
      <c r="U489" s="25"/>
    </row>
    <row r="490" spans="19:21" x14ac:dyDescent="0.35">
      <c r="S490" s="25"/>
      <c r="U490" s="25"/>
    </row>
    <row r="491" spans="19:21" x14ac:dyDescent="0.35">
      <c r="S491" s="25"/>
      <c r="U491" s="25"/>
    </row>
    <row r="492" spans="19:21" x14ac:dyDescent="0.35">
      <c r="S492" s="25"/>
      <c r="U492" s="25"/>
    </row>
    <row r="493" spans="19:21" x14ac:dyDescent="0.35">
      <c r="S493" s="25"/>
      <c r="U493" s="25"/>
    </row>
    <row r="494" spans="19:21" x14ac:dyDescent="0.35">
      <c r="S494" s="25"/>
      <c r="U494" s="25"/>
    </row>
    <row r="495" spans="19:21" x14ac:dyDescent="0.35">
      <c r="S495" s="25"/>
      <c r="U495" s="25"/>
    </row>
    <row r="496" spans="19:21" x14ac:dyDescent="0.35">
      <c r="S496" s="25"/>
      <c r="U496" s="25"/>
    </row>
    <row r="497" spans="19:21" x14ac:dyDescent="0.35">
      <c r="S497" s="25"/>
      <c r="U497" s="25"/>
    </row>
    <row r="498" spans="19:21" x14ac:dyDescent="0.35">
      <c r="S498" s="25"/>
      <c r="U498" s="25"/>
    </row>
    <row r="499" spans="19:21" x14ac:dyDescent="0.35">
      <c r="S499" s="25"/>
      <c r="U499" s="25"/>
    </row>
    <row r="500" spans="19:21" x14ac:dyDescent="0.35">
      <c r="S500" s="25"/>
      <c r="U500" s="25"/>
    </row>
    <row r="501" spans="19:21" x14ac:dyDescent="0.35">
      <c r="S501" s="25"/>
      <c r="U501" s="25"/>
    </row>
    <row r="502" spans="19:21" x14ac:dyDescent="0.35">
      <c r="S502" s="25"/>
      <c r="U502" s="25"/>
    </row>
    <row r="503" spans="19:21" x14ac:dyDescent="0.35">
      <c r="S503" s="25"/>
      <c r="U503" s="25"/>
    </row>
    <row r="504" spans="19:21" x14ac:dyDescent="0.35">
      <c r="S504" s="25"/>
      <c r="U504" s="25"/>
    </row>
    <row r="505" spans="19:21" x14ac:dyDescent="0.35">
      <c r="S505" s="25"/>
      <c r="U505" s="25"/>
    </row>
    <row r="506" spans="19:21" x14ac:dyDescent="0.35">
      <c r="S506" s="25"/>
      <c r="U506" s="25"/>
    </row>
    <row r="507" spans="19:21" x14ac:dyDescent="0.35">
      <c r="S507" s="25"/>
      <c r="U507" s="25"/>
    </row>
    <row r="508" spans="19:21" x14ac:dyDescent="0.35">
      <c r="S508" s="25"/>
      <c r="U508" s="25"/>
    </row>
    <row r="509" spans="19:21" x14ac:dyDescent="0.35">
      <c r="S509" s="25"/>
      <c r="U509" s="25"/>
    </row>
    <row r="510" spans="19:21" x14ac:dyDescent="0.35">
      <c r="S510" s="25"/>
      <c r="U510" s="25"/>
    </row>
    <row r="511" spans="19:21" x14ac:dyDescent="0.35">
      <c r="S511" s="25"/>
      <c r="U511" s="25"/>
    </row>
    <row r="512" spans="19:21" x14ac:dyDescent="0.35">
      <c r="S512" s="25"/>
      <c r="U512" s="25"/>
    </row>
    <row r="513" spans="19:21" x14ac:dyDescent="0.35">
      <c r="S513" s="25"/>
      <c r="U513" s="25"/>
    </row>
    <row r="514" spans="19:21" x14ac:dyDescent="0.35">
      <c r="S514" s="25"/>
      <c r="U514" s="25"/>
    </row>
    <row r="515" spans="19:21" x14ac:dyDescent="0.35">
      <c r="S515" s="25"/>
      <c r="U515" s="25"/>
    </row>
    <row r="516" spans="19:21" x14ac:dyDescent="0.35">
      <c r="S516" s="25"/>
      <c r="U516" s="25"/>
    </row>
    <row r="517" spans="19:21" x14ac:dyDescent="0.35">
      <c r="S517" s="25"/>
      <c r="U517" s="25"/>
    </row>
    <row r="518" spans="19:21" x14ac:dyDescent="0.35">
      <c r="S518" s="25"/>
      <c r="U518" s="25"/>
    </row>
    <row r="519" spans="19:21" x14ac:dyDescent="0.35">
      <c r="S519" s="25"/>
      <c r="U519" s="25"/>
    </row>
    <row r="520" spans="19:21" x14ac:dyDescent="0.35">
      <c r="S520" s="25"/>
      <c r="U520" s="25"/>
    </row>
    <row r="521" spans="19:21" x14ac:dyDescent="0.35">
      <c r="S521" s="25"/>
      <c r="U521" s="25"/>
    </row>
    <row r="522" spans="19:21" x14ac:dyDescent="0.35">
      <c r="S522" s="25"/>
      <c r="U522" s="25"/>
    </row>
    <row r="523" spans="19:21" x14ac:dyDescent="0.35">
      <c r="S523" s="25"/>
      <c r="U523" s="25"/>
    </row>
    <row r="524" spans="19:21" x14ac:dyDescent="0.35">
      <c r="S524" s="25"/>
      <c r="U524" s="25"/>
    </row>
    <row r="525" spans="19:21" x14ac:dyDescent="0.35">
      <c r="S525" s="25"/>
      <c r="U525" s="25"/>
    </row>
    <row r="526" spans="19:21" x14ac:dyDescent="0.35">
      <c r="S526" s="25"/>
      <c r="U526" s="25"/>
    </row>
    <row r="527" spans="19:21" x14ac:dyDescent="0.35">
      <c r="S527" s="25"/>
      <c r="U527" s="25"/>
    </row>
    <row r="528" spans="19:21" x14ac:dyDescent="0.35">
      <c r="S528" s="25"/>
      <c r="U528" s="25"/>
    </row>
    <row r="529" spans="19:21" x14ac:dyDescent="0.35">
      <c r="S529" s="25"/>
      <c r="U529" s="25"/>
    </row>
    <row r="530" spans="19:21" x14ac:dyDescent="0.35">
      <c r="S530" s="25"/>
      <c r="U530" s="25"/>
    </row>
    <row r="531" spans="19:21" x14ac:dyDescent="0.35">
      <c r="S531" s="25"/>
      <c r="U531" s="25"/>
    </row>
    <row r="532" spans="19:21" x14ac:dyDescent="0.35">
      <c r="S532" s="25"/>
      <c r="U532" s="25"/>
    </row>
    <row r="533" spans="19:21" x14ac:dyDescent="0.35">
      <c r="S533" s="25"/>
      <c r="U533" s="25"/>
    </row>
    <row r="534" spans="19:21" x14ac:dyDescent="0.35">
      <c r="S534" s="25"/>
      <c r="U534" s="25"/>
    </row>
    <row r="535" spans="19:21" x14ac:dyDescent="0.35">
      <c r="S535" s="25"/>
      <c r="U535" s="25"/>
    </row>
    <row r="536" spans="19:21" x14ac:dyDescent="0.35">
      <c r="S536" s="25"/>
      <c r="U536" s="25"/>
    </row>
    <row r="537" spans="19:21" x14ac:dyDescent="0.35">
      <c r="S537" s="25"/>
      <c r="U537" s="25"/>
    </row>
    <row r="538" spans="19:21" x14ac:dyDescent="0.35">
      <c r="S538" s="25"/>
      <c r="U538" s="25"/>
    </row>
    <row r="539" spans="19:21" x14ac:dyDescent="0.35">
      <c r="S539" s="25"/>
      <c r="U539" s="25"/>
    </row>
    <row r="540" spans="19:21" x14ac:dyDescent="0.35">
      <c r="S540" s="25"/>
      <c r="U540" s="25"/>
    </row>
    <row r="541" spans="19:21" x14ac:dyDescent="0.35">
      <c r="S541" s="25"/>
      <c r="U541" s="25"/>
    </row>
    <row r="542" spans="19:21" x14ac:dyDescent="0.35">
      <c r="S542" s="25"/>
      <c r="U542" s="25"/>
    </row>
    <row r="543" spans="19:21" x14ac:dyDescent="0.35">
      <c r="S543" s="25"/>
      <c r="U543" s="25"/>
    </row>
    <row r="544" spans="19:21" x14ac:dyDescent="0.35">
      <c r="S544" s="25"/>
      <c r="U544" s="25"/>
    </row>
    <row r="545" spans="19:21" x14ac:dyDescent="0.35">
      <c r="S545" s="25"/>
      <c r="U545" s="25"/>
    </row>
    <row r="546" spans="19:21" x14ac:dyDescent="0.35">
      <c r="S546" s="25"/>
      <c r="U546" s="25"/>
    </row>
    <row r="547" spans="19:21" x14ac:dyDescent="0.35">
      <c r="S547" s="25"/>
      <c r="U547" s="25"/>
    </row>
  </sheetData>
  <autoFilter ref="A1:IP546" xr:uid="{AFC169A3-C202-44F6-80DE-E2D22FA19A83}">
    <sortState xmlns:xlrd2="http://schemas.microsoft.com/office/spreadsheetml/2017/richdata2" ref="A2:IP546">
      <sortCondition ref="K1:K54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0343-6452-4BCE-8AFE-51BF2903C8BB}">
  <dimension ref="A1:AX121"/>
  <sheetViews>
    <sheetView topLeftCell="A22" zoomScale="80" zoomScaleNormal="80" workbookViewId="0">
      <selection activeCell="H84" sqref="H84"/>
    </sheetView>
  </sheetViews>
  <sheetFormatPr defaultColWidth="9.1796875" defaultRowHeight="15" customHeight="1" x14ac:dyDescent="0.25"/>
  <cols>
    <col min="1" max="1" width="19.1796875" style="66" customWidth="1"/>
    <col min="2" max="2" width="14.81640625" style="66" customWidth="1"/>
    <col min="3" max="3" width="17.1796875" style="66" customWidth="1"/>
    <col min="4" max="4" width="19.54296875" style="66" customWidth="1"/>
    <col min="5" max="5" width="18.81640625" style="66" bestFit="1" customWidth="1"/>
    <col min="6" max="6" width="3.81640625" style="66" customWidth="1"/>
    <col min="7" max="7" width="4.453125" style="66" customWidth="1"/>
    <col min="8" max="8" width="39.1796875" style="66" bestFit="1" customWidth="1"/>
    <col min="9" max="9" width="13.7265625" style="66" bestFit="1" customWidth="1"/>
    <col min="10" max="10" width="10.26953125" style="66" bestFit="1" customWidth="1"/>
    <col min="11" max="12" width="18.7265625" style="66" bestFit="1" customWidth="1"/>
    <col min="13" max="13" width="10.81640625" style="66" customWidth="1"/>
    <col min="14" max="14" width="3.81640625" style="66" customWidth="1"/>
    <col min="15" max="15" width="10.81640625" style="66" bestFit="1" customWidth="1"/>
    <col min="16" max="16" width="12.26953125" style="66" bestFit="1" customWidth="1"/>
    <col min="17" max="17" width="15.453125" style="66" bestFit="1" customWidth="1"/>
    <col min="18" max="18" width="14.81640625" style="66" bestFit="1" customWidth="1"/>
    <col min="19" max="19" width="12.26953125" style="66" bestFit="1" customWidth="1"/>
    <col min="20" max="16384" width="9.1796875" style="66"/>
  </cols>
  <sheetData>
    <row r="1" spans="1:50" ht="49.5" customHeight="1" thickBot="1" x14ac:dyDescent="0.3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</row>
    <row r="2" spans="1:50" ht="24.5" thickTop="1" thickBot="1" x14ac:dyDescent="0.6">
      <c r="A2" s="67" t="s">
        <v>326</v>
      </c>
      <c r="B2" s="68"/>
      <c r="C2" s="68"/>
      <c r="D2" s="67" t="s">
        <v>327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</row>
    <row r="3" spans="1:50" ht="15" customHeight="1" thickTop="1" x14ac:dyDescent="0.25">
      <c r="A3" s="69" t="s">
        <v>328</v>
      </c>
      <c r="B3" s="70">
        <v>44926</v>
      </c>
      <c r="C3" s="69"/>
      <c r="D3" s="71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</row>
    <row r="4" spans="1:50" ht="15" customHeight="1" x14ac:dyDescent="0.25">
      <c r="A4" s="69" t="s">
        <v>329</v>
      </c>
      <c r="B4" s="72">
        <v>44910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</row>
    <row r="5" spans="1:50" ht="15" customHeight="1" x14ac:dyDescent="0.25">
      <c r="A5" s="69" t="s">
        <v>330</v>
      </c>
      <c r="B5" s="72">
        <v>44915</v>
      </c>
      <c r="C5" s="69"/>
      <c r="D5" s="69"/>
      <c r="E5" s="73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</row>
    <row r="6" spans="1:50" ht="15" customHeight="1" x14ac:dyDescent="0.25">
      <c r="A6" s="69" t="s">
        <v>331</v>
      </c>
      <c r="B6" s="72">
        <v>45000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74"/>
      <c r="O6" s="69"/>
      <c r="P6" s="69"/>
      <c r="Q6" s="75"/>
      <c r="R6" s="69" t="s">
        <v>332</v>
      </c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</row>
    <row r="7" spans="1:50" ht="15" customHeight="1" x14ac:dyDescent="0.3">
      <c r="A7" s="76" t="s">
        <v>333</v>
      </c>
      <c r="F7" s="77"/>
      <c r="G7" s="78"/>
      <c r="H7" s="76" t="s">
        <v>334</v>
      </c>
      <c r="M7" s="77"/>
      <c r="N7" s="79"/>
    </row>
    <row r="8" spans="1:50" ht="15" customHeight="1" x14ac:dyDescent="0.3">
      <c r="B8" s="152" t="s">
        <v>335</v>
      </c>
      <c r="C8" s="153"/>
      <c r="D8" s="153"/>
      <c r="E8" s="154"/>
      <c r="F8" s="69"/>
      <c r="G8" s="83"/>
      <c r="I8" s="152" t="s">
        <v>335</v>
      </c>
      <c r="J8" s="153"/>
      <c r="K8" s="153"/>
      <c r="L8" s="154"/>
      <c r="M8" s="69"/>
      <c r="N8" s="74"/>
    </row>
    <row r="9" spans="1:50" ht="15" customHeight="1" x14ac:dyDescent="0.25">
      <c r="A9" s="84" t="s">
        <v>336</v>
      </c>
      <c r="B9" s="84" t="s">
        <v>0</v>
      </c>
      <c r="C9" s="84" t="s">
        <v>1</v>
      </c>
      <c r="D9" s="84" t="s">
        <v>337</v>
      </c>
      <c r="E9" s="85" t="s">
        <v>338</v>
      </c>
      <c r="F9" s="77"/>
      <c r="G9" s="78"/>
      <c r="H9" s="84" t="s">
        <v>336</v>
      </c>
      <c r="I9" s="84" t="s">
        <v>0</v>
      </c>
      <c r="J9" s="84" t="s">
        <v>1</v>
      </c>
      <c r="K9" s="84" t="s">
        <v>337</v>
      </c>
      <c r="L9" s="85" t="s">
        <v>338</v>
      </c>
      <c r="M9" s="77"/>
      <c r="N9" s="74"/>
      <c r="Q9" s="86"/>
      <c r="R9" s="69"/>
    </row>
    <row r="10" spans="1:50" ht="15" customHeight="1" x14ac:dyDescent="0.25">
      <c r="A10" s="69" t="s">
        <v>339</v>
      </c>
      <c r="B10" s="70">
        <v>44910</v>
      </c>
      <c r="C10" s="70">
        <v>45015</v>
      </c>
      <c r="D10" s="87">
        <v>192988108.39999995</v>
      </c>
      <c r="E10" s="86">
        <v>15099.07</v>
      </c>
      <c r="F10" s="88"/>
      <c r="G10" s="89"/>
      <c r="H10" s="69" t="s">
        <v>340</v>
      </c>
      <c r="I10" s="70">
        <v>44910</v>
      </c>
      <c r="J10" s="70">
        <v>45007</v>
      </c>
      <c r="K10" s="90">
        <v>72243938.969999999</v>
      </c>
      <c r="L10" s="91">
        <v>4816.26</v>
      </c>
      <c r="M10" s="88"/>
      <c r="N10" s="92"/>
      <c r="O10" s="93"/>
      <c r="P10" s="86"/>
      <c r="Q10" s="86"/>
      <c r="R10" s="73"/>
      <c r="T10" s="93"/>
    </row>
    <row r="11" spans="1:50" ht="15" customHeight="1" x14ac:dyDescent="0.25">
      <c r="A11" s="69" t="s">
        <v>341</v>
      </c>
      <c r="B11" s="70">
        <v>44910</v>
      </c>
      <c r="C11" s="70">
        <v>45015</v>
      </c>
      <c r="D11" s="87">
        <v>-568092.86999999732</v>
      </c>
      <c r="E11" s="86">
        <v>-915875.61</v>
      </c>
      <c r="F11" s="88"/>
      <c r="G11" s="89"/>
      <c r="H11" s="69" t="s">
        <v>342</v>
      </c>
      <c r="I11" s="70">
        <v>44910</v>
      </c>
      <c r="J11" s="70">
        <v>45007</v>
      </c>
      <c r="K11" s="90">
        <v>-193341762</v>
      </c>
      <c r="L11" s="91">
        <v>-193482136.13</v>
      </c>
      <c r="M11" s="88"/>
      <c r="N11" s="92"/>
      <c r="O11" s="93"/>
      <c r="P11" s="86"/>
      <c r="Q11" s="86"/>
      <c r="R11" s="73"/>
      <c r="T11" s="93"/>
    </row>
    <row r="12" spans="1:50" ht="15" customHeight="1" x14ac:dyDescent="0.25">
      <c r="A12" s="69" t="s">
        <v>343</v>
      </c>
      <c r="B12" s="70">
        <v>44895</v>
      </c>
      <c r="C12" s="70">
        <v>45000</v>
      </c>
      <c r="D12" s="87">
        <v>-270041905.5</v>
      </c>
      <c r="E12" s="86">
        <v>-270622901.25</v>
      </c>
      <c r="F12" s="88"/>
      <c r="G12" s="89"/>
      <c r="H12" s="69" t="s">
        <v>344</v>
      </c>
      <c r="I12" s="70">
        <v>44888</v>
      </c>
      <c r="J12" s="70">
        <v>45007</v>
      </c>
      <c r="K12" s="90">
        <v>-105060907.63</v>
      </c>
      <c r="L12" s="91">
        <v>-105351250.04000001</v>
      </c>
      <c r="M12" s="88"/>
      <c r="N12" s="92"/>
      <c r="O12" s="93"/>
      <c r="P12" s="86"/>
      <c r="Q12" s="86"/>
      <c r="R12" s="73"/>
      <c r="T12" s="93"/>
    </row>
    <row r="13" spans="1:50" ht="15" customHeight="1" x14ac:dyDescent="0.25">
      <c r="A13" s="69" t="s">
        <v>345</v>
      </c>
      <c r="B13" s="70">
        <v>44880</v>
      </c>
      <c r="C13" s="70">
        <v>45000</v>
      </c>
      <c r="D13" s="87">
        <v>-56469600</v>
      </c>
      <c r="E13" s="86">
        <v>-56588060.670000002</v>
      </c>
      <c r="F13" s="88"/>
      <c r="G13" s="89"/>
      <c r="H13" s="69" t="s">
        <v>346</v>
      </c>
      <c r="I13" s="70">
        <v>44916</v>
      </c>
      <c r="J13" s="70"/>
      <c r="K13" s="90">
        <v>-892952.53240000003</v>
      </c>
      <c r="L13" s="91">
        <v>-894613.42411026405</v>
      </c>
      <c r="M13" s="88"/>
      <c r="N13" s="92"/>
      <c r="O13" s="93"/>
      <c r="P13" s="86"/>
      <c r="Q13" s="86"/>
      <c r="R13" s="73"/>
      <c r="T13" s="93"/>
    </row>
    <row r="14" spans="1:50" ht="15" customHeight="1" x14ac:dyDescent="0.25">
      <c r="A14" s="69" t="s">
        <v>347</v>
      </c>
      <c r="B14" s="94">
        <v>0</v>
      </c>
      <c r="C14" s="70">
        <v>44914</v>
      </c>
      <c r="D14" s="87">
        <v>-1635.0500000000002</v>
      </c>
      <c r="E14" s="86">
        <v>-1635.05</v>
      </c>
      <c r="F14" s="88"/>
      <c r="G14" s="89"/>
      <c r="H14" s="69" t="s">
        <v>348</v>
      </c>
      <c r="I14" s="70">
        <v>44917</v>
      </c>
      <c r="J14" s="70">
        <v>45000</v>
      </c>
      <c r="K14" s="90">
        <v>93300000</v>
      </c>
      <c r="L14" s="91">
        <v>93391690.579999998</v>
      </c>
      <c r="M14" s="88"/>
      <c r="N14" s="92"/>
      <c r="O14" s="93"/>
      <c r="P14" s="86"/>
      <c r="Q14" s="86"/>
      <c r="R14" s="73"/>
      <c r="T14" s="93"/>
    </row>
    <row r="15" spans="1:50" ht="15" customHeight="1" x14ac:dyDescent="0.25">
      <c r="A15" s="69" t="s">
        <v>349</v>
      </c>
      <c r="B15" s="70">
        <v>44925</v>
      </c>
      <c r="C15" s="70">
        <v>45000</v>
      </c>
      <c r="D15" s="87">
        <v>16925004.16</v>
      </c>
      <c r="E15" s="86">
        <v>16928440.390000001</v>
      </c>
      <c r="F15" s="88"/>
      <c r="G15" s="89"/>
      <c r="H15" s="69" t="s">
        <v>350</v>
      </c>
      <c r="I15" s="70">
        <v>44917</v>
      </c>
      <c r="J15" s="70">
        <v>45000</v>
      </c>
      <c r="K15" s="90">
        <v>70500000</v>
      </c>
      <c r="L15" s="91">
        <v>70575452.629999995</v>
      </c>
      <c r="M15" s="88"/>
      <c r="N15" s="92"/>
      <c r="O15" s="93"/>
      <c r="P15" s="86"/>
      <c r="Q15" s="86"/>
      <c r="R15" s="73"/>
      <c r="T15" s="93"/>
    </row>
    <row r="16" spans="1:50" ht="15" customHeight="1" x14ac:dyDescent="0.25">
      <c r="A16" s="69" t="s">
        <v>351</v>
      </c>
      <c r="B16" s="70">
        <v>44910</v>
      </c>
      <c r="C16" s="70">
        <v>45000</v>
      </c>
      <c r="D16" s="87">
        <v>130116423</v>
      </c>
      <c r="E16" s="86">
        <v>130522328.41</v>
      </c>
      <c r="F16" s="88"/>
      <c r="G16" s="89"/>
      <c r="H16" s="69" t="s">
        <v>352</v>
      </c>
      <c r="I16" s="70">
        <v>44910</v>
      </c>
      <c r="J16" s="70">
        <v>45000</v>
      </c>
      <c r="K16" s="90">
        <v>90519747</v>
      </c>
      <c r="L16" s="91">
        <v>90686544.719999999</v>
      </c>
      <c r="M16" s="88"/>
      <c r="N16" s="92"/>
      <c r="O16" s="93"/>
      <c r="P16" s="86"/>
      <c r="Q16" s="86"/>
      <c r="R16" s="73"/>
      <c r="T16" s="93"/>
    </row>
    <row r="17" spans="1:21" ht="15" customHeight="1" x14ac:dyDescent="0.25">
      <c r="A17" s="69" t="s">
        <v>353</v>
      </c>
      <c r="B17" s="70">
        <v>44910</v>
      </c>
      <c r="C17" s="70">
        <v>45000</v>
      </c>
      <c r="D17" s="87">
        <v>7884365.720715127</v>
      </c>
      <c r="E17" s="86">
        <v>7909837.4800000004</v>
      </c>
      <c r="F17" s="88"/>
      <c r="G17" s="89"/>
      <c r="H17" s="69" t="s">
        <v>354</v>
      </c>
      <c r="I17" s="70">
        <v>44910</v>
      </c>
      <c r="J17" s="70">
        <v>45000</v>
      </c>
      <c r="K17" s="90">
        <v>21457926.501337826</v>
      </c>
      <c r="L17" s="91">
        <v>21521785.289999999</v>
      </c>
      <c r="M17" s="88"/>
      <c r="N17" s="92"/>
      <c r="O17" s="93"/>
      <c r="P17" s="86"/>
      <c r="Q17" s="86"/>
      <c r="R17" s="73"/>
      <c r="T17" s="93"/>
    </row>
    <row r="18" spans="1:21" ht="15" customHeight="1" x14ac:dyDescent="0.25">
      <c r="A18" s="69" t="s">
        <v>353</v>
      </c>
      <c r="B18" s="70">
        <v>44914</v>
      </c>
      <c r="C18" s="70">
        <v>45000</v>
      </c>
      <c r="D18" s="87">
        <v>500605.75</v>
      </c>
      <c r="E18" s="86">
        <v>501818.72</v>
      </c>
      <c r="F18" s="88"/>
      <c r="G18" s="89"/>
      <c r="H18" s="69" t="s">
        <v>355</v>
      </c>
      <c r="I18" s="70">
        <v>44910</v>
      </c>
      <c r="J18" s="70">
        <v>45000</v>
      </c>
      <c r="K18" s="90">
        <v>23278387.030604616</v>
      </c>
      <c r="L18" s="91">
        <v>23325419.719999999</v>
      </c>
      <c r="M18" s="88"/>
      <c r="N18" s="92"/>
      <c r="O18" s="93"/>
      <c r="P18" s="86"/>
      <c r="Q18" s="86"/>
      <c r="R18" s="73"/>
      <c r="T18" s="93"/>
    </row>
    <row r="19" spans="1:21" ht="15" customHeight="1" x14ac:dyDescent="0.25">
      <c r="A19" s="69" t="s">
        <v>356</v>
      </c>
      <c r="B19" s="70">
        <v>44910</v>
      </c>
      <c r="C19" s="70">
        <v>45000</v>
      </c>
      <c r="D19" s="87">
        <v>57830538.362436131</v>
      </c>
      <c r="E19" s="86">
        <v>58011586.5</v>
      </c>
      <c r="F19" s="88"/>
      <c r="G19" s="89"/>
      <c r="H19" s="69"/>
      <c r="I19" s="70"/>
      <c r="J19" s="70"/>
      <c r="K19" s="90"/>
      <c r="L19" s="91"/>
      <c r="M19" s="88"/>
      <c r="N19" s="92"/>
      <c r="O19" s="93"/>
      <c r="P19" s="86"/>
      <c r="Q19" s="86"/>
      <c r="R19" s="73"/>
      <c r="T19" s="93"/>
    </row>
    <row r="20" spans="1:21" ht="15" customHeight="1" x14ac:dyDescent="0.25">
      <c r="A20" s="69" t="s">
        <v>357</v>
      </c>
      <c r="B20" s="70">
        <v>44910</v>
      </c>
      <c r="C20" s="70">
        <v>45000</v>
      </c>
      <c r="D20" s="87">
        <v>30000000</v>
      </c>
      <c r="E20" s="86">
        <v>30099586.670000002</v>
      </c>
      <c r="F20" s="88"/>
      <c r="G20" s="89"/>
      <c r="H20" s="69"/>
      <c r="I20" s="70"/>
      <c r="J20" s="70"/>
      <c r="K20" s="90"/>
      <c r="L20" s="91"/>
      <c r="M20" s="88"/>
      <c r="N20" s="92"/>
      <c r="O20" s="93"/>
      <c r="P20" s="86"/>
      <c r="Q20" s="86"/>
      <c r="R20" s="73"/>
      <c r="T20" s="93"/>
    </row>
    <row r="21" spans="1:21" ht="15" customHeight="1" x14ac:dyDescent="0.25">
      <c r="A21" s="69" t="s">
        <v>358</v>
      </c>
      <c r="B21" s="70">
        <v>44910</v>
      </c>
      <c r="C21" s="70">
        <v>45000</v>
      </c>
      <c r="D21" s="87">
        <v>48485970.923887521</v>
      </c>
      <c r="E21" s="86">
        <v>48689385.729999997</v>
      </c>
      <c r="F21" s="88"/>
      <c r="G21" s="89"/>
      <c r="H21" s="69"/>
      <c r="I21" s="70"/>
      <c r="J21" s="70"/>
      <c r="K21" s="90"/>
      <c r="L21" s="91"/>
      <c r="M21" s="88"/>
      <c r="N21" s="92"/>
      <c r="O21" s="93"/>
      <c r="P21" s="86"/>
      <c r="Q21" s="86"/>
      <c r="R21" s="73"/>
      <c r="T21" s="93"/>
    </row>
    <row r="22" spans="1:21" ht="15" customHeight="1" x14ac:dyDescent="0.25">
      <c r="A22" s="69" t="s">
        <v>359</v>
      </c>
      <c r="B22" s="70">
        <v>44910</v>
      </c>
      <c r="C22" s="70">
        <v>45000</v>
      </c>
      <c r="D22" s="87">
        <v>35402922.929987319</v>
      </c>
      <c r="E22" s="86">
        <v>35517297.969999999</v>
      </c>
      <c r="F22" s="88"/>
      <c r="G22" s="89"/>
      <c r="H22" s="69"/>
      <c r="I22" s="70"/>
      <c r="J22" s="70"/>
      <c r="K22" s="90"/>
      <c r="L22" s="91"/>
      <c r="M22" s="88"/>
      <c r="N22" s="92"/>
      <c r="O22" s="93"/>
      <c r="P22" s="86"/>
      <c r="Q22" s="86"/>
      <c r="R22" s="73"/>
      <c r="T22" s="93"/>
    </row>
    <row r="23" spans="1:21" ht="15" customHeight="1" x14ac:dyDescent="0.25">
      <c r="A23" s="69"/>
      <c r="B23" s="70"/>
      <c r="C23" s="70"/>
      <c r="D23" s="87"/>
      <c r="E23" s="86"/>
      <c r="F23" s="88"/>
      <c r="G23" s="89"/>
      <c r="H23" s="69"/>
      <c r="I23" s="70"/>
      <c r="J23" s="70"/>
      <c r="K23" s="90"/>
      <c r="L23" s="91"/>
      <c r="M23" s="88"/>
      <c r="N23" s="92"/>
      <c r="O23" s="93"/>
      <c r="P23" s="86"/>
      <c r="Q23" s="86"/>
      <c r="R23" s="73"/>
      <c r="T23" s="93"/>
    </row>
    <row r="24" spans="1:21" ht="15" customHeight="1" x14ac:dyDescent="0.25">
      <c r="A24" s="69"/>
      <c r="B24" s="70"/>
      <c r="C24" s="70"/>
      <c r="D24" s="87"/>
      <c r="E24" s="86"/>
      <c r="F24" s="88"/>
      <c r="G24" s="89"/>
      <c r="H24" s="69"/>
      <c r="I24" s="70"/>
      <c r="J24" s="70"/>
      <c r="K24" s="90"/>
      <c r="L24" s="91"/>
      <c r="M24" s="88"/>
      <c r="N24" s="92"/>
      <c r="O24" s="93"/>
      <c r="P24" s="86"/>
      <c r="Q24" s="86"/>
      <c r="R24" s="73"/>
      <c r="T24" s="93"/>
    </row>
    <row r="25" spans="1:21" ht="15" customHeight="1" x14ac:dyDescent="0.25">
      <c r="A25" s="69"/>
      <c r="B25" s="70"/>
      <c r="C25" s="70"/>
      <c r="D25" s="87"/>
      <c r="E25" s="86"/>
      <c r="F25" s="88"/>
      <c r="G25" s="89"/>
      <c r="H25" s="69"/>
      <c r="I25" s="70"/>
      <c r="J25" s="70"/>
      <c r="K25" s="90"/>
      <c r="L25" s="91"/>
      <c r="M25" s="88"/>
      <c r="N25" s="92"/>
      <c r="Q25" s="86"/>
      <c r="R25" s="88"/>
      <c r="S25" s="95"/>
      <c r="T25" s="95"/>
      <c r="U25" s="95"/>
    </row>
    <row r="26" spans="1:21" ht="15" customHeight="1" x14ac:dyDescent="0.35">
      <c r="A26" s="69" t="s">
        <v>360</v>
      </c>
      <c r="B26" s="69"/>
      <c r="C26" s="70">
        <v>44926</v>
      </c>
      <c r="D26" s="87">
        <v>335076.73000000214</v>
      </c>
      <c r="E26" s="96">
        <v>335076.73000000214</v>
      </c>
      <c r="F26" s="88"/>
      <c r="G26" s="89"/>
      <c r="H26" s="69"/>
      <c r="I26" s="70"/>
      <c r="J26" s="70"/>
      <c r="K26" s="97"/>
      <c r="L26" s="90"/>
      <c r="M26" s="88"/>
      <c r="N26" s="74"/>
      <c r="Q26" s="86"/>
      <c r="R26" s="69"/>
    </row>
    <row r="27" spans="1:21" ht="15" customHeight="1" x14ac:dyDescent="0.35">
      <c r="A27" s="69" t="s">
        <v>361</v>
      </c>
      <c r="B27" s="69"/>
      <c r="C27" s="70">
        <v>44926</v>
      </c>
      <c r="D27" s="87">
        <v>-6500</v>
      </c>
      <c r="E27" s="96">
        <v>-6500</v>
      </c>
      <c r="F27" s="88"/>
      <c r="G27" s="89"/>
      <c r="H27" s="69" t="s">
        <v>362</v>
      </c>
      <c r="I27" s="70"/>
      <c r="J27" s="70">
        <v>44926</v>
      </c>
      <c r="K27" s="97">
        <v>250532.3</v>
      </c>
      <c r="L27" s="90">
        <v>250532.3</v>
      </c>
      <c r="M27" s="88"/>
      <c r="N27" s="74"/>
      <c r="Q27" s="98"/>
      <c r="R27" s="69"/>
    </row>
    <row r="28" spans="1:21" ht="15" customHeight="1" x14ac:dyDescent="0.3">
      <c r="A28" s="69" t="s">
        <v>363</v>
      </c>
      <c r="B28" s="69"/>
      <c r="C28" s="69" t="s">
        <v>364</v>
      </c>
      <c r="D28" s="99">
        <v>4847.09</v>
      </c>
      <c r="E28" s="100">
        <v>4847.09</v>
      </c>
      <c r="F28" s="88"/>
      <c r="G28" s="89"/>
      <c r="H28" s="69"/>
      <c r="I28" s="69"/>
      <c r="J28" s="69"/>
      <c r="K28" s="101"/>
      <c r="L28" s="100"/>
      <c r="M28" s="88"/>
      <c r="N28" s="74"/>
      <c r="Q28" s="98"/>
      <c r="R28" s="102"/>
    </row>
    <row r="29" spans="1:21" ht="15" customHeight="1" x14ac:dyDescent="0.25">
      <c r="A29" s="69" t="s">
        <v>363</v>
      </c>
      <c r="B29" s="69"/>
      <c r="C29" s="69" t="s">
        <v>365</v>
      </c>
      <c r="D29" s="99">
        <v>184.20000000000007</v>
      </c>
      <c r="E29" s="100">
        <v>184.20000000000007</v>
      </c>
      <c r="F29" s="88"/>
      <c r="G29" s="89"/>
      <c r="H29" s="69"/>
      <c r="I29" s="69"/>
      <c r="J29" s="69"/>
      <c r="K29" s="101"/>
      <c r="L29" s="100"/>
      <c r="M29" s="88"/>
      <c r="N29" s="74"/>
      <c r="Q29" s="98"/>
      <c r="R29" s="69"/>
    </row>
    <row r="30" spans="1:21" ht="15" customHeight="1" x14ac:dyDescent="0.25">
      <c r="A30" s="69" t="s">
        <v>363</v>
      </c>
      <c r="B30" s="69"/>
      <c r="C30" s="69" t="s">
        <v>366</v>
      </c>
      <c r="D30" s="99">
        <v>0</v>
      </c>
      <c r="E30" s="100">
        <v>0</v>
      </c>
      <c r="F30" s="88"/>
      <c r="G30" s="89"/>
      <c r="H30" s="69"/>
      <c r="I30" s="69"/>
      <c r="J30" s="69"/>
      <c r="K30" s="101"/>
      <c r="L30" s="100"/>
      <c r="M30" s="88"/>
      <c r="N30" s="74"/>
      <c r="Q30" s="98"/>
      <c r="R30" s="69"/>
    </row>
    <row r="31" spans="1:21" ht="15" customHeight="1" x14ac:dyDescent="0.25">
      <c r="A31" s="103" t="s">
        <v>363</v>
      </c>
      <c r="B31" s="103"/>
      <c r="C31" s="103" t="s">
        <v>367</v>
      </c>
      <c r="D31" s="104">
        <v>0.3000000000000001</v>
      </c>
      <c r="E31" s="105">
        <v>0.3000000000000001</v>
      </c>
      <c r="F31" s="88"/>
      <c r="G31" s="89"/>
      <c r="H31" s="103"/>
      <c r="I31" s="103"/>
      <c r="J31" s="103"/>
      <c r="K31" s="106"/>
      <c r="L31" s="105"/>
      <c r="M31" s="88"/>
      <c r="N31" s="74"/>
      <c r="Q31" s="98"/>
      <c r="R31" s="69"/>
    </row>
    <row r="32" spans="1:21" ht="15" customHeight="1" x14ac:dyDescent="0.3">
      <c r="A32" s="102" t="s">
        <v>368</v>
      </c>
      <c r="B32" s="102"/>
      <c r="C32" s="102"/>
      <c r="D32" s="102"/>
      <c r="E32" s="107">
        <f>SUM(E10:E31)</f>
        <v>400516.67999991961</v>
      </c>
      <c r="F32" s="108"/>
      <c r="G32" s="89"/>
      <c r="H32" s="102" t="s">
        <v>368</v>
      </c>
      <c r="I32" s="102"/>
      <c r="J32" s="102"/>
      <c r="K32" s="102"/>
      <c r="L32" s="109">
        <f>SUM(L10:L31)</f>
        <v>28241.905889655638</v>
      </c>
      <c r="M32" s="108"/>
      <c r="N32" s="110"/>
      <c r="Q32" s="86"/>
      <c r="R32" s="69"/>
    </row>
    <row r="33" spans="1:18" ht="15" customHeight="1" x14ac:dyDescent="0.3">
      <c r="A33" s="102"/>
      <c r="B33" s="102"/>
      <c r="C33" s="102"/>
      <c r="D33" s="102"/>
      <c r="E33" s="108"/>
      <c r="F33" s="108"/>
      <c r="G33" s="89"/>
      <c r="H33" s="102"/>
      <c r="I33" s="102"/>
      <c r="J33" s="102"/>
      <c r="K33" s="102"/>
      <c r="L33" s="108"/>
      <c r="M33" s="108"/>
      <c r="N33" s="110"/>
      <c r="Q33" s="86"/>
      <c r="R33" s="69"/>
    </row>
    <row r="34" spans="1:18" ht="15" customHeight="1" x14ac:dyDescent="0.3">
      <c r="A34" s="102"/>
      <c r="B34" s="80" t="s">
        <v>369</v>
      </c>
      <c r="C34" s="81"/>
      <c r="D34" s="81"/>
      <c r="E34" s="82"/>
      <c r="F34" s="108"/>
      <c r="G34" s="111"/>
      <c r="H34" s="102"/>
      <c r="I34" s="102"/>
      <c r="J34" s="102"/>
      <c r="K34" s="102"/>
      <c r="L34" s="102"/>
      <c r="M34" s="108"/>
      <c r="N34" s="110"/>
      <c r="Q34" s="86"/>
      <c r="R34" s="69"/>
    </row>
    <row r="35" spans="1:18" ht="15" customHeight="1" x14ac:dyDescent="0.3">
      <c r="A35" s="84" t="s">
        <v>336</v>
      </c>
      <c r="B35" s="84" t="s">
        <v>0</v>
      </c>
      <c r="C35" s="84" t="s">
        <v>1</v>
      </c>
      <c r="D35" s="84" t="s">
        <v>337</v>
      </c>
      <c r="E35" s="84" t="s">
        <v>370</v>
      </c>
      <c r="G35" s="111"/>
      <c r="H35" s="102"/>
      <c r="I35" s="102"/>
      <c r="J35" s="102"/>
      <c r="K35" s="102"/>
      <c r="L35" s="102"/>
      <c r="N35" s="74"/>
    </row>
    <row r="36" spans="1:18" ht="15" customHeight="1" x14ac:dyDescent="0.3">
      <c r="A36" s="69" t="s">
        <v>371</v>
      </c>
      <c r="C36" s="70">
        <v>44926</v>
      </c>
      <c r="D36" s="87">
        <v>40195.200000000012</v>
      </c>
      <c r="E36" s="96">
        <v>40195.200000000012</v>
      </c>
      <c r="G36" s="111"/>
      <c r="H36" s="102"/>
      <c r="I36" s="102"/>
      <c r="J36" s="102"/>
      <c r="K36" s="102"/>
      <c r="L36" s="102"/>
      <c r="N36" s="74"/>
    </row>
    <row r="37" spans="1:18" ht="15" customHeight="1" x14ac:dyDescent="0.3">
      <c r="A37" s="69" t="s">
        <v>372</v>
      </c>
      <c r="C37" s="70">
        <v>44926</v>
      </c>
      <c r="D37" s="87">
        <v>96.16</v>
      </c>
      <c r="E37" s="96">
        <v>96.16</v>
      </c>
      <c r="G37" s="112"/>
      <c r="H37" s="102"/>
      <c r="I37" s="102"/>
      <c r="J37" s="102"/>
      <c r="K37" s="102"/>
      <c r="L37" s="102"/>
      <c r="N37" s="74"/>
    </row>
    <row r="38" spans="1:18" ht="15" customHeight="1" x14ac:dyDescent="0.3">
      <c r="A38" s="69" t="s">
        <v>373</v>
      </c>
      <c r="C38" s="70">
        <v>44926</v>
      </c>
      <c r="D38" s="96">
        <v>4865.6696754444438</v>
      </c>
      <c r="E38" s="96">
        <v>4865.6696754444438</v>
      </c>
      <c r="G38" s="112"/>
      <c r="H38" s="102"/>
      <c r="I38" s="102"/>
      <c r="J38" s="102"/>
      <c r="K38" s="102"/>
      <c r="L38" s="102"/>
      <c r="N38" s="74"/>
    </row>
    <row r="39" spans="1:18" ht="15" customHeight="1" x14ac:dyDescent="0.3">
      <c r="A39" s="102" t="s">
        <v>374</v>
      </c>
      <c r="B39" s="102"/>
      <c r="C39" s="102"/>
      <c r="D39" s="102"/>
      <c r="E39" s="108">
        <f>SUM(E36:E38)</f>
        <v>45157.029675444457</v>
      </c>
      <c r="F39" s="88"/>
      <c r="G39" s="112"/>
      <c r="H39" s="102"/>
      <c r="I39" s="102"/>
      <c r="J39" s="102"/>
      <c r="K39" s="102"/>
      <c r="L39" s="102"/>
      <c r="M39" s="88"/>
      <c r="N39" s="74"/>
    </row>
    <row r="40" spans="1:18" ht="15" customHeight="1" thickBot="1" x14ac:dyDescent="0.35">
      <c r="A40" s="102"/>
      <c r="B40" s="102"/>
      <c r="C40" s="102"/>
      <c r="D40" s="102"/>
      <c r="E40" s="108"/>
      <c r="F40" s="88"/>
      <c r="G40" s="112"/>
      <c r="H40" s="102"/>
      <c r="I40" s="102"/>
      <c r="J40" s="102"/>
      <c r="K40" s="102"/>
      <c r="L40" s="108"/>
      <c r="M40" s="88"/>
      <c r="N40" s="74"/>
    </row>
    <row r="41" spans="1:18" ht="15" customHeight="1" thickBot="1" x14ac:dyDescent="0.35">
      <c r="A41" s="102" t="s">
        <v>375</v>
      </c>
      <c r="B41" s="102"/>
      <c r="C41" s="102"/>
      <c r="D41" s="102"/>
      <c r="E41" s="113">
        <f>E32+E39</f>
        <v>445673.70967536408</v>
      </c>
      <c r="F41" s="88"/>
      <c r="G41" s="89"/>
      <c r="H41" s="102" t="s">
        <v>375</v>
      </c>
      <c r="I41" s="102"/>
      <c r="J41" s="102"/>
      <c r="K41" s="102"/>
      <c r="L41" s="114">
        <f>L32+L39</f>
        <v>28241.905889655638</v>
      </c>
      <c r="M41" s="88"/>
      <c r="N41" s="74"/>
    </row>
    <row r="42" spans="1:18" ht="15" customHeight="1" x14ac:dyDescent="0.3">
      <c r="A42" s="102"/>
      <c r="B42" s="102"/>
      <c r="C42" s="102"/>
      <c r="D42" s="102"/>
      <c r="E42" s="115"/>
      <c r="F42" s="88"/>
      <c r="G42" s="89"/>
      <c r="H42" s="102"/>
      <c r="I42" s="102"/>
      <c r="J42" s="102"/>
      <c r="K42" s="102"/>
      <c r="L42" s="116"/>
      <c r="M42" s="88"/>
      <c r="N42" s="74"/>
    </row>
    <row r="43" spans="1:18" ht="15" customHeight="1" thickBot="1" x14ac:dyDescent="0.35">
      <c r="A43" s="117"/>
      <c r="B43" s="117"/>
      <c r="C43" s="117"/>
      <c r="D43" s="117"/>
      <c r="E43" s="118"/>
      <c r="F43" s="119"/>
      <c r="G43" s="120"/>
      <c r="H43" s="117"/>
      <c r="I43" s="117"/>
      <c r="J43" s="117"/>
      <c r="K43" s="117"/>
      <c r="L43" s="118"/>
      <c r="M43" s="119"/>
      <c r="N43" s="121"/>
    </row>
    <row r="44" spans="1:18" ht="15" customHeight="1" thickTop="1" x14ac:dyDescent="0.3">
      <c r="A44" s="102"/>
      <c r="B44" s="102"/>
      <c r="C44" s="102"/>
      <c r="D44" s="102"/>
      <c r="E44" s="115"/>
      <c r="F44" s="88"/>
      <c r="G44" s="89"/>
      <c r="H44" s="102"/>
      <c r="I44" s="102"/>
      <c r="J44" s="102"/>
      <c r="K44" s="102"/>
      <c r="L44" s="115"/>
      <c r="M44" s="88"/>
      <c r="N44" s="74"/>
    </row>
    <row r="45" spans="1:18" ht="15" customHeight="1" x14ac:dyDescent="0.3">
      <c r="A45" s="76" t="s">
        <v>376</v>
      </c>
      <c r="B45" s="102"/>
      <c r="C45" s="102"/>
      <c r="D45" s="102"/>
      <c r="E45" s="115"/>
      <c r="F45" s="88"/>
      <c r="G45" s="89"/>
      <c r="H45" s="76" t="s">
        <v>377</v>
      </c>
      <c r="I45" s="102"/>
      <c r="J45" s="102"/>
      <c r="K45" s="102"/>
      <c r="L45" s="115"/>
      <c r="M45" s="88"/>
      <c r="N45" s="74"/>
    </row>
    <row r="46" spans="1:18" ht="15" customHeight="1" x14ac:dyDescent="0.25">
      <c r="A46" s="84" t="s">
        <v>336</v>
      </c>
      <c r="B46" s="84"/>
      <c r="C46" s="84"/>
      <c r="D46" s="84"/>
      <c r="E46" s="84" t="s">
        <v>337</v>
      </c>
      <c r="F46" s="88"/>
      <c r="G46" s="89"/>
      <c r="H46" s="84" t="s">
        <v>336</v>
      </c>
      <c r="I46" s="84"/>
      <c r="J46" s="84"/>
      <c r="K46" s="84"/>
      <c r="L46" s="84" t="s">
        <v>337</v>
      </c>
      <c r="M46" s="88"/>
      <c r="N46" s="74"/>
    </row>
    <row r="47" spans="1:18" ht="15" customHeight="1" x14ac:dyDescent="0.3">
      <c r="A47" s="69" t="s">
        <v>378</v>
      </c>
      <c r="B47" s="102"/>
      <c r="C47" s="102"/>
      <c r="D47" s="102"/>
      <c r="E47" s="122">
        <v>0</v>
      </c>
      <c r="F47" s="88"/>
      <c r="G47" s="89"/>
      <c r="H47" s="69" t="s">
        <v>378</v>
      </c>
      <c r="I47" s="102"/>
      <c r="J47" s="102"/>
      <c r="K47" s="102"/>
      <c r="L47" s="88">
        <v>0</v>
      </c>
      <c r="M47" s="88"/>
      <c r="N47" s="74"/>
      <c r="P47" s="123"/>
    </row>
    <row r="48" spans="1:18" ht="15" customHeight="1" x14ac:dyDescent="0.3">
      <c r="A48" s="69" t="s">
        <v>379</v>
      </c>
      <c r="B48" s="102"/>
      <c r="C48" s="102"/>
      <c r="D48" s="102"/>
      <c r="E48" s="122">
        <v>7142.12</v>
      </c>
      <c r="F48" s="88"/>
      <c r="G48" s="89"/>
      <c r="H48" s="69" t="s">
        <v>379</v>
      </c>
      <c r="I48" s="102"/>
      <c r="J48" s="102"/>
      <c r="K48" s="102"/>
      <c r="L48" s="88"/>
      <c r="M48" s="88"/>
      <c r="N48" s="74"/>
      <c r="P48" s="123"/>
    </row>
    <row r="49" spans="1:17" ht="15" customHeight="1" x14ac:dyDescent="0.3">
      <c r="A49" s="69" t="s">
        <v>380</v>
      </c>
      <c r="B49" s="102"/>
      <c r="C49" s="102"/>
      <c r="D49" s="102"/>
      <c r="E49" s="122">
        <v>5210.8599999999997</v>
      </c>
      <c r="F49" s="88"/>
      <c r="G49" s="89"/>
      <c r="H49" s="69" t="s">
        <v>380</v>
      </c>
      <c r="I49" s="102"/>
      <c r="J49" s="102"/>
      <c r="K49" s="102"/>
      <c r="L49" s="88"/>
      <c r="M49" s="88"/>
      <c r="N49" s="74"/>
      <c r="P49" s="123"/>
    </row>
    <row r="50" spans="1:17" ht="15" customHeight="1" x14ac:dyDescent="0.3">
      <c r="A50" s="69" t="s">
        <v>381</v>
      </c>
      <c r="B50" s="102"/>
      <c r="C50" s="102"/>
      <c r="D50" s="102"/>
      <c r="E50" s="122">
        <v>196.74</v>
      </c>
      <c r="F50" s="88"/>
      <c r="G50" s="89"/>
      <c r="H50" s="69" t="s">
        <v>381</v>
      </c>
      <c r="I50" s="102"/>
      <c r="J50" s="102"/>
      <c r="K50" s="102"/>
      <c r="L50" s="88"/>
      <c r="M50" s="88"/>
      <c r="N50" s="74"/>
      <c r="P50" s="123"/>
    </row>
    <row r="51" spans="1:17" ht="15" customHeight="1" x14ac:dyDescent="0.3">
      <c r="A51" s="69" t="s">
        <v>382</v>
      </c>
      <c r="B51" s="102"/>
      <c r="C51" s="102"/>
      <c r="D51" s="102"/>
      <c r="E51" s="122">
        <v>27645.48</v>
      </c>
      <c r="F51" s="88"/>
      <c r="G51" s="89"/>
      <c r="H51" s="69" t="s">
        <v>382</v>
      </c>
      <c r="I51" s="102"/>
      <c r="J51" s="102"/>
      <c r="K51" s="102"/>
      <c r="L51" s="88"/>
      <c r="M51" s="88"/>
      <c r="N51" s="74"/>
      <c r="P51" s="123"/>
    </row>
    <row r="52" spans="1:17" ht="15" customHeight="1" x14ac:dyDescent="0.3">
      <c r="A52" s="103" t="s">
        <v>383</v>
      </c>
      <c r="B52" s="124"/>
      <c r="C52" s="124"/>
      <c r="D52" s="124"/>
      <c r="E52" s="125">
        <v>0</v>
      </c>
      <c r="F52" s="88"/>
      <c r="G52" s="89"/>
      <c r="H52" s="103" t="s">
        <v>383</v>
      </c>
      <c r="I52" s="124"/>
      <c r="J52" s="124"/>
      <c r="K52" s="124"/>
      <c r="L52" s="126"/>
      <c r="M52" s="88"/>
      <c r="N52" s="74"/>
      <c r="P52" s="123"/>
    </row>
    <row r="53" spans="1:17" ht="15" customHeight="1" x14ac:dyDescent="0.3">
      <c r="A53" s="102" t="str">
        <f>"Total Prev Acc'd but Unpaid as of "&amp;MONTH(B5)&amp;"/"&amp;DAY(B5)</f>
        <v>Total Prev Acc'd but Unpaid as of 12/20</v>
      </c>
      <c r="B53" s="69"/>
      <c r="C53" s="69"/>
      <c r="D53" s="69"/>
      <c r="E53" s="108">
        <f>SUM(E47:E52)</f>
        <v>40195.199999999997</v>
      </c>
      <c r="F53" s="88"/>
      <c r="G53" s="89"/>
      <c r="H53" s="102" t="str">
        <f>"Total Prev Acc'd but Unpaid as of "&amp;MONTH(B5)&amp;"/"&amp;DAY(B5)</f>
        <v>Total Prev Acc'd but Unpaid as of 12/20</v>
      </c>
      <c r="I53" s="69"/>
      <c r="J53" s="69"/>
      <c r="K53" s="69"/>
      <c r="L53" s="108">
        <f>SUM(L47:L52)</f>
        <v>0</v>
      </c>
      <c r="M53" s="88"/>
      <c r="N53" s="74"/>
    </row>
    <row r="54" spans="1:17" ht="15" customHeight="1" x14ac:dyDescent="0.25">
      <c r="A54" s="69"/>
      <c r="B54" s="69"/>
      <c r="C54" s="69"/>
      <c r="D54" s="69"/>
      <c r="E54" s="88"/>
      <c r="F54" s="88"/>
      <c r="G54" s="89"/>
      <c r="H54" s="69"/>
      <c r="I54" s="69"/>
      <c r="J54" s="69"/>
      <c r="K54" s="69"/>
      <c r="L54" s="88"/>
      <c r="M54" s="88"/>
      <c r="N54" s="74"/>
    </row>
    <row r="55" spans="1:17" ht="15" customHeight="1" x14ac:dyDescent="0.25">
      <c r="A55" s="84" t="str">
        <f>"Accruals since "&amp;MONTH(B5)&amp;"/"&amp;DAY(B5)</f>
        <v>Accruals since 12/20</v>
      </c>
      <c r="B55" s="103" t="s">
        <v>384</v>
      </c>
      <c r="C55" s="103"/>
      <c r="D55" s="103"/>
      <c r="E55" s="126" t="s">
        <v>385</v>
      </c>
      <c r="F55" s="88"/>
      <c r="G55" s="89"/>
      <c r="H55" s="84" t="str">
        <f>"Accruals since "&amp;MONTH(B5)&amp;"/"&amp;DAY(B5)</f>
        <v>Accruals since 12/20</v>
      </c>
      <c r="I55" s="103" t="s">
        <v>384</v>
      </c>
      <c r="J55" s="103"/>
      <c r="K55" s="103"/>
      <c r="L55" s="126" t="s">
        <v>385</v>
      </c>
      <c r="M55" s="88"/>
      <c r="N55" s="74"/>
      <c r="Q55" s="93"/>
    </row>
    <row r="56" spans="1:17" ht="15" customHeight="1" x14ac:dyDescent="0.25">
      <c r="A56" s="69" t="s">
        <v>386</v>
      </c>
      <c r="B56" s="127">
        <v>1804.28</v>
      </c>
      <c r="C56" s="69"/>
      <c r="D56" s="69"/>
      <c r="E56" s="128">
        <v>28868.518518333334</v>
      </c>
      <c r="F56" s="88"/>
      <c r="G56" s="89"/>
      <c r="H56" s="69" t="s">
        <v>386</v>
      </c>
      <c r="I56" s="129">
        <v>1289.24</v>
      </c>
      <c r="J56" s="69"/>
      <c r="K56" s="69"/>
      <c r="L56" s="130">
        <v>20627.777777777774</v>
      </c>
      <c r="M56" s="88"/>
      <c r="N56" s="74"/>
    </row>
    <row r="57" spans="1:17" ht="15" customHeight="1" x14ac:dyDescent="0.25">
      <c r="A57" s="69" t="s">
        <v>387</v>
      </c>
      <c r="B57" s="131">
        <v>24.78</v>
      </c>
      <c r="C57" s="69"/>
      <c r="D57" s="69"/>
      <c r="E57" s="88">
        <f t="shared" ref="E57:E60" si="0">ROUND(($B$3-$B$5)*B57,2)</f>
        <v>272.58</v>
      </c>
      <c r="F57" s="88"/>
      <c r="G57" s="89"/>
      <c r="H57" s="69" t="s">
        <v>387</v>
      </c>
      <c r="I57" s="132"/>
      <c r="J57" s="69"/>
      <c r="K57" s="69"/>
      <c r="L57" s="90">
        <f t="shared" ref="L57:L60" si="1">ROUND(($B$3-$B$5)*I57,2)</f>
        <v>0</v>
      </c>
      <c r="M57" s="88"/>
      <c r="N57" s="74"/>
    </row>
    <row r="58" spans="1:17" ht="15" customHeight="1" x14ac:dyDescent="0.25">
      <c r="A58" s="69" t="s">
        <v>388</v>
      </c>
      <c r="B58" s="131">
        <v>23.43</v>
      </c>
      <c r="C58" s="69"/>
      <c r="D58" s="69"/>
      <c r="E58" s="88">
        <f t="shared" si="0"/>
        <v>257.73</v>
      </c>
      <c r="F58" s="88"/>
      <c r="G58" s="89"/>
      <c r="H58" s="69" t="s">
        <v>388</v>
      </c>
      <c r="I58" s="132"/>
      <c r="J58" s="69"/>
      <c r="K58" s="69"/>
      <c r="L58" s="90">
        <f t="shared" si="1"/>
        <v>0</v>
      </c>
      <c r="M58" s="88"/>
      <c r="N58" s="74"/>
    </row>
    <row r="59" spans="1:17" ht="15" customHeight="1" x14ac:dyDescent="0.25">
      <c r="A59" s="69" t="s">
        <v>389</v>
      </c>
      <c r="B59" s="131">
        <v>147.22</v>
      </c>
      <c r="C59" s="69"/>
      <c r="D59" s="69"/>
      <c r="E59" s="88">
        <f t="shared" si="0"/>
        <v>1619.42</v>
      </c>
      <c r="F59" s="88"/>
      <c r="G59" s="89"/>
      <c r="H59" s="69" t="s">
        <v>389</v>
      </c>
      <c r="I59" s="132"/>
      <c r="J59" s="69"/>
      <c r="K59" s="69"/>
      <c r="L59" s="90">
        <f t="shared" si="1"/>
        <v>0</v>
      </c>
      <c r="M59" s="88"/>
      <c r="N59" s="74"/>
    </row>
    <row r="60" spans="1:17" ht="15" customHeight="1" x14ac:dyDescent="0.25">
      <c r="A60" s="103" t="s">
        <v>390</v>
      </c>
      <c r="B60" s="133">
        <v>169</v>
      </c>
      <c r="C60" s="103"/>
      <c r="D60" s="103"/>
      <c r="E60" s="126">
        <f t="shared" si="0"/>
        <v>1859</v>
      </c>
      <c r="F60" s="88"/>
      <c r="G60" s="89"/>
      <c r="H60" s="103" t="s">
        <v>390</v>
      </c>
      <c r="I60" s="134"/>
      <c r="J60" s="103"/>
      <c r="K60" s="103"/>
      <c r="L60" s="135">
        <f t="shared" si="1"/>
        <v>0</v>
      </c>
      <c r="M60" s="88"/>
      <c r="N60" s="74"/>
    </row>
    <row r="61" spans="1:17" ht="15" customHeight="1" x14ac:dyDescent="0.3">
      <c r="A61" s="102" t="str">
        <f>"TOTAL LIABILITIES Accrued since "&amp;MONTH(B5)&amp;"/"&amp;DAY(B5)</f>
        <v>TOTAL LIABILITIES Accrued since 12/20</v>
      </c>
      <c r="B61" s="69"/>
      <c r="C61" s="69"/>
      <c r="D61" s="69"/>
      <c r="E61" s="108">
        <f>SUM(E56:E60)</f>
        <v>32877.248518333334</v>
      </c>
      <c r="F61" s="108"/>
      <c r="G61" s="89"/>
      <c r="H61" s="102" t="str">
        <f>"TOTAL LIABILITIES Accrued since "&amp;MONTH(B5)&amp;"/"&amp;DAY(B5)</f>
        <v>TOTAL LIABILITIES Accrued since 12/20</v>
      </c>
      <c r="I61" s="69"/>
      <c r="J61" s="69"/>
      <c r="K61" s="69"/>
      <c r="L61" s="109">
        <f>SUM(L56:L60)</f>
        <v>20627.777777777774</v>
      </c>
      <c r="M61" s="108"/>
      <c r="N61" s="74"/>
    </row>
    <row r="62" spans="1:17" ht="15" customHeight="1" x14ac:dyDescent="0.25">
      <c r="B62" s="69"/>
      <c r="C62" s="69"/>
      <c r="D62" s="69"/>
      <c r="E62" s="88"/>
      <c r="F62" s="88"/>
      <c r="G62" s="89"/>
      <c r="I62" s="69"/>
      <c r="J62" s="69"/>
      <c r="K62" s="69"/>
      <c r="L62" s="88"/>
      <c r="M62" s="88"/>
      <c r="N62" s="74"/>
    </row>
    <row r="63" spans="1:17" ht="15" customHeight="1" x14ac:dyDescent="0.3">
      <c r="A63" s="69" t="s">
        <v>391</v>
      </c>
      <c r="B63" s="69"/>
      <c r="C63" s="69"/>
      <c r="D63" s="69"/>
      <c r="E63" s="88">
        <v>0</v>
      </c>
      <c r="F63" s="88"/>
      <c r="G63" s="111"/>
      <c r="H63" s="69"/>
      <c r="I63" s="69"/>
      <c r="J63" s="69"/>
      <c r="K63" s="69"/>
      <c r="L63" s="69"/>
      <c r="M63" s="88"/>
      <c r="N63" s="74"/>
    </row>
    <row r="64" spans="1:17" ht="15" customHeight="1" x14ac:dyDescent="0.25">
      <c r="A64" s="69" t="s">
        <v>392</v>
      </c>
      <c r="B64" s="69"/>
      <c r="C64" s="69"/>
      <c r="D64" s="69"/>
      <c r="E64" s="88">
        <v>90000</v>
      </c>
      <c r="F64" s="88"/>
      <c r="G64" s="89"/>
      <c r="H64" s="69" t="s">
        <v>393</v>
      </c>
      <c r="I64" s="69"/>
      <c r="J64" s="69"/>
      <c r="K64" s="69"/>
      <c r="L64" s="90">
        <v>586.29</v>
      </c>
      <c r="M64" s="88"/>
      <c r="N64" s="74"/>
    </row>
    <row r="65" spans="1:14" ht="15" customHeight="1" x14ac:dyDescent="0.25">
      <c r="A65" s="69" t="s">
        <v>393</v>
      </c>
      <c r="B65" s="69"/>
      <c r="C65" s="69"/>
      <c r="D65" s="69"/>
      <c r="E65" s="88">
        <v>0</v>
      </c>
      <c r="F65" s="88"/>
      <c r="G65" s="89"/>
      <c r="H65" s="69"/>
      <c r="I65" s="69"/>
      <c r="J65" s="69"/>
      <c r="K65" s="69"/>
      <c r="L65" s="90"/>
      <c r="M65" s="88"/>
      <c r="N65" s="74"/>
    </row>
    <row r="66" spans="1:14" ht="15" customHeight="1" x14ac:dyDescent="0.25">
      <c r="B66" s="69"/>
      <c r="C66" s="69"/>
      <c r="D66" s="69"/>
      <c r="E66" s="88"/>
      <c r="F66" s="88"/>
      <c r="G66" s="89"/>
      <c r="I66" s="69"/>
      <c r="J66" s="69"/>
      <c r="K66" s="69"/>
      <c r="L66" s="88"/>
      <c r="M66" s="88"/>
      <c r="N66" s="74"/>
    </row>
    <row r="67" spans="1:14" ht="15" customHeight="1" x14ac:dyDescent="0.3">
      <c r="A67" s="102" t="s">
        <v>394</v>
      </c>
      <c r="B67" s="69"/>
      <c r="C67" s="69"/>
      <c r="D67" s="69"/>
      <c r="E67" s="136">
        <f>E53+E61+SUM(E63:E65)</f>
        <v>163072.44851833332</v>
      </c>
      <c r="F67" s="88"/>
      <c r="G67" s="89"/>
      <c r="H67" s="102" t="s">
        <v>394</v>
      </c>
      <c r="I67" s="69"/>
      <c r="J67" s="69"/>
      <c r="K67" s="69"/>
      <c r="L67" s="137">
        <f>L53+L61+L63+L64</f>
        <v>21214.067777777775</v>
      </c>
      <c r="M67" s="88"/>
      <c r="N67" s="74"/>
    </row>
    <row r="68" spans="1:14" ht="15" customHeight="1" thickBot="1" x14ac:dyDescent="0.35">
      <c r="A68" s="102"/>
      <c r="B68" s="69"/>
      <c r="C68" s="69"/>
      <c r="D68" s="69"/>
      <c r="E68" s="88"/>
      <c r="F68" s="88"/>
      <c r="G68" s="89"/>
      <c r="H68" s="102"/>
      <c r="I68" s="69"/>
      <c r="J68" s="69"/>
      <c r="K68" s="69"/>
      <c r="L68" s="88"/>
      <c r="M68" s="88"/>
      <c r="N68" s="74"/>
    </row>
    <row r="69" spans="1:14" ht="15" customHeight="1" thickBot="1" x14ac:dyDescent="0.35">
      <c r="A69" s="102" t="s">
        <v>395</v>
      </c>
      <c r="B69" s="69"/>
      <c r="C69" s="69"/>
      <c r="D69" s="69"/>
      <c r="E69" s="113">
        <f>E41-E67</f>
        <v>282601.26115703076</v>
      </c>
      <c r="F69" s="115"/>
      <c r="G69" s="89"/>
      <c r="H69" s="102" t="s">
        <v>395</v>
      </c>
      <c r="I69" s="69"/>
      <c r="J69" s="69"/>
      <c r="K69" s="69"/>
      <c r="L69" s="114">
        <f>L41-L67</f>
        <v>7027.8381118778634</v>
      </c>
      <c r="M69" s="115"/>
      <c r="N69" s="74"/>
    </row>
    <row r="70" spans="1:14" ht="15" customHeight="1" x14ac:dyDescent="0.3">
      <c r="A70" s="102"/>
      <c r="B70" s="69"/>
      <c r="C70" s="69"/>
      <c r="D70" s="69"/>
      <c r="E70" s="88"/>
      <c r="F70" s="88"/>
      <c r="G70" s="89"/>
      <c r="H70" s="88"/>
      <c r="I70" s="88"/>
      <c r="J70" s="88"/>
      <c r="K70" s="88"/>
      <c r="L70" s="88"/>
      <c r="M70" s="88"/>
      <c r="N70" s="74"/>
    </row>
    <row r="71" spans="1:14" ht="15" customHeight="1" x14ac:dyDescent="0.3">
      <c r="A71" s="69"/>
      <c r="B71" s="69"/>
      <c r="C71" s="69"/>
      <c r="D71" s="69"/>
      <c r="E71" s="138"/>
      <c r="F71" s="88"/>
      <c r="G71" s="111"/>
      <c r="H71" s="88"/>
      <c r="I71" s="88"/>
      <c r="J71" s="88"/>
      <c r="K71" s="88"/>
      <c r="L71" s="88"/>
      <c r="M71" s="88"/>
      <c r="N71" s="74"/>
    </row>
    <row r="72" spans="1:14" ht="15" customHeight="1" x14ac:dyDescent="0.25">
      <c r="A72" s="69"/>
      <c r="B72" s="69"/>
      <c r="C72" s="69"/>
      <c r="D72" s="69"/>
      <c r="E72" s="138"/>
      <c r="F72" s="88"/>
      <c r="G72" s="89"/>
      <c r="H72" s="88"/>
      <c r="I72" s="88"/>
      <c r="J72" s="88"/>
      <c r="K72" s="88"/>
      <c r="L72" s="88"/>
      <c r="M72" s="88"/>
      <c r="N72" s="74"/>
    </row>
    <row r="73" spans="1:14" ht="15" customHeight="1" thickBot="1" x14ac:dyDescent="0.3">
      <c r="A73" s="69"/>
      <c r="B73" s="69"/>
      <c r="C73" s="69"/>
      <c r="D73" s="69"/>
      <c r="E73" s="138"/>
      <c r="F73" s="88"/>
      <c r="G73" s="89"/>
      <c r="H73" s="88"/>
      <c r="I73" s="88"/>
      <c r="J73" s="88"/>
      <c r="K73" s="88"/>
      <c r="L73" s="88"/>
      <c r="M73" s="88"/>
      <c r="N73" s="69"/>
    </row>
    <row r="74" spans="1:14" ht="15" customHeight="1" x14ac:dyDescent="0.25">
      <c r="A74" s="69"/>
      <c r="B74" s="139" t="s">
        <v>396</v>
      </c>
      <c r="C74" s="140"/>
      <c r="D74" s="69"/>
      <c r="E74" s="88"/>
      <c r="F74" s="88"/>
      <c r="G74" s="89"/>
      <c r="H74" s="88"/>
      <c r="I74" s="88"/>
      <c r="J74" s="88"/>
      <c r="K74" s="88"/>
      <c r="L74" s="88"/>
      <c r="M74" s="88"/>
      <c r="N74" s="69"/>
    </row>
    <row r="75" spans="1:14" ht="15" customHeight="1" x14ac:dyDescent="0.25">
      <c r="A75" s="69"/>
      <c r="B75" s="141" t="s">
        <v>397</v>
      </c>
      <c r="C75" s="142">
        <v>1.0705499999999999</v>
      </c>
      <c r="D75" s="69"/>
      <c r="F75" s="88"/>
      <c r="G75" s="88"/>
      <c r="H75" s="88"/>
      <c r="I75" s="88"/>
      <c r="J75" s="88"/>
      <c r="K75" s="88"/>
      <c r="L75" s="88"/>
      <c r="M75" s="88"/>
      <c r="N75" s="69"/>
    </row>
    <row r="76" spans="1:14" ht="15" customHeight="1" x14ac:dyDescent="0.25">
      <c r="A76" s="69"/>
      <c r="B76" s="143" t="s">
        <v>398</v>
      </c>
      <c r="C76" s="144">
        <f>E69</f>
        <v>282601.26115703076</v>
      </c>
      <c r="E76" s="123"/>
      <c r="F76" s="88"/>
      <c r="G76" s="88"/>
      <c r="H76" s="88"/>
      <c r="I76" s="88"/>
      <c r="J76" s="88"/>
      <c r="K76" s="88"/>
      <c r="L76" s="88"/>
      <c r="M76" s="88"/>
      <c r="N76" s="69"/>
    </row>
    <row r="77" spans="1:14" ht="15" customHeight="1" thickBot="1" x14ac:dyDescent="0.3">
      <c r="A77" s="69"/>
      <c r="B77" s="145" t="s">
        <v>399</v>
      </c>
      <c r="C77" s="146">
        <f>L69</f>
        <v>7027.8381118778634</v>
      </c>
      <c r="D77" s="69"/>
      <c r="E77" s="88"/>
      <c r="F77" s="88"/>
      <c r="G77" s="88"/>
      <c r="H77" s="88"/>
      <c r="I77" s="88"/>
      <c r="J77" s="88"/>
      <c r="K77" s="88"/>
      <c r="L77" s="88"/>
      <c r="M77" s="88"/>
      <c r="N77" s="69"/>
    </row>
    <row r="78" spans="1:14" ht="15" customHeight="1" thickBot="1" x14ac:dyDescent="0.35">
      <c r="A78" s="69"/>
      <c r="B78" s="147" t="s">
        <v>271</v>
      </c>
      <c r="C78" s="148">
        <f>C76+C77*C75</f>
        <v>290124.9132477016</v>
      </c>
      <c r="D78" s="69"/>
      <c r="E78" s="88"/>
      <c r="F78" s="88"/>
      <c r="G78" s="88"/>
      <c r="H78" s="88"/>
      <c r="I78" s="88"/>
      <c r="J78" s="88"/>
      <c r="K78" s="88"/>
      <c r="L78" s="88"/>
      <c r="M78" s="88"/>
      <c r="N78" s="69"/>
    </row>
    <row r="79" spans="1:14" ht="15" customHeight="1" x14ac:dyDescent="0.25">
      <c r="A79" s="69"/>
      <c r="B79" s="73"/>
      <c r="C79" s="69"/>
      <c r="D79" s="69"/>
      <c r="E79" s="88"/>
      <c r="F79" s="88"/>
      <c r="G79" s="88"/>
      <c r="H79" s="88"/>
      <c r="I79" s="88"/>
      <c r="J79" s="88"/>
      <c r="K79" s="88"/>
      <c r="L79" s="88"/>
      <c r="M79" s="88"/>
      <c r="N79" s="69"/>
    </row>
    <row r="80" spans="1:14" ht="15" customHeight="1" x14ac:dyDescent="0.25">
      <c r="A80" s="69"/>
      <c r="B80" s="73"/>
      <c r="C80" s="132"/>
      <c r="D80" s="69"/>
      <c r="E80" s="88"/>
      <c r="F80" s="88"/>
      <c r="G80" s="88"/>
      <c r="H80" s="88"/>
      <c r="I80" s="88"/>
      <c r="J80" s="88"/>
      <c r="K80" s="88"/>
      <c r="L80" s="88"/>
      <c r="M80" s="88"/>
      <c r="N80" s="69"/>
    </row>
    <row r="81" spans="1:14" ht="15" customHeight="1" x14ac:dyDescent="0.3">
      <c r="A81" s="149"/>
      <c r="B81" s="73"/>
      <c r="C81" s="69"/>
      <c r="D81" s="69"/>
      <c r="E81" s="88"/>
      <c r="F81" s="88"/>
      <c r="G81" s="88"/>
      <c r="H81" s="88"/>
      <c r="I81" s="88"/>
      <c r="J81" s="88"/>
      <c r="K81" s="88"/>
      <c r="L81" s="88"/>
      <c r="M81" s="88"/>
      <c r="N81" s="69"/>
    </row>
    <row r="82" spans="1:14" ht="15" customHeight="1" x14ac:dyDescent="0.25">
      <c r="A82" s="69"/>
      <c r="B82" s="73"/>
      <c r="C82" s="98"/>
      <c r="D82" s="69"/>
      <c r="E82" s="88"/>
      <c r="F82" s="88"/>
      <c r="G82" s="88"/>
      <c r="H82" s="88"/>
      <c r="I82" s="88"/>
      <c r="J82" s="88"/>
      <c r="K82" s="88"/>
      <c r="L82" s="88"/>
      <c r="M82" s="88"/>
      <c r="N82" s="69"/>
    </row>
    <row r="83" spans="1:14" ht="15" customHeight="1" x14ac:dyDescent="0.25">
      <c r="A83" s="69"/>
      <c r="B83" s="73"/>
      <c r="C83" s="150"/>
      <c r="D83" s="69"/>
      <c r="E83" s="88"/>
      <c r="F83" s="88"/>
      <c r="G83" s="88"/>
      <c r="H83" s="88"/>
      <c r="I83" s="88"/>
      <c r="J83" s="88"/>
      <c r="K83" s="88"/>
      <c r="L83" s="88"/>
      <c r="M83" s="88"/>
      <c r="N83" s="69"/>
    </row>
    <row r="84" spans="1:14" ht="15" customHeight="1" x14ac:dyDescent="0.25">
      <c r="A84" s="69"/>
      <c r="B84" s="73"/>
      <c r="C84" s="98"/>
      <c r="D84" s="69"/>
      <c r="E84" s="88"/>
      <c r="F84" s="88"/>
      <c r="G84" s="88"/>
      <c r="H84" s="88"/>
      <c r="I84" s="88"/>
      <c r="J84" s="88"/>
      <c r="K84" s="88"/>
      <c r="L84" s="88"/>
      <c r="M84" s="88"/>
      <c r="N84" s="69"/>
    </row>
    <row r="85" spans="1:14" ht="15" customHeight="1" x14ac:dyDescent="0.25">
      <c r="A85" s="69"/>
      <c r="B85" s="73"/>
      <c r="C85" s="69"/>
      <c r="D85" s="69"/>
      <c r="E85" s="88"/>
      <c r="F85" s="88"/>
      <c r="G85" s="88"/>
      <c r="H85" s="88"/>
      <c r="I85" s="88"/>
      <c r="J85" s="88"/>
      <c r="K85" s="88"/>
      <c r="L85" s="88"/>
      <c r="M85" s="88"/>
      <c r="N85" s="69"/>
    </row>
    <row r="86" spans="1:14" ht="15" customHeight="1" x14ac:dyDescent="0.25">
      <c r="A86" s="69"/>
      <c r="B86" s="73"/>
      <c r="C86" s="151"/>
      <c r="D86" s="69"/>
      <c r="E86" s="88"/>
      <c r="F86" s="88"/>
      <c r="G86" s="88"/>
      <c r="H86" s="88"/>
      <c r="I86" s="88"/>
      <c r="J86" s="88"/>
      <c r="K86" s="88"/>
      <c r="L86" s="88"/>
      <c r="M86" s="88"/>
      <c r="N86" s="69"/>
    </row>
    <row r="87" spans="1:14" ht="15" customHeight="1" x14ac:dyDescent="0.25">
      <c r="A87" s="69"/>
      <c r="B87" s="73"/>
      <c r="C87" s="69"/>
      <c r="D87" s="69"/>
      <c r="E87" s="88"/>
      <c r="F87" s="88"/>
      <c r="G87" s="88"/>
      <c r="H87" s="88"/>
      <c r="I87" s="88"/>
      <c r="J87" s="88"/>
      <c r="K87" s="88"/>
      <c r="L87" s="88"/>
      <c r="M87" s="88"/>
      <c r="N87" s="69"/>
    </row>
    <row r="88" spans="1:14" ht="15" customHeight="1" x14ac:dyDescent="0.25">
      <c r="A88" s="69"/>
      <c r="B88" s="73"/>
      <c r="C88" s="69"/>
      <c r="D88" s="69"/>
      <c r="E88" s="88"/>
      <c r="F88" s="88"/>
      <c r="G88" s="88"/>
      <c r="H88" s="88"/>
      <c r="I88" s="88"/>
      <c r="J88" s="88"/>
      <c r="K88" s="88"/>
      <c r="L88" s="88"/>
      <c r="M88" s="88"/>
      <c r="N88" s="69"/>
    </row>
    <row r="89" spans="1:14" ht="15" customHeight="1" x14ac:dyDescent="0.25">
      <c r="A89" s="69"/>
      <c r="B89" s="73"/>
      <c r="C89" s="69"/>
      <c r="D89" s="69"/>
      <c r="E89" s="69"/>
      <c r="F89" s="69"/>
      <c r="G89" s="88"/>
      <c r="H89" s="69"/>
      <c r="I89" s="69"/>
      <c r="J89" s="69"/>
      <c r="K89" s="69"/>
      <c r="L89" s="69"/>
      <c r="M89" s="69"/>
      <c r="N89" s="69"/>
    </row>
    <row r="90" spans="1:14" ht="15" customHeight="1" x14ac:dyDescent="0.25">
      <c r="A90" s="69"/>
      <c r="B90" s="73"/>
      <c r="C90" s="69"/>
      <c r="D90" s="69"/>
      <c r="E90" s="69"/>
      <c r="F90" s="69"/>
      <c r="G90" s="88"/>
      <c r="H90" s="69"/>
      <c r="I90" s="69"/>
      <c r="J90" s="69"/>
      <c r="K90" s="69"/>
      <c r="L90" s="69"/>
      <c r="M90" s="69"/>
      <c r="N90" s="69"/>
    </row>
    <row r="91" spans="1:14" ht="15" customHeight="1" x14ac:dyDescent="0.25">
      <c r="A91" s="69"/>
      <c r="B91" s="73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</row>
    <row r="92" spans="1:14" ht="15" customHeight="1" x14ac:dyDescent="0.25">
      <c r="A92" s="69"/>
      <c r="B92" s="73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</row>
    <row r="93" spans="1:14" ht="15" customHeight="1" x14ac:dyDescent="0.25">
      <c r="A93" s="69"/>
      <c r="B93" s="73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</row>
    <row r="94" spans="1:14" ht="15" customHeight="1" x14ac:dyDescent="0.25">
      <c r="A94" s="69"/>
      <c r="B94" s="73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</row>
    <row r="95" spans="1:14" ht="15" customHeight="1" x14ac:dyDescent="0.25">
      <c r="A95" s="69"/>
      <c r="B95" s="73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</row>
    <row r="96" spans="1:14" ht="15" customHeight="1" x14ac:dyDescent="0.25">
      <c r="A96" s="69"/>
      <c r="B96" s="73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</row>
    <row r="97" spans="1:14" ht="15" customHeight="1" x14ac:dyDescent="0.25">
      <c r="A97" s="69"/>
      <c r="B97" s="73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</row>
    <row r="98" spans="1:14" ht="15" customHeight="1" x14ac:dyDescent="0.25">
      <c r="A98" s="69"/>
      <c r="B98" s="73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</row>
    <row r="99" spans="1:14" ht="15" customHeight="1" x14ac:dyDescent="0.25">
      <c r="A99" s="69"/>
      <c r="B99" s="73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</row>
    <row r="100" spans="1:14" ht="15" customHeight="1" x14ac:dyDescent="0.25">
      <c r="A100" s="69"/>
      <c r="B100" s="73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</row>
    <row r="101" spans="1:14" ht="15" customHeight="1" x14ac:dyDescent="0.25">
      <c r="A101" s="69"/>
      <c r="B101" s="73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</row>
    <row r="102" spans="1:14" ht="15" customHeight="1" x14ac:dyDescent="0.25">
      <c r="A102" s="69"/>
      <c r="B102" s="73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</row>
    <row r="103" spans="1:14" ht="15" customHeight="1" x14ac:dyDescent="0.25">
      <c r="A103" s="69"/>
      <c r="B103" s="73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</row>
    <row r="104" spans="1:14" ht="15" customHeight="1" x14ac:dyDescent="0.25">
      <c r="A104" s="69"/>
      <c r="B104" s="73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</row>
    <row r="105" spans="1:14" ht="15" customHeight="1" x14ac:dyDescent="0.25">
      <c r="A105" s="69"/>
      <c r="B105" s="73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</row>
    <row r="106" spans="1:14" ht="15" customHeight="1" x14ac:dyDescent="0.25">
      <c r="A106" s="69"/>
      <c r="B106" s="73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</row>
    <row r="107" spans="1:14" ht="15" customHeight="1" x14ac:dyDescent="0.25">
      <c r="A107" s="69"/>
      <c r="B107" s="73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</row>
    <row r="108" spans="1:14" ht="15" customHeight="1" x14ac:dyDescent="0.25">
      <c r="A108" s="69"/>
      <c r="B108" s="73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</row>
    <row r="109" spans="1:14" ht="15" customHeight="1" x14ac:dyDescent="0.25">
      <c r="A109" s="69"/>
      <c r="B109" s="73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</row>
    <row r="110" spans="1:14" ht="15" customHeight="1" x14ac:dyDescent="0.25">
      <c r="A110" s="69"/>
      <c r="B110" s="73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</row>
    <row r="111" spans="1:14" ht="15" customHeight="1" x14ac:dyDescent="0.25">
      <c r="A111" s="69"/>
      <c r="B111" s="73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</row>
    <row r="112" spans="1:14" ht="15" customHeight="1" x14ac:dyDescent="0.25">
      <c r="A112" s="69"/>
      <c r="B112" s="73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</row>
    <row r="113" spans="1:14" ht="15" customHeight="1" x14ac:dyDescent="0.25">
      <c r="A113" s="69"/>
      <c r="B113" s="73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</row>
    <row r="114" spans="1:14" ht="15" customHeight="1" x14ac:dyDescent="0.25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</row>
    <row r="115" spans="1:14" ht="15" customHeight="1" x14ac:dyDescent="0.2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</row>
    <row r="116" spans="1:14" ht="15" customHeight="1" x14ac:dyDescent="0.25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</row>
    <row r="117" spans="1:14" ht="15" customHeight="1" x14ac:dyDescent="0.25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</row>
    <row r="118" spans="1:14" ht="15" customHeight="1" x14ac:dyDescent="0.25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</row>
    <row r="119" spans="1:14" ht="15" customHeight="1" x14ac:dyDescent="0.25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</row>
    <row r="120" spans="1:14" ht="15" customHeight="1" x14ac:dyDescent="0.25">
      <c r="G120" s="69"/>
      <c r="H120" s="69"/>
      <c r="I120" s="69"/>
      <c r="J120" s="69"/>
      <c r="K120" s="69"/>
      <c r="L120" s="69"/>
      <c r="M120" s="69"/>
      <c r="N120" s="69"/>
    </row>
    <row r="121" spans="1:14" ht="15" customHeight="1" x14ac:dyDescent="0.25">
      <c r="G121" s="69"/>
      <c r="H121" s="69"/>
      <c r="I121" s="69"/>
      <c r="J121" s="69"/>
      <c r="K121" s="69"/>
      <c r="L121" s="69"/>
      <c r="M121" s="69"/>
      <c r="N121" s="69"/>
    </row>
  </sheetData>
  <mergeCells count="2">
    <mergeCell ref="B8:E8"/>
    <mergeCell ref="I8:L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MMT</vt:lpstr>
      <vt:lpstr>SOC Detail Cap Accts</vt:lpstr>
      <vt:lpstr>SOC Detail Mgmt Fees</vt:lpstr>
      <vt:lpstr>SOC Detail Expenses</vt:lpstr>
      <vt:lpstr>Calcs</vt:lpstr>
      <vt:lpstr>fx</vt:lpstr>
      <vt:lpstr>IssueFileName</vt:lpstr>
      <vt:lpstr>Calcs!M_MgmtFee</vt:lpstr>
      <vt:lpstr>ValDate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2023-03-23T19:10:12Z</dcterms:modified>
</cp:coreProperties>
</file>