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S:\Mandates\Funds\Fund Reporting\Form PF working files\2023\07.15.23\"/>
    </mc:Choice>
  </mc:AlternateContent>
  <xr:revisionPtr revIDLastSave="0" documentId="8_{D9A25810-FAFB-4F83-B22F-D453042F8F1D}" xr6:coauthVersionLast="47" xr6:coauthVersionMax="47" xr10:uidLastSave="{00000000-0000-0000-0000-000000000000}"/>
  <bookViews>
    <workbookView xWindow="32811" yWindow="77" windowWidth="33120" windowHeight="18000" activeTab="6" xr2:uid="{00000000-000D-0000-FFFF-FFFF00000000}"/>
  </bookViews>
  <sheets>
    <sheet name="Series Expense Calcs" sheetId="6" r:id="rId1"/>
    <sheet name="Series 2YIG" sheetId="19" r:id="rId2"/>
    <sheet name="Series A1" sheetId="18" r:id="rId3"/>
    <sheet name="Series Q364" sheetId="17" r:id="rId4"/>
    <sheet name="Series QuarterlyX" sheetId="16" r:id="rId5"/>
    <sheet name="Series Quarterly1" sheetId="15" r:id="rId6"/>
    <sheet name="Series MonthlyIG" sheetId="14" r:id="rId7"/>
    <sheet name="Series Custom1" sheetId="13" r:id="rId8"/>
    <sheet name="Series Monthly" sheetId="12" r:id="rId9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2" l="1"/>
  <c r="M15" i="12"/>
  <c r="L15" i="12"/>
  <c r="K15" i="12"/>
  <c r="J15" i="12"/>
  <c r="I15" i="12"/>
  <c r="H15" i="12"/>
  <c r="AC36" i="6" l="1"/>
  <c r="AC35" i="6"/>
  <c r="AC34" i="6"/>
  <c r="AC33" i="6"/>
  <c r="AC29" i="6"/>
  <c r="AC28" i="6"/>
  <c r="AC27" i="6"/>
  <c r="AC26" i="6"/>
  <c r="AC16" i="6"/>
  <c r="AC25" i="6"/>
  <c r="AC15" i="6"/>
  <c r="AC24" i="6"/>
  <c r="AC14" i="6"/>
  <c r="AC40" i="6"/>
  <c r="AC23" i="6"/>
  <c r="AC39" i="6"/>
  <c r="AC22" i="6"/>
  <c r="AC12" i="6"/>
  <c r="E69" i="19"/>
  <c r="A69" i="19"/>
  <c r="A58" i="19"/>
  <c r="E57" i="19"/>
  <c r="AC19" i="6" s="1"/>
  <c r="E56" i="19"/>
  <c r="AC18" i="6" s="1"/>
  <c r="E55" i="19"/>
  <c r="AC17" i="6" s="1"/>
  <c r="E54" i="19"/>
  <c r="E53" i="19"/>
  <c r="E52" i="19"/>
  <c r="E51" i="19"/>
  <c r="AC13" i="6" s="1"/>
  <c r="E50" i="19"/>
  <c r="A49" i="19"/>
  <c r="E42" i="19"/>
  <c r="C41" i="19"/>
  <c r="C40" i="19"/>
  <c r="C39" i="19"/>
  <c r="C38" i="19"/>
  <c r="C37" i="19"/>
  <c r="E33" i="19"/>
  <c r="E44" i="19" s="1"/>
  <c r="A32" i="19"/>
  <c r="A31" i="19"/>
  <c r="A29" i="19"/>
  <c r="A28" i="19"/>
  <c r="E58" i="19" l="1"/>
  <c r="E74" i="19" s="1"/>
  <c r="E76" i="19" s="1"/>
  <c r="H4" i="19" s="1"/>
  <c r="H5" i="19" l="1"/>
  <c r="AC8" i="6"/>
  <c r="AB36" i="6"/>
  <c r="AB35" i="6"/>
  <c r="AB34" i="6"/>
  <c r="AB33" i="6"/>
  <c r="AB29" i="6"/>
  <c r="AB28" i="6"/>
  <c r="AB27" i="6"/>
  <c r="AB26" i="6"/>
  <c r="AB16" i="6"/>
  <c r="AB25" i="6"/>
  <c r="AB15" i="6"/>
  <c r="AB24" i="6"/>
  <c r="AB40" i="6"/>
  <c r="AB23" i="6"/>
  <c r="AB39" i="6"/>
  <c r="AB22" i="6"/>
  <c r="E55" i="18"/>
  <c r="A55" i="18"/>
  <c r="A44" i="18"/>
  <c r="E43" i="18"/>
  <c r="AB19" i="6" s="1"/>
  <c r="E42" i="18"/>
  <c r="AB18" i="6" s="1"/>
  <c r="E41" i="18"/>
  <c r="AB17" i="6" s="1"/>
  <c r="E40" i="18"/>
  <c r="E39" i="18"/>
  <c r="E38" i="18"/>
  <c r="AB14" i="6" s="1"/>
  <c r="E37" i="18"/>
  <c r="AB13" i="6" s="1"/>
  <c r="E36" i="18"/>
  <c r="AB12" i="6" s="1"/>
  <c r="A35" i="18"/>
  <c r="E28" i="18"/>
  <c r="C27" i="18"/>
  <c r="C26" i="18"/>
  <c r="C25" i="18"/>
  <c r="C24" i="18"/>
  <c r="C23" i="18"/>
  <c r="E19" i="18"/>
  <c r="E30" i="18" s="1"/>
  <c r="A18" i="18"/>
  <c r="A17" i="18"/>
  <c r="A15" i="18"/>
  <c r="A14" i="18"/>
  <c r="E44" i="18" l="1"/>
  <c r="E60" i="18" s="1"/>
  <c r="E62" i="18" s="1"/>
  <c r="H4" i="18" s="1"/>
  <c r="H5" i="18" l="1"/>
  <c r="AB8" i="6"/>
  <c r="AA36" i="6"/>
  <c r="AA35" i="6"/>
  <c r="AA34" i="6"/>
  <c r="AA33" i="6"/>
  <c r="AA29" i="6"/>
  <c r="AA28" i="6"/>
  <c r="AA27" i="6"/>
  <c r="AA26" i="6"/>
  <c r="AA16" i="6"/>
  <c r="AA25" i="6"/>
  <c r="AA15" i="6"/>
  <c r="AA24" i="6"/>
  <c r="AA14" i="6"/>
  <c r="AA40" i="6"/>
  <c r="AA23" i="6"/>
  <c r="AA39" i="6"/>
  <c r="AA22" i="6"/>
  <c r="E89" i="17"/>
  <c r="A89" i="17"/>
  <c r="A78" i="17"/>
  <c r="E77" i="17"/>
  <c r="AA19" i="6" s="1"/>
  <c r="E76" i="17"/>
  <c r="AA18" i="6" s="1"/>
  <c r="E75" i="17"/>
  <c r="AA17" i="6" s="1"/>
  <c r="E74" i="17"/>
  <c r="E73" i="17"/>
  <c r="E72" i="17"/>
  <c r="E71" i="17"/>
  <c r="AA13" i="6" s="1"/>
  <c r="E70" i="17"/>
  <c r="AA12" i="6" s="1"/>
  <c r="A69" i="17"/>
  <c r="E62" i="17"/>
  <c r="C61" i="17"/>
  <c r="C60" i="17"/>
  <c r="C59" i="17"/>
  <c r="C58" i="17"/>
  <c r="C57" i="17"/>
  <c r="E53" i="17"/>
  <c r="E64" i="17" s="1"/>
  <c r="A52" i="17"/>
  <c r="A51" i="17"/>
  <c r="A49" i="17"/>
  <c r="A48" i="17"/>
  <c r="E78" i="17" l="1"/>
  <c r="E94" i="17" s="1"/>
  <c r="E96" i="17" s="1"/>
  <c r="H4" i="17" s="1"/>
  <c r="H5" i="17" l="1"/>
  <c r="AA8" i="6"/>
  <c r="Z36" i="6"/>
  <c r="Z35" i="6"/>
  <c r="Z34" i="6"/>
  <c r="Z33" i="6"/>
  <c r="Z29" i="6"/>
  <c r="Z28" i="6"/>
  <c r="Z27" i="6"/>
  <c r="Z26" i="6"/>
  <c r="Z16" i="6"/>
  <c r="Z25" i="6"/>
  <c r="Z15" i="6"/>
  <c r="Z24" i="6"/>
  <c r="Z14" i="6"/>
  <c r="Z40" i="6"/>
  <c r="Z23" i="6"/>
  <c r="Z39" i="6"/>
  <c r="Z22" i="6"/>
  <c r="E100" i="16"/>
  <c r="A100" i="16"/>
  <c r="A89" i="16"/>
  <c r="E88" i="16"/>
  <c r="Z19" i="6" s="1"/>
  <c r="E87" i="16"/>
  <c r="Z18" i="6" s="1"/>
  <c r="E86" i="16"/>
  <c r="E85" i="16"/>
  <c r="E84" i="16"/>
  <c r="E83" i="16"/>
  <c r="E82" i="16"/>
  <c r="Z13" i="6" s="1"/>
  <c r="E81" i="16"/>
  <c r="Z12" i="6" s="1"/>
  <c r="A80" i="16"/>
  <c r="E73" i="16"/>
  <c r="C72" i="16"/>
  <c r="C71" i="16"/>
  <c r="C70" i="16"/>
  <c r="C69" i="16"/>
  <c r="C68" i="16"/>
  <c r="E64" i="16"/>
  <c r="E75" i="16" s="1"/>
  <c r="A63" i="16"/>
  <c r="A62" i="16"/>
  <c r="A60" i="16"/>
  <c r="A59" i="16"/>
  <c r="E89" i="16" l="1"/>
  <c r="E105" i="16" s="1"/>
  <c r="E107" i="16" s="1"/>
  <c r="H4" i="16" s="1"/>
  <c r="Z17" i="6"/>
  <c r="H5" i="16" l="1"/>
  <c r="Z8" i="6"/>
  <c r="Y36" i="6"/>
  <c r="Y35" i="6"/>
  <c r="Y34" i="6"/>
  <c r="Y33" i="6"/>
  <c r="Y29" i="6"/>
  <c r="Y28" i="6"/>
  <c r="Y27" i="6"/>
  <c r="Y26" i="6"/>
  <c r="Y16" i="6"/>
  <c r="Y25" i="6"/>
  <c r="Y15" i="6"/>
  <c r="Y24" i="6"/>
  <c r="Y14" i="6"/>
  <c r="Y40" i="6"/>
  <c r="Y23" i="6"/>
  <c r="Y39" i="6"/>
  <c r="Y22" i="6"/>
  <c r="Y12" i="6"/>
  <c r="E98" i="15"/>
  <c r="A98" i="15"/>
  <c r="A87" i="15"/>
  <c r="E86" i="15"/>
  <c r="Y19" i="6" s="1"/>
  <c r="E85" i="15"/>
  <c r="Y18" i="6" s="1"/>
  <c r="E84" i="15"/>
  <c r="Y17" i="6" s="1"/>
  <c r="E83" i="15"/>
  <c r="E82" i="15"/>
  <c r="E81" i="15"/>
  <c r="E80" i="15"/>
  <c r="Y13" i="6" s="1"/>
  <c r="E79" i="15"/>
  <c r="A78" i="15"/>
  <c r="E71" i="15"/>
  <c r="C70" i="15"/>
  <c r="C69" i="15"/>
  <c r="C68" i="15"/>
  <c r="C67" i="15"/>
  <c r="C66" i="15"/>
  <c r="E62" i="15"/>
  <c r="E73" i="15" s="1"/>
  <c r="A61" i="15"/>
  <c r="A60" i="15"/>
  <c r="A58" i="15"/>
  <c r="A57" i="15"/>
  <c r="E87" i="15" l="1"/>
  <c r="E103" i="15" s="1"/>
  <c r="E105" i="15" s="1"/>
  <c r="H4" i="15" s="1"/>
  <c r="H5" i="15" l="1"/>
  <c r="Y8" i="6"/>
  <c r="X36" i="6"/>
  <c r="X35" i="6"/>
  <c r="X34" i="6"/>
  <c r="X33" i="6"/>
  <c r="X29" i="6"/>
  <c r="X28" i="6"/>
  <c r="X27" i="6"/>
  <c r="X26" i="6"/>
  <c r="X16" i="6"/>
  <c r="X25" i="6"/>
  <c r="X15" i="6"/>
  <c r="X24" i="6"/>
  <c r="X14" i="6"/>
  <c r="X40" i="6"/>
  <c r="X23" i="6"/>
  <c r="X39" i="6"/>
  <c r="X22" i="6"/>
  <c r="X12" i="6"/>
  <c r="E99" i="14"/>
  <c r="A99" i="14"/>
  <c r="A88" i="14"/>
  <c r="E87" i="14"/>
  <c r="X19" i="6" s="1"/>
  <c r="E86" i="14"/>
  <c r="X18" i="6" s="1"/>
  <c r="E85" i="14"/>
  <c r="E88" i="14" s="1"/>
  <c r="E104" i="14" s="1"/>
  <c r="E84" i="14"/>
  <c r="E83" i="14"/>
  <c r="E82" i="14"/>
  <c r="E81" i="14"/>
  <c r="X13" i="6" s="1"/>
  <c r="E80" i="14"/>
  <c r="A79" i="14"/>
  <c r="E72" i="14"/>
  <c r="C71" i="14"/>
  <c r="C70" i="14"/>
  <c r="C69" i="14"/>
  <c r="C68" i="14"/>
  <c r="C67" i="14"/>
  <c r="E63" i="14"/>
  <c r="E74" i="14" s="1"/>
  <c r="A62" i="14"/>
  <c r="A61" i="14"/>
  <c r="A59" i="14"/>
  <c r="A58" i="14"/>
  <c r="E106" i="14" l="1"/>
  <c r="H4" i="14" s="1"/>
  <c r="X17" i="6"/>
  <c r="H5" i="14" l="1"/>
  <c r="X8" i="6"/>
  <c r="W36" i="6"/>
  <c r="W35" i="6"/>
  <c r="W34" i="6"/>
  <c r="W33" i="6"/>
  <c r="W29" i="6"/>
  <c r="W28" i="6"/>
  <c r="W27" i="6"/>
  <c r="W26" i="6"/>
  <c r="W16" i="6"/>
  <c r="W25" i="6"/>
  <c r="W15" i="6"/>
  <c r="W24" i="6"/>
  <c r="W14" i="6"/>
  <c r="W40" i="6"/>
  <c r="W23" i="6"/>
  <c r="W39" i="6"/>
  <c r="W22" i="6"/>
  <c r="W12" i="6"/>
  <c r="E97" i="13"/>
  <c r="A97" i="13"/>
  <c r="A86" i="13"/>
  <c r="E85" i="13"/>
  <c r="W19" i="6" s="1"/>
  <c r="E84" i="13"/>
  <c r="W18" i="6" s="1"/>
  <c r="E83" i="13"/>
  <c r="W17" i="6" s="1"/>
  <c r="E82" i="13"/>
  <c r="E81" i="13"/>
  <c r="E80" i="13"/>
  <c r="E79" i="13"/>
  <c r="W13" i="6" s="1"/>
  <c r="E78" i="13"/>
  <c r="A77" i="13"/>
  <c r="E70" i="13"/>
  <c r="C69" i="13"/>
  <c r="C68" i="13"/>
  <c r="C67" i="13"/>
  <c r="C66" i="13"/>
  <c r="C65" i="13"/>
  <c r="E61" i="13"/>
  <c r="E72" i="13" s="1"/>
  <c r="A60" i="13"/>
  <c r="A59" i="13"/>
  <c r="A57" i="13"/>
  <c r="A56" i="13"/>
  <c r="E86" i="13" l="1"/>
  <c r="E102" i="13" s="1"/>
  <c r="E104" i="13" s="1"/>
  <c r="H4" i="13" s="1"/>
  <c r="H5" i="13" l="1"/>
  <c r="W8" i="6"/>
  <c r="V36" i="6"/>
  <c r="V35" i="6"/>
  <c r="V34" i="6"/>
  <c r="V33" i="6"/>
  <c r="V29" i="6"/>
  <c r="V28" i="6"/>
  <c r="V27" i="6"/>
  <c r="V26" i="6"/>
  <c r="V16" i="6"/>
  <c r="V25" i="6"/>
  <c r="V15" i="6"/>
  <c r="V24" i="6"/>
  <c r="V14" i="6"/>
  <c r="V40" i="6"/>
  <c r="V23" i="6"/>
  <c r="V39" i="6"/>
  <c r="V22" i="6"/>
  <c r="V12" i="6"/>
  <c r="E97" i="12"/>
  <c r="A97" i="12"/>
  <c r="A86" i="12"/>
  <c r="E85" i="12"/>
  <c r="V19" i="6" s="1"/>
  <c r="E84" i="12"/>
  <c r="V18" i="6" s="1"/>
  <c r="E83" i="12"/>
  <c r="V17" i="6" s="1"/>
  <c r="E82" i="12"/>
  <c r="E81" i="12"/>
  <c r="E80" i="12"/>
  <c r="E79" i="12"/>
  <c r="V13" i="6" s="1"/>
  <c r="E78" i="12"/>
  <c r="A77" i="12"/>
  <c r="E70" i="12"/>
  <c r="C69" i="12"/>
  <c r="C68" i="12"/>
  <c r="C67" i="12"/>
  <c r="C66" i="12"/>
  <c r="C65" i="12"/>
  <c r="E61" i="12"/>
  <c r="E72" i="12" s="1"/>
  <c r="A60" i="12"/>
  <c r="A59" i="12"/>
  <c r="A57" i="12"/>
  <c r="A56" i="12"/>
  <c r="E86" i="12" l="1"/>
  <c r="E102" i="12" s="1"/>
  <c r="E104" i="12" s="1"/>
  <c r="H4" i="12" s="1"/>
  <c r="H5" i="12" l="1"/>
  <c r="V8" i="6"/>
  <c r="T40" i="6" l="1"/>
  <c r="T39" i="6"/>
  <c r="T34" i="6"/>
  <c r="T35" i="6"/>
  <c r="T36" i="6"/>
  <c r="T33" i="6"/>
  <c r="T24" i="6"/>
  <c r="T14" i="6"/>
  <c r="T23" i="6"/>
  <c r="T13" i="6"/>
  <c r="S8" i="6"/>
  <c r="S9" i="6" s="1"/>
  <c r="T15" i="6"/>
  <c r="T16" i="6"/>
  <c r="T17" i="6"/>
  <c r="T18" i="6"/>
  <c r="T19" i="6"/>
  <c r="T22" i="6"/>
  <c r="T25" i="6"/>
  <c r="T26" i="6"/>
  <c r="T27" i="6"/>
  <c r="T28" i="6"/>
  <c r="T29" i="6"/>
  <c r="T12" i="6"/>
  <c r="C10" i="6"/>
  <c r="E26" i="6"/>
  <c r="D10" i="6" s="1"/>
  <c r="E10" i="6" s="1"/>
  <c r="E13" i="6" l="1"/>
  <c r="E11" i="6"/>
  <c r="E29" i="6"/>
  <c r="E31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71" authorId="0" shapeId="0" xr:uid="{2CAF70D2-B27D-4629-9046-66070452DC04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57" authorId="0" shapeId="0" xr:uid="{26E88E81-7CF9-4225-B385-60117268ADB7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91" authorId="0" shapeId="0" xr:uid="{3A84E022-6E6F-4D5D-BF22-BD974F3B2DFA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102" authorId="0" shapeId="0" xr:uid="{1482477B-69DF-4E35-A8AB-20672EB28E8D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100" authorId="0" shapeId="0" xr:uid="{A4A7E94D-4FD0-4362-9AD7-D0776C5EFBB3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101" authorId="0" shapeId="0" xr:uid="{3DF04A59-9284-416F-829F-AD9B95E85D08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99" authorId="0" shapeId="0" xr:uid="{E436F57C-5C08-4AD9-85F8-685BDE5625AC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99" authorId="0" shapeId="0" xr:uid="{07DC3BCF-893A-4265-8CB9-9FF1832CD7A1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sharedStrings.xml><?xml version="1.0" encoding="utf-8"?>
<sst xmlns="http://schemas.openxmlformats.org/spreadsheetml/2006/main" count="897" uniqueCount="382">
  <si>
    <t>ASSETS</t>
  </si>
  <si>
    <t>Description</t>
  </si>
  <si>
    <t>Start Date</t>
  </si>
  <si>
    <t>End Date</t>
  </si>
  <si>
    <t>Invest Amount</t>
  </si>
  <si>
    <t>MAIN ACCOUNTS</t>
  </si>
  <si>
    <t>LIABILITIES</t>
  </si>
  <si>
    <t>Admin</t>
  </si>
  <si>
    <t>Audit and Tax</t>
  </si>
  <si>
    <t>Custody</t>
  </si>
  <si>
    <t>Org Cost Amort</t>
  </si>
  <si>
    <t>Mgmt Fee</t>
  </si>
  <si>
    <t>Amount</t>
  </si>
  <si>
    <t>Total ASSETs Expense Accts</t>
  </si>
  <si>
    <t>NAV Date</t>
  </si>
  <si>
    <t>NAV Date Nav</t>
  </si>
  <si>
    <t>Lucid NAV Calculator</t>
  </si>
  <si>
    <t>Other Admin</t>
  </si>
  <si>
    <t>DGCXX Equity - Expenses</t>
  </si>
  <si>
    <t>Prev Mgmt Fee Exp Acc'd but unpaid</t>
  </si>
  <si>
    <t>Prev Org Cost Amort Acc'd but unpaid</t>
  </si>
  <si>
    <t>Prev Additional Admin Acc'd but unpaid</t>
  </si>
  <si>
    <t xml:space="preserve">Total SERIES Expense LIABILITIES </t>
  </si>
  <si>
    <t>TOTAL SERIES Expense NAV</t>
  </si>
  <si>
    <t>TOTAL SERIES Expense Assets</t>
  </si>
  <si>
    <t>Total</t>
  </si>
  <si>
    <t>NAV Check</t>
  </si>
  <si>
    <t>Components</t>
  </si>
  <si>
    <t>Diff</t>
  </si>
  <si>
    <t>Exp Accrual checks</t>
  </si>
  <si>
    <t>MMF Accrual checks</t>
  </si>
  <si>
    <t>DVD unpaid Main</t>
  </si>
  <si>
    <t>DVD unpaid Expns</t>
  </si>
  <si>
    <t>DVD unpaid Mgmt</t>
  </si>
  <si>
    <t>DVD unpaid Mrgn</t>
  </si>
  <si>
    <t>Expense Daily Accrual</t>
  </si>
  <si>
    <t>`</t>
  </si>
  <si>
    <t>Mgmt Fee Waiver</t>
  </si>
  <si>
    <t>Hedging and Admin</t>
  </si>
  <si>
    <t>Previously Accrued but unpaid</t>
  </si>
  <si>
    <t>Prev Hedging and Admin Acc'd but unpaid</t>
  </si>
  <si>
    <t>Master Fund Series Expenses</t>
  </si>
  <si>
    <t>Prev Admin Acc'd but unpaid</t>
  </si>
  <si>
    <t>Prev Custody Acc'd but unpaid</t>
  </si>
  <si>
    <t>Prev Audit and Tax Acc'd but unpaid</t>
  </si>
  <si>
    <t>TOTAL LIABILITIES Accrued since 6/22</t>
  </si>
  <si>
    <t>Prime Fund Series Monthly</t>
  </si>
  <si>
    <t>115759,115765,115773,117897,117902,115776,115779,115782,115785,115788,115791,115796,115799,115802,115805,115808,115811,115814,115817,115820,115823,115826,115829,115832,115835,115838,115841,115844,115847,115850,115853,115856,115859,115862,115865,115868,115871,115874,115877,115880,115883,115886,115889,115892,115895,115898,115901,115904,115907,115911,115913,115917,115920,115923,115926,115929,115932,115935,115938,115943,115948,115953,115956,115959,115964,115968,115970,115975,115978,117350,117353,117356,117359,117362,117552,117560,117679,117693,115987,115990,115995,115998,116001,116006,116009,116014,116019,116024,116027,116032,116037,116042,116047,116052,116055,116060,116063,116068,116071,116074,116077,116080,116083,116086,116089,116092,116095,116098,116103,116106,116109,116114,116117,117816,117819,116120,116124,116126,116130,116133,116136,116139,116142,116145,116148,116152,116156,116158,116161,116165,116171,116174,116177,116180,116183,116186,116189,116192,116195,116198,116201,116204,116207,116210,116213,116216,116219,116222,116225,116228,116233,116235,116237,116241,116244,116247,116249,116252,116255,116258,116261,116264,116269,116274,116282,116285,116290,116295,116298,116300,116303,116306,116309,116312,116315,116320,116323,116326,116331,116336,116341,116344,116347,116350,116354,116358,116361,116364,116366,116369,116372,116375,116380,116383,116386,116389,116392,116397,116399,116403,116406,116411,116414,116417,116420,116423,116426,116430,116433,116436,116439,116444,116449,116453,116458,116463,116465,116468,115246,116471,116475,116478,116482,116486,116489,116494,116496,116498,116502,116505,116508,116510,116513,116516,116519,116522,116525,116530,116535,116543,116546,116551,116556,116559,116561,116564,116567,116570,116573,116576,116581,116584,116587,116592,116597,116602,116605,116608,116611,116615,116619,116622,116625,116627,116630,116633,116636,116641,116644,116647,116650,116653,116658,116660,116664,116667,116672,116675,116678,116681,116684,116687,116691,116694,116697,116700,116705,116710,116714,116719,116724,116726,115249,116729,116732,116735,116738,116741,116744,116747,116750,116753,116756,116759,116762,116765,116768,116773,116776,116779,116782,116787,116792,116797,116802,116805,116808,116811,116814,116817,116822,116825,116830,116833,116838,116843,116846,116851,116856,116861,116864,116867,116870,116872,116874,116880,116888,117905,117910,116891,116897,116900,116905,116910,116913,116916,116919,116922,116925,116930,116933,116938,116942,116945,116950,116954,116957,116962,116965,116968,116971,116974,116977,117658,116981,116985,116990,116993,116996,117001,117003,117005,117009,117012,117015,117017,117020,117023,117026,117029,117032,117037,117042,117050,117053,117058,117063,117066,117068,117071,117074,117077,117080,117083,117088,117091,117096,117101,117106,117109,117112,117115,117119,117123,117126,117129,117131,117134,117137,117140,117145,117148,117151,117154,117159,117161,117165,117168,117173,117176,117179,117182,117185,117188,117192,117195,117198,117201,117206,117211,117215,117220,117225,117227,115252,117230,117233,117236,117239,117242,117245,117248,117251,117253,117256,117259,117262,117265,117268,117272,117276,117280,117285,117289,117293,117297,117301,117305,117310,114960,115008,115020,115189,117672,117721,117725,117729,117796,117871,117875,117879,117931,117937,117788,117737,117505,117601,114440,114203,114518,114530,114536,111543,111591,111373,117315,117319,117323,117327,117329,117333,117337,117341,</t>
  </si>
  <si>
    <t>Period Start NAV</t>
  </si>
  <si>
    <t>Daycount</t>
  </si>
  <si>
    <t>Period Start Date</t>
  </si>
  <si>
    <t>NAV on Date</t>
  </si>
  <si>
    <t>OrigPortion</t>
  </si>
  <si>
    <t>Exp Accrual Start Date</t>
  </si>
  <si>
    <t>Return</t>
  </si>
  <si>
    <t>Next Valuation Date</t>
  </si>
  <si>
    <t>Prime Monthly 115759</t>
  </si>
  <si>
    <t>Prime Monthly 115776</t>
  </si>
  <si>
    <t>Prime Monthly 115892</t>
  </si>
  <si>
    <t>Prime Monthly 115904</t>
  </si>
  <si>
    <t>Prime Monthly 115975</t>
  </si>
  <si>
    <t>Prime Monthly 117350</t>
  </si>
  <si>
    <t>Prime Monthly 117552</t>
  </si>
  <si>
    <t>Prime Monthly 116068</t>
  </si>
  <si>
    <t>Prime Monthly 117816</t>
  </si>
  <si>
    <t>Prime Monthly 116130</t>
  </si>
  <si>
    <t>Prime Monthly 116133</t>
  </si>
  <si>
    <t>Prime Monthly 116148</t>
  </si>
  <si>
    <t>Prime Monthly 116158</t>
  </si>
  <si>
    <t>Prime Monthly 116161</t>
  </si>
  <si>
    <t>Prime Monthly 116165</t>
  </si>
  <si>
    <t>Prime Monthly 116174</t>
  </si>
  <si>
    <t>Prime Monthly 116222</t>
  </si>
  <si>
    <t>Prime Monthly 116225</t>
  </si>
  <si>
    <t>Prime Monthly 116471</t>
  </si>
  <si>
    <t>Prime Monthly 116478</t>
  </si>
  <si>
    <t>Prime Monthly 116486</t>
  </si>
  <si>
    <t>Prime Monthly 116729</t>
  </si>
  <si>
    <t>Prime Monthly 116768</t>
  </si>
  <si>
    <t>Prime Monthly 116825</t>
  </si>
  <si>
    <t>Prime Monthly 116838</t>
  </si>
  <si>
    <t>Prime Monthly 116861</t>
  </si>
  <si>
    <t>Prime Monthly 116870</t>
  </si>
  <si>
    <t>Prime Monthly 116874</t>
  </si>
  <si>
    <t>Prime Monthly 116891</t>
  </si>
  <si>
    <t>Prime Monthly 116897</t>
  </si>
  <si>
    <t>Prime Monthly 116981</t>
  </si>
  <si>
    <t>Prime Monthly 116993</t>
  </si>
  <si>
    <t>Prime Monthly 117230</t>
  </si>
  <si>
    <t>Prime Monthly 117236</t>
  </si>
  <si>
    <t>Prime Monthly 117253</t>
  </si>
  <si>
    <t>Prime Monthly 117256</t>
  </si>
  <si>
    <t>Prime Monthly 117272</t>
  </si>
  <si>
    <t>Prime Monthly 117293</t>
  </si>
  <si>
    <t>Prime Monthly 117310</t>
  </si>
  <si>
    <t>Prime Monthly 114960</t>
  </si>
  <si>
    <t>OPEN</t>
  </si>
  <si>
    <t>Prime Monthly 117788</t>
  </si>
  <si>
    <t>Prime Monthly 117315</t>
  </si>
  <si>
    <t>Prime Monthly 117333</t>
  </si>
  <si>
    <t>CASH</t>
  </si>
  <si>
    <t>DGCXX</t>
  </si>
  <si>
    <t>Main Account</t>
  </si>
  <si>
    <t>Expense Account</t>
  </si>
  <si>
    <t>Commitment Fee</t>
  </si>
  <si>
    <t>Margin account</t>
  </si>
  <si>
    <t>Mgmt Account</t>
  </si>
  <si>
    <t>Total ASSETs Main Account</t>
  </si>
  <si>
    <t>OTHER ACCOUNTS</t>
  </si>
  <si>
    <t>Final CF</t>
  </si>
  <si>
    <t>DGCXX Equity - MMF Expns</t>
  </si>
  <si>
    <t xml:space="preserve">DGCXX Equity - MMF Mgmt </t>
  </si>
  <si>
    <t>CASH - Owed by counterparties</t>
  </si>
  <si>
    <t>CASH - Margin Account</t>
  </si>
  <si>
    <t>DGCXX Equity - Margin Account</t>
  </si>
  <si>
    <t>TOTAL SERIES ASSETS</t>
  </si>
  <si>
    <t>Daily Accruals</t>
  </si>
  <si>
    <t>Additional Admin</t>
  </si>
  <si>
    <t>Previously Accrued Expenses</t>
  </si>
  <si>
    <t>Total to End Date</t>
  </si>
  <si>
    <t>Reserve for amounts owed Counterparties</t>
  </si>
  <si>
    <t>Other Reserves</t>
  </si>
  <si>
    <t>TOTAL LIABILITIES</t>
  </si>
  <si>
    <t>TOTAL NAV</t>
  </si>
  <si>
    <t>Series Monthly</t>
  </si>
  <si>
    <t>Prime Fund Series Custom1</t>
  </si>
  <si>
    <t>115760,115766,115774,117898,117903,115777,115780,115783,115786,115789,115792,115797,115800,115803,115806,115809,115812,115815,115818,115821,115824,115827,115830,115833,115836,115839,115842,115845,115848,115851,115854,115857,115860,115863,115866,115869,115872,115875,115878,115881,115884,115887,115890,115893,115896,115899,115902,115905,115908,115912,115914,115918,115921,115924,115927,115930,115933,115936,115939,115944,115949,115954,115957,115960,115965,115969,115971,115976,115979,117351,117354,117357,117360,117363,117553,117561,117680,117694,115988,115991,115996,115999,116002,116007,116010,116015,116020,116025,116028,116033,116038,116043,116048,116053,116056,116061,116064,116069,116072,116075,116078,116081,116084,116087,116090,116093,116096,116099,116104,116107,116110,116115,116118,117817,117820,116121,116125,116127,116131,116134,116137,116140,116143,116146,116149,116153,116157,116159,116162,116166,116172,116175,116178,116181,116184,116187,116190,116193,116196,116199,116202,116205,116208,116211,116214,116217,116220,116223,115247,116226,116229,116234,116236,116238,116242,116245,116248,116250,116253,116256,116259,116262,116265,116270,116275,116283,116286,116291,116296,116299,116301,116304,116307,116310,116313,116316,116321,116324,116327,116332,116337,116342,116345,116348,116351,116355,116359,116362,116365,116367,116370,116373,116376,116381,116384,116387,116390,116393,116398,116400,116404,116407,116412,116415,116418,116421,116424,116427,116431,116434,116437,116440,116445,116450,116454,116459,116464,116466,116469,116472,116476,116479,116483,116487,116490,116495,116497,116499,116503,116506,116509,116511,116514,116517,116520,116523,116526,116531,116536,116544,116547,116552,116557,116560,116562,116565,116568,116571,116574,116577,116582,116585,116588,116593,116598,116603,116606,116609,116612,116616,116620,116623,116626,116628,116631,116634,116637,116642,116645,116648,116651,116654,116659,116661,116665,116668,116673,116676,116679,116682,116685,116688,116692,116695,116698,116701,116706,116711,116715,116720,116725,116727,115250,116730,116733,116736,116739,116742,116745,116748,116751,116754,116757,116760,116763,116766,116769,116774,116777,116780,116783,116788,116793,116798,116803,116806,116809,116812,116815,116818,116823,116826,116831,116834,116839,116844,116847,116852,116857,116862,116865,116868,116871,116873,116875,116881,116889,117906,117911,116892,116898,116901,116906,116911,116914,116917,116920,116923,116926,116931,116934,116939,116943,116946,116951,116955,116958,116963,116966,116969,116972,116975,116978,117659,116982,116986,116991,116994,116997,117002,117004,117006,117010,117013,117016,117018,117021,117024,117027,117030,117033,117038,117043,117051,117054,117059,117064,117067,117069,117072,117075,117078,117081,117084,117089,117092,117097,117102,117107,117110,117113,117116,117120,117124,117127,117130,117132,117135,117138,117141,117146,117149,117152,117155,117160,117162,117166,117169,117174,117177,117180,117183,117186,117189,117193,117196,117199,117202,117207,117212,117216,117221,117226,117228,115253,117231,117234,117237,117240,117243,117246,117249,117252,117254,117257,117260,117263,117266,117269,117273,117277,117281,117286,117290,117294,117298,117302,117306,117311,114961,115009,115021,115190,117673,117722,117726,117730,117872,117876,117880,117932,117938,117797,117789,117738,117506,117602,114441,114519,114531,114537,111544,111592,114204,111374,117316,117320,117324,117328,117330,117334,117338,117342,</t>
  </si>
  <si>
    <t>Prime Custom1 115760</t>
  </si>
  <si>
    <t>Prime Custom1 115777</t>
  </si>
  <si>
    <t>Prime Custom1 115893</t>
  </si>
  <si>
    <t>Prime Custom1 115905</t>
  </si>
  <si>
    <t>Prime Custom1 115976</t>
  </si>
  <si>
    <t>Prime Custom1 117351</t>
  </si>
  <si>
    <t>Prime Custom1 117553</t>
  </si>
  <si>
    <t>Prime Custom1 116069</t>
  </si>
  <si>
    <t>Prime Custom1 117817</t>
  </si>
  <si>
    <t>Prime Custom1 116131</t>
  </si>
  <si>
    <t>Prime Custom1 116134</t>
  </si>
  <si>
    <t>Prime Custom1 116149</t>
  </si>
  <si>
    <t>Prime Custom1 116159</t>
  </si>
  <si>
    <t>Prime Custom1 116162</t>
  </si>
  <si>
    <t>Prime Custom1 116166</t>
  </si>
  <si>
    <t>Prime Custom1 116175</t>
  </si>
  <si>
    <t>Prime Custom1 116223</t>
  </si>
  <si>
    <t>Prime Custom1 115247</t>
  </si>
  <si>
    <t>Prime Custom1 116472</t>
  </si>
  <si>
    <t>Prime Custom1 116479</t>
  </si>
  <si>
    <t>Prime Custom1 116487</t>
  </si>
  <si>
    <t>Prime Custom1 116730</t>
  </si>
  <si>
    <t>Prime Custom1 116769</t>
  </si>
  <si>
    <t>Prime Custom1 116826</t>
  </si>
  <si>
    <t>Prime Custom1 116839</t>
  </si>
  <si>
    <t>Prime Custom1 116862</t>
  </si>
  <si>
    <t>Prime Custom1 116871</t>
  </si>
  <si>
    <t>Prime Custom1 116875</t>
  </si>
  <si>
    <t>Prime Custom1 116892</t>
  </si>
  <si>
    <t>Prime Custom1 116898</t>
  </si>
  <si>
    <t>Prime Custom1 116982</t>
  </si>
  <si>
    <t>Prime Custom1 116994</t>
  </si>
  <si>
    <t>Prime Custom1 117231</t>
  </si>
  <si>
    <t>Prime Custom1 117237</t>
  </si>
  <si>
    <t>Prime Custom1 117254</t>
  </si>
  <si>
    <t>Prime Custom1 117257</t>
  </si>
  <si>
    <t>Prime Custom1 117273</t>
  </si>
  <si>
    <t>Prime Custom1 117294</t>
  </si>
  <si>
    <t>Prime Custom1 117311</t>
  </si>
  <si>
    <t>Prime Custom1 114961</t>
  </si>
  <si>
    <t>Prime Custom1 117789</t>
  </si>
  <si>
    <t>Prime Custom1 117316</t>
  </si>
  <si>
    <t>Prime Custom1 117334</t>
  </si>
  <si>
    <t>Series Custom1</t>
  </si>
  <si>
    <t>Prime Fund Series MonthlyIG</t>
  </si>
  <si>
    <t>115761,115767,115775,117899,117904,115778,115781,115784,115787,115790,115793,115798,115801,115804,115807,115810,115813,115816,115819,115822,115825,115828,115831,115834,115837,115840,115843,115846,115849,115852,115855,115858,115861,115864,115867,115870,115873,115876,115879,115882,115885,115888,115891,115894,115897,115900,115903,115906,115909,115915,115919,115922,115925,115928,115931,115934,115937,115940,115945,115950,115955,115958,115961,115966,115972,115977,115980,117352,117355,117358,117361,117364,117554,117562,117681,117695,115989,115992,115997,116000,116003,116008,116011,116016,116021,116026,116029,116034,116039,116044,116049,116054,116057,116062,116065,116070,116073,116076,116079,116082,116085,116088,116091,116094,116097,116100,116105,116108,116111,116116,116119,117818,117821,116122,116128,116132,116135,116138,116141,116144,116147,116150,116154,116160,116163,116167,116173,116176,116179,116182,116185,116188,116191,116194,116197,116200,116203,116206,116209,116212,116215,116218,116221,116224,115248,116227,116230,116239,116243,116246,116251,116254,116257,116260,116263,116266,116271,116276,116284,116287,116292,116297,116302,116305,116308,116311,116314,116317,116322,116325,116328,116333,116338,116343,116346,116349,116352,116356,116360,116363,116368,116371,116374,116377,116382,116385,116388,116391,116394,116401,116405,116408,116413,116416,116419,116422,116425,116428,116432,116435,116438,116441,116446,116451,116455,116460,116467,116470,116473,116480,116484,116488,116491,116500,116504,116507,116512,116515,116518,116521,116524,116527,116532,116537,116545,116548,116553,116558,116563,116566,116569,116572,116575,116578,116583,116586,116589,116594,116599,116604,116607,116610,116613,116617,116621,116624,116629,116632,116635,116638,116643,116646,116649,116652,116655,116662,116666,116669,116674,116677,116680,116683,116686,116689,116693,116696,116699,116702,116707,116712,116716,116721,116728,115251,116731,116734,116737,116740,116743,116746,116749,116752,116755,116758,116761,116764,116767,116770,116775,116778,116781,116784,116789,116794,116799,116804,116807,116810,116813,116816,116819,116824,116827,116832,116835,116840,116845,116848,116853,116858,116863,116866,116869,117907,117912,116876,116882,116890,116893,117660,116899,116902,116907,116912,116915,116918,116921,116924,116927,116932,116935,116940,116944,116947,116952,116956,116959,116964,116967,116970,116973,116976,116979,116983,116987,116992,116995,116998,117007,117011,117014,117019,117022,117025,117028,117031,117034,117039,117044,117052,117055,117060,117065,117070,117073,117076,117079,117082,117085,117090,117093,117098,117103,117108,117111,117114,117117,117121,117125,117128,117133,117136,117139,117142,117147,117150,117153,117156,117163,117167,117170,117175,117178,117181,117184,117187,117190,117194,117197,117200,117203,117208,117213,117217,117222,117229,115254,117232,117235,117238,117241,117244,117247,117250,117255,117258,117261,117264,117267,117270,117274,117278,117282,117287,117291,117295,117299,117303,117307,115214,117312,114962,115010,115022,115191,115432,117674,117723,117727,117731,117873,117877,117881,117933,117939,117798,117739,117790,114884,117507,117603,111375,114442,114520,114532,114538,114205,111545,111593,115218,115220,117317,117321,117325,117331,117335,117339,117343,115216,115222,</t>
  </si>
  <si>
    <t>Prime MonthlyIG 115761</t>
  </si>
  <si>
    <t>Prime MonthlyIG 115778</t>
  </si>
  <si>
    <t>Prime MonthlyIG 115894</t>
  </si>
  <si>
    <t>Prime MonthlyIG 115906</t>
  </si>
  <si>
    <t>Prime MonthlyIG 115977</t>
  </si>
  <si>
    <t>Prime MonthlyIG 117352</t>
  </si>
  <si>
    <t>Prime MonthlyIG 117554</t>
  </si>
  <si>
    <t>Prime MonthlyIG 116070</t>
  </si>
  <si>
    <t>Prime MonthlyIG 117818</t>
  </si>
  <si>
    <t>Prime MonthlyIG 116132</t>
  </si>
  <si>
    <t>Prime MonthlyIG 116135</t>
  </si>
  <si>
    <t>Prime MonthlyIG 116150</t>
  </si>
  <si>
    <t>Prime MonthlyIG 116160</t>
  </si>
  <si>
    <t>Prime MonthlyIG 116163</t>
  </si>
  <si>
    <t>Prime MonthlyIG 116167</t>
  </si>
  <si>
    <t>Prime MonthlyIG 116176</t>
  </si>
  <si>
    <t>Prime MonthlyIG 116224</t>
  </si>
  <si>
    <t>Prime MonthlyIG 115248</t>
  </si>
  <si>
    <t>Prime MonthlyIG 116473</t>
  </si>
  <si>
    <t>Prime MonthlyIG 116480</t>
  </si>
  <si>
    <t>Prime MonthlyIG 116488</t>
  </si>
  <si>
    <t>Prime MonthlyIG 116731</t>
  </si>
  <si>
    <t>Prime MonthlyIG 116770</t>
  </si>
  <si>
    <t>Prime MonthlyIG 116827</t>
  </si>
  <si>
    <t>Prime MonthlyIG 116840</t>
  </si>
  <si>
    <t>Prime MonthlyIG 116863</t>
  </si>
  <si>
    <t>Prime MonthlyIG 117907</t>
  </si>
  <si>
    <t>Prime MonthlyIG 116893</t>
  </si>
  <si>
    <t>Prime MonthlyIG 117660</t>
  </si>
  <si>
    <t>Prime MonthlyIG 116983</t>
  </si>
  <si>
    <t>Prime MonthlyIG 116995</t>
  </si>
  <si>
    <t>Prime MonthlyIG 117232</t>
  </si>
  <si>
    <t>Prime MonthlyIG 117238</t>
  </si>
  <si>
    <t>Prime MonthlyIG 117255</t>
  </si>
  <si>
    <t>Prime MonthlyIG 117258</t>
  </si>
  <si>
    <t>Prime MonthlyIG 117274</t>
  </si>
  <si>
    <t>Prime MonthlyIG 117295</t>
  </si>
  <si>
    <t>Prime MonthlyIG 115214</t>
  </si>
  <si>
    <t>Prime MonthlyIG 117312</t>
  </si>
  <si>
    <t>Prime MonthlyIG 114962</t>
  </si>
  <si>
    <t>Prime MonthlyIG 117739</t>
  </si>
  <si>
    <t>Prime MonthlyIG 115218</t>
  </si>
  <si>
    <t>Prime MonthlyIG 117335</t>
  </si>
  <si>
    <t>Prime MonthlyIG 115216</t>
  </si>
  <si>
    <t>Prime MonthlyIG 115222</t>
  </si>
  <si>
    <t>Series MonthlyIG</t>
  </si>
  <si>
    <t>Prime Fund Series Quarterly1</t>
  </si>
  <si>
    <t>115762,115768,117900,115910,115916,115941,115946,115951,115962,115967,115973,110652,110665,110699,110727,110781,110784,110799,110826,110887,115993,116004,116012,116017,116022,116030,116035,116040,116045,116050,116058,116066,117563,117682,117696,116101,116112,110892,110906,110911,110913,110899,110942,110999,111008,110838,110842,110807,110776,110751,110715,110717,110722,110668,110670,110673,110656,110659,110638,110645,110649,110587,110597,110619,110623,110633,116123,116129,110685,110719,110814,110635,110631,110602,116151,116155,116164,110766,110744,110738,110695,110600,110606,116231,116240,116267,116272,116288,116293,116318,116329,116334,116339,116353,116357,116378,116395,116402,116409,116429,116442,116447,116452,116456,116461,117386,116474,116481,116485,116492,116501,116528,116533,116538,116549,116554,116579,116590,116595,116600,116614,116618,116639,116656,116663,116670,116690,116703,116708,116713,116717,116722,110681,110692,110915,110599,110589,110592,110595,116771,116785,116790,116795,116800,116820,116828,116836,116841,116849,116854,116859,116877,116883,117908,110675,116894,116903,116908,116928,116936,116948,116960,117661,116988,110616,110647,110795,110735,110868,110683,110917,110693,116999,117008,117035,117040,117045,117056,117061,117086,117094,117099,117104,117118,117122,117143,117157,117164,117171,117191,117204,117209,117214,117218,117223,110762,110866,110932,110952,117275,117279,117283,117288,117292,117296,117300,117304,117308,115215,110688,110655,110613,117313,114963,115011,115023,115192,115433,117799,117874,117878,117882,117934,117940,117675,117724,117728,117732,117740,117791,117508,117604,114885,111376,114443,114521,114533,114539,114206,111546,111594,115219,115221,117318,117322,117326,117332,117336,117340,117344,115217,115666,111015,110901,110922,110871,110854,110860,110769,110710,110778,110787,110790,110802,110884,110928,110990,110969,110974,110940,111028,111036,111048,110821,111012,110863,111054,111051,115223,110857,110896,111021,110994,111002,110981,110986,110937,110949,110724,110851,111005,110925,111031,</t>
  </si>
  <si>
    <t>Prime Quarterly1 115762</t>
  </si>
  <si>
    <t>Prime Quarterly1 115910</t>
  </si>
  <si>
    <t>Prime Quarterly1 110652</t>
  </si>
  <si>
    <t>Prime Quarterly1 116101</t>
  </si>
  <si>
    <t>Prime Quarterly1 116123</t>
  </si>
  <si>
    <t>Prime Quarterly1 110685</t>
  </si>
  <si>
    <t>Prime Quarterly1 110635</t>
  </si>
  <si>
    <t>Prime Quarterly1 116151</t>
  </si>
  <si>
    <t>Prime Quarterly1 116164</t>
  </si>
  <si>
    <t>Prime Quarterly1 110744</t>
  </si>
  <si>
    <t>Prime Quarterly1 110738</t>
  </si>
  <si>
    <t>Prime Quarterly1 110695</t>
  </si>
  <si>
    <t>Prime Quarterly1 116474</t>
  </si>
  <si>
    <t>Prime Quarterly1 116481</t>
  </si>
  <si>
    <t>Prime Quarterly1 116492</t>
  </si>
  <si>
    <t>Prime Quarterly1 110599</t>
  </si>
  <si>
    <t>Prime Quarterly1 116828</t>
  </si>
  <si>
    <t>Prime Quarterly1 116841</t>
  </si>
  <si>
    <t>Prime Quarterly1 116877</t>
  </si>
  <si>
    <t>Prime Quarterly1 110675</t>
  </si>
  <si>
    <t>Prime Quarterly1 116894</t>
  </si>
  <si>
    <t>Prime Quarterly1 116903</t>
  </si>
  <si>
    <t>Prime Quarterly1 116988</t>
  </si>
  <si>
    <t>Prime Quarterly1 110616</t>
  </si>
  <si>
    <t>Prime Quarterly1 110735</t>
  </si>
  <si>
    <t>Prime Quarterly1 110683</t>
  </si>
  <si>
    <t>Prime Quarterly1 110762</t>
  </si>
  <si>
    <t>Prime Quarterly1 110866</t>
  </si>
  <si>
    <t>Prime Quarterly1 110932</t>
  </si>
  <si>
    <t>Prime Quarterly1 117275</t>
  </si>
  <si>
    <t>Prime Quarterly1 117296</t>
  </si>
  <si>
    <t>Prime Quarterly1 115215</t>
  </si>
  <si>
    <t>Prime Quarterly1 117313</t>
  </si>
  <si>
    <t>Prime Quarterly1 114963</t>
  </si>
  <si>
    <t>Prime Quarterly1 117740</t>
  </si>
  <si>
    <t>Prime Quarterly1 115219</t>
  </si>
  <si>
    <t>Prime Quarterly1 117336</t>
  </si>
  <si>
    <t>Prime Quarterly1 115217</t>
  </si>
  <si>
    <t>Prime Quarterly1 111015</t>
  </si>
  <si>
    <t>Prime Quarterly1 110802</t>
  </si>
  <si>
    <t>Prime Quarterly1 110821</t>
  </si>
  <si>
    <t>Prime Quarterly1 111012</t>
  </si>
  <si>
    <t>Prime Quarterly1 111051</t>
  </si>
  <si>
    <t>Prime Quarterly1 110851</t>
  </si>
  <si>
    <t>Series Quarterly1</t>
  </si>
  <si>
    <t>Prime Fund Series QuarterlyX</t>
  </si>
  <si>
    <t>115763,115764,115769,115770,115771,115772,117901,115794,115795,115942,115947,115952,115963,115974,115994,116005,116013,116018,116023,116031,116036,116041,116046,116051,116059,116067,110666,110700,110728,110782,110785,110800,110827,110888,117564,117683,117697,110758,110752,110777,110716,110718,110723,110839,110843,110808,110669,110671,110672,110674,110646,110634,110639,110650,110657,110660,110598,110612,110618,110620,110621,110622,110624,110625,110627,110588,116102,116113,111000,111009,110907,110912,110914,110893,110900,110943,110815,110720,110686,110632,110603,110636,110944,110840,110767,110745,110739,110824,110696,110601,116232,116268,116273,116289,116294,116319,116330,116335,116340,116379,116396,116410,116443,116448,116457,116462,116477,116493,116529,116534,116539,116550,116555,116580,116591,116596,116601,116640,116657,116671,116704,116709,116718,116723,110916,110682,110590,110593,110596,116772,116786,116791,116796,116801,116821,116829,116837,116842,116850,116855,116860,116878,116879,116884,116885,116886,116887,117909,106969,116895,116896,116904,116909,116929,116937,116941,116949,116953,116961,117662,116980,116984,116989,110617,110648,110796,110869,110736,110694,110684,117000,117036,117041,117046,117057,117062,117087,117095,117100,117105,117144,117158,117172,117205,117210,117219,117224,110918,110708,110663,110713,110763,110774,110809,110797,110730,110867,110742,110747,110772,110704,110812,110881,110874,110933,110919,110953,117271,117284,117309,110679,110614,110604,110610,110706,114964,115012,115024,115193,115434,117935,117941,114522,114534,114540,111377,111547,111595,114444,117314,110697,110661,110643,110740,115667,114785,114786,114788,110779,110770,110702,110711,110872,110890,110855,110861,110788,110791,111016,110979,110923,110902,110894,110935,110929,110975,110984,110991,110970,110941,111037,111043,111045,111049,111029,111065,110803,110833,110844,110885,110876,110749,114701,110819,110822,110805,110864,111055,111060,111024,111018,111010,111013,110972,110955,110962,110967,110977,110982,110995,110987,110950,110938,110897,111003,111022,111052,110858,110725,110852,111032,111006,110926,114301,</t>
  </si>
  <si>
    <t>Prime QuarterlyX 115763</t>
  </si>
  <si>
    <t>Prime QuarterlyX 115794</t>
  </si>
  <si>
    <t>Prime QuarterlyX 115942</t>
  </si>
  <si>
    <t>Prime QuarterlyX 115994</t>
  </si>
  <si>
    <t>Prime QuarterlyX 110758</t>
  </si>
  <si>
    <t>Prime QuarterlyX 110752</t>
  </si>
  <si>
    <t>Prime QuarterlyX 110815</t>
  </si>
  <si>
    <t>Prime QuarterlyX 110632</t>
  </si>
  <si>
    <t>Prime QuarterlyX 110944</t>
  </si>
  <si>
    <t>Prime QuarterlyX 110840</t>
  </si>
  <si>
    <t>Prime QuarterlyX 110767</t>
  </si>
  <si>
    <t>Prime QuarterlyX 110745</t>
  </si>
  <si>
    <t>Prime QuarterlyX 110739</t>
  </si>
  <si>
    <t>Prime QuarterlyX 110824</t>
  </si>
  <si>
    <t>Prime QuarterlyX 110696</t>
  </si>
  <si>
    <t>Prime QuarterlyX 116477</t>
  </si>
  <si>
    <t>Prime QuarterlyX 116493</t>
  </si>
  <si>
    <t>Prime QuarterlyX 110590</t>
  </si>
  <si>
    <t>Prime QuarterlyX 116829</t>
  </si>
  <si>
    <t>Prime QuarterlyX 116842</t>
  </si>
  <si>
    <t>Prime QuarterlyX 116878</t>
  </si>
  <si>
    <t>Prime QuarterlyX 106969</t>
  </si>
  <si>
    <t>Prime QuarterlyX 116895</t>
  </si>
  <si>
    <t>Prime QuarterlyX 116904</t>
  </si>
  <si>
    <t>Prime QuarterlyX 116980</t>
  </si>
  <si>
    <t>Prime QuarterlyX 110617</t>
  </si>
  <si>
    <t>Prime QuarterlyX 110869</t>
  </si>
  <si>
    <t>Prime QuarterlyX 110694</t>
  </si>
  <si>
    <t>Prime QuarterlyX 110708</t>
  </si>
  <si>
    <t>Prime QuarterlyX 110809</t>
  </si>
  <si>
    <t>Prime QuarterlyX 110742</t>
  </si>
  <si>
    <t>Prime QuarterlyX 110874</t>
  </si>
  <si>
    <t>Prime QuarterlyX 117271</t>
  </si>
  <si>
    <t>Prime QuarterlyX 117309</t>
  </si>
  <si>
    <t>Prime QuarterlyX 110679</t>
  </si>
  <si>
    <t>Prime QuarterlyX 114964</t>
  </si>
  <si>
    <t>Prime QuarterlyX 114522</t>
  </si>
  <si>
    <t>Prime QuarterlyX 117314</t>
  </si>
  <si>
    <t>Prime QuarterlyX 110643</t>
  </si>
  <si>
    <t>Prime QuarterlyX 114785</t>
  </si>
  <si>
    <t>Prime QuarterlyX 110935</t>
  </si>
  <si>
    <t>Prime QuarterlyX 110819</t>
  </si>
  <si>
    <t>Prime QuarterlyX 110864</t>
  </si>
  <si>
    <t>Prime QuarterlyX 110982</t>
  </si>
  <si>
    <t>Prime QuarterlyX 110852</t>
  </si>
  <si>
    <t>Prime QuarterlyX 114301</t>
  </si>
  <si>
    <t>Series QuarterlyX</t>
  </si>
  <si>
    <t>Prime Fund Series Q364</t>
  </si>
  <si>
    <t>110667,110701,110729,110783,110786,110801,110828,110889,111076,111098,111099,111100,111101,111107,111119,111090,110759,110651,110658,110626,110628,110575,110577,110578,110579,110583,111115,111116,111110,111111,111103,111095,111077,110721,110687,110816,110637,110945,110841,111085,111073,111113,111114,111094,111089,111108,110768,110746,117893,117894,114828,114829,114830,114831,117895,117896,110825,110591,110594,111067,111068,111069,111070,110581,110582,110574,110580,110584,110585,110586,110576,110870,110737,110714,110709,110775,110664,111071,111072,111074,111075,111084,111091,111087,111078,111079,111080,111093,111096,111097,111102,111109,111112,111104,111105,111106,111081,111082,111083,111088,111086,110798,110810,110731,110743,110705,110773,110748,110813,110882,111092,110934,110954,111117,111118,110875,110920,110707,110680,110605,110611,110615,115435,114965,115013,115025,117936,117942,114886,114445,114523,114535,114541,110678,110662,110691,110698,110741,110642,110644,115668,114787,114789,110980,111017,111020,111039,111040,110703,110712,110771,110789,110792,110780,110811,110903,110910,110924,110883,110891,110895,110817,110873,110862,110856,110845,110818,110834,110886,110877,110930,110931,110921,110804,110750,111044,111046,111050,111066,111030,111038,110989,110992,110993,111001,110985,110971,110976,110936,114702,110961,111041,111042,110806,110835,110820,110823,110865,111056,111061,110963,110968,110956,110960,110978,110973,111011,111014,111025,111019,111023,111004,110996,110988,110983,110939,110951,111053,111047,110859,110898,110734,110726,110927,110853,111007,111033,114302,</t>
  </si>
  <si>
    <t>Prime Q364 110667</t>
  </si>
  <si>
    <t>Prime Q364 111119</t>
  </si>
  <si>
    <t>Prime Q364 110651</t>
  </si>
  <si>
    <t>Prime Q364 111115</t>
  </si>
  <si>
    <t>Prime Q364 110637</t>
  </si>
  <si>
    <t>Prime Q364 110945</t>
  </si>
  <si>
    <t>Prime Q364 110841</t>
  </si>
  <si>
    <t>Prime Q364 111085</t>
  </si>
  <si>
    <t>Prime Q364 110768</t>
  </si>
  <si>
    <t>Prime Q364 110746</t>
  </si>
  <si>
    <t>Prime Q364 117893</t>
  </si>
  <si>
    <t>Prime Q364 114830</t>
  </si>
  <si>
    <t>Prime Q364 110825</t>
  </si>
  <si>
    <t>Prime Q364 110591</t>
  </si>
  <si>
    <t>Prime Q364 110581</t>
  </si>
  <si>
    <t>Prime Q364 110574</t>
  </si>
  <si>
    <t>Prime Q364 110584</t>
  </si>
  <si>
    <t>Prime Q364 110576</t>
  </si>
  <si>
    <t>Prime Q364 110870</t>
  </si>
  <si>
    <t>Prime Q364 110714</t>
  </si>
  <si>
    <t>Prime Q364 111109</t>
  </si>
  <si>
    <t>Prime Q364 110743</t>
  </si>
  <si>
    <t>Prime Q364 110934</t>
  </si>
  <si>
    <t>Prime Q364 110707</t>
  </si>
  <si>
    <t>Prime Q364 115435</t>
  </si>
  <si>
    <t>Prime Q364 114886</t>
  </si>
  <si>
    <t>Prime Q364 110678</t>
  </si>
  <si>
    <t>Prime Q364 110741</t>
  </si>
  <si>
    <t>Prime Q364 114787</t>
  </si>
  <si>
    <t>Prime Q364 110845</t>
  </si>
  <si>
    <t>Prime Q364 110961</t>
  </si>
  <si>
    <t>Prime Q364 110865</t>
  </si>
  <si>
    <t>Prime Q364 111023</t>
  </si>
  <si>
    <t>Prime Q364 110927</t>
  </si>
  <si>
    <t>Prime Q364 114302</t>
  </si>
  <si>
    <t>Series Q364</t>
  </si>
  <si>
    <t>Prime Fund Series A1</t>
  </si>
  <si>
    <t>117857,117858,117859,117861,117863,117864,117865,117867,</t>
  </si>
  <si>
    <t>Prime A1 117857</t>
  </si>
  <si>
    <t>Series A1</t>
  </si>
  <si>
    <t>Prime Fund Series 2YIG</t>
  </si>
  <si>
    <t>117645,117646,117647,117648,117649,117650,117651,117478,117479,117480,117481,117482,117483,117484,117485,117486,117487,117488,117489,117490,117491,117492,117493,117494,117495,117464,117465,117466,117467,117500,117468,117469,117470,117471,117472,117473,117474,117475,117476,117477,117496,</t>
  </si>
  <si>
    <t>Prime 2YIG 117645</t>
  </si>
  <si>
    <t>Prime 2YIG 117478</t>
  </si>
  <si>
    <t>Prime 2YIG 117479</t>
  </si>
  <si>
    <t>Prime 2YIG 117480</t>
  </si>
  <si>
    <t>Prime 2YIG 117482</t>
  </si>
  <si>
    <t>Prime 2YIG 117484</t>
  </si>
  <si>
    <t>Prime 2YIG 117464</t>
  </si>
  <si>
    <t>Prime 2YIG 117468</t>
  </si>
  <si>
    <t>Prime 2YIG 117472</t>
  </si>
  <si>
    <t>Prime 2YIG 117496</t>
  </si>
  <si>
    <t>SOFR3</t>
  </si>
  <si>
    <t>IBKR U9042633</t>
  </si>
  <si>
    <t>Series 2YIG</t>
  </si>
  <si>
    <t>Form PF Stuff</t>
  </si>
  <si>
    <t>NAV</t>
  </si>
  <si>
    <t xml:space="preserve">Owned mmfs </t>
  </si>
  <si>
    <t>Margin Held (mmfs)</t>
  </si>
  <si>
    <t>Cash Held</t>
  </si>
  <si>
    <t>Expenses accrued</t>
  </si>
  <si>
    <t>TBILLS</t>
  </si>
  <si>
    <t>Margin Posted</t>
  </si>
  <si>
    <t>TOTAL Liabilities Accrued as of 12/31</t>
  </si>
  <si>
    <t>912796ZH5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</si>
</sst>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  <numFmt numFmtId="165" formatCode="0.000000%"/>
    <numFmt numFmtId="166" formatCode="0.000%"/>
    <numFmt numFmtId="167" formatCode="0.00000%"/>
    <numFmt numFmtId="168" formatCode="0.0000000%"/>
    <numFmt numFmtId="169" formatCode="_(* #,##0.00_);_(* \(#,##0.00\);_(* &quot;-&quot;????_);_(@_)"/>
    <numFmt numFmtId="170" formatCode="_(* #,##0_);_(* \(#,##0\);_(* &quot;-&quot;??_);_(@_)"/>
  </numFmts>
  <fonts count="15" x14ac:knownFonts="1">
    <font>
      <sz val="10"/>
      <name val="Arial"/>
    </font>
    <font>
      <sz val="10"/>
      <name val="Arial"/>
      <family val="2"/>
    </font>
    <font>
      <sz val="8"/>
      <color indexed="8"/>
      <name val="MS Sans Serif"/>
    </font>
    <font>
      <b/>
      <sz val="8"/>
      <color indexed="8"/>
      <name val="MS Sans Serif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FF0000"/>
      <name val="Arial"/>
      <family val="2"/>
    </font>
    <font>
      <sz val="8"/>
      <color rgb="FFFF0000"/>
      <name val="MS Sans Serif"/>
    </font>
    <font>
      <sz val="10"/>
      <color theme="0" tint="-0.1499984740745262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"/>
      <name val="MS Sans Serif"/>
    </font>
    <font>
      <b/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5" fillId="0" borderId="0" applyFont="0" applyFill="0" applyBorder="0" applyAlignment="0" applyProtection="0"/>
    <xf numFmtId="0" fontId="7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4">
    <xf numFmtId="0" fontId="2" fillId="0" borderId="0" xfId="0" applyFont="1"/>
    <xf numFmtId="0" fontId="2" fillId="2" borderId="0" xfId="0" applyFont="1" applyFill="1"/>
    <xf numFmtId="0" fontId="0" fillId="2" borderId="1" xfId="0" applyFill="1" applyBorder="1"/>
    <xf numFmtId="0" fontId="4" fillId="2" borderId="2" xfId="0" applyFont="1" applyFill="1" applyBorder="1"/>
    <xf numFmtId="0" fontId="0" fillId="2" borderId="2" xfId="0" applyFill="1" applyBorder="1"/>
    <xf numFmtId="0" fontId="0" fillId="2" borderId="0" xfId="0" applyFill="1"/>
    <xf numFmtId="0" fontId="0" fillId="2" borderId="0" xfId="0" quotePrefix="1" applyFill="1"/>
    <xf numFmtId="0" fontId="1" fillId="2" borderId="0" xfId="0" applyFont="1" applyFill="1"/>
    <xf numFmtId="15" fontId="0" fillId="2" borderId="0" xfId="0" quotePrefix="1" applyNumberFormat="1" applyFill="1"/>
    <xf numFmtId="0" fontId="6" fillId="2" borderId="0" xfId="0" applyFont="1" applyFill="1"/>
    <xf numFmtId="15" fontId="1" fillId="2" borderId="0" xfId="0" applyNumberFormat="1" applyFont="1" applyFill="1"/>
    <xf numFmtId="43" fontId="1" fillId="2" borderId="0" xfId="1" applyFont="1" applyFill="1"/>
    <xf numFmtId="0" fontId="3" fillId="0" borderId="0" xfId="0" applyFont="1" applyAlignment="1">
      <alignment horizontal="center"/>
    </xf>
    <xf numFmtId="0" fontId="1" fillId="2" borderId="4" xfId="0" applyFont="1" applyFill="1" applyBorder="1"/>
    <xf numFmtId="43" fontId="6" fillId="2" borderId="0" xfId="1" applyFont="1" applyFill="1"/>
    <xf numFmtId="0" fontId="1" fillId="2" borderId="4" xfId="0" applyFont="1" applyFill="1" applyBorder="1" applyAlignment="1">
      <alignment horizontal="center"/>
    </xf>
    <xf numFmtId="0" fontId="6" fillId="2" borderId="5" xfId="0" applyFont="1" applyFill="1" applyBorder="1"/>
    <xf numFmtId="43" fontId="6" fillId="2" borderId="9" xfId="1" applyFont="1" applyFill="1" applyBorder="1"/>
    <xf numFmtId="0" fontId="1" fillId="2" borderId="0" xfId="0" applyFont="1" applyFill="1" applyAlignment="1">
      <alignment horizontal="center"/>
    </xf>
    <xf numFmtId="43" fontId="1" fillId="2" borderId="0" xfId="1" applyFont="1" applyFill="1" applyBorder="1"/>
    <xf numFmtId="43" fontId="6" fillId="2" borderId="0" xfId="1" applyFont="1" applyFill="1" applyBorder="1"/>
    <xf numFmtId="0" fontId="0" fillId="2" borderId="3" xfId="0" applyFill="1" applyBorder="1"/>
    <xf numFmtId="0" fontId="3" fillId="0" borderId="3" xfId="0" applyFont="1" applyBorder="1" applyAlignment="1">
      <alignment horizontal="center"/>
    </xf>
    <xf numFmtId="0" fontId="1" fillId="2" borderId="3" xfId="0" applyFont="1" applyFill="1" applyBorder="1"/>
    <xf numFmtId="164" fontId="1" fillId="2" borderId="0" xfId="1" applyNumberFormat="1" applyFont="1" applyFill="1"/>
    <xf numFmtId="8" fontId="1" fillId="2" borderId="0" xfId="0" applyNumberFormat="1" applyFont="1" applyFill="1"/>
    <xf numFmtId="0" fontId="6" fillId="2" borderId="1" xfId="0" applyFont="1" applyFill="1" applyBorder="1"/>
    <xf numFmtId="43" fontId="6" fillId="2" borderId="1" xfId="1" applyFont="1" applyFill="1" applyBorder="1"/>
    <xf numFmtId="43" fontId="1" fillId="2" borderId="1" xfId="1" applyFont="1" applyFill="1" applyBorder="1"/>
    <xf numFmtId="0" fontId="1" fillId="2" borderId="10" xfId="0" applyFont="1" applyFill="1" applyBorder="1"/>
    <xf numFmtId="0" fontId="1" fillId="2" borderId="1" xfId="0" applyFont="1" applyFill="1" applyBorder="1"/>
    <xf numFmtId="43" fontId="2" fillId="2" borderId="0" xfId="0" applyNumberFormat="1" applyFont="1" applyFill="1"/>
    <xf numFmtId="43" fontId="6" fillId="2" borderId="5" xfId="1" applyFont="1" applyFill="1" applyBorder="1"/>
    <xf numFmtId="0" fontId="6" fillId="2" borderId="0" xfId="0" applyFont="1" applyFill="1" applyAlignment="1">
      <alignment horizontal="right"/>
    </xf>
    <xf numFmtId="0" fontId="1" fillId="2" borderId="7" xfId="0" applyFont="1" applyFill="1" applyBorder="1" applyAlignment="1">
      <alignment horizontal="center"/>
    </xf>
    <xf numFmtId="43" fontId="1" fillId="2" borderId="0" xfId="4" applyFill="1"/>
    <xf numFmtId="0" fontId="6" fillId="2" borderId="4" xfId="0" applyFont="1" applyFill="1" applyBorder="1"/>
    <xf numFmtId="43" fontId="2" fillId="2" borderId="0" xfId="1" applyFont="1" applyFill="1" applyBorder="1"/>
    <xf numFmtId="0" fontId="2" fillId="3" borderId="3" xfId="0" applyFont="1" applyFill="1" applyBorder="1"/>
    <xf numFmtId="0" fontId="1" fillId="3" borderId="0" xfId="0" applyFont="1" applyFill="1"/>
    <xf numFmtId="0" fontId="2" fillId="3" borderId="0" xfId="0" applyFont="1" applyFill="1"/>
    <xf numFmtId="0" fontId="1" fillId="3" borderId="0" xfId="0" applyFont="1" applyFill="1" applyAlignment="1">
      <alignment horizontal="center"/>
    </xf>
    <xf numFmtId="43" fontId="1" fillId="3" borderId="0" xfId="4" applyFill="1"/>
    <xf numFmtId="0" fontId="0" fillId="3" borderId="11" xfId="0" applyFill="1" applyBorder="1"/>
    <xf numFmtId="0" fontId="0" fillId="3" borderId="12" xfId="0" applyFill="1" applyBorder="1"/>
    <xf numFmtId="43" fontId="1" fillId="3" borderId="0" xfId="4" applyFill="1" applyBorder="1"/>
    <xf numFmtId="43" fontId="1" fillId="3" borderId="4" xfId="4" applyFill="1" applyBorder="1"/>
    <xf numFmtId="43" fontId="1" fillId="3" borderId="0" xfId="1" applyFont="1" applyFill="1" applyBorder="1"/>
    <xf numFmtId="43" fontId="1" fillId="3" borderId="0" xfId="0" applyNumberFormat="1" applyFont="1" applyFill="1"/>
    <xf numFmtId="0" fontId="2" fillId="3" borderId="13" xfId="0" applyFont="1" applyFill="1" applyBorder="1"/>
    <xf numFmtId="0" fontId="2" fillId="3" borderId="4" xfId="0" applyFont="1" applyFill="1" applyBorder="1"/>
    <xf numFmtId="0" fontId="8" fillId="0" borderId="0" xfId="3" applyFont="1"/>
    <xf numFmtId="0" fontId="9" fillId="0" borderId="0" xfId="3" applyFont="1"/>
    <xf numFmtId="0" fontId="1" fillId="0" borderId="0" xfId="3"/>
    <xf numFmtId="0" fontId="2" fillId="0" borderId="0" xfId="3" applyFont="1"/>
    <xf numFmtId="0" fontId="0" fillId="0" borderId="0" xfId="0"/>
    <xf numFmtId="0" fontId="1" fillId="0" borderId="0" xfId="0" applyFont="1"/>
    <xf numFmtId="43" fontId="2" fillId="3" borderId="0" xfId="1" applyFont="1" applyFill="1"/>
    <xf numFmtId="43" fontId="1" fillId="3" borderId="0" xfId="1" applyFont="1" applyFill="1" applyAlignment="1">
      <alignment horizontal="center"/>
    </xf>
    <xf numFmtId="43" fontId="2" fillId="3" borderId="0" xfId="1" applyFont="1" applyFill="1" applyBorder="1"/>
    <xf numFmtId="43" fontId="1" fillId="3" borderId="0" xfId="1" applyFont="1" applyFill="1" applyBorder="1" applyAlignment="1">
      <alignment horizontal="center"/>
    </xf>
    <xf numFmtId="7" fontId="1" fillId="3" borderId="0" xfId="1" applyNumberFormat="1" applyFont="1" applyFill="1" applyBorder="1"/>
    <xf numFmtId="7" fontId="1" fillId="2" borderId="0" xfId="4" applyNumberFormat="1" applyFill="1"/>
    <xf numFmtId="7" fontId="1" fillId="2" borderId="4" xfId="4" applyNumberFormat="1" applyFill="1" applyBorder="1"/>
    <xf numFmtId="0" fontId="0" fillId="2" borderId="14" xfId="0" applyFill="1" applyBorder="1"/>
    <xf numFmtId="0" fontId="10" fillId="4" borderId="2" xfId="0" applyFont="1" applyFill="1" applyBorder="1"/>
    <xf numFmtId="43" fontId="0" fillId="2" borderId="15" xfId="4" applyFont="1" applyFill="1" applyBorder="1"/>
    <xf numFmtId="0" fontId="1" fillId="2" borderId="16" xfId="0" applyFont="1" applyFill="1" applyBorder="1"/>
    <xf numFmtId="0" fontId="1" fillId="2" borderId="15" xfId="0" applyFont="1" applyFill="1" applyBorder="1"/>
    <xf numFmtId="0" fontId="0" fillId="2" borderId="16" xfId="0" applyFill="1" applyBorder="1"/>
    <xf numFmtId="43" fontId="6" fillId="2" borderId="17" xfId="0" applyNumberFormat="1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0" fillId="2" borderId="20" xfId="0" applyFill="1" applyBorder="1"/>
    <xf numFmtId="0" fontId="1" fillId="2" borderId="0" xfId="0" quotePrefix="1" applyFont="1" applyFill="1"/>
    <xf numFmtId="166" fontId="6" fillId="2" borderId="19" xfId="6" applyNumberFormat="1" applyFont="1" applyFill="1" applyBorder="1"/>
    <xf numFmtId="0" fontId="6" fillId="2" borderId="20" xfId="0" applyFont="1" applyFill="1" applyBorder="1"/>
    <xf numFmtId="8" fontId="1" fillId="2" borderId="0" xfId="4" applyNumberFormat="1" applyFont="1" applyFill="1"/>
    <xf numFmtId="8" fontId="1" fillId="2" borderId="0" xfId="4" applyNumberFormat="1" applyFont="1" applyFill="1" applyBorder="1"/>
    <xf numFmtId="43" fontId="1" fillId="2" borderId="0" xfId="4" applyFont="1" applyFill="1"/>
    <xf numFmtId="43" fontId="1" fillId="2" borderId="3" xfId="4" applyFont="1" applyFill="1" applyBorder="1"/>
    <xf numFmtId="19" fontId="1" fillId="2" borderId="0" xfId="0" applyNumberFormat="1" applyFont="1" applyFill="1"/>
    <xf numFmtId="14" fontId="1" fillId="2" borderId="0" xfId="0" applyNumberFormat="1" applyFont="1" applyFill="1"/>
    <xf numFmtId="7" fontId="1" fillId="2" borderId="0" xfId="0" applyNumberFormat="1" applyFont="1" applyFill="1"/>
    <xf numFmtId="7" fontId="1" fillId="5" borderId="0" xfId="4" applyNumberFormat="1" applyFont="1" applyFill="1"/>
    <xf numFmtId="7" fontId="1" fillId="2" borderId="4" xfId="0" applyNumberFormat="1" applyFont="1" applyFill="1" applyBorder="1"/>
    <xf numFmtId="8" fontId="1" fillId="5" borderId="4" xfId="4" applyNumberFormat="1" applyFont="1" applyFill="1" applyBorder="1"/>
    <xf numFmtId="43" fontId="1" fillId="6" borderId="0" xfId="4" applyFont="1" applyFill="1"/>
    <xf numFmtId="43" fontId="6" fillId="2" borderId="0" xfId="4" applyFont="1" applyFill="1"/>
    <xf numFmtId="0" fontId="6" fillId="2" borderId="3" xfId="0" applyFont="1" applyFill="1" applyBorder="1"/>
    <xf numFmtId="43" fontId="1" fillId="2" borderId="0" xfId="0" applyNumberFormat="1" applyFont="1" applyFill="1"/>
    <xf numFmtId="43" fontId="6" fillId="2" borderId="9" xfId="4" applyFont="1" applyFill="1" applyBorder="1"/>
    <xf numFmtId="43" fontId="6" fillId="2" borderId="1" xfId="4" applyFont="1" applyFill="1" applyBorder="1"/>
    <xf numFmtId="43" fontId="1" fillId="2" borderId="1" xfId="4" applyFont="1" applyFill="1" applyBorder="1"/>
    <xf numFmtId="43" fontId="1" fillId="2" borderId="1" xfId="0" applyNumberFormat="1" applyFont="1" applyFill="1" applyBorder="1"/>
    <xf numFmtId="43" fontId="6" fillId="2" borderId="0" xfId="4" applyFont="1" applyFill="1" applyBorder="1"/>
    <xf numFmtId="7" fontId="1" fillId="7" borderId="0" xfId="5" applyNumberFormat="1" applyFont="1" applyFill="1"/>
    <xf numFmtId="44" fontId="0" fillId="2" borderId="0" xfId="5" applyFont="1" applyFill="1"/>
    <xf numFmtId="43" fontId="1" fillId="7" borderId="0" xfId="4" applyFont="1" applyFill="1"/>
    <xf numFmtId="7" fontId="0" fillId="2" borderId="0" xfId="0" applyNumberFormat="1" applyFill="1"/>
    <xf numFmtId="43" fontId="0" fillId="2" borderId="0" xfId="4" applyFont="1" applyFill="1"/>
    <xf numFmtId="44" fontId="1" fillId="2" borderId="0" xfId="0" applyNumberFormat="1" applyFont="1" applyFill="1"/>
    <xf numFmtId="167" fontId="1" fillId="2" borderId="0" xfId="6" applyNumberFormat="1" applyFont="1" applyFill="1"/>
    <xf numFmtId="166" fontId="1" fillId="2" borderId="0" xfId="6" applyNumberFormat="1" applyFont="1" applyFill="1"/>
    <xf numFmtId="0" fontId="6" fillId="2" borderId="12" xfId="0" applyFont="1" applyFill="1" applyBorder="1"/>
    <xf numFmtId="0" fontId="1" fillId="2" borderId="12" xfId="0" applyFont="1" applyFill="1" applyBorder="1"/>
    <xf numFmtId="43" fontId="6" fillId="2" borderId="12" xfId="4" applyFont="1" applyFill="1" applyBorder="1"/>
    <xf numFmtId="0" fontId="1" fillId="2" borderId="4" xfId="0" applyFont="1" applyFill="1" applyBorder="1" applyAlignment="1">
      <alignment horizontal="left"/>
    </xf>
    <xf numFmtId="43" fontId="1" fillId="2" borderId="4" xfId="4" applyFont="1" applyFill="1" applyBorder="1"/>
    <xf numFmtId="44" fontId="1" fillId="7" borderId="0" xfId="5" applyFont="1" applyFill="1"/>
    <xf numFmtId="7" fontId="1" fillId="0" borderId="0" xfId="4" applyNumberFormat="1" applyFont="1" applyFill="1"/>
    <xf numFmtId="2" fontId="1" fillId="2" borderId="0" xfId="0" applyNumberFormat="1" applyFont="1" applyFill="1"/>
    <xf numFmtId="44" fontId="0" fillId="2" borderId="0" xfId="0" applyNumberFormat="1" applyFill="1"/>
    <xf numFmtId="43" fontId="6" fillId="2" borderId="0" xfId="0" applyNumberFormat="1" applyFont="1" applyFill="1"/>
    <xf numFmtId="8" fontId="6" fillId="7" borderId="0" xfId="4" applyNumberFormat="1" applyFont="1" applyFill="1"/>
    <xf numFmtId="7" fontId="1" fillId="2" borderId="0" xfId="4" applyNumberFormat="1" applyFont="1" applyFill="1"/>
    <xf numFmtId="43" fontId="6" fillId="2" borderId="5" xfId="4" applyFont="1" applyFill="1" applyBorder="1"/>
    <xf numFmtId="164" fontId="1" fillId="2" borderId="0" xfId="4" applyNumberFormat="1" applyFont="1" applyFill="1"/>
    <xf numFmtId="165" fontId="1" fillId="2" borderId="0" xfId="6" applyNumberFormat="1" applyFont="1" applyFill="1"/>
    <xf numFmtId="43" fontId="2" fillId="3" borderId="0" xfId="0" applyNumberFormat="1" applyFont="1" applyFill="1"/>
    <xf numFmtId="168" fontId="6" fillId="2" borderId="0" xfId="0" applyNumberFormat="1" applyFont="1" applyFill="1"/>
    <xf numFmtId="169" fontId="0" fillId="2" borderId="0" xfId="0" applyNumberFormat="1" applyFill="1"/>
    <xf numFmtId="43" fontId="0" fillId="2" borderId="0" xfId="0" applyNumberFormat="1" applyFill="1"/>
    <xf numFmtId="0" fontId="6" fillId="2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3" fillId="0" borderId="0" xfId="0" applyFont="1"/>
    <xf numFmtId="0" fontId="3" fillId="0" borderId="0" xfId="0" applyFont="1"/>
    <xf numFmtId="0" fontId="14" fillId="0" borderId="11" xfId="0" applyFont="1" applyBorder="1"/>
    <xf numFmtId="0" fontId="14" fillId="0" borderId="12" xfId="0" applyFont="1" applyBorder="1"/>
    <xf numFmtId="0" fontId="14" fillId="0" borderId="21" xfId="0" applyFont="1" applyBorder="1"/>
    <xf numFmtId="170" fontId="14" fillId="0" borderId="13" xfId="4" applyNumberFormat="1" applyFont="1" applyBorder="1"/>
    <xf numFmtId="170" fontId="14" fillId="0" borderId="4" xfId="4" applyNumberFormat="1" applyFont="1" applyBorder="1"/>
    <xf numFmtId="170" fontId="14" fillId="0" borderId="22" xfId="4" applyNumberFormat="1" applyFont="1" applyBorder="1"/>
  </cellXfs>
  <cellStyles count="7">
    <cellStyle name="Comma" xfId="1" builtinId="3"/>
    <cellStyle name="Comma 2" xfId="4" xr:uid="{1AE08256-1F34-4ACA-9C33-7C8E70977BA1}"/>
    <cellStyle name="Currency 2" xfId="5" xr:uid="{B560269F-3270-4908-ABF7-40941DBF3A97}"/>
    <cellStyle name="Normal" xfId="0" builtinId="0"/>
    <cellStyle name="Normal 2" xfId="2" xr:uid="{2D4EC046-8C8F-4268-9754-88904D76088B}"/>
    <cellStyle name="Normal 3" xfId="3" xr:uid="{F39ADE39-8704-4159-9B89-4E663CD39633}"/>
    <cellStyle name="Percent 2" xfId="6" xr:uid="{C09FB721-2281-4C33-9262-4A7BCCDAF7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647700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60CE9F-92EE-4FA1-9313-3780D421F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17731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334962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D824F9-463F-46A2-A99F-7DAA6184F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88412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334962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D60026-FAA6-438C-9A20-20A895EA8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88412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334962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3E80E4-238F-4B97-97F2-3C904731B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88412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334962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40B112-6082-4C93-B930-8E2B76424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88412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334962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0316A4-198B-4E4F-B105-CF2A2DEA7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88412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334962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726229-DE9D-46ED-BA1E-A24F467C5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88412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334962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42103B-2046-44FC-823D-35B517235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88412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334962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761BBB-7700-4330-98BE-F49D305DD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88412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2F6A8-3EAE-4009-8001-C486119050FA}">
  <sheetPr codeName="Sheet3"/>
  <dimension ref="A1:BF105"/>
  <sheetViews>
    <sheetView showGridLines="0" zoomScale="80" zoomScaleNormal="80" workbookViewId="0">
      <selection activeCell="N22" sqref="N22"/>
    </sheetView>
  </sheetViews>
  <sheetFormatPr defaultColWidth="9.15234375" defaultRowHeight="15" customHeight="1" x14ac:dyDescent="0.35"/>
  <cols>
    <col min="1" max="1" width="19.15234375" style="1" customWidth="1"/>
    <col min="2" max="2" width="14.69140625" style="1" customWidth="1"/>
    <col min="3" max="3" width="12.53515625" style="1" customWidth="1"/>
    <col min="4" max="4" width="15.15234375" style="1" bestFit="1" customWidth="1"/>
    <col min="5" max="5" width="18.84375" style="1" bestFit="1" customWidth="1"/>
    <col min="6" max="7" width="3.69140625" style="1" customWidth="1"/>
    <col min="8" max="8" width="13.3046875" style="1" customWidth="1"/>
    <col min="9" max="9" width="10" style="1" customWidth="1"/>
    <col min="10" max="10" width="7" style="1" bestFit="1" customWidth="1"/>
    <col min="11" max="11" width="17.3828125" style="1" bestFit="1" customWidth="1"/>
    <col min="12" max="12" width="16.3046875" style="1" bestFit="1" customWidth="1"/>
    <col min="13" max="13" width="12.84375" style="1" customWidth="1"/>
    <col min="14" max="14" width="10.15234375" style="1" bestFit="1" customWidth="1"/>
    <col min="15" max="16" width="9.15234375" style="1"/>
    <col min="17" max="17" width="2.53515625" style="1" customWidth="1"/>
    <col min="18" max="18" width="28.15234375" style="1" customWidth="1"/>
    <col min="19" max="19" width="22.3828125" style="1" customWidth="1"/>
    <col min="20" max="20" width="12" style="1" bestFit="1" customWidth="1"/>
    <col min="21" max="21" width="13.84375" style="1" customWidth="1"/>
    <col min="22" max="22" width="15.84375" style="1" customWidth="1"/>
    <col min="23" max="23" width="13.69140625" style="1" customWidth="1"/>
    <col min="24" max="24" width="15" style="1" customWidth="1"/>
    <col min="25" max="25" width="15.3828125" style="1" customWidth="1"/>
    <col min="26" max="26" width="14.3046875" style="1" customWidth="1"/>
    <col min="27" max="27" width="17" style="1" customWidth="1"/>
    <col min="28" max="28" width="18.3828125" style="1" customWidth="1"/>
    <col min="29" max="16384" width="9.15234375" style="1"/>
  </cols>
  <sheetData>
    <row r="1" spans="1:58" ht="49.5" customHeight="1" thickBo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58" ht="24" thickTop="1" thickBot="1" x14ac:dyDescent="0.65">
      <c r="A2" s="3" t="s">
        <v>16</v>
      </c>
      <c r="B2" s="4"/>
      <c r="C2" s="4"/>
      <c r="D2" s="3" t="s">
        <v>41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58" ht="15" customHeight="1" thickTop="1" x14ac:dyDescent="0.35">
      <c r="A3" s="7" t="s">
        <v>14</v>
      </c>
      <c r="B3" s="10">
        <v>45107</v>
      </c>
      <c r="C3" s="5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spans="1:58" ht="15" customHeight="1" x14ac:dyDescent="0.35">
      <c r="A4" s="7"/>
      <c r="B4" s="8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7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spans="1:58" ht="15" customHeight="1" x14ac:dyDescent="0.35">
      <c r="A5" s="7"/>
      <c r="B5" s="8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</row>
    <row r="6" spans="1:58" ht="15" customHeight="1" x14ac:dyDescent="0.35">
      <c r="A6" s="7"/>
      <c r="B6" s="8"/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5"/>
      <c r="O6" s="5"/>
      <c r="P6" s="5"/>
      <c r="Q6" s="43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</row>
    <row r="7" spans="1:58" ht="15" customHeight="1" x14ac:dyDescent="0.35">
      <c r="A7" s="16" t="s">
        <v>0</v>
      </c>
      <c r="F7" s="12"/>
      <c r="G7" s="22"/>
      <c r="H7" s="7"/>
      <c r="I7" s="7"/>
      <c r="J7" s="7"/>
      <c r="K7" s="7"/>
      <c r="L7" s="7"/>
      <c r="M7" s="7"/>
      <c r="Q7" s="38"/>
      <c r="R7" s="39" t="s">
        <v>26</v>
      </c>
      <c r="S7" s="45">
        <v>2137007483.3306463</v>
      </c>
      <c r="T7" s="39" t="s">
        <v>25</v>
      </c>
      <c r="U7" s="39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</row>
    <row r="8" spans="1:58" ht="15" customHeight="1" x14ac:dyDescent="0.35">
      <c r="B8" s="123" t="s">
        <v>5</v>
      </c>
      <c r="C8" s="124"/>
      <c r="D8" s="124"/>
      <c r="E8" s="125"/>
      <c r="F8" s="7"/>
      <c r="G8" s="23"/>
      <c r="H8" s="7"/>
      <c r="I8" s="7"/>
      <c r="J8" s="7"/>
      <c r="K8" s="7"/>
      <c r="L8" s="7"/>
      <c r="M8" s="7"/>
      <c r="Q8" s="38"/>
      <c r="R8" s="39"/>
      <c r="S8" s="46">
        <f>SUM(U8:BC8)</f>
        <v>2137007483.4436409</v>
      </c>
      <c r="T8" s="39" t="s">
        <v>27</v>
      </c>
      <c r="U8" s="39"/>
      <c r="V8" s="119">
        <f>'Series Monthly'!H4</f>
        <v>576011289.72939885</v>
      </c>
      <c r="W8" s="119">
        <f>'Series Custom1'!H4</f>
        <v>75099265.706113383</v>
      </c>
      <c r="X8" s="119">
        <f>'Series MonthlyIG'!H4</f>
        <v>501553825.14739978</v>
      </c>
      <c r="Y8" s="119">
        <f>'Series Quarterly1'!H4</f>
        <v>365858609.213</v>
      </c>
      <c r="Z8" s="119">
        <f>'Series QuarterlyX'!H4</f>
        <v>223625189.36136633</v>
      </c>
      <c r="AA8" s="119">
        <f>'Series Q364'!H4</f>
        <v>233236983.64351615</v>
      </c>
      <c r="AB8" s="119">
        <f>'Series A1'!H4</f>
        <v>75000000</v>
      </c>
      <c r="AC8" s="119">
        <f>'Series 2YIG'!H4</f>
        <v>86622320.642846614</v>
      </c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</row>
    <row r="9" spans="1:58" ht="15" customHeight="1" x14ac:dyDescent="0.35">
      <c r="A9" s="15" t="s">
        <v>1</v>
      </c>
      <c r="B9" s="15" t="s">
        <v>2</v>
      </c>
      <c r="C9" s="15" t="s">
        <v>3</v>
      </c>
      <c r="D9" s="15" t="s">
        <v>4</v>
      </c>
      <c r="E9" s="34" t="s">
        <v>15</v>
      </c>
      <c r="F9" s="18"/>
      <c r="G9" s="23"/>
      <c r="H9" s="7"/>
      <c r="I9" s="7"/>
      <c r="J9" s="7"/>
      <c r="K9" s="7"/>
      <c r="L9" s="7"/>
      <c r="M9" s="7"/>
      <c r="Q9" s="38"/>
      <c r="R9" s="39"/>
      <c r="S9" s="45">
        <f>S7-S8</f>
        <v>-0.11299467086791992</v>
      </c>
      <c r="T9" s="39"/>
      <c r="U9" s="39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</row>
    <row r="10" spans="1:58" ht="15" customHeight="1" x14ac:dyDescent="0.35">
      <c r="A10" s="7" t="s">
        <v>18</v>
      </c>
      <c r="C10" s="10">
        <f>B3</f>
        <v>45107</v>
      </c>
      <c r="D10" s="11">
        <f>+E26</f>
        <v>93032.63</v>
      </c>
      <c r="E10" s="11">
        <f t="shared" ref="E10" si="0">D10</f>
        <v>93032.63</v>
      </c>
      <c r="G10" s="23"/>
      <c r="H10" s="7"/>
      <c r="I10" s="7"/>
      <c r="J10" s="7"/>
      <c r="K10" s="7"/>
      <c r="L10" s="7"/>
      <c r="M10" s="7"/>
      <c r="Q10" s="38"/>
      <c r="R10" s="39"/>
      <c r="S10" s="39"/>
      <c r="T10" s="39"/>
      <c r="U10" s="39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</row>
    <row r="11" spans="1:58" ht="15" customHeight="1" x14ac:dyDescent="0.35">
      <c r="A11" s="9" t="s">
        <v>13</v>
      </c>
      <c r="B11" s="9"/>
      <c r="C11" s="9"/>
      <c r="E11" s="14">
        <f>SUM(E10:E10)</f>
        <v>93032.63</v>
      </c>
      <c r="F11" s="11"/>
      <c r="G11" s="23"/>
      <c r="H11" s="7"/>
      <c r="I11" s="7"/>
      <c r="J11" s="7"/>
      <c r="K11" s="7"/>
      <c r="L11" s="7"/>
      <c r="M11" s="7"/>
      <c r="Q11" s="38"/>
      <c r="R11" s="39" t="s">
        <v>29</v>
      </c>
      <c r="S11" s="41" t="s">
        <v>25</v>
      </c>
      <c r="T11" s="41" t="s">
        <v>28</v>
      </c>
      <c r="U11" s="41"/>
      <c r="V11" s="41" t="s">
        <v>124</v>
      </c>
      <c r="W11" s="41" t="s">
        <v>170</v>
      </c>
      <c r="X11" s="41" t="s">
        <v>218</v>
      </c>
      <c r="Y11" s="41" t="s">
        <v>265</v>
      </c>
      <c r="Z11" s="41" t="s">
        <v>314</v>
      </c>
      <c r="AA11" s="41" t="s">
        <v>352</v>
      </c>
      <c r="AB11" s="41" t="s">
        <v>356</v>
      </c>
      <c r="AC11" s="41" t="s">
        <v>371</v>
      </c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</row>
    <row r="12" spans="1:58" ht="15" customHeight="1" thickBot="1" x14ac:dyDescent="0.4">
      <c r="A12" s="9"/>
      <c r="B12" s="9"/>
      <c r="C12" s="9"/>
      <c r="D12" s="9"/>
      <c r="E12" s="14"/>
      <c r="F12" s="11"/>
      <c r="G12" s="23"/>
      <c r="H12" s="7"/>
      <c r="I12" s="7"/>
      <c r="J12" s="7"/>
      <c r="K12" s="7"/>
      <c r="L12" s="7"/>
      <c r="M12" s="7"/>
      <c r="Q12" s="38"/>
      <c r="R12" s="39" t="s">
        <v>11</v>
      </c>
      <c r="S12" s="47">
        <v>175962.72</v>
      </c>
      <c r="T12" s="47">
        <f>+S12-SUM(U12:AX12)</f>
        <v>0</v>
      </c>
      <c r="U12" s="48"/>
      <c r="V12" s="47">
        <f>'Series Monthly'!E78</f>
        <v>35117.68</v>
      </c>
      <c r="W12" s="47">
        <f>'Series Custom1'!E78</f>
        <v>4578.5600000000004</v>
      </c>
      <c r="X12" s="47">
        <f>'Series MonthlyIG'!E80</f>
        <v>38638</v>
      </c>
      <c r="Y12" s="47">
        <f>'Series Quarterly1'!E79</f>
        <v>35937.919999999998</v>
      </c>
      <c r="Z12" s="47">
        <f>'Series QuarterlyX'!E81</f>
        <v>21955.200000000001</v>
      </c>
      <c r="AA12" s="47">
        <f>'Series Q364'!E70</f>
        <v>22886.639999999999</v>
      </c>
      <c r="AB12" s="47">
        <f>'Series A1'!E36</f>
        <v>8291.6</v>
      </c>
      <c r="AC12" s="47">
        <f>'Series 2YIG'!E50</f>
        <v>8557.1200000000008</v>
      </c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</row>
    <row r="13" spans="1:58" ht="15" customHeight="1" thickBot="1" x14ac:dyDescent="0.4">
      <c r="A13" s="9" t="s">
        <v>24</v>
      </c>
      <c r="B13" s="9"/>
      <c r="C13" s="9"/>
      <c r="D13" s="9"/>
      <c r="E13" s="17">
        <f>E10</f>
        <v>93032.63</v>
      </c>
      <c r="F13" s="11"/>
      <c r="G13" s="23"/>
      <c r="H13" s="7"/>
      <c r="I13" s="7"/>
      <c r="J13" s="7"/>
      <c r="K13" s="7"/>
      <c r="L13" s="7"/>
      <c r="M13" s="7"/>
      <c r="Q13" s="38"/>
      <c r="R13" s="39" t="s">
        <v>37</v>
      </c>
      <c r="S13" s="47">
        <v>-31164.42</v>
      </c>
      <c r="T13" s="47">
        <f>+S13-SUM(U13:AX13)</f>
        <v>0</v>
      </c>
      <c r="U13" s="48"/>
      <c r="V13" s="47">
        <f>'Series Monthly'!E79</f>
        <v>-5537.36</v>
      </c>
      <c r="W13" s="47">
        <f>'Series Custom1'!E79</f>
        <v>-573.04</v>
      </c>
      <c r="X13" s="47">
        <f>'Series MonthlyIG'!E81</f>
        <v>-7542.48</v>
      </c>
      <c r="Y13" s="47">
        <f>'Series Quarterly1'!E80</f>
        <v>-12866.4</v>
      </c>
      <c r="Z13" s="47">
        <f>'Series QuarterlyX'!E82</f>
        <v>954.56</v>
      </c>
      <c r="AA13" s="47">
        <f>'Series Q364'!E71</f>
        <v>-1456.8</v>
      </c>
      <c r="AB13" s="47">
        <f>'Series A1'!E37</f>
        <v>135.66</v>
      </c>
      <c r="AC13" s="47">
        <f>'Series 2YIG'!E51</f>
        <v>-4278.5600000000004</v>
      </c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</row>
    <row r="14" spans="1:58" ht="15" customHeight="1" thickBot="1" x14ac:dyDescent="0.4">
      <c r="A14" s="26"/>
      <c r="B14" s="26"/>
      <c r="C14" s="26"/>
      <c r="D14" s="26"/>
      <c r="E14" s="27"/>
      <c r="F14" s="28"/>
      <c r="G14" s="29"/>
      <c r="H14" s="30"/>
      <c r="I14" s="30"/>
      <c r="J14" s="30"/>
      <c r="K14" s="30"/>
      <c r="L14" s="30"/>
      <c r="M14" s="7"/>
      <c r="Q14" s="38"/>
      <c r="R14" s="39" t="s">
        <v>38</v>
      </c>
      <c r="S14" s="47">
        <v>-60705.560646597522</v>
      </c>
      <c r="T14" s="47">
        <f>+S14-SUM(U14:AX14)</f>
        <v>0</v>
      </c>
      <c r="U14" s="48"/>
      <c r="V14" s="47">
        <f>'Series Monthly'!E80</f>
        <v>0</v>
      </c>
      <c r="W14" s="47">
        <f>'Series Custom1'!E80</f>
        <v>0</v>
      </c>
      <c r="X14" s="47">
        <f>'Series MonthlyIG'!E82</f>
        <v>0</v>
      </c>
      <c r="Y14" s="47">
        <f>'Series Quarterly1'!E81</f>
        <v>0</v>
      </c>
      <c r="Z14" s="47">
        <f>'Series QuarterlyX'!E83</f>
        <v>0</v>
      </c>
      <c r="AA14" s="47">
        <f>'Series Q364'!E72</f>
        <v>0</v>
      </c>
      <c r="AB14" s="47">
        <f>'Series A1'!E38</f>
        <v>48815.020000007098</v>
      </c>
      <c r="AC14" s="47">
        <f>'Series 2YIG'!E52</f>
        <v>-109520.58064660462</v>
      </c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</row>
    <row r="15" spans="1:58" ht="15" customHeight="1" thickTop="1" x14ac:dyDescent="0.35">
      <c r="A15" s="9"/>
      <c r="B15" s="9"/>
      <c r="C15" s="9"/>
      <c r="D15" s="9"/>
      <c r="E15" s="20"/>
      <c r="F15" s="11"/>
      <c r="G15" s="23"/>
      <c r="H15" s="7"/>
      <c r="I15" s="7"/>
      <c r="J15" s="7"/>
      <c r="K15" s="7"/>
      <c r="L15" s="7"/>
      <c r="M15" s="7"/>
      <c r="P15" s="37"/>
      <c r="Q15" s="38"/>
      <c r="R15" s="39" t="s">
        <v>7</v>
      </c>
      <c r="S15" s="47">
        <v>13339.439999999997</v>
      </c>
      <c r="T15" s="47">
        <f t="shared" ref="T15:T29" si="1">+S15-SUM(U15:AX15)</f>
        <v>0</v>
      </c>
      <c r="U15" s="48"/>
      <c r="V15" s="47">
        <f>'Series Monthly'!E81</f>
        <v>3615.44</v>
      </c>
      <c r="W15" s="47">
        <f>'Series Custom1'!E81</f>
        <v>479.76</v>
      </c>
      <c r="X15" s="47">
        <f>'Series MonthlyIG'!E83</f>
        <v>3203.68</v>
      </c>
      <c r="Y15" s="47">
        <f>'Series Quarterly1'!E82</f>
        <v>2081.1999999999998</v>
      </c>
      <c r="Z15" s="47">
        <f>'Series QuarterlyX'!E84</f>
        <v>1428.32</v>
      </c>
      <c r="AA15" s="47">
        <f>'Series Q364'!E73</f>
        <v>1489.6</v>
      </c>
      <c r="AB15" s="47">
        <f>'Series A1'!E39</f>
        <v>486.96</v>
      </c>
      <c r="AC15" s="47">
        <f>'Series 2YIG'!E53</f>
        <v>554.48</v>
      </c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</row>
    <row r="16" spans="1:58" ht="15" customHeight="1" x14ac:dyDescent="0.35">
      <c r="A16" s="16" t="s">
        <v>6</v>
      </c>
      <c r="B16" s="9"/>
      <c r="C16" s="9"/>
      <c r="D16" s="9"/>
      <c r="E16" s="20"/>
      <c r="F16" s="11"/>
      <c r="G16" s="23"/>
      <c r="H16" s="7"/>
      <c r="I16" s="7"/>
      <c r="J16" s="7"/>
      <c r="K16" s="7"/>
      <c r="L16" s="7"/>
      <c r="M16" s="7"/>
      <c r="P16" s="37"/>
      <c r="Q16" s="38"/>
      <c r="R16" s="39" t="s">
        <v>9</v>
      </c>
      <c r="S16" s="47">
        <v>5787.04</v>
      </c>
      <c r="T16" s="47">
        <f t="shared" si="1"/>
        <v>0</v>
      </c>
      <c r="U16" s="48"/>
      <c r="V16" s="47">
        <f>'Series Monthly'!E82</f>
        <v>1568.48</v>
      </c>
      <c r="W16" s="47">
        <f>'Series Custom1'!E82</f>
        <v>208.08</v>
      </c>
      <c r="X16" s="47">
        <f>'Series MonthlyIG'!E84</f>
        <v>1389.84</v>
      </c>
      <c r="Y16" s="47">
        <f>'Series Quarterly1'!E83</f>
        <v>902.88</v>
      </c>
      <c r="Z16" s="47">
        <f>'Series QuarterlyX'!E85</f>
        <v>619.67999999999995</v>
      </c>
      <c r="AA16" s="47">
        <f>'Series Q364'!E74</f>
        <v>646.24</v>
      </c>
      <c r="AB16" s="47">
        <f>'Series A1'!E40</f>
        <v>211.28</v>
      </c>
      <c r="AC16" s="47">
        <f>'Series 2YIG'!E54</f>
        <v>240.56</v>
      </c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</row>
    <row r="17" spans="1:58" ht="15" customHeight="1" x14ac:dyDescent="0.35">
      <c r="A17" s="7"/>
      <c r="B17" s="7"/>
      <c r="C17" s="7"/>
      <c r="D17" s="7"/>
      <c r="E17" s="11"/>
      <c r="F17" s="11"/>
      <c r="G17" s="23"/>
      <c r="I17" s="7"/>
      <c r="J17"/>
      <c r="K17"/>
      <c r="L17"/>
      <c r="M17"/>
      <c r="Q17" s="38"/>
      <c r="R17" s="39" t="s">
        <v>8</v>
      </c>
      <c r="S17" s="47">
        <v>3376.1600000000003</v>
      </c>
      <c r="T17" s="47">
        <f t="shared" si="1"/>
        <v>0</v>
      </c>
      <c r="U17" s="48"/>
      <c r="V17" s="47">
        <f>'Series Monthly'!E83</f>
        <v>915.04</v>
      </c>
      <c r="W17" s="47">
        <f>'Series Custom1'!E83</f>
        <v>121.44</v>
      </c>
      <c r="X17" s="47">
        <f>'Series MonthlyIG'!E85</f>
        <v>810.8</v>
      </c>
      <c r="Y17" s="47">
        <f>'Series Quarterly1'!E84</f>
        <v>526.72</v>
      </c>
      <c r="Z17" s="47">
        <f>'Series QuarterlyX'!E86</f>
        <v>361.52</v>
      </c>
      <c r="AA17" s="47">
        <f>'Series Q364'!E75</f>
        <v>377.04</v>
      </c>
      <c r="AB17" s="47">
        <f>'Series A1'!E41</f>
        <v>123.28</v>
      </c>
      <c r="AC17" s="47">
        <f>'Series 2YIG'!E55</f>
        <v>140.32</v>
      </c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</row>
    <row r="18" spans="1:58" ht="15" customHeight="1" x14ac:dyDescent="0.35">
      <c r="A18" s="15" t="s">
        <v>1</v>
      </c>
      <c r="B18" s="15"/>
      <c r="C18" s="15"/>
      <c r="D18" s="15"/>
      <c r="E18" s="15" t="s">
        <v>12</v>
      </c>
      <c r="F18" s="11"/>
      <c r="G18" s="23"/>
      <c r="I18" s="7"/>
      <c r="J18"/>
      <c r="K18"/>
      <c r="L18"/>
      <c r="M18"/>
      <c r="N18"/>
      <c r="P18" s="31"/>
      <c r="Q18" s="38"/>
      <c r="R18" s="39" t="s">
        <v>10</v>
      </c>
      <c r="S18" s="47">
        <v>142.55999999999997</v>
      </c>
      <c r="T18" s="47">
        <f t="shared" si="1"/>
        <v>0</v>
      </c>
      <c r="U18" s="48"/>
      <c r="V18" s="47">
        <f>'Series Monthly'!E84</f>
        <v>38.64</v>
      </c>
      <c r="W18" s="47">
        <f>'Series Custom1'!E84</f>
        <v>5.12</v>
      </c>
      <c r="X18" s="47">
        <f>'Series MonthlyIG'!E86</f>
        <v>34.24</v>
      </c>
      <c r="Y18" s="47">
        <f>'Series Quarterly1'!E85</f>
        <v>22.24</v>
      </c>
      <c r="Z18" s="47">
        <f>'Series QuarterlyX'!E87</f>
        <v>15.28</v>
      </c>
      <c r="AA18" s="47">
        <f>'Series Q364'!E76</f>
        <v>15.92</v>
      </c>
      <c r="AB18" s="47">
        <f>'Series A1'!E42</f>
        <v>5.2</v>
      </c>
      <c r="AC18" s="47">
        <f>'Series 2YIG'!E56</f>
        <v>5.92</v>
      </c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</row>
    <row r="19" spans="1:58" ht="15" customHeight="1" x14ac:dyDescent="0.35">
      <c r="A19" s="7" t="s">
        <v>19</v>
      </c>
      <c r="B19" s="9"/>
      <c r="C19" s="9"/>
      <c r="D19" s="9"/>
      <c r="E19" s="35">
        <v>0</v>
      </c>
      <c r="F19" s="11"/>
      <c r="G19" s="23"/>
      <c r="I19" s="7"/>
      <c r="J19"/>
      <c r="K19"/>
      <c r="L19"/>
      <c r="M19"/>
      <c r="N19"/>
      <c r="Q19" s="38"/>
      <c r="R19" s="39" t="s">
        <v>17</v>
      </c>
      <c r="S19" s="47">
        <v>159.91999999999999</v>
      </c>
      <c r="T19" s="47">
        <f t="shared" si="1"/>
        <v>0</v>
      </c>
      <c r="U19" s="48"/>
      <c r="V19" s="47">
        <f>'Series Monthly'!E85</f>
        <v>43.36</v>
      </c>
      <c r="W19" s="47">
        <f>'Series Custom1'!E85</f>
        <v>5.76</v>
      </c>
      <c r="X19" s="47">
        <f>'Series MonthlyIG'!E87</f>
        <v>38.4</v>
      </c>
      <c r="Y19" s="47">
        <f>'Series Quarterly1'!E86</f>
        <v>24.96</v>
      </c>
      <c r="Z19" s="47">
        <f>'Series QuarterlyX'!E88</f>
        <v>17.12</v>
      </c>
      <c r="AA19" s="47">
        <f>'Series Q364'!E77</f>
        <v>17.84</v>
      </c>
      <c r="AB19" s="47">
        <f>'Series A1'!E43</f>
        <v>5.84</v>
      </c>
      <c r="AC19" s="47">
        <f>'Series 2YIG'!E57</f>
        <v>6.64</v>
      </c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</row>
    <row r="20" spans="1:58" ht="15" customHeight="1" x14ac:dyDescent="0.35">
      <c r="A20" s="7" t="s">
        <v>40</v>
      </c>
      <c r="B20" s="9"/>
      <c r="C20" s="9"/>
      <c r="D20" s="9"/>
      <c r="E20" s="62">
        <v>0</v>
      </c>
      <c r="F20" s="11"/>
      <c r="G20" s="23"/>
      <c r="H20" s="7"/>
      <c r="L20"/>
      <c r="M20"/>
      <c r="N20"/>
      <c r="Q20" s="38"/>
      <c r="R20" s="39"/>
      <c r="S20" s="40"/>
      <c r="T20" s="47"/>
      <c r="U20" s="39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</row>
    <row r="21" spans="1:58" ht="15" customHeight="1" x14ac:dyDescent="0.35">
      <c r="A21" s="7" t="s">
        <v>42</v>
      </c>
      <c r="B21" s="9"/>
      <c r="C21" s="9"/>
      <c r="D21" s="9"/>
      <c r="E21" s="62">
        <v>-17203.48</v>
      </c>
      <c r="F21" s="11"/>
      <c r="G21" s="23"/>
      <c r="I21" s="7"/>
      <c r="J21"/>
      <c r="K21"/>
      <c r="L21"/>
      <c r="M21"/>
      <c r="N21"/>
      <c r="O21" s="31"/>
      <c r="Q21" s="38"/>
      <c r="R21" s="39" t="s">
        <v>35</v>
      </c>
      <c r="S21" s="41" t="s">
        <v>25</v>
      </c>
      <c r="T21" s="47"/>
      <c r="U21" s="41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</row>
    <row r="22" spans="1:58" ht="15" customHeight="1" x14ac:dyDescent="0.35">
      <c r="A22" s="7" t="s">
        <v>43</v>
      </c>
      <c r="B22" s="9"/>
      <c r="C22" s="9"/>
      <c r="D22" s="9"/>
      <c r="E22" s="62">
        <v>13315.64</v>
      </c>
      <c r="F22" s="11"/>
      <c r="G22" s="23"/>
      <c r="I22" s="7"/>
      <c r="J22"/>
      <c r="K22"/>
      <c r="L22"/>
      <c r="M22"/>
      <c r="N22"/>
      <c r="O22" s="31"/>
      <c r="Q22" s="38"/>
      <c r="R22" s="39" t="s">
        <v>11</v>
      </c>
      <c r="S22" s="61">
        <v>21995.34</v>
      </c>
      <c r="T22" s="47">
        <f t="shared" si="1"/>
        <v>0</v>
      </c>
      <c r="U22" s="42"/>
      <c r="V22" s="61">
        <f>'Series Monthly'!B78</f>
        <v>4389.71</v>
      </c>
      <c r="W22" s="61">
        <f>'Series Custom1'!B78</f>
        <v>572.32000000000005</v>
      </c>
      <c r="X22" s="61">
        <f>'Series MonthlyIG'!B80</f>
        <v>4829.75</v>
      </c>
      <c r="Y22" s="61">
        <f>'Series Quarterly1'!B79</f>
        <v>4492.24</v>
      </c>
      <c r="Z22" s="61">
        <f>'Series QuarterlyX'!B81</f>
        <v>2744.4</v>
      </c>
      <c r="AA22" s="61">
        <f>'Series Q364'!B70</f>
        <v>2860.83</v>
      </c>
      <c r="AB22" s="61">
        <f>'Series A1'!B36</f>
        <v>1036.45</v>
      </c>
      <c r="AC22" s="61">
        <f>'Series 2YIG'!B50</f>
        <v>1069.6400000000001</v>
      </c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</row>
    <row r="23" spans="1:58" ht="15" customHeight="1" x14ac:dyDescent="0.35">
      <c r="A23" s="7" t="s">
        <v>44</v>
      </c>
      <c r="B23" s="9"/>
      <c r="C23" s="9"/>
      <c r="D23" s="9"/>
      <c r="E23" s="62">
        <v>89625.01</v>
      </c>
      <c r="F23" s="11"/>
      <c r="G23" s="23"/>
      <c r="J23"/>
      <c r="K23"/>
      <c r="L23"/>
      <c r="M23"/>
      <c r="N23"/>
      <c r="Q23" s="38"/>
      <c r="R23" s="39" t="s">
        <v>37</v>
      </c>
      <c r="S23" s="61">
        <v>-3895.5524999999998</v>
      </c>
      <c r="T23" s="47">
        <f t="shared" ref="T23:T24" si="2">+S23-SUM(U23:AX23)</f>
        <v>0</v>
      </c>
      <c r="U23" s="42"/>
      <c r="V23" s="61">
        <f>'Series Monthly'!B79</f>
        <v>-692.17</v>
      </c>
      <c r="W23" s="61">
        <f>'Series Custom1'!B79</f>
        <v>-71.63</v>
      </c>
      <c r="X23" s="61">
        <f>'Series MonthlyIG'!B81</f>
        <v>-942.81</v>
      </c>
      <c r="Y23" s="61">
        <f>'Series Quarterly1'!B80</f>
        <v>-1608.3</v>
      </c>
      <c r="Z23" s="61">
        <f>'Series QuarterlyX'!B82</f>
        <v>119.32</v>
      </c>
      <c r="AA23" s="61">
        <f>'Series Q364'!B71</f>
        <v>-182.1</v>
      </c>
      <c r="AB23" s="61">
        <f>'Series A1'!B37</f>
        <v>16.9575</v>
      </c>
      <c r="AC23" s="61">
        <f>'Series 2YIG'!B51</f>
        <v>-534.82000000000005</v>
      </c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</row>
    <row r="24" spans="1:58" ht="15" customHeight="1" x14ac:dyDescent="0.35">
      <c r="A24" s="7" t="s">
        <v>20</v>
      </c>
      <c r="B24" s="9"/>
      <c r="C24" s="9"/>
      <c r="D24" s="9"/>
      <c r="E24" s="62">
        <v>-622.54</v>
      </c>
      <c r="F24" s="11"/>
      <c r="G24" s="23"/>
      <c r="H24" s="7"/>
      <c r="I24" s="7"/>
      <c r="J24"/>
      <c r="K24"/>
      <c r="L24"/>
      <c r="M24"/>
      <c r="N24"/>
      <c r="Q24" s="38"/>
      <c r="R24" s="39" t="s">
        <v>38</v>
      </c>
      <c r="S24" s="61">
        <v>-60705.560646597522</v>
      </c>
      <c r="T24" s="47">
        <f t="shared" si="2"/>
        <v>0</v>
      </c>
      <c r="U24" s="42"/>
      <c r="V24" s="61">
        <f>'Series Monthly'!B80</f>
        <v>0</v>
      </c>
      <c r="W24" s="61">
        <f>'Series Custom1'!B80</f>
        <v>0</v>
      </c>
      <c r="X24" s="61">
        <f>'Series MonthlyIG'!B82</f>
        <v>0</v>
      </c>
      <c r="Y24" s="61">
        <f>'Series Quarterly1'!B81</f>
        <v>0</v>
      </c>
      <c r="Z24" s="61">
        <f>'Series QuarterlyX'!B83</f>
        <v>0</v>
      </c>
      <c r="AA24" s="61">
        <f>'Series Q364'!B72</f>
        <v>0</v>
      </c>
      <c r="AB24" s="61">
        <f>'Series A1'!B38</f>
        <v>48815.020000007098</v>
      </c>
      <c r="AC24" s="61">
        <f>'Series 2YIG'!B52</f>
        <v>-109520.58064660462</v>
      </c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</row>
    <row r="25" spans="1:58" ht="15" customHeight="1" x14ac:dyDescent="0.35">
      <c r="A25" s="13" t="s">
        <v>21</v>
      </c>
      <c r="B25" s="36"/>
      <c r="C25" s="36"/>
      <c r="D25" s="36"/>
      <c r="E25" s="63">
        <v>7918</v>
      </c>
      <c r="F25" s="19"/>
      <c r="G25" s="23"/>
      <c r="H25" s="7"/>
      <c r="I25" s="7"/>
      <c r="J25"/>
      <c r="K25"/>
      <c r="L25"/>
      <c r="M25"/>
      <c r="N25"/>
      <c r="Q25" s="38"/>
      <c r="R25" s="39" t="s">
        <v>7</v>
      </c>
      <c r="S25" s="61">
        <v>1667.4299999999996</v>
      </c>
      <c r="T25" s="47">
        <f t="shared" si="1"/>
        <v>0</v>
      </c>
      <c r="U25" s="42"/>
      <c r="V25" s="61">
        <f>'Series Monthly'!B81</f>
        <v>451.93</v>
      </c>
      <c r="W25" s="61">
        <f>'Series Custom1'!B81</f>
        <v>59.97</v>
      </c>
      <c r="X25" s="61">
        <f>'Series MonthlyIG'!B83</f>
        <v>400.46</v>
      </c>
      <c r="Y25" s="61">
        <f>'Series Quarterly1'!B82</f>
        <v>260.14999999999998</v>
      </c>
      <c r="Z25" s="61">
        <f>'Series QuarterlyX'!B84</f>
        <v>178.54</v>
      </c>
      <c r="AA25" s="61">
        <f>'Series Q364'!B73</f>
        <v>186.2</v>
      </c>
      <c r="AB25" s="61">
        <f>'Series A1'!B39</f>
        <v>60.87</v>
      </c>
      <c r="AC25" s="61">
        <f>'Series 2YIG'!B53</f>
        <v>69.31</v>
      </c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</row>
    <row r="26" spans="1:58" ht="15" customHeight="1" x14ac:dyDescent="0.35">
      <c r="A26" s="9" t="s">
        <v>45</v>
      </c>
      <c r="B26" s="7"/>
      <c r="C26" s="7"/>
      <c r="D26" s="7"/>
      <c r="E26" s="14">
        <f>SUM(E19:E25)</f>
        <v>93032.63</v>
      </c>
      <c r="F26" s="14"/>
      <c r="G26" s="23"/>
      <c r="H26" s="7"/>
      <c r="I26" s="7"/>
      <c r="J26"/>
      <c r="K26"/>
      <c r="L26"/>
      <c r="M26"/>
      <c r="N26"/>
      <c r="Q26" s="38"/>
      <c r="R26" s="39" t="s">
        <v>9</v>
      </c>
      <c r="S26" s="61">
        <v>723.38</v>
      </c>
      <c r="T26" s="47">
        <f t="shared" si="1"/>
        <v>0</v>
      </c>
      <c r="U26" s="42"/>
      <c r="V26" s="61">
        <f>'Series Monthly'!B82</f>
        <v>196.06</v>
      </c>
      <c r="W26" s="61">
        <f>'Series Custom1'!B82</f>
        <v>26.01</v>
      </c>
      <c r="X26" s="61">
        <f>'Series MonthlyIG'!B84</f>
        <v>173.73</v>
      </c>
      <c r="Y26" s="61">
        <f>'Series Quarterly1'!B83</f>
        <v>112.86</v>
      </c>
      <c r="Z26" s="61">
        <f>'Series QuarterlyX'!B85</f>
        <v>77.459999999999994</v>
      </c>
      <c r="AA26" s="61">
        <f>'Series Q364'!B74</f>
        <v>80.78</v>
      </c>
      <c r="AB26" s="61">
        <f>'Series A1'!B40</f>
        <v>26.41</v>
      </c>
      <c r="AC26" s="61">
        <f>'Series 2YIG'!B54</f>
        <v>30.07</v>
      </c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</row>
    <row r="27" spans="1:58" ht="15" customHeight="1" x14ac:dyDescent="0.35">
      <c r="B27" s="7"/>
      <c r="C27" s="7"/>
      <c r="D27" s="7"/>
      <c r="E27" s="11"/>
      <c r="F27" s="11"/>
      <c r="G27" s="23"/>
      <c r="H27" s="7"/>
      <c r="I27" s="7"/>
      <c r="J27"/>
      <c r="K27"/>
      <c r="L27"/>
      <c r="M27"/>
      <c r="N27"/>
      <c r="Q27" s="38"/>
      <c r="R27" s="39" t="s">
        <v>8</v>
      </c>
      <c r="S27" s="61">
        <v>422.02000000000004</v>
      </c>
      <c r="T27" s="47">
        <f t="shared" si="1"/>
        <v>0</v>
      </c>
      <c r="U27" s="42"/>
      <c r="V27" s="61">
        <f>'Series Monthly'!B83</f>
        <v>114.38</v>
      </c>
      <c r="W27" s="61">
        <f>'Series Custom1'!B83</f>
        <v>15.18</v>
      </c>
      <c r="X27" s="61">
        <f>'Series MonthlyIG'!B85</f>
        <v>101.35</v>
      </c>
      <c r="Y27" s="61">
        <f>'Series Quarterly1'!B84</f>
        <v>65.84</v>
      </c>
      <c r="Z27" s="61">
        <f>'Series QuarterlyX'!B86</f>
        <v>45.19</v>
      </c>
      <c r="AA27" s="61">
        <f>'Series Q364'!B75</f>
        <v>47.13</v>
      </c>
      <c r="AB27" s="61">
        <f>'Series A1'!B41</f>
        <v>15.41</v>
      </c>
      <c r="AC27" s="61">
        <f>'Series 2YIG'!B55</f>
        <v>17.54</v>
      </c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</row>
    <row r="28" spans="1:58" ht="15" customHeight="1" x14ac:dyDescent="0.35">
      <c r="B28" s="7"/>
      <c r="C28" s="7"/>
      <c r="D28" s="7"/>
      <c r="E28" s="11"/>
      <c r="F28" s="11"/>
      <c r="G28" s="23"/>
      <c r="H28" s="7"/>
      <c r="I28" s="7"/>
      <c r="J28"/>
      <c r="K28"/>
      <c r="L28"/>
      <c r="M28"/>
      <c r="N28"/>
      <c r="Q28" s="38"/>
      <c r="R28" s="39" t="s">
        <v>10</v>
      </c>
      <c r="S28" s="61">
        <v>17.819999999999997</v>
      </c>
      <c r="T28" s="47">
        <f t="shared" si="1"/>
        <v>0</v>
      </c>
      <c r="U28" s="42"/>
      <c r="V28" s="61">
        <f>'Series Monthly'!B84</f>
        <v>4.83</v>
      </c>
      <c r="W28" s="61">
        <f>'Series Custom1'!B84</f>
        <v>0.64</v>
      </c>
      <c r="X28" s="61">
        <f>'Series MonthlyIG'!B86</f>
        <v>4.28</v>
      </c>
      <c r="Y28" s="61">
        <f>'Series Quarterly1'!B85</f>
        <v>2.78</v>
      </c>
      <c r="Z28" s="61">
        <f>'Series QuarterlyX'!B87</f>
        <v>1.91</v>
      </c>
      <c r="AA28" s="61">
        <f>'Series Q364'!B76</f>
        <v>1.99</v>
      </c>
      <c r="AB28" s="61">
        <f>'Series A1'!B42</f>
        <v>0.65</v>
      </c>
      <c r="AC28" s="61">
        <f>'Series 2YIG'!B56</f>
        <v>0.74</v>
      </c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</row>
    <row r="29" spans="1:58" ht="15" customHeight="1" x14ac:dyDescent="0.35">
      <c r="A29" s="9" t="s">
        <v>22</v>
      </c>
      <c r="B29" s="7"/>
      <c r="C29" s="7"/>
      <c r="D29" s="7"/>
      <c r="E29" s="32">
        <f>E26</f>
        <v>93032.63</v>
      </c>
      <c r="F29" s="11"/>
      <c r="G29" s="23"/>
      <c r="H29" s="7"/>
      <c r="I29" s="7"/>
      <c r="J29"/>
      <c r="K29"/>
      <c r="L29"/>
      <c r="M29"/>
      <c r="N29"/>
      <c r="Q29" s="38"/>
      <c r="R29" s="39" t="s">
        <v>17</v>
      </c>
      <c r="S29" s="61">
        <v>19.989999999999998</v>
      </c>
      <c r="T29" s="47">
        <f t="shared" si="1"/>
        <v>0</v>
      </c>
      <c r="U29" s="42"/>
      <c r="V29" s="61">
        <f>'Series Monthly'!B85</f>
        <v>5.42</v>
      </c>
      <c r="W29" s="61">
        <f>'Series Custom1'!B85</f>
        <v>0.72</v>
      </c>
      <c r="X29" s="61">
        <f>'Series MonthlyIG'!B87</f>
        <v>4.8</v>
      </c>
      <c r="Y29" s="61">
        <f>'Series Quarterly1'!B86</f>
        <v>3.12</v>
      </c>
      <c r="Z29" s="61">
        <f>'Series QuarterlyX'!B88</f>
        <v>2.14</v>
      </c>
      <c r="AA29" s="61">
        <f>'Series Q364'!B77</f>
        <v>2.23</v>
      </c>
      <c r="AB29" s="61">
        <f>'Series A1'!B43</f>
        <v>0.73</v>
      </c>
      <c r="AC29" s="61">
        <f>'Series 2YIG'!B57</f>
        <v>0.83</v>
      </c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</row>
    <row r="30" spans="1:58" ht="15" customHeight="1" thickBot="1" x14ac:dyDescent="0.4">
      <c r="A30" s="9"/>
      <c r="B30" s="7"/>
      <c r="C30" s="7"/>
      <c r="D30" s="7"/>
      <c r="E30" s="11"/>
      <c r="F30" s="11"/>
      <c r="G30" s="23"/>
      <c r="H30" s="7"/>
      <c r="I30" s="7"/>
      <c r="J30"/>
      <c r="K30"/>
      <c r="L30"/>
      <c r="M30"/>
      <c r="N30"/>
      <c r="Q30" s="38"/>
      <c r="R30" s="39"/>
      <c r="S30" s="42"/>
      <c r="T30" s="47"/>
      <c r="U30" s="39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</row>
    <row r="31" spans="1:58" ht="15" customHeight="1" thickBot="1" x14ac:dyDescent="0.4">
      <c r="A31" s="9" t="s">
        <v>23</v>
      </c>
      <c r="B31" s="7"/>
      <c r="C31" s="7"/>
      <c r="D31" s="7"/>
      <c r="E31" s="17">
        <f>E13-E29</f>
        <v>0</v>
      </c>
      <c r="F31" s="20"/>
      <c r="G31" s="23"/>
      <c r="H31" s="7"/>
      <c r="I31" s="7"/>
      <c r="J31"/>
      <c r="K31"/>
      <c r="L31"/>
      <c r="M31"/>
      <c r="N31"/>
      <c r="Q31" s="38"/>
      <c r="R31" s="39"/>
      <c r="S31" s="40"/>
      <c r="T31" s="47"/>
      <c r="U31" s="39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</row>
    <row r="32" spans="1:58" ht="15" customHeight="1" x14ac:dyDescent="0.35">
      <c r="A32" s="9"/>
      <c r="B32" s="7"/>
      <c r="C32" s="7"/>
      <c r="D32" s="7"/>
      <c r="E32" s="11"/>
      <c r="F32" s="11"/>
      <c r="G32" s="23"/>
      <c r="H32" s="7"/>
      <c r="I32" s="7"/>
      <c r="J32"/>
      <c r="K32"/>
      <c r="N32"/>
      <c r="Q32" s="38"/>
      <c r="R32" s="39" t="s">
        <v>30</v>
      </c>
      <c r="S32" s="41" t="s">
        <v>25</v>
      </c>
      <c r="T32" s="47"/>
      <c r="U32" s="41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</row>
    <row r="33" spans="1:58" ht="15" customHeight="1" x14ac:dyDescent="0.35">
      <c r="A33" s="7"/>
      <c r="B33" s="7"/>
      <c r="C33" s="7"/>
      <c r="D33" s="7"/>
      <c r="E33" s="24"/>
      <c r="F33" s="11"/>
      <c r="G33" s="23"/>
      <c r="H33" s="7"/>
      <c r="I33" s="7"/>
      <c r="J33" s="7"/>
      <c r="N33"/>
      <c r="Q33" s="38"/>
      <c r="R33" s="39" t="s">
        <v>31</v>
      </c>
      <c r="S33" s="61">
        <v>276130.28000000003</v>
      </c>
      <c r="T33" s="47">
        <f t="shared" ref="T33" si="3">+S33-SUM(U33:AX33)</f>
        <v>-7.0000000006984919E-2</v>
      </c>
      <c r="U33" s="47"/>
      <c r="V33" s="61">
        <f>'Series Monthly'!D56</f>
        <v>130335.91</v>
      </c>
      <c r="W33" s="61">
        <f>'Series Custom1'!D56</f>
        <v>17716.439999999999</v>
      </c>
      <c r="X33" s="61">
        <f>'Series MonthlyIG'!D58</f>
        <v>31150.2</v>
      </c>
      <c r="Y33" s="61">
        <f>'Series Quarterly1'!D57</f>
        <v>62093.89</v>
      </c>
      <c r="Z33" s="61">
        <f>'Series QuarterlyX'!D59</f>
        <v>2855.71</v>
      </c>
      <c r="AA33" s="61">
        <f>'Series Q364'!D48</f>
        <v>2659.65</v>
      </c>
      <c r="AB33" s="61">
        <f>'Series A1'!D14</f>
        <v>22583.52</v>
      </c>
      <c r="AC33" s="61">
        <f>'Series 2YIG'!D28</f>
        <v>6735.03</v>
      </c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</row>
    <row r="34" spans="1:58" ht="15" customHeight="1" x14ac:dyDescent="0.35">
      <c r="A34" s="7"/>
      <c r="B34" s="7"/>
      <c r="C34" s="7"/>
      <c r="D34" s="7"/>
      <c r="E34" s="24"/>
      <c r="F34" s="11"/>
      <c r="G34" s="23"/>
      <c r="H34" s="7"/>
      <c r="I34" s="7"/>
      <c r="J34" s="7"/>
      <c r="Q34" s="38"/>
      <c r="R34" s="39" t="s">
        <v>32</v>
      </c>
      <c r="S34" s="61">
        <v>365.04</v>
      </c>
      <c r="T34" s="47">
        <f t="shared" ref="T34:T36" si="4">+S34-SUM(U34:AX34)</f>
        <v>-9.9999999999909051E-3</v>
      </c>
      <c r="U34" s="47"/>
      <c r="V34" s="61">
        <f>'Series Monthly'!D57</f>
        <v>105.59</v>
      </c>
      <c r="W34" s="61">
        <f>'Series Custom1'!D57</f>
        <v>13.11</v>
      </c>
      <c r="X34" s="61">
        <f>'Series MonthlyIG'!D59</f>
        <v>81.2</v>
      </c>
      <c r="Y34" s="61">
        <f>'Series Quarterly1'!D58</f>
        <v>56.88</v>
      </c>
      <c r="Z34" s="61">
        <f>'Series QuarterlyX'!D60</f>
        <v>39.04</v>
      </c>
      <c r="AA34" s="61">
        <f>'Series Q364'!D49</f>
        <v>40.71</v>
      </c>
      <c r="AB34" s="61">
        <f>'Series A1'!D15</f>
        <v>13.31</v>
      </c>
      <c r="AC34" s="61">
        <f>'Series 2YIG'!D29</f>
        <v>15.21</v>
      </c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</row>
    <row r="35" spans="1:58" ht="15" customHeight="1" x14ac:dyDescent="0.35">
      <c r="A35" s="7"/>
      <c r="B35" s="7"/>
      <c r="C35" s="7"/>
      <c r="D35" s="7" t="s">
        <v>36</v>
      </c>
      <c r="E35" s="11"/>
      <c r="F35" s="11"/>
      <c r="G35" s="7"/>
      <c r="H35" s="7"/>
      <c r="I35" s="7"/>
      <c r="J35" s="7"/>
      <c r="Q35" s="38"/>
      <c r="R35" s="39" t="s">
        <v>34</v>
      </c>
      <c r="S35" s="61">
        <v>127105.41</v>
      </c>
      <c r="T35" s="47">
        <f t="shared" si="4"/>
        <v>4.0000000022700988E-2</v>
      </c>
      <c r="U35" s="47"/>
      <c r="V35" s="61">
        <f>'Series Monthly'!D59</f>
        <v>26555.17</v>
      </c>
      <c r="W35" s="61">
        <f>'Series Custom1'!D59</f>
        <v>3019.12</v>
      </c>
      <c r="X35" s="61">
        <f>'Series MonthlyIG'!D61</f>
        <v>15495.64</v>
      </c>
      <c r="Y35" s="61">
        <f>'Series Quarterly1'!D60</f>
        <v>15780.6</v>
      </c>
      <c r="Z35" s="61">
        <f>'Series QuarterlyX'!D62</f>
        <v>18767.27</v>
      </c>
      <c r="AA35" s="61">
        <f>'Series Q364'!D51</f>
        <v>42699.03</v>
      </c>
      <c r="AB35" s="61">
        <f>'Series A1'!D17</f>
        <v>0</v>
      </c>
      <c r="AC35" s="61">
        <f>'Series 2YIG'!D31</f>
        <v>4788.54</v>
      </c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</row>
    <row r="36" spans="1:58" ht="15" customHeight="1" x14ac:dyDescent="0.35">
      <c r="A36" s="7"/>
      <c r="B36" s="7"/>
      <c r="C36" s="7"/>
      <c r="D36" s="7"/>
      <c r="E36" s="11"/>
      <c r="F36" s="11"/>
      <c r="G36" s="7"/>
      <c r="H36" s="7"/>
      <c r="I36" s="7"/>
      <c r="J36" s="7"/>
      <c r="L36" s="7"/>
      <c r="M36" s="7"/>
      <c r="Q36" s="38"/>
      <c r="R36" s="39" t="s">
        <v>33</v>
      </c>
      <c r="S36" s="61">
        <v>2441.8000000000002</v>
      </c>
      <c r="T36" s="47">
        <f t="shared" si="4"/>
        <v>2.0000000000436557E-2</v>
      </c>
      <c r="U36" s="47"/>
      <c r="V36" s="61">
        <f>'Series Monthly'!D60</f>
        <v>149.51</v>
      </c>
      <c r="W36" s="61">
        <f>'Series Custom1'!D60</f>
        <v>17.21</v>
      </c>
      <c r="X36" s="61">
        <f>'Series MonthlyIG'!D62</f>
        <v>108.93</v>
      </c>
      <c r="Y36" s="61">
        <f>'Series Quarterly1'!D61</f>
        <v>710.76</v>
      </c>
      <c r="Z36" s="61">
        <f>'Series QuarterlyX'!D63</f>
        <v>440.73</v>
      </c>
      <c r="AA36" s="61">
        <f>'Series Q364'!D52</f>
        <v>548.17999999999995</v>
      </c>
      <c r="AB36" s="61">
        <f>'Series A1'!D18</f>
        <v>275.42</v>
      </c>
      <c r="AC36" s="61">
        <f>'Series 2YIG'!D32</f>
        <v>191.04</v>
      </c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</row>
    <row r="37" spans="1:58" ht="15" customHeight="1" x14ac:dyDescent="0.35">
      <c r="A37" s="7"/>
      <c r="B37" s="7"/>
      <c r="C37" s="7"/>
      <c r="D37" s="7"/>
      <c r="E37" s="11"/>
      <c r="F37" s="11"/>
      <c r="G37" s="7"/>
      <c r="H37" s="7"/>
      <c r="I37" s="7"/>
      <c r="J37" s="7"/>
      <c r="K37" s="7"/>
      <c r="L37"/>
      <c r="M37"/>
      <c r="Q37" s="38"/>
      <c r="R37" s="39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</row>
    <row r="38" spans="1:58" ht="15" customHeight="1" x14ac:dyDescent="0.35">
      <c r="A38" s="7"/>
      <c r="B38" s="7"/>
      <c r="C38" s="7"/>
      <c r="E38" s="31"/>
      <c r="F38" s="11"/>
      <c r="G38" s="7"/>
      <c r="H38" s="7"/>
      <c r="I38" s="7"/>
      <c r="J38" s="7"/>
      <c r="K38"/>
      <c r="L38"/>
      <c r="M38"/>
      <c r="Q38" s="38"/>
      <c r="R38" s="39" t="s">
        <v>39</v>
      </c>
      <c r="S38" s="41" t="s">
        <v>25</v>
      </c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</row>
    <row r="39" spans="1:58" ht="15" customHeight="1" x14ac:dyDescent="0.35">
      <c r="A39" s="7"/>
      <c r="B39" s="25"/>
      <c r="C39" s="7"/>
      <c r="D39" s="7"/>
      <c r="E39" s="11"/>
      <c r="F39" s="11"/>
      <c r="G39" s="7"/>
      <c r="H39" s="7"/>
      <c r="I39" s="7"/>
      <c r="J39" s="7"/>
      <c r="K39"/>
      <c r="L39"/>
      <c r="M39"/>
      <c r="N39"/>
      <c r="O39"/>
      <c r="Q39" s="38"/>
      <c r="R39" s="39" t="s">
        <v>11</v>
      </c>
      <c r="S39" s="61">
        <v>931373.01</v>
      </c>
      <c r="T39" s="47">
        <f t="shared" ref="T39:T40" si="5">+S39-SUM(U39:AX39)</f>
        <v>0</v>
      </c>
      <c r="U39" s="47"/>
      <c r="V39" s="61">
        <f>'Series Monthly'!E89</f>
        <v>30193.24</v>
      </c>
      <c r="W39" s="61">
        <f>'Series Custom1'!E89</f>
        <v>4006.24</v>
      </c>
      <c r="X39" s="61">
        <f>'Series MonthlyIG'!E91</f>
        <v>33808.25</v>
      </c>
      <c r="Y39" s="61">
        <f>'Series Quarterly1'!E90</f>
        <v>280036.75</v>
      </c>
      <c r="Z39" s="61">
        <f>'Series QuarterlyX'!E92</f>
        <v>190937.46</v>
      </c>
      <c r="AA39" s="61">
        <f>'Series Q364'!E81</f>
        <v>200258.1</v>
      </c>
      <c r="AB39" s="61">
        <f>'Series A1'!E47</f>
        <v>86160.25</v>
      </c>
      <c r="AC39" s="61">
        <f>'Series 2YIG'!E61</f>
        <v>105972.72</v>
      </c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</row>
    <row r="40" spans="1:58" ht="15" customHeight="1" x14ac:dyDescent="0.35">
      <c r="A40" s="7"/>
      <c r="B40" s="25"/>
      <c r="C40" s="7"/>
      <c r="D40" s="7"/>
      <c r="E40" s="11"/>
      <c r="F40" s="11"/>
      <c r="G40" s="7"/>
      <c r="H40" s="7"/>
      <c r="I40" s="7"/>
      <c r="J40" s="7"/>
      <c r="K40"/>
      <c r="L40"/>
      <c r="M40"/>
      <c r="N40"/>
      <c r="O40"/>
      <c r="Q40" s="38"/>
      <c r="R40" s="39" t="s">
        <v>37</v>
      </c>
      <c r="S40" s="61">
        <v>-173124.91</v>
      </c>
      <c r="T40" s="47">
        <f t="shared" si="5"/>
        <v>0</v>
      </c>
      <c r="U40" s="47"/>
      <c r="V40" s="61">
        <f>'Series Monthly'!E90</f>
        <v>-4157.93</v>
      </c>
      <c r="W40" s="61">
        <f>'Series Custom1'!E90</f>
        <v>-614.32000000000005</v>
      </c>
      <c r="X40" s="61">
        <f>'Series MonthlyIG'!E92</f>
        <v>-9031.26</v>
      </c>
      <c r="Y40" s="61">
        <f>'Series Quarterly1'!E91</f>
        <v>-50601.98</v>
      </c>
      <c r="Z40" s="61">
        <f>'Series QuarterlyX'!E93</f>
        <v>-38844.28</v>
      </c>
      <c r="AA40" s="61">
        <f>'Series Q364'!E82</f>
        <v>-20496.86</v>
      </c>
      <c r="AB40" s="61">
        <f>'Series A1'!E48</f>
        <v>-135.66</v>
      </c>
      <c r="AC40" s="61">
        <f>'Series 2YIG'!E62</f>
        <v>-49242.62</v>
      </c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</row>
    <row r="41" spans="1:58" ht="15" customHeight="1" x14ac:dyDescent="0.35">
      <c r="A41" s="7"/>
      <c r="B41" s="25"/>
      <c r="C41" s="7"/>
      <c r="D41" s="7"/>
      <c r="E41" s="11"/>
      <c r="F41" s="11"/>
      <c r="G41" s="7"/>
      <c r="H41" s="7"/>
      <c r="I41" s="7"/>
      <c r="J41" s="7"/>
      <c r="K41"/>
      <c r="L41"/>
      <c r="M41"/>
      <c r="N41"/>
      <c r="O41"/>
      <c r="Q41" s="49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2" spans="1:58" ht="15" customHeight="1" x14ac:dyDescent="0.35">
      <c r="A42" s="7"/>
      <c r="B42" s="25"/>
      <c r="C42" s="7"/>
      <c r="D42" s="7"/>
      <c r="E42" s="11"/>
      <c r="F42" s="11"/>
      <c r="G42" s="7"/>
      <c r="H42" s="7"/>
      <c r="I42" s="7"/>
      <c r="J42" s="7"/>
      <c r="K42"/>
      <c r="L42"/>
      <c r="M42"/>
      <c r="N42"/>
      <c r="O42"/>
    </row>
    <row r="43" spans="1:58" ht="15" customHeight="1" x14ac:dyDescent="0.35">
      <c r="A43" s="33"/>
      <c r="B43" s="25"/>
      <c r="C43" s="7"/>
      <c r="D43" s="7"/>
      <c r="E43" s="11"/>
      <c r="F43" s="11"/>
      <c r="G43" s="7"/>
      <c r="H43" s="7"/>
      <c r="I43" s="7"/>
      <c r="J43" s="7"/>
      <c r="K43"/>
      <c r="L43"/>
      <c r="M43"/>
      <c r="N43"/>
      <c r="O43"/>
      <c r="T43" s="31"/>
      <c r="U43" s="31"/>
    </row>
    <row r="44" spans="1:58" ht="15" customHeight="1" x14ac:dyDescent="0.35">
      <c r="A44" s="7"/>
      <c r="B44" s="25"/>
      <c r="C44" s="7"/>
      <c r="D44" s="7"/>
      <c r="E44" s="11"/>
      <c r="F44" s="11"/>
      <c r="G44" s="7"/>
      <c r="H44" s="7"/>
      <c r="I44" s="7"/>
      <c r="J44" s="7"/>
      <c r="K44"/>
      <c r="L44"/>
      <c r="M44"/>
      <c r="N44"/>
      <c r="O44"/>
      <c r="T44" s="31"/>
      <c r="U44" s="31"/>
    </row>
    <row r="45" spans="1:58" ht="15" customHeight="1" x14ac:dyDescent="0.35">
      <c r="A45" s="7"/>
      <c r="B45" s="25"/>
      <c r="C45" s="7"/>
      <c r="D45" s="7"/>
      <c r="E45" s="11"/>
      <c r="F45" s="11"/>
      <c r="G45" s="7"/>
      <c r="H45" s="7"/>
      <c r="I45" s="7"/>
      <c r="J45" s="7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 ht="15" customHeight="1" x14ac:dyDescent="0.35">
      <c r="A46" s="7"/>
      <c r="B46" s="25"/>
      <c r="C46" s="7"/>
      <c r="D46" s="7"/>
      <c r="E46" s="11"/>
      <c r="F46" s="11"/>
      <c r="G46" s="7"/>
      <c r="H46" s="7"/>
      <c r="I46" s="7"/>
      <c r="J46" s="7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</row>
    <row r="47" spans="1:58" ht="15" customHeight="1" x14ac:dyDescent="0.35">
      <c r="A47" s="7"/>
      <c r="B47" s="25"/>
      <c r="C47" s="7"/>
      <c r="D47" s="7"/>
      <c r="E47" s="11"/>
      <c r="F47" s="11"/>
      <c r="G47" s="7"/>
      <c r="H47" s="7"/>
      <c r="I47" s="7"/>
      <c r="J47" s="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</row>
    <row r="48" spans="1:58" ht="15" customHeight="1" x14ac:dyDescent="0.35">
      <c r="A48" s="7"/>
      <c r="B48" s="25"/>
      <c r="C48" s="7"/>
      <c r="D48" s="7"/>
      <c r="E48" s="11"/>
      <c r="F48" s="11"/>
      <c r="G48" s="7"/>
      <c r="H48" s="7"/>
      <c r="I48" s="7"/>
      <c r="J48" s="7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</row>
    <row r="49" spans="1:58" ht="15" customHeight="1" x14ac:dyDescent="0.35">
      <c r="A49" s="7"/>
      <c r="B49" s="25"/>
      <c r="C49" s="7"/>
      <c r="D49" s="7"/>
      <c r="E49" s="11"/>
      <c r="F49" s="11"/>
      <c r="G49" s="7"/>
      <c r="H49" s="7"/>
      <c r="I49" s="7"/>
      <c r="J49" s="7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 ht="15" customHeight="1" x14ac:dyDescent="0.35">
      <c r="A50" s="7"/>
      <c r="B50" s="25"/>
      <c r="C50" s="7"/>
      <c r="D50" s="7"/>
      <c r="E50" s="7"/>
      <c r="F50" s="7"/>
      <c r="G50" s="7"/>
      <c r="H50" s="7"/>
      <c r="I50" s="7"/>
      <c r="J50" s="7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</row>
    <row r="51" spans="1:58" ht="15" customHeight="1" x14ac:dyDescent="0.35">
      <c r="A51" s="7"/>
      <c r="B51" s="25"/>
      <c r="C51" s="7"/>
      <c r="D51" s="7"/>
      <c r="E51" s="7"/>
      <c r="F51" s="7"/>
      <c r="G51" s="7"/>
      <c r="H51" s="7"/>
      <c r="I51" s="7"/>
      <c r="J51" s="7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1:58" ht="15" customHeight="1" x14ac:dyDescent="0.35">
      <c r="A52" s="7"/>
      <c r="B52" s="25"/>
      <c r="C52" s="7"/>
      <c r="D52" s="7"/>
      <c r="E52" s="7"/>
      <c r="F52" s="7"/>
      <c r="G52" s="7"/>
      <c r="H52" s="7"/>
      <c r="I52" s="7"/>
      <c r="J52" s="7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</row>
    <row r="53" spans="1:58" ht="15" customHeight="1" x14ac:dyDescent="0.35">
      <c r="A53" s="7"/>
      <c r="B53" s="25"/>
      <c r="C53" s="7"/>
      <c r="D53" s="7"/>
      <c r="E53" s="7"/>
      <c r="F53" s="7"/>
      <c r="G53" s="7"/>
      <c r="H53" s="7"/>
      <c r="I53" s="7"/>
      <c r="J53" s="7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</row>
    <row r="54" spans="1:58" ht="15" customHeight="1" x14ac:dyDescent="0.35">
      <c r="A54" s="7"/>
      <c r="B54" s="25"/>
      <c r="C54" s="7"/>
      <c r="D54" s="7"/>
      <c r="E54" s="7"/>
      <c r="F54" s="7"/>
      <c r="G54" s="7"/>
      <c r="H54" s="7"/>
      <c r="I54" s="7"/>
      <c r="J54" s="7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</row>
    <row r="55" spans="1:58" ht="15" customHeight="1" x14ac:dyDescent="0.35">
      <c r="A55" s="7"/>
      <c r="B55" s="25"/>
      <c r="C55" s="7"/>
      <c r="D55" s="7"/>
      <c r="E55" s="7"/>
      <c r="F55" s="7"/>
      <c r="G55" s="7"/>
      <c r="H55" s="7"/>
      <c r="I55" s="7"/>
      <c r="J55" s="7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</row>
    <row r="56" spans="1:58" ht="15" customHeight="1" x14ac:dyDescent="0.35">
      <c r="A56" s="7"/>
      <c r="B56" s="25"/>
      <c r="C56" s="7"/>
      <c r="D56" s="7"/>
      <c r="E56" s="7"/>
      <c r="F56" s="7"/>
      <c r="G56" s="7"/>
      <c r="H56" s="7"/>
      <c r="I56" s="7"/>
      <c r="J56" s="7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</row>
    <row r="57" spans="1:58" ht="15" customHeight="1" x14ac:dyDescent="0.35">
      <c r="A57" s="7"/>
      <c r="B57" s="25"/>
      <c r="C57" s="7"/>
      <c r="D57" s="7"/>
      <c r="E57" s="7"/>
      <c r="F57" s="7"/>
      <c r="G57" s="7"/>
      <c r="H57" s="7"/>
      <c r="I57" s="7"/>
      <c r="J57" s="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</row>
    <row r="58" spans="1:58" ht="15" customHeight="1" x14ac:dyDescent="0.35">
      <c r="A58" s="7"/>
      <c r="B58" s="25"/>
      <c r="C58" s="7"/>
      <c r="D58" s="7"/>
      <c r="E58" s="7"/>
      <c r="F58" s="7"/>
      <c r="G58" s="7"/>
      <c r="H58" s="7"/>
      <c r="I58" s="7"/>
      <c r="J58" s="7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</row>
    <row r="59" spans="1:58" ht="15" customHeight="1" x14ac:dyDescent="0.35">
      <c r="A59" s="7"/>
      <c r="B59" s="25"/>
      <c r="C59" s="7"/>
      <c r="D59" s="7"/>
      <c r="E59" s="7"/>
      <c r="F59" s="7"/>
      <c r="G59" s="7"/>
      <c r="H59" s="7"/>
      <c r="I59" s="7"/>
      <c r="J59" s="7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</row>
    <row r="60" spans="1:58" ht="15" customHeight="1" x14ac:dyDescent="0.35">
      <c r="A60" s="7"/>
      <c r="B60" s="25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</row>
    <row r="61" spans="1:58" ht="15" customHeight="1" x14ac:dyDescent="0.35">
      <c r="A61" s="7"/>
      <c r="B61" s="25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</row>
    <row r="62" spans="1:58" ht="15" customHeight="1" x14ac:dyDescent="0.35">
      <c r="A62" s="7"/>
      <c r="B62" s="25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</row>
    <row r="63" spans="1:58" ht="15" customHeight="1" x14ac:dyDescent="0.35">
      <c r="A63" s="7"/>
      <c r="B63" s="25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</row>
    <row r="64" spans="1:58" ht="15" customHeight="1" x14ac:dyDescent="0.35">
      <c r="A64" s="7"/>
      <c r="B64" s="25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</row>
    <row r="65" spans="1:54" ht="15" customHeight="1" x14ac:dyDescent="0.35">
      <c r="A65" s="7"/>
      <c r="B65" s="25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</row>
    <row r="66" spans="1:54" ht="15" customHeight="1" x14ac:dyDescent="0.35">
      <c r="A66" s="7"/>
      <c r="B66" s="25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</row>
    <row r="67" spans="1:54" ht="15" customHeight="1" x14ac:dyDescent="0.35">
      <c r="A67" s="7"/>
      <c r="B67" s="25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</row>
    <row r="68" spans="1:54" ht="15" customHeight="1" x14ac:dyDescent="0.35">
      <c r="A68" s="7"/>
      <c r="B68" s="25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54" ht="15" customHeight="1" x14ac:dyDescent="0.35">
      <c r="A69" s="7"/>
      <c r="B69" s="25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spans="1:54" ht="15" customHeight="1" x14ac:dyDescent="0.35">
      <c r="A70" s="7"/>
      <c r="B70" s="25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spans="1:54" ht="15" customHeight="1" x14ac:dyDescent="0.35">
      <c r="A71" s="7"/>
      <c r="B71" s="25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54" ht="15" customHeight="1" x14ac:dyDescent="0.35">
      <c r="A72" s="7"/>
      <c r="B72" s="25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spans="1:54" ht="15" customHeight="1" x14ac:dyDescent="0.35">
      <c r="A73" s="7"/>
      <c r="B73" s="25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54" ht="15" customHeight="1" x14ac:dyDescent="0.35">
      <c r="A74" s="7"/>
      <c r="B74" s="25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spans="1:54" ht="15" customHeight="1" x14ac:dyDescent="0.35">
      <c r="A75" s="7"/>
      <c r="B75" s="25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spans="1:54" ht="15" customHeight="1" x14ac:dyDescent="0.35">
      <c r="A76" s="7"/>
      <c r="B76" s="25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spans="1:54" ht="15" customHeight="1" x14ac:dyDescent="0.3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spans="1:54" ht="15" customHeight="1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54" ht="15" customHeight="1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spans="1:54" ht="15" customHeight="1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13" ht="15" customHeight="1" x14ac:dyDescent="0.3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spans="1:13" ht="15" customHeight="1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spans="1:13" ht="15" customHeight="1" x14ac:dyDescent="0.35">
      <c r="K83" s="7"/>
    </row>
    <row r="84" spans="1:13" ht="15" customHeight="1" x14ac:dyDescent="0.35">
      <c r="K84" s="7"/>
    </row>
    <row r="85" spans="1:13" ht="15" customHeight="1" x14ac:dyDescent="0.35">
      <c r="K85" s="7"/>
    </row>
    <row r="86" spans="1:13" ht="15" customHeight="1" x14ac:dyDescent="0.35">
      <c r="K86" s="7"/>
    </row>
    <row r="87" spans="1:13" ht="15" customHeight="1" x14ac:dyDescent="0.35">
      <c r="K87" s="7"/>
    </row>
    <row r="88" spans="1:13" ht="15" customHeight="1" x14ac:dyDescent="0.35">
      <c r="K88" s="7"/>
    </row>
    <row r="89" spans="1:13" ht="15" customHeight="1" x14ac:dyDescent="0.35">
      <c r="K89" s="7"/>
    </row>
    <row r="90" spans="1:13" ht="15" customHeight="1" x14ac:dyDescent="0.35">
      <c r="K90" s="7"/>
    </row>
    <row r="91" spans="1:13" ht="15" customHeight="1" x14ac:dyDescent="0.35">
      <c r="K91" s="7"/>
    </row>
    <row r="92" spans="1:13" ht="15" customHeight="1" x14ac:dyDescent="0.35">
      <c r="K92" s="7"/>
    </row>
    <row r="93" spans="1:13" ht="15" customHeight="1" x14ac:dyDescent="0.35">
      <c r="K93" s="7"/>
    </row>
    <row r="94" spans="1:13" ht="15" customHeight="1" x14ac:dyDescent="0.35">
      <c r="K94" s="7"/>
    </row>
    <row r="95" spans="1:13" ht="15" customHeight="1" x14ac:dyDescent="0.35">
      <c r="K95" s="7"/>
    </row>
    <row r="96" spans="1:13" ht="15" customHeight="1" x14ac:dyDescent="0.35">
      <c r="K96" s="7"/>
    </row>
    <row r="97" spans="11:11" ht="15" customHeight="1" x14ac:dyDescent="0.35">
      <c r="K97" s="7"/>
    </row>
    <row r="98" spans="11:11" ht="15" customHeight="1" x14ac:dyDescent="0.35">
      <c r="K98" s="7"/>
    </row>
    <row r="99" spans="11:11" ht="15" customHeight="1" x14ac:dyDescent="0.35">
      <c r="K99" s="7"/>
    </row>
    <row r="100" spans="11:11" ht="15" customHeight="1" x14ac:dyDescent="0.35">
      <c r="K100" s="7"/>
    </row>
    <row r="101" spans="11:11" ht="15" customHeight="1" x14ac:dyDescent="0.35">
      <c r="K101" s="7"/>
    </row>
    <row r="102" spans="11:11" ht="15" customHeight="1" x14ac:dyDescent="0.35">
      <c r="K102" s="7"/>
    </row>
    <row r="103" spans="11:11" ht="15" customHeight="1" x14ac:dyDescent="0.35">
      <c r="K103" s="7"/>
    </row>
    <row r="104" spans="11:11" ht="15" customHeight="1" x14ac:dyDescent="0.35">
      <c r="K104" s="7"/>
    </row>
    <row r="105" spans="11:11" ht="15" customHeight="1" x14ac:dyDescent="0.35">
      <c r="K105" s="7"/>
    </row>
  </sheetData>
  <mergeCells count="1">
    <mergeCell ref="B8:E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A3995-EE58-4B57-AC1C-5BE3314196F6}">
  <dimension ref="A1:BE503"/>
  <sheetViews>
    <sheetView showGridLines="0" topLeftCell="A34" zoomScale="80" zoomScaleNormal="80" workbookViewId="0">
      <selection activeCell="A34" sqref="A1:XFD1048576"/>
    </sheetView>
  </sheetViews>
  <sheetFormatPr defaultColWidth="9.15234375" defaultRowHeight="15" customHeight="1" x14ac:dyDescent="0.35"/>
  <cols>
    <col min="1" max="1" width="19.15234375" style="54" customWidth="1"/>
    <col min="2" max="2" width="14.69140625" style="54" customWidth="1"/>
    <col min="3" max="3" width="12.53515625" style="54" customWidth="1"/>
    <col min="4" max="4" width="21.53515625" style="54" customWidth="1"/>
    <col min="5" max="5" width="18.84375" style="54" bestFit="1" customWidth="1"/>
    <col min="6" max="7" width="3.69140625" style="54" customWidth="1"/>
    <col min="8" max="8" width="16.53515625" style="54" bestFit="1" customWidth="1"/>
    <col min="9" max="9" width="11.69140625" style="54" customWidth="1"/>
    <col min="10" max="10" width="11.84375" style="54" customWidth="1"/>
    <col min="11" max="11" width="15.15234375" style="54" bestFit="1" customWidth="1"/>
    <col min="12" max="12" width="16.3046875" style="54" bestFit="1" customWidth="1"/>
    <col min="13" max="13" width="17.69140625" style="54" bestFit="1" customWidth="1"/>
    <col min="14" max="14" width="3" style="54" customWidth="1"/>
    <col min="15" max="15" width="13.3046875" style="54" customWidth="1"/>
    <col min="16" max="16" width="10" style="54" customWidth="1"/>
    <col min="17" max="17" width="7" style="54" bestFit="1" customWidth="1"/>
    <col min="18" max="18" width="17.3828125" style="54" bestFit="1" customWidth="1"/>
    <col min="19" max="19" width="16.53515625" style="54" bestFit="1" customWidth="1"/>
    <col min="20" max="20" width="18.15234375" style="54" bestFit="1" customWidth="1"/>
    <col min="21" max="21" width="15.15234375" style="54" bestFit="1" customWidth="1"/>
    <col min="22" max="22" width="16.53515625" style="54" bestFit="1" customWidth="1"/>
    <col min="23" max="16384" width="9.15234375" style="54"/>
  </cols>
  <sheetData>
    <row r="1" spans="1:57" ht="49.5" customHeight="1" thickBot="1" x14ac:dyDescent="0.4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</row>
    <row r="2" spans="1:57" s="52" customFormat="1" ht="24" thickTop="1" thickBot="1" x14ac:dyDescent="0.65">
      <c r="A2" s="3" t="s">
        <v>16</v>
      </c>
      <c r="B2" s="4"/>
      <c r="C2" s="4"/>
      <c r="D2" s="3" t="s">
        <v>357</v>
      </c>
      <c r="E2" s="4"/>
      <c r="F2" s="4"/>
      <c r="G2" s="4"/>
      <c r="H2" s="64"/>
      <c r="I2" s="64"/>
      <c r="J2" s="4"/>
      <c r="K2" s="64"/>
      <c r="L2" s="64"/>
      <c r="M2" s="4"/>
      <c r="N2" s="4"/>
      <c r="O2" s="4"/>
      <c r="P2" s="4"/>
      <c r="Q2" s="4"/>
      <c r="R2" s="4"/>
      <c r="S2" s="65" t="s">
        <v>358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</row>
    <row r="3" spans="1:57" s="52" customFormat="1" ht="15" customHeight="1" thickTop="1" x14ac:dyDescent="0.35">
      <c r="A3" s="7" t="s">
        <v>14</v>
      </c>
      <c r="B3" s="8">
        <v>45107</v>
      </c>
      <c r="C3" s="5"/>
      <c r="D3" s="6"/>
      <c r="E3" s="5"/>
      <c r="F3" s="5"/>
      <c r="G3" s="5"/>
      <c r="H3" s="66">
        <v>86049380.450000003</v>
      </c>
      <c r="I3" s="67" t="s">
        <v>48</v>
      </c>
      <c r="J3" s="5"/>
      <c r="K3" s="68" t="s">
        <v>49</v>
      </c>
      <c r="L3" s="69">
        <v>360</v>
      </c>
      <c r="M3" s="5"/>
      <c r="N3" s="5"/>
      <c r="O3" s="5"/>
      <c r="P3" s="5"/>
      <c r="Q3" s="5"/>
      <c r="R3" s="5"/>
      <c r="S3" s="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</row>
    <row r="4" spans="1:57" s="52" customFormat="1" ht="15" customHeight="1" thickBot="1" x14ac:dyDescent="0.4">
      <c r="A4" s="7" t="s">
        <v>50</v>
      </c>
      <c r="B4" s="8">
        <v>45000</v>
      </c>
      <c r="C4" s="5"/>
      <c r="D4" s="5"/>
      <c r="E4" s="5"/>
      <c r="F4" s="5"/>
      <c r="G4" s="5"/>
      <c r="H4" s="70">
        <f>+E76</f>
        <v>86622320.642846614</v>
      </c>
      <c r="I4" s="71" t="s">
        <v>51</v>
      </c>
      <c r="J4" s="5"/>
      <c r="K4" s="72" t="s">
        <v>52</v>
      </c>
      <c r="L4" s="73">
        <v>1</v>
      </c>
      <c r="M4" s="5"/>
      <c r="N4" s="74"/>
      <c r="O4" s="5"/>
      <c r="P4" s="5"/>
      <c r="Q4" s="5"/>
      <c r="R4" s="5"/>
      <c r="S4" s="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</row>
    <row r="5" spans="1:57" s="52" customFormat="1" ht="15" customHeight="1" thickBot="1" x14ac:dyDescent="0.4">
      <c r="A5" s="7" t="s">
        <v>53</v>
      </c>
      <c r="B5" s="8">
        <v>45099</v>
      </c>
      <c r="C5" s="5"/>
      <c r="D5" s="5"/>
      <c r="E5" s="122"/>
      <c r="F5" s="5"/>
      <c r="G5" s="5"/>
      <c r="H5" s="75">
        <f>(H4*L4/H3-1)*L3/(B3-B4)</f>
        <v>2.2401663287751592E-2</v>
      </c>
      <c r="I5" s="76" t="s">
        <v>54</v>
      </c>
      <c r="J5" s="5"/>
      <c r="K5" s="5"/>
      <c r="L5" s="5"/>
      <c r="M5" s="5"/>
      <c r="N5" s="74"/>
      <c r="O5" s="5"/>
      <c r="P5" s="5"/>
      <c r="Q5"/>
      <c r="R5"/>
      <c r="S5"/>
      <c r="T5"/>
      <c r="U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</row>
    <row r="6" spans="1:57" s="52" customFormat="1" ht="15" customHeight="1" x14ac:dyDescent="0.35">
      <c r="A6" s="7" t="s">
        <v>55</v>
      </c>
      <c r="B6" s="8">
        <v>45554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4"/>
      <c r="O6" s="5"/>
      <c r="P6" s="5"/>
      <c r="Q6"/>
      <c r="R6"/>
      <c r="S6"/>
      <c r="T6"/>
      <c r="U6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</row>
    <row r="7" spans="1:57" s="52" customFormat="1" ht="15" customHeight="1" x14ac:dyDescent="0.35">
      <c r="A7" s="16" t="s">
        <v>0</v>
      </c>
      <c r="B7" s="1"/>
      <c r="C7" s="1"/>
      <c r="D7" s="1"/>
      <c r="E7" s="1"/>
      <c r="F7" s="12"/>
      <c r="G7" s="22"/>
      <c r="H7" s="16"/>
      <c r="I7" s="1"/>
      <c r="J7" s="1"/>
      <c r="K7" s="1"/>
      <c r="L7" s="1"/>
      <c r="M7" s="7"/>
      <c r="N7" s="7"/>
      <c r="O7" s="7"/>
      <c r="P7" s="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57" s="52" customFormat="1" ht="15" customHeight="1" x14ac:dyDescent="0.35">
      <c r="A8" s="1"/>
      <c r="B8" s="123" t="s">
        <v>5</v>
      </c>
      <c r="C8" s="124"/>
      <c r="D8" s="124"/>
      <c r="E8" s="125"/>
      <c r="F8" s="7"/>
      <c r="G8" s="23"/>
      <c r="H8" s="1"/>
      <c r="I8" s="123"/>
      <c r="J8" s="124"/>
      <c r="K8" s="124"/>
      <c r="L8" s="125"/>
      <c r="M8" s="7"/>
      <c r="N8" s="7"/>
      <c r="O8" s="7"/>
      <c r="P8" s="7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57" s="52" customFormat="1" ht="15" customHeight="1" x14ac:dyDescent="0.35">
      <c r="A9" s="15" t="s">
        <v>1</v>
      </c>
      <c r="B9" s="15" t="s">
        <v>2</v>
      </c>
      <c r="C9" s="15" t="s">
        <v>3</v>
      </c>
      <c r="D9" s="15" t="s">
        <v>4</v>
      </c>
      <c r="E9" s="34" t="s">
        <v>15</v>
      </c>
      <c r="F9" s="18"/>
      <c r="G9" s="23"/>
      <c r="H9" s="15"/>
      <c r="I9" s="15"/>
      <c r="J9" s="15"/>
      <c r="K9" s="15"/>
      <c r="L9" s="15"/>
      <c r="M9" s="1"/>
      <c r="N9" s="7"/>
      <c r="O9" s="7"/>
      <c r="P9" s="7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57" s="52" customFormat="1" ht="15" customHeight="1" x14ac:dyDescent="0.35">
      <c r="A10" s="7" t="s">
        <v>359</v>
      </c>
      <c r="B10" s="10">
        <v>45098</v>
      </c>
      <c r="C10" s="10">
        <v>45553</v>
      </c>
      <c r="D10" s="77">
        <v>10000000</v>
      </c>
      <c r="E10" s="78">
        <v>10017662.5</v>
      </c>
      <c r="F10" s="79"/>
      <c r="G10" s="80"/>
      <c r="H10" s="7"/>
      <c r="I10" s="10"/>
      <c r="J10" s="10"/>
      <c r="K10" s="79"/>
      <c r="L10" s="79"/>
      <c r="M10" s="1"/>
      <c r="N10" s="7"/>
      <c r="O10" s="7"/>
      <c r="P10" s="7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57" s="52" customFormat="1" ht="15" customHeight="1" x14ac:dyDescent="0.35">
      <c r="A11" s="7" t="s">
        <v>360</v>
      </c>
      <c r="B11" s="10">
        <v>45098</v>
      </c>
      <c r="C11" s="10">
        <v>45553</v>
      </c>
      <c r="D11" s="77">
        <v>844000</v>
      </c>
      <c r="E11" s="78">
        <v>845490.72</v>
      </c>
      <c r="F11" s="79"/>
      <c r="G11" s="80"/>
      <c r="H11" s="7"/>
      <c r="I11" s="10"/>
      <c r="J11" s="10"/>
      <c r="K11" s="79"/>
      <c r="L11" s="79"/>
      <c r="M11" s="1"/>
      <c r="N11" s="7"/>
      <c r="O11" s="7"/>
      <c r="P11" s="7"/>
      <c r="Q11"/>
      <c r="R11"/>
      <c r="S11"/>
      <c r="T11" s="56"/>
      <c r="U11" s="56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57" s="52" customFormat="1" ht="15" customHeight="1" x14ac:dyDescent="0.35">
      <c r="A12" s="7" t="s">
        <v>361</v>
      </c>
      <c r="B12" s="10">
        <v>45098</v>
      </c>
      <c r="C12" s="10">
        <v>45553</v>
      </c>
      <c r="D12" s="77">
        <v>1559000</v>
      </c>
      <c r="E12" s="78">
        <v>1561753.58</v>
      </c>
      <c r="F12" s="79"/>
      <c r="G12" s="80"/>
      <c r="H12" s="7"/>
      <c r="I12" s="10"/>
      <c r="J12" s="10"/>
      <c r="K12" s="79"/>
      <c r="L12" s="79"/>
      <c r="M12" s="1"/>
      <c r="N12" s="7"/>
      <c r="O12" s="7"/>
      <c r="P12" s="7"/>
      <c r="Q12"/>
      <c r="R12"/>
      <c r="S12"/>
      <c r="T12" s="56"/>
      <c r="U12" s="56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57" s="52" customFormat="1" ht="15" customHeight="1" x14ac:dyDescent="0.35">
      <c r="A13" s="7" t="s">
        <v>362</v>
      </c>
      <c r="B13" s="10">
        <v>45098</v>
      </c>
      <c r="C13" s="10">
        <v>45553</v>
      </c>
      <c r="D13" s="77">
        <v>3239000</v>
      </c>
      <c r="E13" s="78">
        <v>3244720.88</v>
      </c>
      <c r="F13" s="79"/>
      <c r="G13" s="80"/>
      <c r="H13" s="7"/>
      <c r="I13" s="10"/>
      <c r="J13" s="10"/>
      <c r="K13" s="79"/>
      <c r="L13" s="79"/>
      <c r="M13" s="1"/>
      <c r="N13" s="7"/>
      <c r="O13" s="7"/>
      <c r="P13" s="7"/>
      <c r="Q13"/>
      <c r="R13"/>
      <c r="S13"/>
      <c r="T13" s="56"/>
      <c r="U13" s="56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57" s="52" customFormat="1" ht="15" customHeight="1" x14ac:dyDescent="0.35">
      <c r="A14" s="7" t="s">
        <v>363</v>
      </c>
      <c r="B14" s="10">
        <v>45098</v>
      </c>
      <c r="C14" s="10">
        <v>45553</v>
      </c>
      <c r="D14" s="77">
        <v>990000</v>
      </c>
      <c r="E14" s="78">
        <v>991748.59</v>
      </c>
      <c r="F14" s="79"/>
      <c r="G14" s="80"/>
      <c r="H14" s="7"/>
      <c r="I14" s="10"/>
      <c r="J14" s="10"/>
      <c r="K14" s="79"/>
      <c r="L14" s="79"/>
      <c r="M14" s="1"/>
      <c r="N14" s="7"/>
      <c r="O14" s="7"/>
      <c r="P14" s="7"/>
      <c r="Q14"/>
      <c r="R14"/>
      <c r="S14"/>
      <c r="T14" s="56"/>
      <c r="U14" s="56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57" s="52" customFormat="1" ht="15" customHeight="1" x14ac:dyDescent="0.35">
      <c r="A15" s="7" t="s">
        <v>364</v>
      </c>
      <c r="B15" s="10">
        <v>45098</v>
      </c>
      <c r="C15" s="10">
        <v>45554</v>
      </c>
      <c r="D15" s="77">
        <v>41728000</v>
      </c>
      <c r="E15" s="78">
        <v>41802757.75</v>
      </c>
      <c r="F15" s="79"/>
      <c r="G15" s="80"/>
      <c r="H15" s="7"/>
      <c r="I15" s="10"/>
      <c r="J15" s="10"/>
      <c r="K15" s="79"/>
      <c r="L15" s="79"/>
      <c r="M15" s="1"/>
      <c r="N15" s="7"/>
      <c r="O15" s="7"/>
      <c r="P15" s="7"/>
      <c r="Q15"/>
      <c r="R15"/>
      <c r="S15"/>
      <c r="T15" s="56"/>
      <c r="U15" s="5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57" s="52" customFormat="1" ht="15" customHeight="1" x14ac:dyDescent="0.35">
      <c r="A16" s="7" t="s">
        <v>365</v>
      </c>
      <c r="B16" s="10">
        <v>45098</v>
      </c>
      <c r="C16" s="10">
        <v>45553</v>
      </c>
      <c r="D16" s="77">
        <v>7217000</v>
      </c>
      <c r="E16" s="78">
        <v>7229566.5999999996</v>
      </c>
      <c r="F16" s="79"/>
      <c r="G16" s="80"/>
      <c r="H16" s="7"/>
      <c r="I16" s="10"/>
      <c r="J16" s="10"/>
      <c r="K16" s="79"/>
      <c r="L16" s="79"/>
      <c r="M16" s="1"/>
      <c r="N16" s="7"/>
      <c r="O16" s="7"/>
      <c r="P16" s="7"/>
      <c r="Q16"/>
      <c r="R16"/>
      <c r="S16"/>
      <c r="T16" s="56"/>
      <c r="U16" s="5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52" customFormat="1" ht="15" customHeight="1" x14ac:dyDescent="0.35">
      <c r="A17" s="7" t="s">
        <v>366</v>
      </c>
      <c r="B17" s="10">
        <v>45098</v>
      </c>
      <c r="C17" s="10">
        <v>45553</v>
      </c>
      <c r="D17" s="77">
        <v>4335000</v>
      </c>
      <c r="E17" s="78">
        <v>4342548.32</v>
      </c>
      <c r="F17" s="79"/>
      <c r="G17" s="80"/>
      <c r="H17" s="7"/>
      <c r="I17" s="10"/>
      <c r="J17" s="10"/>
      <c r="K17" s="79"/>
      <c r="L17" s="79"/>
      <c r="M17" s="1"/>
      <c r="N17" s="7"/>
      <c r="O17" s="7"/>
      <c r="P17" s="7"/>
      <c r="Q17"/>
      <c r="R17"/>
      <c r="S17"/>
      <c r="T17" s="56"/>
      <c r="U17" s="56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52" customFormat="1" ht="15" customHeight="1" x14ac:dyDescent="0.35">
      <c r="A18" s="7" t="s">
        <v>367</v>
      </c>
      <c r="B18" s="10">
        <v>45098</v>
      </c>
      <c r="C18" s="10">
        <v>45553</v>
      </c>
      <c r="D18" s="77">
        <v>6893000</v>
      </c>
      <c r="E18" s="78">
        <v>6905002.4400000004</v>
      </c>
      <c r="F18" s="79"/>
      <c r="G18" s="80"/>
      <c r="H18" s="7"/>
      <c r="I18" s="10"/>
      <c r="J18" s="10"/>
      <c r="K18" s="79"/>
      <c r="L18" s="79"/>
      <c r="M18" s="1"/>
      <c r="N18" s="7"/>
      <c r="O18" s="7"/>
      <c r="P18" s="7"/>
      <c r="Q18"/>
      <c r="R18"/>
      <c r="S18"/>
      <c r="T18" s="56"/>
      <c r="U18" s="56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52" customFormat="1" ht="15" customHeight="1" x14ac:dyDescent="0.35">
      <c r="A19" s="7" t="s">
        <v>368</v>
      </c>
      <c r="B19" s="10">
        <v>45098</v>
      </c>
      <c r="C19" s="10">
        <v>45553</v>
      </c>
      <c r="D19" s="77">
        <v>4995000</v>
      </c>
      <c r="E19" s="78">
        <v>5003884.8600000003</v>
      </c>
      <c r="F19" s="79"/>
      <c r="G19" s="80"/>
      <c r="H19" s="7"/>
      <c r="I19" s="10"/>
      <c r="J19" s="10"/>
      <c r="K19" s="79"/>
      <c r="L19" s="79"/>
      <c r="M19" s="1"/>
      <c r="N19" s="7"/>
      <c r="O19" s="7"/>
      <c r="P19" s="7"/>
      <c r="Q19"/>
      <c r="R19"/>
      <c r="S19"/>
      <c r="T19" s="56"/>
      <c r="U19" s="56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s="52" customFormat="1" ht="15" customHeight="1" x14ac:dyDescent="0.35">
      <c r="A20" s="7" t="s">
        <v>369</v>
      </c>
      <c r="B20" s="10">
        <v>45107</v>
      </c>
      <c r="C20" s="10">
        <v>45107</v>
      </c>
      <c r="D20" s="77">
        <v>87000000</v>
      </c>
      <c r="E20" s="78">
        <v>0</v>
      </c>
      <c r="F20" s="79"/>
      <c r="G20" s="80"/>
      <c r="H20" s="7"/>
      <c r="I20" s="10"/>
      <c r="J20" s="10"/>
      <c r="K20" s="79"/>
      <c r="L20" s="79"/>
      <c r="M20" s="1"/>
      <c r="N20" s="7"/>
      <c r="O20" s="7"/>
      <c r="P20" s="7"/>
      <c r="Q20"/>
      <c r="R20"/>
      <c r="S20"/>
      <c r="T20" s="56"/>
      <c r="U20" s="56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52" customFormat="1" ht="15" customHeight="1" x14ac:dyDescent="0.35">
      <c r="A21" s="7" t="s">
        <v>369</v>
      </c>
      <c r="B21" s="10">
        <v>45107</v>
      </c>
      <c r="C21" s="10">
        <v>45107</v>
      </c>
      <c r="D21" s="77">
        <v>87000000</v>
      </c>
      <c r="E21" s="78">
        <v>0</v>
      </c>
      <c r="F21" s="79"/>
      <c r="G21" s="80"/>
      <c r="H21" s="7"/>
      <c r="I21" s="10"/>
      <c r="J21" s="10"/>
      <c r="K21" s="79"/>
      <c r="L21" s="79"/>
      <c r="M21" s="1"/>
      <c r="N21" s="7"/>
      <c r="O21" s="7"/>
      <c r="P21" s="7"/>
      <c r="Q21"/>
      <c r="R21"/>
      <c r="S21"/>
      <c r="T21" s="56"/>
      <c r="U21" s="56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52" customFormat="1" ht="15" customHeight="1" x14ac:dyDescent="0.35">
      <c r="A22" s="7" t="s">
        <v>369</v>
      </c>
      <c r="B22" s="10">
        <v>45107</v>
      </c>
      <c r="C22" s="10">
        <v>45107</v>
      </c>
      <c r="D22" s="77">
        <v>87000000</v>
      </c>
      <c r="E22" s="78">
        <v>0</v>
      </c>
      <c r="F22" s="79"/>
      <c r="G22" s="80"/>
      <c r="H22" s="7"/>
      <c r="I22" s="10"/>
      <c r="J22" s="10"/>
      <c r="K22" s="79"/>
      <c r="L22" s="79"/>
      <c r="M22" s="1"/>
      <c r="N22" s="7"/>
      <c r="O22" s="7"/>
      <c r="P22" s="7"/>
      <c r="Q22"/>
      <c r="R22"/>
      <c r="S22"/>
      <c r="T22" s="56"/>
      <c r="U22" s="56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52" customFormat="1" ht="15" customHeight="1" x14ac:dyDescent="0.35">
      <c r="A23" s="7" t="s">
        <v>369</v>
      </c>
      <c r="B23" s="10">
        <v>45107</v>
      </c>
      <c r="C23" s="10">
        <v>45107</v>
      </c>
      <c r="D23" s="77">
        <v>87000000</v>
      </c>
      <c r="E23" s="78">
        <v>0</v>
      </c>
      <c r="F23" s="79"/>
      <c r="G23" s="80"/>
      <c r="H23" s="7"/>
      <c r="I23" s="10"/>
      <c r="J23" s="10"/>
      <c r="K23" s="79"/>
      <c r="L23" s="79"/>
      <c r="M23" s="1"/>
      <c r="N23" s="7"/>
      <c r="O23" s="7"/>
      <c r="P23" s="7"/>
      <c r="Q23"/>
      <c r="R23"/>
      <c r="S23"/>
      <c r="T23" s="56"/>
      <c r="U23" s="56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s="52" customFormat="1" ht="15" customHeight="1" x14ac:dyDescent="0.35">
      <c r="A24" s="7" t="s">
        <v>370</v>
      </c>
      <c r="B24" s="10">
        <v>45107</v>
      </c>
      <c r="C24" s="10">
        <v>45107</v>
      </c>
      <c r="D24" s="77">
        <v>1853607.15</v>
      </c>
      <c r="E24" s="78">
        <v>1853607.15</v>
      </c>
      <c r="F24" s="79"/>
      <c r="G24" s="80"/>
      <c r="H24" s="7"/>
      <c r="I24" s="10"/>
      <c r="J24" s="10"/>
      <c r="K24" s="79"/>
      <c r="L24" s="79"/>
      <c r="M24" s="1"/>
      <c r="N24" s="7"/>
      <c r="O24" s="7"/>
      <c r="P24" s="7"/>
      <c r="Q24"/>
      <c r="R24"/>
      <c r="S24"/>
      <c r="T24" s="56"/>
      <c r="U24" s="56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52" customFormat="1" ht="15" customHeight="1" x14ac:dyDescent="0.35">
      <c r="A25" s="7" t="s">
        <v>100</v>
      </c>
      <c r="B25" s="10">
        <v>45107</v>
      </c>
      <c r="C25" s="10">
        <v>45107</v>
      </c>
      <c r="D25" s="77">
        <v>0</v>
      </c>
      <c r="E25" s="78">
        <v>0</v>
      </c>
      <c r="F25" s="79"/>
      <c r="G25" s="80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56"/>
      <c r="U25" s="56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52" customFormat="1" ht="15" customHeight="1" x14ac:dyDescent="0.35">
      <c r="A26" s="7" t="s">
        <v>101</v>
      </c>
      <c r="B26" s="82">
        <v>45107</v>
      </c>
      <c r="C26" s="10">
        <v>45107</v>
      </c>
      <c r="D26" s="77">
        <v>2707553.33</v>
      </c>
      <c r="E26" s="77">
        <v>2707553.33</v>
      </c>
      <c r="F26" s="79"/>
      <c r="G26" s="2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56"/>
      <c r="U26" s="5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s="52" customFormat="1" ht="15" customHeight="1" x14ac:dyDescent="0.35">
      <c r="A27" s="7"/>
      <c r="B27" s="7"/>
      <c r="C27" s="7"/>
      <c r="D27" s="7"/>
      <c r="E27" s="79"/>
      <c r="F27" s="79"/>
      <c r="G27" s="23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56"/>
      <c r="U27" s="56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52" customFormat="1" ht="15" customHeight="1" x14ac:dyDescent="0.35">
      <c r="A28" s="7" t="str">
        <f>"MMF Unpaid Int Due to "&amp;MONTH($B$3)&amp;"/"&amp;DAY($B$3)</f>
        <v>MMF Unpaid Int Due to 6/30</v>
      </c>
      <c r="B28" s="7"/>
      <c r="C28" s="7" t="s">
        <v>102</v>
      </c>
      <c r="D28" s="83">
        <v>6735.03</v>
      </c>
      <c r="E28" s="84">
        <v>6735.03</v>
      </c>
      <c r="F28" s="79"/>
      <c r="G28" s="2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56"/>
      <c r="U28" s="56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52" customFormat="1" ht="15" customHeight="1" x14ac:dyDescent="0.35">
      <c r="A29" s="7" t="str">
        <f>"MMF Unpaid Int Due to "&amp;MONTH($B$3)&amp;"/"&amp;DAY($B$3)</f>
        <v>MMF Unpaid Int Due to 6/30</v>
      </c>
      <c r="B29" s="7"/>
      <c r="C29" s="7" t="s">
        <v>103</v>
      </c>
      <c r="D29" s="83">
        <v>15.21</v>
      </c>
      <c r="E29" s="84">
        <v>15.21</v>
      </c>
      <c r="F29" s="79"/>
      <c r="G29" s="2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56"/>
      <c r="U29" s="56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52" customFormat="1" ht="15" customHeight="1" x14ac:dyDescent="0.35">
      <c r="A30" s="7" t="s">
        <v>104</v>
      </c>
      <c r="B30" s="7"/>
      <c r="C30" s="7" t="s">
        <v>104</v>
      </c>
      <c r="D30" s="83">
        <v>0</v>
      </c>
      <c r="E30" s="84">
        <v>0</v>
      </c>
      <c r="F30" s="79"/>
      <c r="G30" s="2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56"/>
      <c r="U30" s="56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s="52" customFormat="1" ht="15" customHeight="1" x14ac:dyDescent="0.35">
      <c r="A31" s="7" t="str">
        <f>"MMF Unpaid Int Due to "&amp;MONTH($B$3)&amp;"/"&amp;DAY($B$3)</f>
        <v>MMF Unpaid Int Due to 6/30</v>
      </c>
      <c r="B31" s="7"/>
      <c r="C31" s="7" t="s">
        <v>105</v>
      </c>
      <c r="D31" s="83">
        <v>4788.54</v>
      </c>
      <c r="E31" s="84">
        <v>4788.54</v>
      </c>
      <c r="F31" s="79"/>
      <c r="G31" s="2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56"/>
      <c r="U31" s="56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s="52" customFormat="1" ht="15" customHeight="1" x14ac:dyDescent="0.35">
      <c r="A32" s="13" t="str">
        <f>"MMF Unpaid Int Due to "&amp;MONTH($B$3)&amp;"/"&amp;DAY($B$3)</f>
        <v>MMF Unpaid Int Due to 6/30</v>
      </c>
      <c r="B32" s="13"/>
      <c r="C32" s="13" t="s">
        <v>106</v>
      </c>
      <c r="D32" s="85">
        <v>191.04</v>
      </c>
      <c r="E32" s="86">
        <v>191.04</v>
      </c>
      <c r="F32" s="79"/>
      <c r="G32" s="23"/>
      <c r="H32" s="13"/>
      <c r="I32" s="7"/>
      <c r="J32" s="7"/>
      <c r="K32" s="7"/>
      <c r="L32" s="87"/>
      <c r="M32" s="7"/>
      <c r="N32" s="7"/>
      <c r="O32" s="7"/>
      <c r="P32" s="7"/>
      <c r="Q32" s="7"/>
      <c r="R32" s="7"/>
      <c r="S32" s="25"/>
      <c r="T32" s="56"/>
      <c r="U32" s="56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s="52" customFormat="1" ht="15" customHeight="1" x14ac:dyDescent="0.35">
      <c r="A33" s="9" t="s">
        <v>107</v>
      </c>
      <c r="B33" s="9"/>
      <c r="C33" s="9"/>
      <c r="D33" s="9"/>
      <c r="E33" s="88">
        <f>SUM(E10:E32)</f>
        <v>86518026.540000007</v>
      </c>
      <c r="F33" s="88"/>
      <c r="G33" s="89"/>
      <c r="H33" s="9"/>
      <c r="I33" s="9"/>
      <c r="J33" s="9"/>
      <c r="K33" s="9"/>
      <c r="L33" s="88"/>
      <c r="M33" s="9"/>
      <c r="N33" s="9"/>
      <c r="O33" s="7"/>
      <c r="P33" s="7"/>
      <c r="Q33" s="7"/>
      <c r="R33" s="7"/>
      <c r="S33" s="25"/>
      <c r="T33" s="56"/>
      <c r="U33" s="56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s="52" customFormat="1" ht="15" customHeight="1" x14ac:dyDescent="0.35">
      <c r="A34" s="9"/>
      <c r="B34" s="9"/>
      <c r="C34" s="9"/>
      <c r="D34" s="9"/>
      <c r="E34" s="88"/>
      <c r="F34" s="88"/>
      <c r="G34" s="89"/>
      <c r="H34" s="9"/>
      <c r="I34" s="9"/>
      <c r="J34" s="9"/>
      <c r="K34" s="9"/>
      <c r="L34" s="88"/>
      <c r="M34" s="9"/>
      <c r="N34" s="9"/>
      <c r="O34" s="7"/>
      <c r="P34" s="7"/>
      <c r="Q34" s="7"/>
      <c r="R34" s="7"/>
      <c r="S34" s="25"/>
      <c r="T34" s="56"/>
      <c r="U34" s="56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s="52" customFormat="1" ht="15" customHeight="1" x14ac:dyDescent="0.35">
      <c r="A35" s="9"/>
      <c r="B35" s="123" t="s">
        <v>108</v>
      </c>
      <c r="C35" s="124"/>
      <c r="D35" s="124"/>
      <c r="E35" s="125"/>
      <c r="F35" s="88"/>
      <c r="G35" s="89"/>
      <c r="H35" s="9"/>
      <c r="I35" s="9"/>
      <c r="J35" s="9"/>
      <c r="K35" s="9"/>
      <c r="L35" s="88"/>
      <c r="M35" s="9"/>
      <c r="N35" s="9"/>
      <c r="O35" s="7"/>
      <c r="P35" s="7"/>
      <c r="Q35" s="7"/>
      <c r="R35" s="7"/>
      <c r="S35" s="25"/>
      <c r="T35" s="56"/>
      <c r="U35" s="56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s="52" customFormat="1" ht="15" customHeight="1" x14ac:dyDescent="0.35">
      <c r="A36" s="15" t="s">
        <v>1</v>
      </c>
      <c r="B36" s="15" t="s">
        <v>2</v>
      </c>
      <c r="C36" s="15" t="s">
        <v>3</v>
      </c>
      <c r="D36" s="15" t="s">
        <v>12</v>
      </c>
      <c r="E36" s="15" t="s">
        <v>109</v>
      </c>
      <c r="F36" s="1"/>
      <c r="G36" s="23"/>
      <c r="H36" s="1"/>
      <c r="I36" s="1"/>
      <c r="J36" s="1"/>
      <c r="K36" s="1"/>
      <c r="L36" s="1"/>
      <c r="M36" s="7"/>
      <c r="N36" s="7"/>
      <c r="O36" s="7"/>
      <c r="P36" s="7"/>
      <c r="Q36" s="7"/>
      <c r="R36" s="7"/>
      <c r="S36" s="25"/>
      <c r="T36" s="56"/>
      <c r="U36" s="5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s="52" customFormat="1" ht="15" customHeight="1" x14ac:dyDescent="0.35">
      <c r="A37" s="7" t="s">
        <v>110</v>
      </c>
      <c r="B37" s="1"/>
      <c r="C37" s="10">
        <f>$B$3</f>
        <v>45107</v>
      </c>
      <c r="D37" s="77">
        <v>0</v>
      </c>
      <c r="E37" s="77">
        <v>0</v>
      </c>
      <c r="F37" s="1"/>
      <c r="G37" s="23"/>
      <c r="H37" s="31"/>
      <c r="I37" s="1"/>
      <c r="J37" s="1"/>
      <c r="K37" s="1"/>
      <c r="L37" s="1"/>
      <c r="M37" s="7"/>
      <c r="N37" s="7"/>
      <c r="O37" s="7"/>
      <c r="P37" s="7"/>
      <c r="Q37" s="7"/>
      <c r="R37" s="7"/>
      <c r="S37" s="25"/>
      <c r="T37" s="56"/>
      <c r="U37" s="56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s="52" customFormat="1" ht="15" customHeight="1" x14ac:dyDescent="0.35">
      <c r="A38" s="7" t="s">
        <v>111</v>
      </c>
      <c r="B38" s="1"/>
      <c r="C38" s="10">
        <f>$B$3</f>
        <v>45107</v>
      </c>
      <c r="D38" s="77">
        <v>56730.1</v>
      </c>
      <c r="E38" s="77">
        <v>56730.1</v>
      </c>
      <c r="F38" s="1"/>
      <c r="G38" s="23"/>
      <c r="H38" s="31"/>
      <c r="I38" s="1"/>
      <c r="J38" s="1"/>
      <c r="K38" s="1"/>
      <c r="L38" s="1"/>
      <c r="M38" s="7"/>
      <c r="N38" s="7"/>
      <c r="O38" s="7"/>
      <c r="P38" s="7"/>
      <c r="Q38" s="7"/>
      <c r="R38" s="7"/>
      <c r="S38" s="25"/>
      <c r="T38" s="56"/>
      <c r="U38" s="56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s="52" customFormat="1" ht="15" customHeight="1" x14ac:dyDescent="0.35">
      <c r="A39" s="7" t="s">
        <v>112</v>
      </c>
      <c r="B39" s="1"/>
      <c r="C39" s="10">
        <f>$B$3</f>
        <v>45107</v>
      </c>
      <c r="D39" s="77">
        <v>0</v>
      </c>
      <c r="E39" s="77">
        <v>0</v>
      </c>
      <c r="F39" s="1"/>
      <c r="G39" s="23"/>
      <c r="H39" s="31"/>
      <c r="I39" s="1"/>
      <c r="J39" s="1"/>
      <c r="K39" s="1"/>
      <c r="L39" s="1"/>
      <c r="M39" s="7"/>
      <c r="N39" s="7"/>
      <c r="O39" s="7"/>
      <c r="P39" s="7"/>
      <c r="Q39" s="7"/>
      <c r="R39" s="7"/>
      <c r="S39" s="25"/>
      <c r="T39" s="56"/>
      <c r="U39" s="56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s="52" customFormat="1" ht="15" customHeight="1" x14ac:dyDescent="0.35">
      <c r="A40" s="7" t="s">
        <v>113</v>
      </c>
      <c r="B40" s="1"/>
      <c r="C40" s="10">
        <f>$B$3</f>
        <v>45107</v>
      </c>
      <c r="D40" s="77">
        <v>1.9326762412674725E-12</v>
      </c>
      <c r="E40" s="77">
        <v>1.9326762412674725E-12</v>
      </c>
      <c r="F40" s="1"/>
      <c r="G40" s="23"/>
      <c r="H40" s="31"/>
      <c r="I40" s="1"/>
      <c r="J40" s="1"/>
      <c r="K40" s="1"/>
      <c r="L40" s="1"/>
      <c r="M40" s="7"/>
      <c r="N40" s="7"/>
      <c r="O40" s="7"/>
      <c r="P40" s="7"/>
      <c r="Q40" s="7"/>
      <c r="R40" s="7"/>
      <c r="S40" s="25"/>
      <c r="T40" s="56"/>
      <c r="U40" s="56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s="52" customFormat="1" ht="15" customHeight="1" x14ac:dyDescent="0.35">
      <c r="A41" s="7" t="s">
        <v>114</v>
      </c>
      <c r="B41" s="1"/>
      <c r="C41" s="10">
        <f>$B$3</f>
        <v>45107</v>
      </c>
      <c r="D41" s="77">
        <v>1208162.45</v>
      </c>
      <c r="E41" s="77">
        <v>1208162.45</v>
      </c>
      <c r="F41" s="1"/>
      <c r="G41" s="23"/>
      <c r="H41" s="31"/>
      <c r="I41" s="1"/>
      <c r="J41" s="1"/>
      <c r="K41" s="1"/>
      <c r="L41" s="1"/>
      <c r="M41" s="7"/>
      <c r="N41" s="7"/>
      <c r="O41" s="7"/>
      <c r="P41" s="7"/>
      <c r="Q41" s="7"/>
      <c r="R41" s="7"/>
      <c r="S41" s="25"/>
      <c r="T41" s="56"/>
      <c r="U41" s="56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s="52" customFormat="1" ht="15" customHeight="1" x14ac:dyDescent="0.35">
      <c r="A42" s="9" t="s">
        <v>13</v>
      </c>
      <c r="B42" s="9"/>
      <c r="C42" s="9"/>
      <c r="D42" s="9"/>
      <c r="E42" s="88">
        <f>SUM(E37:E41)</f>
        <v>1264892.55</v>
      </c>
      <c r="F42" s="79"/>
      <c r="G42" s="23"/>
      <c r="H42" s="7"/>
      <c r="I42" s="7"/>
      <c r="J42" s="7"/>
      <c r="K42" s="7"/>
      <c r="L42" s="90"/>
      <c r="M42" s="7"/>
      <c r="N42" s="7"/>
      <c r="O42" s="7"/>
      <c r="P42" s="7"/>
      <c r="Q42" s="7"/>
      <c r="R42" s="7"/>
      <c r="S42" s="7"/>
      <c r="T42" s="56"/>
      <c r="U42" s="56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52" customFormat="1" ht="15" customHeight="1" thickBot="1" x14ac:dyDescent="0.4">
      <c r="A43" s="9"/>
      <c r="B43" s="9"/>
      <c r="C43" s="9"/>
      <c r="D43" s="9"/>
      <c r="E43" s="88"/>
      <c r="F43" s="79"/>
      <c r="G43" s="23"/>
      <c r="H43" s="7"/>
      <c r="I43" s="7"/>
      <c r="J43" s="7"/>
      <c r="K43" s="7"/>
      <c r="L43" s="90"/>
      <c r="M43" s="7"/>
      <c r="N43" s="7"/>
      <c r="O43" s="7"/>
      <c r="P43" s="7"/>
      <c r="Q43" s="7"/>
      <c r="R43" s="7"/>
      <c r="S43" s="7"/>
      <c r="T43" s="56"/>
      <c r="U43" s="56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s="52" customFormat="1" ht="15" customHeight="1" thickBot="1" x14ac:dyDescent="0.4">
      <c r="A44" s="9" t="s">
        <v>115</v>
      </c>
      <c r="B44" s="9"/>
      <c r="C44" s="9"/>
      <c r="D44" s="9"/>
      <c r="E44" s="91">
        <f>E33+E42</f>
        <v>87782919.090000004</v>
      </c>
      <c r="F44" s="79"/>
      <c r="G44" s="23"/>
      <c r="H44" s="9"/>
      <c r="I44" s="9"/>
      <c r="J44" s="9"/>
      <c r="K44" s="9"/>
      <c r="L44" s="91"/>
      <c r="M44" s="7"/>
      <c r="N44" s="7"/>
      <c r="O44" s="7"/>
      <c r="P44" s="7"/>
      <c r="Q44" s="7"/>
      <c r="R44" s="7"/>
      <c r="S44" s="7"/>
      <c r="T44" s="56"/>
      <c r="U44" s="56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s="52" customFormat="1" ht="15" customHeight="1" thickBot="1" x14ac:dyDescent="0.4">
      <c r="A45" s="26"/>
      <c r="B45" s="26"/>
      <c r="C45" s="26"/>
      <c r="D45" s="26"/>
      <c r="E45" s="92"/>
      <c r="F45" s="93"/>
      <c r="G45" s="29"/>
      <c r="H45" s="30"/>
      <c r="I45" s="30"/>
      <c r="J45" s="30"/>
      <c r="K45" s="30"/>
      <c r="L45" s="94"/>
      <c r="M45" s="30"/>
      <c r="N45" s="30"/>
      <c r="O45" s="30"/>
      <c r="P45" s="30"/>
      <c r="Q45" s="30"/>
      <c r="R45" s="30"/>
      <c r="S45" s="30"/>
      <c r="T45" s="56"/>
      <c r="U45" s="56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52" customFormat="1" ht="15" customHeight="1" thickTop="1" x14ac:dyDescent="0.35">
      <c r="A46" s="9"/>
      <c r="B46" s="9"/>
      <c r="C46" s="9"/>
      <c r="D46" s="9"/>
      <c r="E46" s="95"/>
      <c r="F46" s="79"/>
      <c r="G46" s="23"/>
      <c r="H46" s="7"/>
      <c r="I46" s="7"/>
      <c r="J46" s="7"/>
      <c r="K46" s="7"/>
      <c r="L46" s="90"/>
      <c r="M46" s="7"/>
      <c r="N46" s="7"/>
      <c r="O46" s="7"/>
      <c r="P46" s="7"/>
      <c r="Q46" s="7"/>
      <c r="R46" s="7"/>
      <c r="S46" s="7"/>
      <c r="T46" s="56"/>
      <c r="U46" s="5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52" customFormat="1" ht="15" customHeight="1" x14ac:dyDescent="0.35">
      <c r="A47" s="16" t="s">
        <v>6</v>
      </c>
      <c r="B47" s="9"/>
      <c r="C47" s="9"/>
      <c r="D47" s="9"/>
      <c r="E47" s="95"/>
      <c r="F47" s="79"/>
      <c r="G47" s="23"/>
      <c r="H47" s="16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56"/>
      <c r="U47" s="56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s="52" customFormat="1" ht="15" customHeight="1" x14ac:dyDescent="0.35">
      <c r="A48" s="9"/>
      <c r="B48" s="9"/>
      <c r="C48" s="9"/>
      <c r="D48" s="9"/>
      <c r="E48" s="95"/>
      <c r="F48" s="79"/>
      <c r="G48" s="23"/>
      <c r="H48" s="9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56"/>
      <c r="U48" s="56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s="52" customFormat="1" ht="15" customHeight="1" x14ac:dyDescent="0.35">
      <c r="A49" s="15" t="str">
        <f>"Accruals since "&amp;MONTH(B5)&amp;"/"&amp;DAY(B5)</f>
        <v>Accruals since 6/22</v>
      </c>
      <c r="B49" s="13" t="s">
        <v>116</v>
      </c>
      <c r="C49" s="15"/>
      <c r="D49" s="15"/>
      <c r="E49" s="15" t="s">
        <v>12</v>
      </c>
      <c r="F49" s="79"/>
      <c r="G49" s="23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56"/>
      <c r="U49" s="56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s="52" customFormat="1" ht="15" customHeight="1" x14ac:dyDescent="0.35">
      <c r="A50" s="7" t="s">
        <v>11</v>
      </c>
      <c r="B50" s="96">
        <v>1069.6400000000001</v>
      </c>
      <c r="C50" s="9"/>
      <c r="D50" s="9"/>
      <c r="E50" s="79">
        <f>+B50*($B$3-$B$5)</f>
        <v>8557.1200000000008</v>
      </c>
      <c r="F50" s="79"/>
      <c r="G50" s="23"/>
      <c r="H50" s="7"/>
      <c r="I50" s="7"/>
      <c r="J50" s="1"/>
      <c r="K50" s="7"/>
      <c r="L50" s="97"/>
      <c r="M50" s="7"/>
      <c r="N50" s="7"/>
      <c r="O50" s="7"/>
      <c r="P50" s="7"/>
      <c r="Q50" s="7"/>
      <c r="R50" s="7"/>
      <c r="S50" s="7"/>
      <c r="T50" s="56"/>
      <c r="U50" s="56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s="52" customFormat="1" ht="15" customHeight="1" x14ac:dyDescent="0.35">
      <c r="A51" s="7" t="s">
        <v>37</v>
      </c>
      <c r="B51" s="121">
        <v>-534.82000000000005</v>
      </c>
      <c r="C51" s="9"/>
      <c r="D51" s="9"/>
      <c r="E51" s="79">
        <f t="shared" ref="E51:E57" si="0">+B51*($B$3-$B$5)</f>
        <v>-4278.5600000000004</v>
      </c>
      <c r="F51" s="79"/>
      <c r="G51" s="23"/>
      <c r="H51" s="7"/>
      <c r="I51" s="7"/>
      <c r="J51" s="1"/>
      <c r="K51" s="7"/>
      <c r="L51" s="97"/>
      <c r="M51" s="7"/>
      <c r="N51" s="7"/>
      <c r="O51" s="7"/>
      <c r="P51" s="7"/>
      <c r="Q51" s="7"/>
      <c r="R51" s="7"/>
      <c r="S51" s="7"/>
      <c r="T51" s="56"/>
      <c r="U51" s="56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s="52" customFormat="1" ht="15" customHeight="1" x14ac:dyDescent="0.35">
      <c r="A52" s="7" t="s">
        <v>38</v>
      </c>
      <c r="B52" s="96">
        <v>-109520.58064660462</v>
      </c>
      <c r="C52" s="9"/>
      <c r="D52" s="9"/>
      <c r="E52" s="98">
        <f>+B52</f>
        <v>-109520.58064660462</v>
      </c>
      <c r="F52" s="79"/>
      <c r="G52" s="23"/>
      <c r="H52" s="7"/>
      <c r="I52" s="7"/>
      <c r="J52" s="1"/>
      <c r="K52" s="7"/>
      <c r="L52" s="97"/>
      <c r="M52" s="7"/>
      <c r="N52" s="7"/>
      <c r="O52" s="7"/>
      <c r="P52" s="7"/>
      <c r="Q52" s="7"/>
      <c r="R52" s="7"/>
      <c r="S52" s="7"/>
      <c r="T52" s="56"/>
      <c r="U52" s="56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s="52" customFormat="1" ht="15" customHeight="1" x14ac:dyDescent="0.35">
      <c r="A53" s="7" t="s">
        <v>7</v>
      </c>
      <c r="B53" s="99">
        <v>69.31</v>
      </c>
      <c r="C53" s="9"/>
      <c r="D53" s="9"/>
      <c r="E53" s="79">
        <f t="shared" si="0"/>
        <v>554.48</v>
      </c>
      <c r="F53" s="79"/>
      <c r="G53" s="23"/>
      <c r="H53" s="7"/>
      <c r="I53" s="90"/>
      <c r="J53" s="31"/>
      <c r="K53" s="97"/>
      <c r="L53" s="100"/>
      <c r="M53" s="101"/>
      <c r="N53" s="7"/>
      <c r="O53" s="7"/>
      <c r="P53" s="7"/>
      <c r="Q53" s="7"/>
      <c r="R53" s="7"/>
      <c r="S53" s="7"/>
      <c r="T53" s="56"/>
      <c r="U53" s="56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52" customFormat="1" ht="15" customHeight="1" x14ac:dyDescent="0.35">
      <c r="A54" s="7" t="s">
        <v>9</v>
      </c>
      <c r="B54" s="99">
        <v>30.07</v>
      </c>
      <c r="C54" s="9"/>
      <c r="D54" s="9"/>
      <c r="E54" s="79">
        <f t="shared" si="0"/>
        <v>240.56</v>
      </c>
      <c r="F54" s="79"/>
      <c r="G54" s="23"/>
      <c r="H54" s="7"/>
      <c r="I54" s="90"/>
      <c r="J54" s="31"/>
      <c r="K54" s="97"/>
      <c r="L54" s="97"/>
      <c r="M54" s="102"/>
      <c r="N54" s="7"/>
      <c r="O54" s="7"/>
      <c r="P54" s="7"/>
      <c r="Q54" s="7"/>
      <c r="R54" s="7"/>
      <c r="S54" s="7"/>
      <c r="T54" s="56"/>
      <c r="U54" s="56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s="52" customFormat="1" ht="15" customHeight="1" x14ac:dyDescent="0.35">
      <c r="A55" s="7" t="s">
        <v>8</v>
      </c>
      <c r="B55" s="99">
        <v>17.54</v>
      </c>
      <c r="C55" s="9"/>
      <c r="D55" s="9"/>
      <c r="E55" s="79">
        <f t="shared" si="0"/>
        <v>140.32</v>
      </c>
      <c r="F55" s="79"/>
      <c r="G55" s="23"/>
      <c r="H55" s="7"/>
      <c r="I55" s="90"/>
      <c r="J55" s="31"/>
      <c r="K55" s="97"/>
      <c r="L55" s="97"/>
      <c r="M55" s="102"/>
      <c r="N55" s="7"/>
      <c r="O55" s="7"/>
      <c r="P55" s="7"/>
      <c r="Q55" s="7"/>
      <c r="R55" s="7"/>
      <c r="S55" s="7"/>
      <c r="T55" s="56"/>
      <c r="U55" s="56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s="52" customFormat="1" ht="15" customHeight="1" x14ac:dyDescent="0.35">
      <c r="A56" s="7" t="s">
        <v>10</v>
      </c>
      <c r="B56" s="99">
        <v>0.74</v>
      </c>
      <c r="C56" s="9"/>
      <c r="D56" s="9"/>
      <c r="E56" s="79">
        <f t="shared" si="0"/>
        <v>5.92</v>
      </c>
      <c r="F56" s="79"/>
      <c r="G56" s="23"/>
      <c r="H56" s="7"/>
      <c r="I56" s="90"/>
      <c r="J56" s="31"/>
      <c r="K56" s="97"/>
      <c r="L56" s="97"/>
      <c r="M56" s="103"/>
      <c r="N56" s="7"/>
      <c r="O56" s="7"/>
      <c r="P56" s="7"/>
      <c r="Q56" s="7"/>
      <c r="R56" s="7"/>
      <c r="S56" s="7"/>
      <c r="T56" s="56"/>
      <c r="U56" s="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s="52" customFormat="1" ht="15" customHeight="1" x14ac:dyDescent="0.35">
      <c r="A57" s="7" t="s">
        <v>117</v>
      </c>
      <c r="B57" s="99">
        <v>0.83</v>
      </c>
      <c r="C57" s="9"/>
      <c r="D57" s="9"/>
      <c r="E57" s="79">
        <f t="shared" si="0"/>
        <v>6.64</v>
      </c>
      <c r="F57" s="79"/>
      <c r="G57" s="23"/>
      <c r="H57" s="7"/>
      <c r="I57" s="90"/>
      <c r="J57" s="31"/>
      <c r="K57" s="97"/>
      <c r="L57" s="97"/>
      <c r="M57" s="103"/>
      <c r="N57" s="7"/>
      <c r="O57" s="7"/>
      <c r="P57" s="7"/>
      <c r="Q57" s="7"/>
      <c r="R57" s="7"/>
      <c r="S57" s="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s="52" customFormat="1" ht="15" customHeight="1" x14ac:dyDescent="0.35">
      <c r="A58" s="104" t="str">
        <f>"TOTAL Liabilities Accrued since "&amp;MONTH(B5)&amp;"/"&amp;DAY(B5)</f>
        <v>TOTAL Liabilities Accrued since 6/22</v>
      </c>
      <c r="B58" s="105"/>
      <c r="C58" s="105"/>
      <c r="D58" s="105"/>
      <c r="E58" s="106">
        <f>SUM(E50:E57)</f>
        <v>-104294.10064660462</v>
      </c>
      <c r="F58" s="79"/>
      <c r="G58" s="23"/>
      <c r="H58" s="7"/>
      <c r="I58" s="7"/>
      <c r="J58" s="31"/>
      <c r="K58" s="7"/>
      <c r="L58" s="97"/>
      <c r="M58" s="101"/>
      <c r="N58" s="7"/>
      <c r="O58" s="7"/>
      <c r="P58" s="7"/>
      <c r="Q58" s="7"/>
      <c r="R58" s="1"/>
      <c r="S58" s="7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s="52" customFormat="1" ht="15" customHeight="1" x14ac:dyDescent="0.35">
      <c r="A59" s="7"/>
      <c r="B59" s="7"/>
      <c r="C59" s="7"/>
      <c r="D59" s="7"/>
      <c r="E59" s="79"/>
      <c r="F59" s="79"/>
      <c r="G59" s="23"/>
      <c r="H59" s="7"/>
      <c r="I59" s="7"/>
      <c r="J59" s="7"/>
      <c r="K59" s="7"/>
      <c r="L59" s="101"/>
      <c r="M59" s="7"/>
      <c r="N59" s="7"/>
      <c r="O59" s="7"/>
      <c r="P59" s="7"/>
      <c r="Q59" s="7"/>
      <c r="R59" s="1"/>
      <c r="S59" s="7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s="52" customFormat="1" ht="15" customHeight="1" x14ac:dyDescent="0.35">
      <c r="A60" s="107" t="s">
        <v>118</v>
      </c>
      <c r="B60" s="13"/>
      <c r="C60" s="13"/>
      <c r="D60" s="13"/>
      <c r="E60" s="108" t="s">
        <v>119</v>
      </c>
      <c r="F60" s="79"/>
      <c r="G60" s="23"/>
      <c r="H60" s="7"/>
      <c r="I60" s="90"/>
      <c r="J60" s="7"/>
      <c r="K60" s="7"/>
      <c r="L60" s="7"/>
      <c r="M60" s="7"/>
      <c r="N60" s="7"/>
      <c r="O60" s="7"/>
      <c r="P60" s="7"/>
      <c r="Q60" s="7"/>
      <c r="R60" s="1"/>
      <c r="S60" s="7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s="52" customFormat="1" ht="15" customHeight="1" x14ac:dyDescent="0.35">
      <c r="A61" s="7" t="s">
        <v>11</v>
      </c>
      <c r="B61" s="109">
        <v>0</v>
      </c>
      <c r="C61" s="7"/>
      <c r="D61" s="7"/>
      <c r="E61" s="110">
        <v>105972.72</v>
      </c>
      <c r="F61" s="79"/>
      <c r="G61" s="23"/>
      <c r="H61" s="1"/>
      <c r="I61" s="7"/>
      <c r="J61" s="7"/>
      <c r="K61" s="111"/>
      <c r="L61" s="1"/>
      <c r="M61" s="7"/>
      <c r="N61" s="7"/>
      <c r="O61" s="7"/>
      <c r="P61" s="7"/>
      <c r="Q61" s="7"/>
      <c r="R61" s="1"/>
      <c r="S61" s="7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s="52" customFormat="1" ht="15" customHeight="1" x14ac:dyDescent="0.35">
      <c r="A62" s="7" t="s">
        <v>37</v>
      </c>
      <c r="B62" s="109">
        <v>0</v>
      </c>
      <c r="C62" s="7"/>
      <c r="D62" s="7"/>
      <c r="E62" s="110">
        <v>-49242.62</v>
      </c>
      <c r="F62" s="79"/>
      <c r="G62" s="23"/>
      <c r="H62" s="1"/>
      <c r="I62" s="7"/>
      <c r="J62" s="7"/>
      <c r="K62" s="111"/>
      <c r="L62" s="1"/>
      <c r="M62" s="7"/>
      <c r="N62" s="7"/>
      <c r="O62" s="7"/>
      <c r="P62" s="7"/>
      <c r="Q62" s="7"/>
      <c r="R62" s="1"/>
      <c r="S62" s="7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s="52" customFormat="1" ht="15" customHeight="1" x14ac:dyDescent="0.35">
      <c r="A63" s="7" t="s">
        <v>38</v>
      </c>
      <c r="B63" s="109">
        <v>0</v>
      </c>
      <c r="C63" s="7"/>
      <c r="D63" s="7"/>
      <c r="E63" s="110">
        <v>0</v>
      </c>
      <c r="F63" s="79"/>
      <c r="G63" s="23"/>
      <c r="H63" s="1"/>
      <c r="I63" s="7"/>
      <c r="J63" s="7"/>
      <c r="K63" s="111"/>
      <c r="L63" s="1"/>
      <c r="M63" s="7"/>
      <c r="N63" s="7"/>
      <c r="O63" s="7"/>
      <c r="P63" s="7"/>
      <c r="Q63" s="7"/>
      <c r="R63" s="1"/>
      <c r="S63" s="7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s="52" customFormat="1" ht="15" customHeight="1" x14ac:dyDescent="0.35">
      <c r="A64" s="7" t="s">
        <v>7</v>
      </c>
      <c r="B64" s="112">
        <v>0</v>
      </c>
      <c r="C64" s="7"/>
      <c r="D64" s="7"/>
      <c r="E64" s="110">
        <v>0</v>
      </c>
      <c r="F64" s="79"/>
      <c r="G64" s="23"/>
      <c r="H64" s="113"/>
      <c r="I64" s="90"/>
      <c r="J64" s="7"/>
      <c r="K64" s="111"/>
      <c r="L64" s="1"/>
      <c r="M64" s="7"/>
      <c r="N64" s="7"/>
      <c r="O64" s="7"/>
      <c r="P64" s="7"/>
      <c r="Q64" s="7"/>
      <c r="R64" s="1"/>
      <c r="S64" s="7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s="52" customFormat="1" ht="15" customHeight="1" x14ac:dyDescent="0.35">
      <c r="A65" s="7" t="s">
        <v>9</v>
      </c>
      <c r="B65" s="112">
        <v>0</v>
      </c>
      <c r="C65" s="7"/>
      <c r="D65" s="7"/>
      <c r="E65" s="110">
        <v>0</v>
      </c>
      <c r="F65" s="79"/>
      <c r="G65" s="23"/>
      <c r="H65" s="1"/>
      <c r="I65" s="90"/>
      <c r="J65" s="7"/>
      <c r="K65" s="111"/>
      <c r="L65" s="1"/>
      <c r="M65" s="7"/>
      <c r="N65" s="7"/>
      <c r="O65" s="7"/>
      <c r="P65" s="7"/>
      <c r="Q65" s="7"/>
      <c r="R65" s="1"/>
      <c r="S65" s="7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s="52" customFormat="1" ht="15" customHeight="1" x14ac:dyDescent="0.35">
      <c r="A66" s="7" t="s">
        <v>8</v>
      </c>
      <c r="B66" s="112">
        <v>0</v>
      </c>
      <c r="C66" s="7"/>
      <c r="D66" s="7"/>
      <c r="E66" s="110">
        <v>0</v>
      </c>
      <c r="F66" s="79"/>
      <c r="G66" s="23"/>
      <c r="H66" s="7"/>
      <c r="I66" s="90"/>
      <c r="J66" s="7"/>
      <c r="K66" s="111"/>
      <c r="L66" s="1"/>
      <c r="M66" s="7"/>
      <c r="N66" s="7"/>
      <c r="O66" s="7"/>
      <c r="P66" s="7"/>
      <c r="Q66" s="7"/>
      <c r="R66" s="1"/>
      <c r="S66" s="7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s="52" customFormat="1" ht="15" customHeight="1" x14ac:dyDescent="0.35">
      <c r="A67" s="7" t="s">
        <v>10</v>
      </c>
      <c r="B67" s="112">
        <v>0</v>
      </c>
      <c r="C67" s="7"/>
      <c r="D67" s="7"/>
      <c r="E67" s="110">
        <v>0</v>
      </c>
      <c r="F67" s="79"/>
      <c r="G67" s="23"/>
      <c r="H67" s="1"/>
      <c r="I67" s="90"/>
      <c r="J67" s="7"/>
      <c r="K67" s="111"/>
      <c r="L67" s="7"/>
      <c r="M67" s="7"/>
      <c r="N67" s="7"/>
      <c r="O67" s="7"/>
      <c r="P67" s="7"/>
      <c r="Q67" s="7"/>
      <c r="R67" s="1"/>
      <c r="S67" s="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s="52" customFormat="1" ht="15" customHeight="1" x14ac:dyDescent="0.35">
      <c r="A68" s="7" t="s">
        <v>117</v>
      </c>
      <c r="B68" s="112">
        <v>0</v>
      </c>
      <c r="C68" s="7"/>
      <c r="D68" s="7"/>
      <c r="E68" s="110">
        <v>0</v>
      </c>
      <c r="F68" s="79"/>
      <c r="G68" s="23"/>
      <c r="H68" s="1"/>
      <c r="I68" s="90"/>
      <c r="J68" s="7"/>
      <c r="K68" s="111"/>
      <c r="L68" s="7"/>
      <c r="M68" s="7"/>
      <c r="N68" s="7"/>
      <c r="O68" s="7"/>
      <c r="P68" s="7"/>
      <c r="Q68" s="7"/>
      <c r="R68" s="1"/>
      <c r="S68" s="7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s="52" customFormat="1" ht="15" customHeight="1" x14ac:dyDescent="0.35">
      <c r="A69" s="104" t="str">
        <f>"TOTAL Liabilities Accrued as of "&amp;MONTH(B5)&amp;"/"&amp;DAY(B5)</f>
        <v>TOTAL Liabilities Accrued as of 6/22</v>
      </c>
      <c r="B69" s="105"/>
      <c r="C69" s="105"/>
      <c r="D69" s="105"/>
      <c r="E69" s="106">
        <f>SUM(E61:E68)</f>
        <v>56730.1</v>
      </c>
      <c r="F69" s="88"/>
      <c r="G69" s="23"/>
      <c r="H69" s="1"/>
      <c r="I69" s="1"/>
      <c r="J69" s="31"/>
      <c r="K69" s="7"/>
      <c r="L69" s="7"/>
      <c r="M69" s="7"/>
      <c r="N69" s="7"/>
      <c r="O69" s="7"/>
      <c r="P69" s="7"/>
      <c r="Q69" s="7"/>
      <c r="R69" s="7"/>
      <c r="S69" s="7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s="52" customFormat="1" ht="15" customHeight="1" x14ac:dyDescent="0.35">
      <c r="A70" s="9"/>
      <c r="B70" s="7"/>
      <c r="C70" s="7"/>
      <c r="D70" s="7"/>
      <c r="E70" s="88"/>
      <c r="F70" s="88"/>
      <c r="G70" s="23"/>
      <c r="H70" s="1"/>
      <c r="I70" s="1"/>
      <c r="J70" s="31"/>
      <c r="K70" s="7"/>
      <c r="L70" s="7"/>
      <c r="M70" s="7"/>
      <c r="N70" s="7"/>
      <c r="O70" s="7"/>
      <c r="P70" s="7"/>
      <c r="Q70" s="7"/>
      <c r="R70" s="7"/>
      <c r="S70" s="7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s="52" customFormat="1" ht="15" customHeight="1" x14ac:dyDescent="0.35">
      <c r="A71" s="7" t="s">
        <v>120</v>
      </c>
      <c r="B71" s="7"/>
      <c r="C71" s="7"/>
      <c r="D71" s="7"/>
      <c r="E71" s="114">
        <v>1208162.4478</v>
      </c>
      <c r="F71" s="79"/>
      <c r="G71" s="23"/>
      <c r="H71" s="1"/>
      <c r="I71" s="1"/>
      <c r="J71" s="1"/>
      <c r="K71" s="7"/>
      <c r="L71" s="7"/>
      <c r="M71" s="7"/>
      <c r="N71" s="7"/>
      <c r="O71" s="7"/>
      <c r="P71" s="7"/>
      <c r="Q71" s="7"/>
      <c r="R71" s="7"/>
      <c r="S71" s="7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s="52" customFormat="1" ht="15" customHeight="1" x14ac:dyDescent="0.35">
      <c r="A72" s="7" t="s">
        <v>121</v>
      </c>
      <c r="B72" s="7"/>
      <c r="C72" s="7"/>
      <c r="D72" s="7"/>
      <c r="E72" s="115">
        <v>0</v>
      </c>
      <c r="F72" s="79"/>
      <c r="G72" s="23"/>
      <c r="H72" s="1"/>
      <c r="I72" s="1"/>
      <c r="J72" s="1"/>
      <c r="K72" s="7"/>
      <c r="L72" s="7"/>
      <c r="M72" s="7"/>
      <c r="N72" s="7"/>
      <c r="O72" s="7"/>
      <c r="P72" s="7"/>
      <c r="Q72" s="7"/>
      <c r="R72" s="7"/>
      <c r="S72" s="7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s="52" customFormat="1" ht="15" customHeight="1" x14ac:dyDescent="0.35">
      <c r="A73" s="1"/>
      <c r="B73" s="7"/>
      <c r="C73" s="7"/>
      <c r="D73" s="7"/>
      <c r="E73" s="79"/>
      <c r="F73" s="79"/>
      <c r="G73" s="23"/>
      <c r="H73" s="1"/>
      <c r="I73" s="1"/>
      <c r="J73" s="1"/>
      <c r="K73" s="7"/>
      <c r="L73" s="7"/>
      <c r="M73" s="7"/>
      <c r="N73" s="7"/>
      <c r="O73" s="7"/>
      <c r="P73" s="7"/>
      <c r="Q73" s="7"/>
      <c r="R73" s="7"/>
      <c r="S73" s="7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s="52" customFormat="1" ht="15" customHeight="1" x14ac:dyDescent="0.35">
      <c r="A74" s="9" t="s">
        <v>122</v>
      </c>
      <c r="B74" s="7"/>
      <c r="C74" s="7"/>
      <c r="D74" s="7"/>
      <c r="E74" s="116">
        <f>E58+E69+E71+E72</f>
        <v>1160598.4471533953</v>
      </c>
      <c r="F74" s="79"/>
      <c r="G74" s="23"/>
      <c r="H74" s="9"/>
      <c r="I74" s="7"/>
      <c r="J74" s="7"/>
      <c r="K74" s="7"/>
      <c r="L74" s="88"/>
      <c r="M74" s="7"/>
      <c r="N74" s="7"/>
      <c r="O74" s="7"/>
      <c r="P74" s="7"/>
      <c r="Q74" s="7"/>
      <c r="R74" s="7"/>
      <c r="S74" s="7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s="52" customFormat="1" ht="15" customHeight="1" thickBot="1" x14ac:dyDescent="0.4">
      <c r="A75" s="9"/>
      <c r="B75" s="7"/>
      <c r="C75" s="7"/>
      <c r="D75" s="7"/>
      <c r="E75" s="79"/>
      <c r="F75" s="79"/>
      <c r="G75" s="23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s="52" customFormat="1" ht="15" customHeight="1" thickBot="1" x14ac:dyDescent="0.4">
      <c r="A76" s="9" t="s">
        <v>123</v>
      </c>
      <c r="B76" s="7"/>
      <c r="C76" s="7"/>
      <c r="D76" s="7"/>
      <c r="E76" s="91">
        <f>E44-E74</f>
        <v>86622320.642846614</v>
      </c>
      <c r="F76" s="95"/>
      <c r="G76" s="23"/>
      <c r="H76" s="9"/>
      <c r="I76" s="7"/>
      <c r="J76" s="7"/>
      <c r="K76" s="7"/>
      <c r="L76" s="91"/>
      <c r="M76" s="7"/>
      <c r="N76" s="7"/>
      <c r="O76" s="7"/>
      <c r="P76" s="7"/>
      <c r="Q76" s="7"/>
      <c r="R76" s="7"/>
      <c r="S76" s="7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s="52" customFormat="1" ht="15" customHeight="1" x14ac:dyDescent="0.35">
      <c r="A77" s="9"/>
      <c r="B77" s="7"/>
      <c r="C77" s="7"/>
      <c r="D77" s="7"/>
      <c r="E77" s="79"/>
      <c r="F77" s="79"/>
      <c r="G77" s="23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s="52" customFormat="1" ht="15" customHeight="1" x14ac:dyDescent="0.35">
      <c r="A78" s="7"/>
      <c r="B78" s="7"/>
      <c r="C78" s="7"/>
      <c r="D78" s="25"/>
      <c r="E78" s="79"/>
      <c r="F78" s="79"/>
      <c r="G78" s="23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s="52" customFormat="1" ht="15" customHeight="1" x14ac:dyDescent="0.35">
      <c r="A79" s="7"/>
      <c r="B79" s="7"/>
      <c r="C79" s="7"/>
      <c r="D79" s="7"/>
      <c r="E79" s="79"/>
      <c r="F79" s="79"/>
      <c r="G79" s="23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s="52" customFormat="1" ht="15" customHeight="1" x14ac:dyDescent="0.35">
      <c r="A80" s="7"/>
      <c r="B80" s="7"/>
      <c r="C80" s="7"/>
      <c r="D80" s="7"/>
      <c r="E80" s="117"/>
      <c r="F80" s="79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s="52" customFormat="1" ht="15" customHeight="1" x14ac:dyDescent="0.35">
      <c r="A81" s="7"/>
      <c r="B81" s="7"/>
      <c r="C81" s="7"/>
      <c r="D81" s="7"/>
      <c r="E81" s="79"/>
      <c r="F81" s="79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s="52" customFormat="1" ht="15" customHeight="1" x14ac:dyDescent="0.35">
      <c r="A82" s="7"/>
      <c r="B82" s="7"/>
      <c r="C82" s="7"/>
      <c r="D82" s="7"/>
      <c r="E82" s="79"/>
      <c r="F82" s="79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s="52" customFormat="1" ht="15" customHeight="1" x14ac:dyDescent="0.35">
      <c r="A83" s="7"/>
      <c r="B83" s="7"/>
      <c r="C83" s="7"/>
      <c r="D83" s="1"/>
      <c r="E83" s="31"/>
      <c r="F83" s="79"/>
      <c r="G83" s="7"/>
      <c r="H83" s="88"/>
      <c r="I83" s="7"/>
      <c r="J83" s="7"/>
      <c r="K83" s="7"/>
      <c r="L83" s="90"/>
      <c r="M83" s="118"/>
      <c r="N83" s="7"/>
      <c r="O83" s="7"/>
      <c r="P83" s="7"/>
      <c r="Q83" s="7"/>
      <c r="R83" s="7"/>
      <c r="S83" s="7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s="52" customFormat="1" ht="15" customHeight="1" x14ac:dyDescent="0.35">
      <c r="A84" s="7"/>
      <c r="B84" s="25"/>
      <c r="C84" s="7"/>
      <c r="D84" s="7"/>
      <c r="E84" s="79"/>
      <c r="F84" s="79"/>
      <c r="G84" s="7"/>
      <c r="H84" s="88"/>
      <c r="I84" s="7"/>
      <c r="J84" s="7"/>
      <c r="K84" s="7"/>
      <c r="L84" s="90"/>
      <c r="M84" s="7"/>
      <c r="N84" s="7"/>
      <c r="O84" s="7"/>
      <c r="P84" s="7"/>
      <c r="Q84" s="7"/>
      <c r="R84" s="7"/>
      <c r="S84" s="7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s="52" customFormat="1" ht="15" customHeight="1" x14ac:dyDescent="0.35">
      <c r="A85" s="7"/>
      <c r="B85" s="25"/>
      <c r="C85" s="7"/>
      <c r="D85" s="7"/>
      <c r="E85" s="79"/>
      <c r="F85" s="79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s="52" customFormat="1" ht="15" customHeight="1" x14ac:dyDescent="0.35">
      <c r="A86" s="7"/>
      <c r="B86" s="25"/>
      <c r="C86" s="7"/>
      <c r="D86" s="7"/>
      <c r="E86" s="79"/>
      <c r="F86" s="79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s="52" customFormat="1" ht="15" customHeight="1" x14ac:dyDescent="0.35">
      <c r="A87" s="7"/>
      <c r="B87" s="25"/>
      <c r="C87" s="7"/>
      <c r="D87" s="7"/>
      <c r="E87" s="79"/>
      <c r="F87" s="79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s="52" customFormat="1" ht="15" customHeight="1" x14ac:dyDescent="0.35">
      <c r="A88" s="33"/>
      <c r="B88" s="25"/>
      <c r="C88" s="7"/>
      <c r="D88" s="7"/>
      <c r="E88" s="79"/>
      <c r="F88" s="79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s="52" customFormat="1" ht="15" customHeight="1" x14ac:dyDescent="0.35">
      <c r="A89" s="7"/>
      <c r="B89" s="25"/>
      <c r="C89" s="7"/>
      <c r="D89" s="7"/>
      <c r="E89" s="79"/>
      <c r="F89" s="79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s="52" customFormat="1" ht="15" customHeight="1" x14ac:dyDescent="0.35">
      <c r="A90" s="7"/>
      <c r="B90" s="25"/>
      <c r="C90" s="7"/>
      <c r="D90" s="7"/>
      <c r="E90" s="79"/>
      <c r="F90" s="79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s="52" customFormat="1" ht="15" customHeight="1" x14ac:dyDescent="0.35">
      <c r="A91" s="7"/>
      <c r="B91" s="25"/>
      <c r="C91" s="7"/>
      <c r="D91" s="7"/>
      <c r="E91" s="79"/>
      <c r="F91" s="79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s="52" customFormat="1" ht="15" customHeight="1" x14ac:dyDescent="0.35">
      <c r="A92" s="7"/>
      <c r="B92" s="25"/>
      <c r="C92" s="7"/>
      <c r="D92" s="7"/>
      <c r="E92" s="79"/>
      <c r="F92" s="79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s="52" customFormat="1" ht="15" customHeight="1" x14ac:dyDescent="0.35">
      <c r="A93" s="7"/>
      <c r="B93" s="25"/>
      <c r="C93" s="7"/>
      <c r="D93" s="7"/>
      <c r="E93" s="79"/>
      <c r="F93" s="79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s="52" customFormat="1" ht="15" customHeight="1" x14ac:dyDescent="0.35">
      <c r="A94" s="7"/>
      <c r="B94" s="25"/>
      <c r="C94" s="7"/>
      <c r="D94" s="7"/>
      <c r="E94" s="79"/>
      <c r="F94" s="79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s="52" customFormat="1" ht="15" customHeight="1" x14ac:dyDescent="0.35">
      <c r="A95" s="7"/>
      <c r="B95" s="25"/>
      <c r="C95" s="7"/>
      <c r="D95" s="7"/>
      <c r="E95" s="79"/>
      <c r="F95" s="79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s="52" customFormat="1" ht="15" customHeight="1" x14ac:dyDescent="0.35">
      <c r="A96" s="7"/>
      <c r="B96" s="25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39" s="52" customFormat="1" ht="15" customHeight="1" x14ac:dyDescent="0.35">
      <c r="A97" s="7"/>
      <c r="B97" s="25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  <row r="98" spans="1:39" s="52" customFormat="1" ht="15" customHeight="1" x14ac:dyDescent="0.35">
      <c r="A98" s="7"/>
      <c r="B98" s="25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</row>
    <row r="99" spans="1:39" s="52" customFormat="1" ht="15" customHeight="1" x14ac:dyDescent="0.35">
      <c r="A99" s="7"/>
      <c r="B99" s="25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</row>
    <row r="100" spans="1:39" s="52" customFormat="1" ht="15" customHeight="1" x14ac:dyDescent="0.35">
      <c r="A100" s="7"/>
      <c r="B100" s="25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</row>
    <row r="101" spans="1:39" s="52" customFormat="1" ht="15" customHeight="1" x14ac:dyDescent="0.35">
      <c r="A101" s="7"/>
      <c r="B101" s="25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</row>
    <row r="102" spans="1:39" s="52" customFormat="1" ht="15" customHeight="1" x14ac:dyDescent="0.35">
      <c r="A102" s="7"/>
      <c r="B102" s="25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</row>
    <row r="103" spans="1:39" s="52" customFormat="1" ht="15" customHeight="1" x14ac:dyDescent="0.35">
      <c r="A103" s="7"/>
      <c r="B103" s="25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</row>
    <row r="104" spans="1:39" s="52" customFormat="1" ht="15" customHeight="1" x14ac:dyDescent="0.35">
      <c r="A104" s="7"/>
      <c r="B104" s="25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</row>
    <row r="105" spans="1:39" s="52" customFormat="1" ht="15" customHeight="1" x14ac:dyDescent="0.35">
      <c r="A105" s="7"/>
      <c r="B105" s="25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</row>
    <row r="106" spans="1:39" s="52" customFormat="1" ht="15" customHeight="1" x14ac:dyDescent="0.35">
      <c r="A106" s="7"/>
      <c r="B106" s="25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</row>
    <row r="107" spans="1:39" s="52" customFormat="1" ht="15" customHeight="1" x14ac:dyDescent="0.35">
      <c r="A107" s="7"/>
      <c r="B107" s="25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</row>
    <row r="108" spans="1:39" s="52" customFormat="1" ht="15" customHeight="1" x14ac:dyDescent="0.35">
      <c r="A108" s="7"/>
      <c r="B108" s="25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</row>
    <row r="109" spans="1:39" s="52" customFormat="1" ht="15" customHeight="1" x14ac:dyDescent="0.35">
      <c r="A109" s="7"/>
      <c r="B109" s="25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</row>
    <row r="110" spans="1:39" s="52" customFormat="1" ht="15" customHeight="1" x14ac:dyDescent="0.35">
      <c r="A110" s="7"/>
      <c r="B110" s="25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</row>
    <row r="111" spans="1:39" s="52" customFormat="1" ht="15" customHeight="1" x14ac:dyDescent="0.35">
      <c r="A111" s="7"/>
      <c r="B111" s="25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</row>
    <row r="112" spans="1:39" s="52" customFormat="1" ht="15" customHeight="1" x14ac:dyDescent="0.35">
      <c r="A112" s="7"/>
      <c r="B112" s="25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</row>
    <row r="113" spans="1:39" s="52" customFormat="1" ht="15" customHeight="1" x14ac:dyDescent="0.35">
      <c r="A113" s="7"/>
      <c r="B113" s="25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</row>
    <row r="114" spans="1:39" s="52" customFormat="1" ht="15" customHeight="1" x14ac:dyDescent="0.35">
      <c r="A114" s="7"/>
      <c r="B114" s="25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</row>
    <row r="115" spans="1:39" s="52" customFormat="1" ht="15" customHeight="1" x14ac:dyDescent="0.35">
      <c r="A115" s="7"/>
      <c r="B115" s="25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</row>
    <row r="116" spans="1:39" s="52" customFormat="1" ht="15" customHeight="1" x14ac:dyDescent="0.35">
      <c r="A116" s="7"/>
      <c r="B116" s="25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</row>
    <row r="117" spans="1:39" s="52" customFormat="1" ht="15" customHeight="1" x14ac:dyDescent="0.35">
      <c r="A117" s="7"/>
      <c r="B117" s="25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</row>
    <row r="118" spans="1:39" s="52" customFormat="1" ht="15" customHeight="1" x14ac:dyDescent="0.35">
      <c r="A118" s="7"/>
      <c r="B118" s="25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</row>
    <row r="119" spans="1:39" s="52" customFormat="1" ht="15" customHeight="1" x14ac:dyDescent="0.35">
      <c r="A119" s="7"/>
      <c r="B119" s="25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</row>
    <row r="120" spans="1:39" s="52" customFormat="1" ht="15" customHeight="1" x14ac:dyDescent="0.35">
      <c r="A120" s="7"/>
      <c r="B120" s="25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</row>
    <row r="121" spans="1:39" s="52" customFormat="1" ht="15" customHeight="1" x14ac:dyDescent="0.35">
      <c r="A121" s="7"/>
      <c r="B121" s="25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</row>
    <row r="122" spans="1:39" s="52" customFormat="1" ht="15" customHeight="1" x14ac:dyDescent="0.35">
      <c r="A122" s="7"/>
      <c r="B122" s="25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39" s="52" customFormat="1" ht="15" customHeight="1" x14ac:dyDescent="0.3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39" s="52" customFormat="1" ht="15" customHeight="1" x14ac:dyDescent="0.3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39" s="52" customFormat="1" ht="15" customHeight="1" x14ac:dyDescent="0.3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39" s="52" customFormat="1" ht="15" customHeight="1" x14ac:dyDescent="0.3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</row>
    <row r="127" spans="1:39" s="52" customFormat="1" ht="15" customHeight="1" x14ac:dyDescent="0.3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</row>
    <row r="128" spans="1:39" s="52" customFormat="1" ht="15" customHeight="1" x14ac:dyDescent="0.3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1"/>
      <c r="N128" s="7"/>
      <c r="O128" s="7"/>
      <c r="P128" s="7"/>
      <c r="Q128" s="7"/>
      <c r="R128" s="7"/>
      <c r="S128" s="7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</row>
    <row r="129" spans="1:39" s="52" customFormat="1" ht="1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</row>
    <row r="130" spans="1:39" s="52" customFormat="1" ht="1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</row>
    <row r="131" spans="1:39" s="52" customFormat="1" ht="1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</row>
    <row r="132" spans="1:39" s="52" customFormat="1" ht="1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</row>
    <row r="133" spans="1:39" s="52" customFormat="1" ht="1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</row>
    <row r="134" spans="1:39" s="52" customFormat="1" ht="1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</row>
    <row r="135" spans="1:39" s="52" customFormat="1" ht="1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</row>
    <row r="136" spans="1:39" s="52" customFormat="1" ht="1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</row>
    <row r="137" spans="1:39" s="52" customFormat="1" ht="1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1:39" s="52" customFormat="1" ht="1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1:39" s="52" customFormat="1" ht="1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</row>
    <row r="140" spans="1:39" s="52" customFormat="1" ht="1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</row>
    <row r="141" spans="1:39" s="52" customFormat="1" ht="1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</row>
    <row r="142" spans="1:39" s="52" customFormat="1" ht="1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</row>
    <row r="143" spans="1:39" s="52" customFormat="1" ht="1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</row>
    <row r="144" spans="1:39" s="52" customFormat="1" ht="1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</row>
    <row r="145" spans="1:39" s="52" customFormat="1" ht="1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</row>
    <row r="146" spans="1:39" s="52" customFormat="1" ht="1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</row>
    <row r="147" spans="1:39" s="52" customFormat="1" ht="1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</row>
    <row r="148" spans="1:39" s="52" customFormat="1" ht="1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</row>
    <row r="149" spans="1:39" s="52" customFormat="1" ht="1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</row>
    <row r="150" spans="1:39" s="52" customFormat="1" ht="1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:39" s="52" customFormat="1" ht="1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  <row r="152" spans="1:39" s="52" customFormat="1" ht="1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</row>
    <row r="153" spans="1:39" s="52" customFormat="1" ht="1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</row>
    <row r="154" spans="1:39" s="52" customFormat="1" ht="1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</row>
    <row r="155" spans="1:39" s="52" customFormat="1" ht="1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</row>
    <row r="156" spans="1:39" s="52" customFormat="1" ht="1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</row>
    <row r="157" spans="1:39" s="52" customFormat="1" ht="1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</row>
    <row r="158" spans="1:39" s="52" customFormat="1" ht="1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</row>
    <row r="159" spans="1:39" s="52" customFormat="1" ht="1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</row>
    <row r="160" spans="1:39" s="52" customFormat="1" ht="1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</row>
    <row r="161" spans="1:39" s="52" customFormat="1" ht="1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</row>
    <row r="162" spans="1:39" s="52" customFormat="1" ht="1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</row>
    <row r="163" spans="1:39" s="52" customFormat="1" ht="1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</row>
    <row r="164" spans="1:39" s="52" customFormat="1" ht="1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</row>
    <row r="165" spans="1:39" s="52" customFormat="1" ht="1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</row>
    <row r="166" spans="1:39" s="52" customFormat="1" ht="1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</row>
    <row r="167" spans="1:39" s="52" customFormat="1" ht="1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</row>
    <row r="168" spans="1:39" s="52" customFormat="1" ht="1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</row>
    <row r="169" spans="1:39" s="52" customFormat="1" ht="1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</row>
    <row r="170" spans="1:39" s="52" customFormat="1" ht="1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</row>
    <row r="171" spans="1:39" s="52" customFormat="1" ht="1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</row>
    <row r="172" spans="1:39" s="52" customFormat="1" ht="1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</row>
    <row r="173" spans="1:39" s="52" customFormat="1" ht="1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</row>
    <row r="174" spans="1:39" s="52" customFormat="1" ht="1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</row>
    <row r="175" spans="1:39" s="52" customFormat="1" ht="1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</row>
    <row r="176" spans="1:39" s="52" customFormat="1" ht="1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</row>
    <row r="177" spans="1:39" s="52" customFormat="1" ht="1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</row>
    <row r="178" spans="1:39" s="52" customFormat="1" ht="1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</row>
    <row r="179" spans="1:39" s="52" customFormat="1" ht="1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</row>
    <row r="180" spans="1:39" s="52" customFormat="1" ht="1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</row>
    <row r="181" spans="1:39" s="52" customFormat="1" ht="1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</row>
    <row r="182" spans="1:39" s="52" customFormat="1" ht="1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</row>
    <row r="183" spans="1:39" s="52" customFormat="1" ht="1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</row>
    <row r="184" spans="1:39" s="52" customFormat="1" ht="1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</row>
    <row r="185" spans="1:39" s="52" customFormat="1" ht="1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</row>
    <row r="186" spans="1:39" s="52" customFormat="1" ht="1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</row>
    <row r="187" spans="1:39" s="52" customFormat="1" ht="1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</row>
    <row r="188" spans="1:39" s="52" customFormat="1" ht="1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</row>
    <row r="189" spans="1:39" s="52" customFormat="1" ht="1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</row>
    <row r="190" spans="1:39" s="52" customFormat="1" ht="1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</row>
    <row r="191" spans="1:39" s="52" customFormat="1" ht="1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</row>
    <row r="192" spans="1:39" s="52" customFormat="1" ht="1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</row>
    <row r="193" spans="1:39" s="52" customFormat="1" ht="1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</row>
    <row r="194" spans="1:39" s="52" customFormat="1" ht="1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</row>
    <row r="195" spans="1:39" s="52" customFormat="1" ht="1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</row>
    <row r="196" spans="1:39" s="52" customFormat="1" ht="1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</row>
    <row r="197" spans="1:39" s="52" customFormat="1" ht="1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</row>
    <row r="198" spans="1:39" s="52" customFormat="1" ht="1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</row>
    <row r="199" spans="1:39" s="52" customFormat="1" ht="1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</row>
    <row r="200" spans="1:39" s="52" customFormat="1" ht="1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</row>
    <row r="201" spans="1:39" s="52" customFormat="1" ht="1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</row>
    <row r="202" spans="1:39" s="52" customFormat="1" ht="1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</row>
    <row r="203" spans="1:39" s="52" customFormat="1" ht="1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</row>
    <row r="204" spans="1:39" s="52" customFormat="1" ht="1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</row>
    <row r="205" spans="1:39" s="52" customFormat="1" ht="1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</row>
    <row r="206" spans="1:39" s="52" customFormat="1" ht="1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</row>
    <row r="207" spans="1:39" s="52" customFormat="1" ht="1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</row>
    <row r="208" spans="1:39" s="52" customFormat="1" ht="1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</row>
    <row r="209" spans="1:39" s="52" customFormat="1" ht="1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</row>
    <row r="210" spans="1:39" s="52" customFormat="1" ht="1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</row>
    <row r="211" spans="1:39" s="52" customFormat="1" ht="1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</row>
    <row r="212" spans="1:39" s="52" customFormat="1" ht="1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</row>
    <row r="213" spans="1:39" s="52" customFormat="1" ht="1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</row>
    <row r="214" spans="1:39" s="52" customFormat="1" ht="1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</row>
    <row r="215" spans="1:39" s="52" customFormat="1" ht="1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</row>
    <row r="216" spans="1:39" s="52" customFormat="1" ht="1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</row>
    <row r="217" spans="1:39" s="52" customFormat="1" ht="1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</row>
    <row r="218" spans="1:39" s="52" customFormat="1" ht="1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</row>
    <row r="219" spans="1:39" s="52" customFormat="1" ht="1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</row>
    <row r="220" spans="1:39" s="52" customFormat="1" ht="1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</row>
    <row r="221" spans="1:39" s="52" customFormat="1" ht="1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</row>
    <row r="222" spans="1:39" s="52" customFormat="1" ht="1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</row>
    <row r="223" spans="1:39" s="52" customFormat="1" ht="1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</row>
    <row r="224" spans="1:39" s="52" customFormat="1" ht="1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</row>
    <row r="225" spans="1:39" s="52" customFormat="1" ht="1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</row>
    <row r="226" spans="1:39" s="52" customFormat="1" ht="1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</row>
    <row r="227" spans="1:39" s="52" customFormat="1" ht="1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</row>
    <row r="228" spans="1:39" s="52" customFormat="1" ht="1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</row>
    <row r="229" spans="1:39" s="52" customFormat="1" ht="1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</row>
    <row r="230" spans="1:39" s="52" customFormat="1" ht="1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</row>
    <row r="231" spans="1:39" s="52" customFormat="1" ht="1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</row>
    <row r="232" spans="1:39" s="52" customFormat="1" ht="1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</row>
    <row r="233" spans="1:39" s="52" customFormat="1" ht="1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</row>
    <row r="234" spans="1:39" s="52" customFormat="1" ht="1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</row>
    <row r="235" spans="1:39" s="52" customFormat="1" ht="1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</row>
    <row r="236" spans="1:39" s="52" customFormat="1" ht="1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</row>
    <row r="237" spans="1:39" s="52" customFormat="1" ht="1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</row>
    <row r="238" spans="1:39" s="52" customFormat="1" ht="1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</row>
    <row r="239" spans="1:39" s="52" customFormat="1" ht="1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</row>
    <row r="240" spans="1:39" s="52" customFormat="1" ht="1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</row>
    <row r="241" spans="1:39" s="52" customFormat="1" ht="1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</row>
    <row r="242" spans="1:39" s="52" customFormat="1" ht="1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</row>
    <row r="243" spans="1:39" s="52" customFormat="1" ht="1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</row>
    <row r="244" spans="1:39" s="52" customFormat="1" ht="1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</row>
    <row r="245" spans="1:39" s="52" customFormat="1" ht="1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</row>
    <row r="246" spans="1:39" s="52" customFormat="1" ht="1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</row>
    <row r="247" spans="1:39" s="52" customFormat="1" ht="1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</row>
    <row r="248" spans="1:39" s="52" customFormat="1" ht="1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</row>
    <row r="249" spans="1:39" s="52" customFormat="1" ht="1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</row>
    <row r="250" spans="1:39" s="52" customFormat="1" ht="1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</row>
    <row r="251" spans="1:39" s="52" customFormat="1" ht="1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</row>
    <row r="252" spans="1:39" s="52" customFormat="1" ht="1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</row>
    <row r="253" spans="1:39" s="52" customFormat="1" ht="1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</row>
    <row r="254" spans="1:39" s="52" customFormat="1" ht="1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</row>
    <row r="255" spans="1:39" s="52" customFormat="1" ht="1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</row>
    <row r="256" spans="1:39" s="52" customFormat="1" ht="1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</row>
    <row r="257" spans="1:39" s="52" customFormat="1" ht="1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</row>
    <row r="258" spans="1:39" s="52" customFormat="1" ht="1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</row>
    <row r="259" spans="1:39" s="52" customFormat="1" ht="1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</row>
    <row r="260" spans="1:39" s="52" customFormat="1" ht="1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</row>
    <row r="261" spans="1:39" s="52" customFormat="1" ht="1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</row>
    <row r="262" spans="1:39" s="52" customFormat="1" ht="1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</row>
    <row r="263" spans="1:39" s="52" customFormat="1" ht="1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</row>
    <row r="264" spans="1:39" s="52" customFormat="1" ht="1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</row>
    <row r="265" spans="1:39" s="52" customFormat="1" ht="1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</row>
    <row r="266" spans="1:39" s="52" customFormat="1" ht="1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</row>
    <row r="267" spans="1:39" s="52" customFormat="1" ht="1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</row>
    <row r="268" spans="1:39" s="52" customFormat="1" ht="1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</row>
    <row r="269" spans="1:39" s="52" customFormat="1" ht="1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</row>
    <row r="270" spans="1:39" s="52" customFormat="1" ht="1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</row>
    <row r="271" spans="1:39" s="52" customFormat="1" ht="1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</row>
    <row r="272" spans="1:39" s="52" customFormat="1" ht="1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</row>
    <row r="273" spans="1:39" s="52" customFormat="1" ht="1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</row>
    <row r="274" spans="1:39" s="52" customFormat="1" ht="1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</row>
    <row r="275" spans="1:39" s="52" customFormat="1" ht="1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</row>
    <row r="276" spans="1:39" s="52" customFormat="1" ht="1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</row>
    <row r="277" spans="1:39" s="52" customFormat="1" ht="1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</row>
    <row r="278" spans="1:39" s="52" customFormat="1" ht="1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</row>
    <row r="279" spans="1:39" s="52" customFormat="1" ht="1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</row>
    <row r="280" spans="1:39" s="52" customFormat="1" ht="1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</row>
    <row r="281" spans="1:39" s="52" customFormat="1" ht="1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</row>
    <row r="282" spans="1:39" s="52" customFormat="1" ht="1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</row>
    <row r="283" spans="1:39" s="52" customFormat="1" ht="1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</row>
    <row r="284" spans="1:39" s="52" customFormat="1" ht="1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</row>
    <row r="285" spans="1:39" s="52" customFormat="1" ht="1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</row>
    <row r="286" spans="1:39" s="52" customFormat="1" ht="1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</row>
    <row r="287" spans="1:39" ht="1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</row>
    <row r="288" spans="1:39" ht="1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</row>
    <row r="289" spans="1:39" ht="1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</row>
    <row r="290" spans="1:39" ht="1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</row>
    <row r="291" spans="1:39" ht="1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</row>
    <row r="292" spans="1:39" ht="1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</row>
    <row r="293" spans="1:39" ht="1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</row>
    <row r="294" spans="1:39" ht="1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</row>
    <row r="295" spans="1:39" ht="1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</row>
    <row r="296" spans="1:39" ht="1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</row>
    <row r="297" spans="1:39" ht="1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</row>
    <row r="298" spans="1:39" ht="1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</row>
    <row r="299" spans="1:39" ht="1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</row>
    <row r="300" spans="1:39" ht="1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</row>
    <row r="301" spans="1:39" ht="1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</row>
    <row r="302" spans="1:39" ht="1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</row>
    <row r="303" spans="1:39" ht="1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</row>
    <row r="304" spans="1:39" ht="1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</row>
    <row r="305" spans="1:39" ht="1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</row>
    <row r="306" spans="1:39" ht="1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</row>
    <row r="307" spans="1:39" ht="1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</row>
    <row r="308" spans="1:39" ht="1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</row>
    <row r="309" spans="1:39" ht="1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</row>
    <row r="310" spans="1:39" ht="1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</row>
    <row r="311" spans="1:39" ht="1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</row>
    <row r="312" spans="1:39" ht="1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</row>
    <row r="313" spans="1:39" ht="1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</row>
    <row r="314" spans="1:39" ht="1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</row>
    <row r="315" spans="1:39" ht="1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</row>
    <row r="316" spans="1:39" ht="1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</row>
    <row r="317" spans="1:39" ht="1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</row>
    <row r="318" spans="1:39" ht="1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</row>
    <row r="319" spans="1:39" ht="1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</row>
    <row r="320" spans="1:39" ht="1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</row>
    <row r="321" spans="1:39" ht="1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</row>
    <row r="322" spans="1:39" ht="1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</row>
    <row r="323" spans="1:39" ht="1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</row>
    <row r="324" spans="1:39" ht="1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</row>
    <row r="325" spans="1:39" ht="1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</row>
    <row r="326" spans="1:39" ht="1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</row>
    <row r="327" spans="1:39" ht="1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</row>
    <row r="328" spans="1:39" ht="1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</row>
    <row r="329" spans="1:39" ht="1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</row>
    <row r="330" spans="1:39" ht="1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</row>
    <row r="331" spans="1:39" ht="1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</row>
    <row r="332" spans="1:39" ht="1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</row>
    <row r="333" spans="1:39" ht="1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</row>
    <row r="334" spans="1:39" ht="1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</row>
    <row r="335" spans="1:39" ht="1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</row>
    <row r="336" spans="1:39" ht="1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</row>
    <row r="337" spans="1:39" ht="1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</row>
    <row r="338" spans="1:39" ht="1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</row>
    <row r="339" spans="1:39" ht="1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</row>
    <row r="340" spans="1:39" ht="1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</row>
    <row r="341" spans="1:39" ht="1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</row>
    <row r="342" spans="1:39" ht="1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</row>
    <row r="343" spans="1:39" ht="1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</row>
    <row r="344" spans="1:39" ht="1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</row>
    <row r="345" spans="1:39" ht="1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</row>
    <row r="346" spans="1:39" ht="1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</row>
    <row r="347" spans="1:39" ht="1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</row>
    <row r="348" spans="1:39" ht="1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</row>
    <row r="349" spans="1:39" ht="1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</row>
    <row r="350" spans="1:39" ht="1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</row>
    <row r="351" spans="1:39" ht="1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</row>
    <row r="352" spans="1:39" ht="1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</row>
    <row r="353" spans="1:39" ht="1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</row>
    <row r="354" spans="1:39" ht="1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</row>
    <row r="355" spans="1:39" ht="1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</row>
    <row r="356" spans="1:39" ht="1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</row>
    <row r="357" spans="1:39" ht="1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</row>
    <row r="358" spans="1:39" ht="1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</row>
    <row r="359" spans="1:39" ht="1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</row>
    <row r="360" spans="1:39" ht="1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</row>
    <row r="361" spans="1:39" ht="1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</row>
    <row r="362" spans="1:39" ht="1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</row>
    <row r="363" spans="1:39" ht="1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</row>
    <row r="364" spans="1:39" ht="1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</row>
    <row r="365" spans="1:39" ht="1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</row>
    <row r="366" spans="1:39" ht="1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</row>
    <row r="367" spans="1:39" ht="1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</row>
    <row r="368" spans="1:39" ht="1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</row>
    <row r="369" spans="1:39" ht="1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</row>
    <row r="370" spans="1:39" ht="1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</row>
    <row r="371" spans="1:39" ht="1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</row>
    <row r="372" spans="1:39" ht="1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</row>
    <row r="373" spans="1:39" ht="1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</row>
    <row r="374" spans="1:39" ht="1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</row>
    <row r="375" spans="1:39" ht="1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</row>
    <row r="376" spans="1:39" ht="1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</row>
    <row r="377" spans="1:39" ht="1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</row>
    <row r="378" spans="1:39" ht="1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</row>
    <row r="379" spans="1:39" ht="1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</row>
    <row r="380" spans="1:39" ht="1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</row>
    <row r="381" spans="1:39" ht="1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</row>
    <row r="382" spans="1:39" ht="1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</row>
    <row r="383" spans="1:39" ht="1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</row>
    <row r="384" spans="1:39" ht="1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</row>
    <row r="385" spans="1:39" ht="1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</row>
    <row r="386" spans="1:39" ht="1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</row>
    <row r="387" spans="1:39" ht="1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</row>
    <row r="388" spans="1:39" ht="1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</row>
    <row r="389" spans="1:39" ht="1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</row>
    <row r="390" spans="1:39" ht="1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</row>
    <row r="391" spans="1:39" ht="1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</row>
    <row r="392" spans="1:39" ht="1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</row>
    <row r="393" spans="1:39" ht="1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</row>
    <row r="394" spans="1:39" ht="1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</row>
    <row r="395" spans="1:39" ht="1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</row>
    <row r="396" spans="1:39" ht="1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</row>
    <row r="397" spans="1:39" ht="1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</row>
    <row r="398" spans="1:39" ht="1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</row>
    <row r="399" spans="1:39" ht="1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</row>
    <row r="400" spans="1:39" ht="1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</row>
    <row r="401" spans="1:39" ht="1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</row>
    <row r="402" spans="1:39" ht="1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</row>
    <row r="403" spans="1:39" ht="1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</row>
    <row r="404" spans="1:39" ht="1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</row>
    <row r="405" spans="1:39" ht="1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</row>
    <row r="406" spans="1:39" ht="1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</row>
    <row r="407" spans="1:39" ht="1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</row>
    <row r="408" spans="1:39" ht="1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</row>
    <row r="409" spans="1:39" ht="1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</row>
    <row r="410" spans="1:39" ht="1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</row>
    <row r="411" spans="1:39" ht="1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</row>
    <row r="412" spans="1:39" ht="1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</row>
    <row r="413" spans="1:39" ht="1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</row>
    <row r="414" spans="1:39" ht="1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</row>
    <row r="415" spans="1:39" ht="1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</row>
    <row r="416" spans="1:39" ht="1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</row>
    <row r="417" spans="1:39" ht="1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</row>
    <row r="418" spans="1:39" ht="1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</row>
    <row r="419" spans="1:39" ht="1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</row>
    <row r="420" spans="1:39" ht="1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</row>
    <row r="421" spans="1:39" ht="1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</row>
    <row r="422" spans="1:39" ht="1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</row>
    <row r="423" spans="1:39" ht="1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</row>
    <row r="424" spans="1:39" ht="1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</row>
    <row r="425" spans="1:39" ht="1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</row>
    <row r="426" spans="1:39" ht="1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</row>
    <row r="427" spans="1:39" ht="1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</row>
    <row r="428" spans="1:39" ht="1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</row>
    <row r="429" spans="1:39" ht="1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</row>
    <row r="430" spans="1:39" ht="1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</row>
    <row r="431" spans="1:39" ht="1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</row>
    <row r="432" spans="1:39" ht="1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</row>
    <row r="433" spans="1:39" ht="1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</row>
    <row r="434" spans="1:39" ht="1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</row>
    <row r="435" spans="1:39" ht="1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</row>
    <row r="436" spans="1:39" ht="1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</row>
    <row r="437" spans="1:39" ht="1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</row>
    <row r="438" spans="1:39" ht="1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</row>
    <row r="439" spans="1:39" ht="1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</row>
    <row r="440" spans="1:39" ht="1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</row>
    <row r="441" spans="1:39" ht="1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</row>
    <row r="442" spans="1:39" ht="1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</row>
    <row r="443" spans="1:39" ht="1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</row>
    <row r="444" spans="1:39" ht="1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</row>
    <row r="445" spans="1:39" ht="1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</row>
    <row r="446" spans="1:39" ht="1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</row>
    <row r="447" spans="1:39" ht="1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</row>
    <row r="448" spans="1:39" ht="1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</row>
    <row r="449" spans="1:39" ht="1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</row>
    <row r="450" spans="1:39" ht="1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</row>
    <row r="451" spans="1:39" ht="1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</row>
    <row r="452" spans="1:39" ht="1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</row>
    <row r="453" spans="1:39" ht="1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</row>
    <row r="454" spans="1:39" ht="1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</row>
    <row r="455" spans="1:39" ht="1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</row>
    <row r="456" spans="1:39" ht="1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</row>
    <row r="457" spans="1:39" ht="1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</row>
    <row r="458" spans="1:39" ht="1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</row>
    <row r="459" spans="1:39" ht="1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</row>
    <row r="460" spans="1:39" ht="1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</row>
    <row r="461" spans="1:39" ht="1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</row>
    <row r="462" spans="1:39" ht="1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</row>
    <row r="463" spans="1:39" ht="1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</row>
    <row r="464" spans="1:39" ht="1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</row>
    <row r="465" spans="1:39" ht="1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</row>
    <row r="466" spans="1:39" ht="1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</row>
    <row r="467" spans="1:39" ht="1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</row>
    <row r="468" spans="1:39" ht="1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</row>
    <row r="469" spans="1:39" ht="1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</row>
    <row r="470" spans="1:39" ht="1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</row>
    <row r="471" spans="1:39" ht="1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</row>
    <row r="472" spans="1:39" ht="1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</row>
    <row r="473" spans="1:39" ht="1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</row>
    <row r="474" spans="1:39" ht="1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</row>
    <row r="475" spans="1:39" ht="1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</row>
    <row r="476" spans="1:39" ht="1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</row>
    <row r="477" spans="1:39" ht="1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</row>
    <row r="478" spans="1:39" ht="1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</row>
    <row r="479" spans="1:39" ht="1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</row>
    <row r="480" spans="1:39" ht="1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</row>
    <row r="481" spans="1:39" ht="1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</row>
    <row r="482" spans="1:39" ht="1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</row>
    <row r="483" spans="1:39" ht="1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</row>
    <row r="484" spans="1:39" ht="1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</row>
    <row r="485" spans="1:39" ht="1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</row>
    <row r="486" spans="1:39" ht="1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</row>
    <row r="487" spans="1:39" ht="1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</row>
    <row r="488" spans="1:39" ht="1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</row>
    <row r="489" spans="1:39" ht="1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</row>
    <row r="490" spans="1:39" ht="1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</row>
    <row r="491" spans="1:39" ht="1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</row>
    <row r="492" spans="1:39" ht="1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</row>
    <row r="493" spans="1:39" ht="1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</row>
    <row r="494" spans="1:39" ht="1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</row>
    <row r="495" spans="1:39" ht="1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</row>
    <row r="496" spans="1:39" ht="1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</row>
    <row r="497" spans="1:39" ht="1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</row>
    <row r="498" spans="1:39" ht="1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</row>
    <row r="499" spans="1:39" ht="1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</row>
    <row r="500" spans="1:39" ht="1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</row>
    <row r="501" spans="1:39" ht="15" customHeight="1" x14ac:dyDescent="0.3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</row>
    <row r="502" spans="1:39" ht="15" customHeight="1" x14ac:dyDescent="0.3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</row>
    <row r="503" spans="1:39" ht="15" customHeight="1" x14ac:dyDescent="0.3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</row>
  </sheetData>
  <mergeCells count="3">
    <mergeCell ref="B8:E8"/>
    <mergeCell ref="I8:L8"/>
    <mergeCell ref="B35:E3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E7C3-AEFD-473B-BB55-FBC60B388FCC}">
  <dimension ref="A1:BE503"/>
  <sheetViews>
    <sheetView showGridLines="0" zoomScale="80" zoomScaleNormal="80" workbookViewId="0">
      <selection sqref="A1:XFD1048576"/>
    </sheetView>
  </sheetViews>
  <sheetFormatPr defaultColWidth="9.15234375" defaultRowHeight="15" customHeight="1" x14ac:dyDescent="0.35"/>
  <cols>
    <col min="1" max="1" width="19.15234375" style="54" customWidth="1"/>
    <col min="2" max="2" width="14.69140625" style="54" customWidth="1"/>
    <col min="3" max="3" width="12.53515625" style="54" customWidth="1"/>
    <col min="4" max="4" width="21.53515625" style="54" customWidth="1"/>
    <col min="5" max="5" width="18.84375" style="54" bestFit="1" customWidth="1"/>
    <col min="6" max="7" width="3.69140625" style="54" customWidth="1"/>
    <col min="8" max="8" width="16.53515625" style="54" bestFit="1" customWidth="1"/>
    <col min="9" max="9" width="11.69140625" style="54" customWidth="1"/>
    <col min="10" max="10" width="11.84375" style="54" customWidth="1"/>
    <col min="11" max="11" width="15.15234375" style="54" bestFit="1" customWidth="1"/>
    <col min="12" max="12" width="16.3046875" style="54" bestFit="1" customWidth="1"/>
    <col min="13" max="13" width="17.69140625" style="54" bestFit="1" customWidth="1"/>
    <col min="14" max="14" width="3" style="54" customWidth="1"/>
    <col min="15" max="15" width="13.3046875" style="54" customWidth="1"/>
    <col min="16" max="16" width="10" style="54" customWidth="1"/>
    <col min="17" max="17" width="7" style="54" bestFit="1" customWidth="1"/>
    <col min="18" max="18" width="17.3828125" style="54" bestFit="1" customWidth="1"/>
    <col min="19" max="19" width="16.53515625" style="54" bestFit="1" customWidth="1"/>
    <col min="20" max="20" width="18.15234375" style="54" bestFit="1" customWidth="1"/>
    <col min="21" max="21" width="15.15234375" style="54" bestFit="1" customWidth="1"/>
    <col min="22" max="22" width="16.53515625" style="54" bestFit="1" customWidth="1"/>
    <col min="23" max="16384" width="9.15234375" style="54"/>
  </cols>
  <sheetData>
    <row r="1" spans="1:57" ht="49.5" customHeight="1" thickBot="1" x14ac:dyDescent="0.4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</row>
    <row r="2" spans="1:57" s="52" customFormat="1" ht="24" thickTop="1" thickBot="1" x14ac:dyDescent="0.65">
      <c r="A2" s="3" t="s">
        <v>16</v>
      </c>
      <c r="B2" s="4"/>
      <c r="C2" s="4"/>
      <c r="D2" s="3" t="s">
        <v>353</v>
      </c>
      <c r="E2" s="4"/>
      <c r="F2" s="4"/>
      <c r="G2" s="4"/>
      <c r="H2" s="64"/>
      <c r="I2" s="64"/>
      <c r="J2" s="4"/>
      <c r="K2" s="64"/>
      <c r="L2" s="64"/>
      <c r="M2" s="4"/>
      <c r="N2" s="4"/>
      <c r="O2" s="4"/>
      <c r="P2" s="4"/>
      <c r="Q2" s="4"/>
      <c r="R2" s="4"/>
      <c r="S2" s="65" t="s">
        <v>354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</row>
    <row r="3" spans="1:57" s="52" customFormat="1" ht="15" customHeight="1" thickTop="1" x14ac:dyDescent="0.35">
      <c r="A3" s="7" t="s">
        <v>14</v>
      </c>
      <c r="B3" s="8">
        <v>45107</v>
      </c>
      <c r="C3" s="5"/>
      <c r="D3" s="6"/>
      <c r="E3" s="5"/>
      <c r="F3" s="5"/>
      <c r="G3" s="5"/>
      <c r="H3" s="66">
        <v>75000000</v>
      </c>
      <c r="I3" s="67" t="s">
        <v>48</v>
      </c>
      <c r="J3" s="5"/>
      <c r="K3" s="68" t="s">
        <v>49</v>
      </c>
      <c r="L3" s="69">
        <v>360</v>
      </c>
      <c r="M3" s="5"/>
      <c r="N3" s="5"/>
      <c r="O3" s="5"/>
      <c r="P3" s="5"/>
      <c r="Q3" s="5"/>
      <c r="R3" s="5"/>
      <c r="S3" s="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</row>
    <row r="4" spans="1:57" s="52" customFormat="1" ht="15" customHeight="1" thickBot="1" x14ac:dyDescent="0.4">
      <c r="A4" s="7" t="s">
        <v>50</v>
      </c>
      <c r="B4" s="8">
        <v>45016</v>
      </c>
      <c r="C4" s="5"/>
      <c r="D4" s="5"/>
      <c r="E4" s="5"/>
      <c r="F4" s="5"/>
      <c r="G4" s="5"/>
      <c r="H4" s="70">
        <f>+E62</f>
        <v>75000000</v>
      </c>
      <c r="I4" s="71" t="s">
        <v>51</v>
      </c>
      <c r="J4" s="5"/>
      <c r="K4" s="72" t="s">
        <v>52</v>
      </c>
      <c r="L4" s="73">
        <v>1</v>
      </c>
      <c r="M4" s="5"/>
      <c r="N4" s="74"/>
      <c r="O4" s="5"/>
      <c r="P4" s="5"/>
      <c r="Q4" s="5"/>
      <c r="R4" s="5"/>
      <c r="S4" s="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</row>
    <row r="5" spans="1:57" s="52" customFormat="1" ht="15" customHeight="1" thickBot="1" x14ac:dyDescent="0.4">
      <c r="A5" s="7" t="s">
        <v>53</v>
      </c>
      <c r="B5" s="8">
        <v>45099</v>
      </c>
      <c r="C5" s="5"/>
      <c r="D5" s="5"/>
      <c r="E5" s="5"/>
      <c r="F5" s="5"/>
      <c r="G5" s="5"/>
      <c r="H5" s="75">
        <f>(H4*L4/H3-1)*L3/(B3-B4)</f>
        <v>0</v>
      </c>
      <c r="I5" s="76" t="s">
        <v>54</v>
      </c>
      <c r="J5" s="5"/>
      <c r="K5" s="5"/>
      <c r="L5" s="5"/>
      <c r="M5" s="5"/>
      <c r="N5" s="74"/>
      <c r="O5" s="5"/>
      <c r="P5" s="5"/>
      <c r="Q5"/>
      <c r="R5"/>
      <c r="S5"/>
      <c r="T5"/>
      <c r="U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</row>
    <row r="6" spans="1:57" s="52" customFormat="1" ht="15" customHeight="1" x14ac:dyDescent="0.35">
      <c r="A6" s="7" t="s">
        <v>55</v>
      </c>
      <c r="B6" s="8">
        <v>45107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4"/>
      <c r="O6" s="5"/>
      <c r="P6" s="5"/>
      <c r="Q6"/>
      <c r="R6"/>
      <c r="S6"/>
      <c r="T6"/>
      <c r="U6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</row>
    <row r="7" spans="1:57" s="52" customFormat="1" ht="15" customHeight="1" x14ac:dyDescent="0.35">
      <c r="A7" s="16" t="s">
        <v>0</v>
      </c>
      <c r="B7" s="1"/>
      <c r="C7" s="1"/>
      <c r="D7" s="1"/>
      <c r="E7" s="1"/>
      <c r="F7" s="12"/>
      <c r="G7" s="22"/>
      <c r="H7" s="16"/>
      <c r="I7" s="1"/>
      <c r="J7" s="1"/>
      <c r="K7" s="1"/>
      <c r="L7" s="1"/>
      <c r="M7" s="7"/>
      <c r="N7" s="7"/>
      <c r="O7" s="7"/>
      <c r="P7" s="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57" s="52" customFormat="1" ht="15" customHeight="1" x14ac:dyDescent="0.35">
      <c r="A8" s="1"/>
      <c r="B8" s="123" t="s">
        <v>5</v>
      </c>
      <c r="C8" s="124"/>
      <c r="D8" s="124"/>
      <c r="E8" s="125"/>
      <c r="F8" s="7"/>
      <c r="G8" s="23"/>
      <c r="H8" s="1"/>
      <c r="I8" s="123"/>
      <c r="J8" s="124"/>
      <c r="K8" s="124"/>
      <c r="L8" s="125"/>
      <c r="M8" s="7"/>
      <c r="N8" s="7"/>
      <c r="O8" s="7"/>
      <c r="P8" s="7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57" s="52" customFormat="1" ht="15" customHeight="1" x14ac:dyDescent="0.35">
      <c r="A9" s="15" t="s">
        <v>1</v>
      </c>
      <c r="B9" s="15" t="s">
        <v>2</v>
      </c>
      <c r="C9" s="15" t="s">
        <v>3</v>
      </c>
      <c r="D9" s="15" t="s">
        <v>4</v>
      </c>
      <c r="E9" s="34" t="s">
        <v>15</v>
      </c>
      <c r="F9" s="18"/>
      <c r="G9" s="23"/>
      <c r="H9" s="15"/>
      <c r="I9" s="15"/>
      <c r="J9" s="15"/>
      <c r="K9" s="15"/>
      <c r="L9" s="15"/>
      <c r="M9" s="1"/>
      <c r="N9" s="7"/>
      <c r="O9" s="7"/>
      <c r="P9" s="7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57" s="52" customFormat="1" ht="15" customHeight="1" x14ac:dyDescent="0.35">
      <c r="A10" s="7" t="s">
        <v>355</v>
      </c>
      <c r="B10" s="10">
        <v>45107</v>
      </c>
      <c r="C10" s="10">
        <v>45425</v>
      </c>
      <c r="D10" s="77">
        <v>75000000.010000005</v>
      </c>
      <c r="E10" s="78">
        <v>75000000.010000005</v>
      </c>
      <c r="F10" s="79"/>
      <c r="G10" s="80"/>
      <c r="H10" s="7"/>
      <c r="I10" s="10"/>
      <c r="J10" s="10"/>
      <c r="K10" s="79"/>
      <c r="L10" s="79"/>
      <c r="M10" s="1"/>
      <c r="N10" s="7"/>
      <c r="O10" s="7"/>
      <c r="P10" s="7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57" s="52" customFormat="1" ht="15" customHeight="1" x14ac:dyDescent="0.35">
      <c r="A11" s="7" t="s">
        <v>100</v>
      </c>
      <c r="B11" s="10">
        <v>45107</v>
      </c>
      <c r="C11" s="10">
        <v>45107</v>
      </c>
      <c r="D11" s="77">
        <v>0</v>
      </c>
      <c r="E11" s="78">
        <v>0</v>
      </c>
      <c r="F11" s="79"/>
      <c r="G11" s="8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56"/>
      <c r="U11" s="56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57" s="52" customFormat="1" ht="15" customHeight="1" x14ac:dyDescent="0.35">
      <c r="A12" s="7" t="s">
        <v>101</v>
      </c>
      <c r="B12" s="82">
        <v>45107</v>
      </c>
      <c r="C12" s="10">
        <v>45107</v>
      </c>
      <c r="D12" s="77">
        <v>6957429.1600000001</v>
      </c>
      <c r="E12" s="77">
        <v>6957429.1600000001</v>
      </c>
      <c r="F12" s="79"/>
      <c r="G12" s="2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56"/>
      <c r="U12" s="56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57" s="52" customFormat="1" ht="15" customHeight="1" x14ac:dyDescent="0.35">
      <c r="A13" s="7"/>
      <c r="B13" s="7"/>
      <c r="C13" s="7"/>
      <c r="D13" s="7"/>
      <c r="E13" s="79"/>
      <c r="F13" s="79"/>
      <c r="G13" s="2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56"/>
      <c r="U13" s="56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57" s="52" customFormat="1" ht="15" customHeight="1" x14ac:dyDescent="0.35">
      <c r="A14" s="7" t="str">
        <f>"MMF Unpaid Int Due to "&amp;MONTH($B$3)&amp;"/"&amp;DAY($B$3)</f>
        <v>MMF Unpaid Int Due to 6/30</v>
      </c>
      <c r="B14" s="7"/>
      <c r="C14" s="7" t="s">
        <v>102</v>
      </c>
      <c r="D14" s="83">
        <v>22583.52</v>
      </c>
      <c r="E14" s="84">
        <v>22583.52</v>
      </c>
      <c r="F14" s="79"/>
      <c r="G14" s="2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56"/>
      <c r="U14" s="56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57" s="52" customFormat="1" ht="15" customHeight="1" x14ac:dyDescent="0.35">
      <c r="A15" s="7" t="str">
        <f>"MMF Unpaid Int Due to "&amp;MONTH($B$3)&amp;"/"&amp;DAY($B$3)</f>
        <v>MMF Unpaid Int Due to 6/30</v>
      </c>
      <c r="B15" s="7"/>
      <c r="C15" s="7" t="s">
        <v>103</v>
      </c>
      <c r="D15" s="83">
        <v>13.31</v>
      </c>
      <c r="E15" s="84">
        <v>13.31</v>
      </c>
      <c r="F15" s="79"/>
      <c r="G15" s="2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56"/>
      <c r="U15" s="5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57" s="52" customFormat="1" ht="15" customHeight="1" x14ac:dyDescent="0.35">
      <c r="A16" s="7" t="s">
        <v>104</v>
      </c>
      <c r="B16" s="7"/>
      <c r="C16" s="7" t="s">
        <v>104</v>
      </c>
      <c r="D16" s="83">
        <v>0</v>
      </c>
      <c r="E16" s="84">
        <v>0</v>
      </c>
      <c r="F16" s="79"/>
      <c r="G16" s="2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56"/>
      <c r="U16" s="5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52" customFormat="1" ht="15" customHeight="1" x14ac:dyDescent="0.35">
      <c r="A17" s="7" t="str">
        <f>"MMF Unpaid Int Due to "&amp;MONTH($B$3)&amp;"/"&amp;DAY($B$3)</f>
        <v>MMF Unpaid Int Due to 6/30</v>
      </c>
      <c r="B17" s="7"/>
      <c r="C17" s="7" t="s">
        <v>105</v>
      </c>
      <c r="D17" s="83">
        <v>0</v>
      </c>
      <c r="E17" s="84">
        <v>0</v>
      </c>
      <c r="F17" s="79"/>
      <c r="G17" s="2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56"/>
      <c r="U17" s="56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52" customFormat="1" ht="15" customHeight="1" x14ac:dyDescent="0.35">
      <c r="A18" s="13" t="str">
        <f>"MMF Unpaid Int Due to "&amp;MONTH($B$3)&amp;"/"&amp;DAY($B$3)</f>
        <v>MMF Unpaid Int Due to 6/30</v>
      </c>
      <c r="B18" s="13"/>
      <c r="C18" s="13" t="s">
        <v>106</v>
      </c>
      <c r="D18" s="85">
        <v>275.42</v>
      </c>
      <c r="E18" s="86">
        <v>275.42</v>
      </c>
      <c r="F18" s="79"/>
      <c r="G18" s="23"/>
      <c r="H18" s="13"/>
      <c r="I18" s="7"/>
      <c r="J18" s="7"/>
      <c r="K18" s="7"/>
      <c r="L18" s="87"/>
      <c r="M18" s="7"/>
      <c r="N18" s="7"/>
      <c r="O18" s="7"/>
      <c r="P18" s="7"/>
      <c r="Q18" s="7"/>
      <c r="R18" s="7"/>
      <c r="S18" s="25"/>
      <c r="T18" s="56"/>
      <c r="U18" s="56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52" customFormat="1" ht="15" customHeight="1" x14ac:dyDescent="0.35">
      <c r="A19" s="9" t="s">
        <v>107</v>
      </c>
      <c r="B19" s="9"/>
      <c r="C19" s="9"/>
      <c r="D19" s="9"/>
      <c r="E19" s="88">
        <f>SUM(E10:E18)</f>
        <v>81980301.420000002</v>
      </c>
      <c r="F19" s="88"/>
      <c r="G19" s="89"/>
      <c r="H19" s="9"/>
      <c r="I19" s="9"/>
      <c r="J19" s="9"/>
      <c r="K19" s="9"/>
      <c r="L19" s="88"/>
      <c r="M19" s="9"/>
      <c r="N19" s="9"/>
      <c r="O19" s="7"/>
      <c r="P19" s="7"/>
      <c r="Q19" s="7"/>
      <c r="R19" s="7"/>
      <c r="S19" s="25"/>
      <c r="T19" s="56"/>
      <c r="U19" s="56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s="52" customFormat="1" ht="15" customHeight="1" x14ac:dyDescent="0.35">
      <c r="A20" s="9"/>
      <c r="B20" s="9"/>
      <c r="C20" s="9"/>
      <c r="D20" s="9"/>
      <c r="E20" s="88"/>
      <c r="F20" s="88"/>
      <c r="G20" s="89"/>
      <c r="H20" s="9"/>
      <c r="I20" s="9"/>
      <c r="J20" s="9"/>
      <c r="K20" s="9"/>
      <c r="L20" s="88"/>
      <c r="M20" s="9"/>
      <c r="N20" s="9"/>
      <c r="O20" s="7"/>
      <c r="P20" s="7"/>
      <c r="Q20" s="7"/>
      <c r="R20" s="7"/>
      <c r="S20" s="25"/>
      <c r="T20" s="56"/>
      <c r="U20" s="56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52" customFormat="1" ht="15" customHeight="1" x14ac:dyDescent="0.35">
      <c r="A21" s="9"/>
      <c r="B21" s="123" t="s">
        <v>108</v>
      </c>
      <c r="C21" s="124"/>
      <c r="D21" s="124"/>
      <c r="E21" s="125"/>
      <c r="F21" s="88"/>
      <c r="G21" s="89"/>
      <c r="H21" s="9"/>
      <c r="I21" s="9"/>
      <c r="J21" s="9"/>
      <c r="K21" s="9"/>
      <c r="L21" s="88"/>
      <c r="M21" s="9"/>
      <c r="N21" s="9"/>
      <c r="O21" s="7"/>
      <c r="P21" s="7"/>
      <c r="Q21" s="7"/>
      <c r="R21" s="7"/>
      <c r="S21" s="25"/>
      <c r="T21" s="56"/>
      <c r="U21" s="56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52" customFormat="1" ht="15" customHeight="1" x14ac:dyDescent="0.35">
      <c r="A22" s="15" t="s">
        <v>1</v>
      </c>
      <c r="B22" s="15" t="s">
        <v>2</v>
      </c>
      <c r="C22" s="15" t="s">
        <v>3</v>
      </c>
      <c r="D22" s="15" t="s">
        <v>12</v>
      </c>
      <c r="E22" s="15" t="s">
        <v>109</v>
      </c>
      <c r="F22" s="1"/>
      <c r="G22" s="23"/>
      <c r="H22" s="1"/>
      <c r="I22" s="1"/>
      <c r="J22" s="1"/>
      <c r="K22" s="1"/>
      <c r="L22" s="1"/>
      <c r="M22" s="7"/>
      <c r="N22" s="7"/>
      <c r="O22" s="7"/>
      <c r="P22" s="7"/>
      <c r="Q22" s="7"/>
      <c r="R22" s="7"/>
      <c r="S22" s="25"/>
      <c r="T22" s="56"/>
      <c r="U22" s="56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52" customFormat="1" ht="15" customHeight="1" x14ac:dyDescent="0.35">
      <c r="A23" s="7" t="s">
        <v>110</v>
      </c>
      <c r="B23" s="1"/>
      <c r="C23" s="10">
        <f>$B$3</f>
        <v>45107</v>
      </c>
      <c r="D23" s="77">
        <v>0</v>
      </c>
      <c r="E23" s="77">
        <v>0</v>
      </c>
      <c r="F23" s="1"/>
      <c r="G23" s="23"/>
      <c r="H23" s="31"/>
      <c r="I23" s="1"/>
      <c r="J23" s="1"/>
      <c r="K23" s="1"/>
      <c r="L23" s="1"/>
      <c r="M23" s="7"/>
      <c r="N23" s="7"/>
      <c r="O23" s="7"/>
      <c r="P23" s="7"/>
      <c r="Q23" s="7"/>
      <c r="R23" s="7"/>
      <c r="S23" s="25"/>
      <c r="T23" s="56"/>
      <c r="U23" s="56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s="52" customFormat="1" ht="15" customHeight="1" x14ac:dyDescent="0.35">
      <c r="A24" s="7" t="s">
        <v>111</v>
      </c>
      <c r="B24" s="1"/>
      <c r="C24" s="10">
        <f>$B$3</f>
        <v>45107</v>
      </c>
      <c r="D24" s="77">
        <v>86024.59</v>
      </c>
      <c r="E24" s="77">
        <v>86024.59</v>
      </c>
      <c r="F24" s="1"/>
      <c r="G24" s="23"/>
      <c r="H24" s="31"/>
      <c r="I24" s="1"/>
      <c r="J24" s="1"/>
      <c r="K24" s="1"/>
      <c r="L24" s="1"/>
      <c r="M24" s="7"/>
      <c r="N24" s="7"/>
      <c r="O24" s="7"/>
      <c r="P24" s="7"/>
      <c r="Q24" s="7"/>
      <c r="R24" s="7"/>
      <c r="S24" s="25"/>
      <c r="T24" s="56"/>
      <c r="U24" s="56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52" customFormat="1" ht="15" customHeight="1" x14ac:dyDescent="0.35">
      <c r="A25" s="7" t="s">
        <v>112</v>
      </c>
      <c r="B25" s="1"/>
      <c r="C25" s="10">
        <f>$B$3</f>
        <v>45107</v>
      </c>
      <c r="D25" s="77">
        <v>0</v>
      </c>
      <c r="E25" s="77">
        <v>0</v>
      </c>
      <c r="F25" s="1"/>
      <c r="G25" s="23"/>
      <c r="H25" s="31"/>
      <c r="I25" s="1"/>
      <c r="J25" s="1"/>
      <c r="K25" s="1"/>
      <c r="L25" s="1"/>
      <c r="M25" s="7"/>
      <c r="N25" s="7"/>
      <c r="O25" s="7"/>
      <c r="P25" s="7"/>
      <c r="Q25" s="7"/>
      <c r="R25" s="7"/>
      <c r="S25" s="25"/>
      <c r="T25" s="56"/>
      <c r="U25" s="56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52" customFormat="1" ht="15" customHeight="1" x14ac:dyDescent="0.35">
      <c r="A26" s="7" t="s">
        <v>113</v>
      </c>
      <c r="B26" s="1"/>
      <c r="C26" s="10">
        <f>$B$3</f>
        <v>45107</v>
      </c>
      <c r="D26" s="77">
        <v>0</v>
      </c>
      <c r="E26" s="77">
        <v>0</v>
      </c>
      <c r="F26" s="1"/>
      <c r="G26" s="23"/>
      <c r="H26" s="31"/>
      <c r="I26" s="1"/>
      <c r="J26" s="1"/>
      <c r="K26" s="1"/>
      <c r="L26" s="1"/>
      <c r="M26" s="7"/>
      <c r="N26" s="7"/>
      <c r="O26" s="7"/>
      <c r="P26" s="7"/>
      <c r="Q26" s="7"/>
      <c r="R26" s="7"/>
      <c r="S26" s="25"/>
      <c r="T26" s="56"/>
      <c r="U26" s="5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s="52" customFormat="1" ht="15" customHeight="1" x14ac:dyDescent="0.35">
      <c r="A27" s="7" t="s">
        <v>114</v>
      </c>
      <c r="B27" s="1"/>
      <c r="C27" s="10">
        <f>$B$3</f>
        <v>45107</v>
      </c>
      <c r="D27" s="77">
        <v>0</v>
      </c>
      <c r="E27" s="77">
        <v>0</v>
      </c>
      <c r="F27" s="1"/>
      <c r="G27" s="23"/>
      <c r="H27" s="31"/>
      <c r="I27" s="1"/>
      <c r="J27" s="1"/>
      <c r="K27" s="1"/>
      <c r="L27" s="1"/>
      <c r="M27" s="7"/>
      <c r="N27" s="7"/>
      <c r="O27" s="7"/>
      <c r="P27" s="7"/>
      <c r="Q27" s="7"/>
      <c r="R27" s="7"/>
      <c r="S27" s="25"/>
      <c r="T27" s="56"/>
      <c r="U27" s="56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52" customFormat="1" ht="15" customHeight="1" x14ac:dyDescent="0.35">
      <c r="A28" s="9" t="s">
        <v>13</v>
      </c>
      <c r="B28" s="9"/>
      <c r="C28" s="9"/>
      <c r="D28" s="9"/>
      <c r="E28" s="88">
        <f>SUM(E23:E27)</f>
        <v>86024.59</v>
      </c>
      <c r="F28" s="79"/>
      <c r="G28" s="23"/>
      <c r="H28" s="7"/>
      <c r="I28" s="7"/>
      <c r="J28" s="7"/>
      <c r="K28" s="7"/>
      <c r="L28" s="90"/>
      <c r="M28" s="7"/>
      <c r="N28" s="7"/>
      <c r="O28" s="7"/>
      <c r="P28" s="7"/>
      <c r="Q28" s="7"/>
      <c r="R28" s="7"/>
      <c r="S28" s="7"/>
      <c r="T28" s="56"/>
      <c r="U28" s="56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52" customFormat="1" ht="15" customHeight="1" thickBot="1" x14ac:dyDescent="0.4">
      <c r="A29" s="9"/>
      <c r="B29" s="9"/>
      <c r="C29" s="9"/>
      <c r="D29" s="9"/>
      <c r="E29" s="88"/>
      <c r="F29" s="79"/>
      <c r="G29" s="23"/>
      <c r="H29" s="7"/>
      <c r="I29" s="7"/>
      <c r="J29" s="7"/>
      <c r="K29" s="7"/>
      <c r="L29" s="90"/>
      <c r="M29" s="7"/>
      <c r="N29" s="7"/>
      <c r="O29" s="7"/>
      <c r="P29" s="7"/>
      <c r="Q29" s="7"/>
      <c r="R29" s="7"/>
      <c r="S29" s="7"/>
      <c r="T29" s="56"/>
      <c r="U29" s="56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52" customFormat="1" ht="15" customHeight="1" thickBot="1" x14ac:dyDescent="0.4">
      <c r="A30" s="9" t="s">
        <v>115</v>
      </c>
      <c r="B30" s="9"/>
      <c r="C30" s="9"/>
      <c r="D30" s="9"/>
      <c r="E30" s="91">
        <f>E19+E28</f>
        <v>82066326.010000005</v>
      </c>
      <c r="F30" s="79"/>
      <c r="G30" s="23"/>
      <c r="H30" s="9"/>
      <c r="I30" s="9"/>
      <c r="J30" s="9"/>
      <c r="K30" s="9"/>
      <c r="L30" s="91"/>
      <c r="M30" s="7"/>
      <c r="N30" s="7"/>
      <c r="O30" s="7"/>
      <c r="P30" s="7"/>
      <c r="Q30" s="7"/>
      <c r="R30" s="7"/>
      <c r="S30" s="7"/>
      <c r="T30" s="56"/>
      <c r="U30" s="56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s="52" customFormat="1" ht="15" customHeight="1" thickBot="1" x14ac:dyDescent="0.4">
      <c r="A31" s="26"/>
      <c r="B31" s="26"/>
      <c r="C31" s="26"/>
      <c r="D31" s="26"/>
      <c r="E31" s="92"/>
      <c r="F31" s="93"/>
      <c r="G31" s="29"/>
      <c r="H31" s="30"/>
      <c r="I31" s="30"/>
      <c r="J31" s="30"/>
      <c r="K31" s="30"/>
      <c r="L31" s="94"/>
      <c r="M31" s="30"/>
      <c r="N31" s="30"/>
      <c r="O31" s="30"/>
      <c r="P31" s="30"/>
      <c r="Q31" s="30"/>
      <c r="R31" s="30"/>
      <c r="S31" s="30"/>
      <c r="T31" s="56"/>
      <c r="U31" s="56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s="52" customFormat="1" ht="15" customHeight="1" thickTop="1" x14ac:dyDescent="0.35">
      <c r="A32" s="9"/>
      <c r="B32" s="9"/>
      <c r="C32" s="9"/>
      <c r="D32" s="9"/>
      <c r="E32" s="95"/>
      <c r="F32" s="79"/>
      <c r="G32" s="23"/>
      <c r="H32" s="7"/>
      <c r="I32" s="7"/>
      <c r="J32" s="7"/>
      <c r="K32" s="7"/>
      <c r="L32" s="90"/>
      <c r="M32" s="7"/>
      <c r="N32" s="7"/>
      <c r="O32" s="7"/>
      <c r="P32" s="7"/>
      <c r="Q32" s="7"/>
      <c r="R32" s="7"/>
      <c r="S32" s="7"/>
      <c r="T32" s="56"/>
      <c r="U32" s="56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s="52" customFormat="1" ht="15" customHeight="1" x14ac:dyDescent="0.35">
      <c r="A33" s="16" t="s">
        <v>6</v>
      </c>
      <c r="B33" s="9"/>
      <c r="C33" s="9"/>
      <c r="D33" s="9"/>
      <c r="E33" s="95"/>
      <c r="F33" s="79"/>
      <c r="G33" s="23"/>
      <c r="H33" s="1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56"/>
      <c r="U33" s="56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s="52" customFormat="1" ht="15" customHeight="1" x14ac:dyDescent="0.35">
      <c r="A34" s="9"/>
      <c r="B34" s="9"/>
      <c r="C34" s="9"/>
      <c r="D34" s="9"/>
      <c r="E34" s="95"/>
      <c r="F34" s="79"/>
      <c r="G34" s="23"/>
      <c r="H34" s="9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56"/>
      <c r="U34" s="56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s="52" customFormat="1" ht="15" customHeight="1" x14ac:dyDescent="0.35">
      <c r="A35" s="15" t="str">
        <f>"Accruals since "&amp;MONTH(B5)&amp;"/"&amp;DAY(B5)</f>
        <v>Accruals since 6/22</v>
      </c>
      <c r="B35" s="13" t="s">
        <v>116</v>
      </c>
      <c r="C35" s="15"/>
      <c r="D35" s="15"/>
      <c r="E35" s="15" t="s">
        <v>12</v>
      </c>
      <c r="F35" s="79"/>
      <c r="G35" s="23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56"/>
      <c r="U35" s="56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s="52" customFormat="1" ht="15" customHeight="1" x14ac:dyDescent="0.35">
      <c r="A36" s="7" t="s">
        <v>11</v>
      </c>
      <c r="B36" s="96">
        <v>1036.45</v>
      </c>
      <c r="C36" s="9"/>
      <c r="D36" s="9"/>
      <c r="E36" s="79">
        <f>+B36*($B$3-$B$5)</f>
        <v>8291.6</v>
      </c>
      <c r="F36" s="79"/>
      <c r="G36" s="23"/>
      <c r="H36" s="7"/>
      <c r="I36" s="7"/>
      <c r="J36" s="1"/>
      <c r="K36" s="7"/>
      <c r="L36" s="97"/>
      <c r="M36" s="7"/>
      <c r="N36" s="7"/>
      <c r="O36" s="7"/>
      <c r="P36" s="7"/>
      <c r="Q36" s="7"/>
      <c r="R36" s="7"/>
      <c r="S36" s="7"/>
      <c r="T36" s="56"/>
      <c r="U36" s="5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s="52" customFormat="1" ht="15" customHeight="1" x14ac:dyDescent="0.35">
      <c r="A37" s="7" t="s">
        <v>37</v>
      </c>
      <c r="B37" s="96">
        <v>16.9575</v>
      </c>
      <c r="C37" s="9"/>
      <c r="D37" s="9"/>
      <c r="E37" s="79">
        <f t="shared" ref="E37:E43" si="0">+B37*($B$3-$B$5)</f>
        <v>135.66</v>
      </c>
      <c r="F37" s="79"/>
      <c r="G37" s="23"/>
      <c r="H37" s="7"/>
      <c r="I37" s="7"/>
      <c r="J37" s="1"/>
      <c r="K37" s="7"/>
      <c r="L37" s="97"/>
      <c r="M37" s="7"/>
      <c r="N37" s="7"/>
      <c r="O37" s="7"/>
      <c r="P37" s="7"/>
      <c r="Q37" s="7"/>
      <c r="R37" s="7"/>
      <c r="S37" s="7"/>
      <c r="T37" s="56"/>
      <c r="U37" s="56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s="52" customFormat="1" ht="15" customHeight="1" x14ac:dyDescent="0.35">
      <c r="A38" s="7" t="s">
        <v>38</v>
      </c>
      <c r="B38" s="96">
        <v>48815.020000007098</v>
      </c>
      <c r="C38" s="9"/>
      <c r="D38" s="9"/>
      <c r="E38" s="98">
        <f>+B38</f>
        <v>48815.020000007098</v>
      </c>
      <c r="F38" s="79"/>
      <c r="G38" s="23"/>
      <c r="H38" s="7"/>
      <c r="I38" s="7"/>
      <c r="J38" s="1"/>
      <c r="K38" s="7"/>
      <c r="L38" s="97"/>
      <c r="M38" s="7"/>
      <c r="N38" s="7"/>
      <c r="O38" s="7"/>
      <c r="P38" s="7"/>
      <c r="Q38" s="7"/>
      <c r="R38" s="7"/>
      <c r="S38" s="7"/>
      <c r="T38" s="56"/>
      <c r="U38" s="56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s="52" customFormat="1" ht="15" customHeight="1" x14ac:dyDescent="0.35">
      <c r="A39" s="7" t="s">
        <v>7</v>
      </c>
      <c r="B39" s="99">
        <v>60.87</v>
      </c>
      <c r="C39" s="9"/>
      <c r="D39" s="9"/>
      <c r="E39" s="79">
        <f t="shared" si="0"/>
        <v>486.96</v>
      </c>
      <c r="F39" s="79"/>
      <c r="G39" s="23"/>
      <c r="H39" s="7"/>
      <c r="I39" s="90"/>
      <c r="J39" s="31"/>
      <c r="K39" s="97"/>
      <c r="L39" s="100"/>
      <c r="M39" s="101"/>
      <c r="N39" s="7"/>
      <c r="O39" s="7"/>
      <c r="P39" s="7"/>
      <c r="Q39" s="7"/>
      <c r="R39" s="7"/>
      <c r="S39" s="7"/>
      <c r="T39" s="56"/>
      <c r="U39" s="56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s="52" customFormat="1" ht="15" customHeight="1" x14ac:dyDescent="0.35">
      <c r="A40" s="7" t="s">
        <v>9</v>
      </c>
      <c r="B40" s="99">
        <v>26.41</v>
      </c>
      <c r="C40" s="9"/>
      <c r="D40" s="9"/>
      <c r="E40" s="79">
        <f t="shared" si="0"/>
        <v>211.28</v>
      </c>
      <c r="F40" s="79"/>
      <c r="G40" s="23"/>
      <c r="H40" s="7"/>
      <c r="I40" s="90"/>
      <c r="J40" s="31"/>
      <c r="K40" s="97"/>
      <c r="L40" s="97"/>
      <c r="M40" s="102"/>
      <c r="N40" s="7"/>
      <c r="O40" s="7"/>
      <c r="P40" s="7"/>
      <c r="Q40" s="7"/>
      <c r="R40" s="7"/>
      <c r="S40" s="7"/>
      <c r="T40" s="56"/>
      <c r="U40" s="56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s="52" customFormat="1" ht="15" customHeight="1" x14ac:dyDescent="0.35">
      <c r="A41" s="7" t="s">
        <v>8</v>
      </c>
      <c r="B41" s="99">
        <v>15.41</v>
      </c>
      <c r="C41" s="9"/>
      <c r="D41" s="9"/>
      <c r="E41" s="79">
        <f t="shared" si="0"/>
        <v>123.28</v>
      </c>
      <c r="F41" s="79"/>
      <c r="G41" s="23"/>
      <c r="H41" s="7"/>
      <c r="I41" s="90"/>
      <c r="J41" s="31"/>
      <c r="K41" s="97"/>
      <c r="L41" s="97"/>
      <c r="M41" s="102"/>
      <c r="N41" s="7"/>
      <c r="O41" s="7"/>
      <c r="P41" s="7"/>
      <c r="Q41" s="7"/>
      <c r="R41" s="7"/>
      <c r="S41" s="7"/>
      <c r="T41" s="56"/>
      <c r="U41" s="56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s="52" customFormat="1" ht="15" customHeight="1" x14ac:dyDescent="0.35">
      <c r="A42" s="7" t="s">
        <v>10</v>
      </c>
      <c r="B42" s="99">
        <v>0.65</v>
      </c>
      <c r="C42" s="9"/>
      <c r="D42" s="9"/>
      <c r="E42" s="79">
        <f t="shared" si="0"/>
        <v>5.2</v>
      </c>
      <c r="F42" s="79"/>
      <c r="G42" s="23"/>
      <c r="H42" s="7"/>
      <c r="I42" s="90"/>
      <c r="J42" s="31"/>
      <c r="K42" s="97"/>
      <c r="L42" s="97"/>
      <c r="M42" s="103"/>
      <c r="N42" s="7"/>
      <c r="O42" s="7"/>
      <c r="P42" s="7"/>
      <c r="Q42" s="7"/>
      <c r="R42" s="7"/>
      <c r="S42" s="7"/>
      <c r="T42" s="56"/>
      <c r="U42" s="56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52" customFormat="1" ht="15" customHeight="1" x14ac:dyDescent="0.35">
      <c r="A43" s="7" t="s">
        <v>117</v>
      </c>
      <c r="B43" s="99">
        <v>0.73</v>
      </c>
      <c r="C43" s="9"/>
      <c r="D43" s="9"/>
      <c r="E43" s="79">
        <f t="shared" si="0"/>
        <v>5.84</v>
      </c>
      <c r="F43" s="79"/>
      <c r="G43" s="23"/>
      <c r="H43" s="7"/>
      <c r="I43" s="90"/>
      <c r="J43" s="31"/>
      <c r="K43" s="97"/>
      <c r="L43" s="97"/>
      <c r="M43" s="103"/>
      <c r="N43" s="7"/>
      <c r="O43" s="7"/>
      <c r="P43" s="7"/>
      <c r="Q43" s="7"/>
      <c r="R43" s="7"/>
      <c r="S43" s="7"/>
      <c r="T43" s="56"/>
      <c r="U43" s="56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s="52" customFormat="1" ht="15" customHeight="1" x14ac:dyDescent="0.35">
      <c r="A44" s="104" t="str">
        <f>"TOTAL Liabilities Accrued since "&amp;MONTH(B5)&amp;"/"&amp;DAY(B5)</f>
        <v>TOTAL Liabilities Accrued since 6/22</v>
      </c>
      <c r="B44" s="105"/>
      <c r="C44" s="105"/>
      <c r="D44" s="105"/>
      <c r="E44" s="106">
        <f>SUM(E36:E43)</f>
        <v>58074.840000007091</v>
      </c>
      <c r="F44" s="79"/>
      <c r="G44" s="23"/>
      <c r="H44" s="7"/>
      <c r="I44" s="7"/>
      <c r="J44" s="31"/>
      <c r="K44" s="7"/>
      <c r="L44" s="97"/>
      <c r="M44" s="101"/>
      <c r="N44" s="7"/>
      <c r="O44" s="7"/>
      <c r="P44" s="7"/>
      <c r="Q44" s="7"/>
      <c r="R44" s="1"/>
      <c r="S44" s="7"/>
      <c r="T44" s="56"/>
      <c r="U44" s="56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s="52" customFormat="1" ht="15" customHeight="1" x14ac:dyDescent="0.35">
      <c r="A45" s="7"/>
      <c r="B45" s="7"/>
      <c r="C45" s="7"/>
      <c r="D45" s="7"/>
      <c r="E45" s="79"/>
      <c r="F45" s="79"/>
      <c r="G45" s="23"/>
      <c r="H45" s="7"/>
      <c r="I45" s="7"/>
      <c r="J45" s="7"/>
      <c r="K45" s="7"/>
      <c r="L45" s="101"/>
      <c r="M45" s="7"/>
      <c r="N45" s="7"/>
      <c r="O45" s="7"/>
      <c r="P45" s="7"/>
      <c r="Q45" s="7"/>
      <c r="R45" s="1"/>
      <c r="S45" s="7"/>
      <c r="T45" s="56"/>
      <c r="U45" s="56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52" customFormat="1" ht="15" customHeight="1" x14ac:dyDescent="0.35">
      <c r="A46" s="107" t="s">
        <v>118</v>
      </c>
      <c r="B46" s="13"/>
      <c r="C46" s="13"/>
      <c r="D46" s="13"/>
      <c r="E46" s="108" t="s">
        <v>119</v>
      </c>
      <c r="F46" s="79"/>
      <c r="G46" s="23"/>
      <c r="H46" s="7"/>
      <c r="I46" s="90"/>
      <c r="J46" s="7"/>
      <c r="K46" s="7"/>
      <c r="L46" s="7"/>
      <c r="M46" s="7"/>
      <c r="N46" s="7"/>
      <c r="O46" s="7"/>
      <c r="P46" s="7"/>
      <c r="Q46" s="7"/>
      <c r="R46" s="1"/>
      <c r="S46" s="7"/>
      <c r="T46" s="56"/>
      <c r="U46" s="5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52" customFormat="1" ht="15" customHeight="1" x14ac:dyDescent="0.35">
      <c r="A47" s="7" t="s">
        <v>11</v>
      </c>
      <c r="B47" s="109">
        <v>0</v>
      </c>
      <c r="C47" s="7"/>
      <c r="D47" s="7"/>
      <c r="E47" s="110">
        <v>86160.25</v>
      </c>
      <c r="F47" s="79"/>
      <c r="G47" s="23"/>
      <c r="H47" s="1"/>
      <c r="I47" s="7"/>
      <c r="J47" s="7"/>
      <c r="K47" s="111"/>
      <c r="L47" s="1"/>
      <c r="M47" s="7"/>
      <c r="N47" s="7"/>
      <c r="O47" s="7"/>
      <c r="P47" s="7"/>
      <c r="Q47" s="7"/>
      <c r="R47" s="1"/>
      <c r="S47" s="7"/>
      <c r="T47" s="56"/>
      <c r="U47" s="56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s="52" customFormat="1" ht="15" customHeight="1" x14ac:dyDescent="0.35">
      <c r="A48" s="7" t="s">
        <v>37</v>
      </c>
      <c r="B48" s="109">
        <v>0</v>
      </c>
      <c r="C48" s="7"/>
      <c r="D48" s="7"/>
      <c r="E48" s="110">
        <v>-135.66</v>
      </c>
      <c r="F48" s="79"/>
      <c r="G48" s="23"/>
      <c r="H48" s="1"/>
      <c r="I48" s="7"/>
      <c r="J48" s="7"/>
      <c r="K48" s="111"/>
      <c r="L48" s="1"/>
      <c r="M48" s="7"/>
      <c r="N48" s="7"/>
      <c r="O48" s="7"/>
      <c r="P48" s="7"/>
      <c r="Q48" s="7"/>
      <c r="R48" s="1"/>
      <c r="S48" s="7"/>
      <c r="T48" s="56"/>
      <c r="U48" s="56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s="52" customFormat="1" ht="15" customHeight="1" x14ac:dyDescent="0.35">
      <c r="A49" s="7" t="s">
        <v>38</v>
      </c>
      <c r="B49" s="109">
        <v>0</v>
      </c>
      <c r="C49" s="7"/>
      <c r="D49" s="7"/>
      <c r="E49" s="110">
        <v>0</v>
      </c>
      <c r="F49" s="79"/>
      <c r="G49" s="23"/>
      <c r="H49" s="1"/>
      <c r="I49" s="7"/>
      <c r="J49" s="7"/>
      <c r="K49" s="111"/>
      <c r="L49" s="1"/>
      <c r="M49" s="7"/>
      <c r="N49" s="7"/>
      <c r="O49" s="7"/>
      <c r="P49" s="7"/>
      <c r="Q49" s="7"/>
      <c r="R49" s="1"/>
      <c r="S49" s="7"/>
      <c r="T49" s="56"/>
      <c r="U49" s="56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s="52" customFormat="1" ht="15" customHeight="1" x14ac:dyDescent="0.35">
      <c r="A50" s="7" t="s">
        <v>7</v>
      </c>
      <c r="B50" s="112">
        <v>0</v>
      </c>
      <c r="C50" s="7"/>
      <c r="D50" s="7"/>
      <c r="E50" s="110">
        <v>0</v>
      </c>
      <c r="F50" s="79"/>
      <c r="G50" s="23"/>
      <c r="H50" s="113"/>
      <c r="I50" s="90"/>
      <c r="J50" s="7"/>
      <c r="K50" s="111"/>
      <c r="L50" s="1"/>
      <c r="M50" s="7"/>
      <c r="N50" s="7"/>
      <c r="O50" s="7"/>
      <c r="P50" s="7"/>
      <c r="Q50" s="7"/>
      <c r="R50" s="1"/>
      <c r="S50" s="7"/>
      <c r="T50" s="56"/>
      <c r="U50" s="56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s="52" customFormat="1" ht="15" customHeight="1" x14ac:dyDescent="0.35">
      <c r="A51" s="7" t="s">
        <v>9</v>
      </c>
      <c r="B51" s="112">
        <v>0</v>
      </c>
      <c r="C51" s="7"/>
      <c r="D51" s="7"/>
      <c r="E51" s="110">
        <v>0</v>
      </c>
      <c r="F51" s="79"/>
      <c r="G51" s="23"/>
      <c r="H51" s="1"/>
      <c r="I51" s="90"/>
      <c r="J51" s="7"/>
      <c r="K51" s="111"/>
      <c r="L51" s="1"/>
      <c r="M51" s="7"/>
      <c r="N51" s="7"/>
      <c r="O51" s="7"/>
      <c r="P51" s="7"/>
      <c r="Q51" s="7"/>
      <c r="R51" s="1"/>
      <c r="S51" s="7"/>
      <c r="T51" s="56"/>
      <c r="U51" s="56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s="52" customFormat="1" ht="15" customHeight="1" x14ac:dyDescent="0.35">
      <c r="A52" s="7" t="s">
        <v>8</v>
      </c>
      <c r="B52" s="112">
        <v>0</v>
      </c>
      <c r="C52" s="7"/>
      <c r="D52" s="7"/>
      <c r="E52" s="110">
        <v>0</v>
      </c>
      <c r="F52" s="79"/>
      <c r="G52" s="23"/>
      <c r="H52" s="7"/>
      <c r="I52" s="90"/>
      <c r="J52" s="7"/>
      <c r="K52" s="111"/>
      <c r="L52" s="1"/>
      <c r="M52" s="7"/>
      <c r="N52" s="7"/>
      <c r="O52" s="7"/>
      <c r="P52" s="7"/>
      <c r="Q52" s="7"/>
      <c r="R52" s="1"/>
      <c r="S52" s="7"/>
      <c r="T52" s="56"/>
      <c r="U52" s="56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s="52" customFormat="1" ht="15" customHeight="1" x14ac:dyDescent="0.35">
      <c r="A53" s="7" t="s">
        <v>10</v>
      </c>
      <c r="B53" s="112">
        <v>0</v>
      </c>
      <c r="C53" s="7"/>
      <c r="D53" s="7"/>
      <c r="E53" s="110">
        <v>0</v>
      </c>
      <c r="F53" s="79"/>
      <c r="G53" s="23"/>
      <c r="H53" s="1"/>
      <c r="I53" s="90"/>
      <c r="J53" s="7"/>
      <c r="K53" s="111"/>
      <c r="L53" s="7"/>
      <c r="M53" s="7"/>
      <c r="N53" s="7"/>
      <c r="O53" s="7"/>
      <c r="P53" s="7"/>
      <c r="Q53" s="7"/>
      <c r="R53" s="1"/>
      <c r="S53" s="7"/>
      <c r="T53" s="56"/>
      <c r="U53" s="56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52" customFormat="1" ht="15" customHeight="1" x14ac:dyDescent="0.35">
      <c r="A54" s="7" t="s">
        <v>117</v>
      </c>
      <c r="B54" s="112">
        <v>0</v>
      </c>
      <c r="C54" s="7"/>
      <c r="D54" s="7"/>
      <c r="E54" s="110">
        <v>0</v>
      </c>
      <c r="F54" s="79"/>
      <c r="G54" s="23"/>
      <c r="H54" s="1"/>
      <c r="I54" s="90"/>
      <c r="J54" s="7"/>
      <c r="K54" s="111"/>
      <c r="L54" s="7"/>
      <c r="M54" s="7"/>
      <c r="N54" s="7"/>
      <c r="O54" s="7"/>
      <c r="P54" s="7"/>
      <c r="Q54" s="7"/>
      <c r="R54" s="1"/>
      <c r="S54" s="7"/>
      <c r="T54" s="56"/>
      <c r="U54" s="56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s="52" customFormat="1" ht="15" customHeight="1" x14ac:dyDescent="0.35">
      <c r="A55" s="104" t="str">
        <f>"TOTAL Liabilities Accrued as of "&amp;MONTH(B5)&amp;"/"&amp;DAY(B5)</f>
        <v>TOTAL Liabilities Accrued as of 6/22</v>
      </c>
      <c r="B55" s="105"/>
      <c r="C55" s="105"/>
      <c r="D55" s="105"/>
      <c r="E55" s="106">
        <f>SUM(E47:E54)</f>
        <v>86024.59</v>
      </c>
      <c r="F55" s="88"/>
      <c r="G55" s="23"/>
      <c r="H55" s="1"/>
      <c r="I55" s="1"/>
      <c r="J55" s="31"/>
      <c r="K55" s="7"/>
      <c r="L55" s="7"/>
      <c r="M55" s="7"/>
      <c r="N55" s="7"/>
      <c r="O55" s="7"/>
      <c r="P55" s="7"/>
      <c r="Q55" s="7"/>
      <c r="R55" s="7"/>
      <c r="S55" s="7"/>
      <c r="T55" s="56"/>
      <c r="U55" s="56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s="52" customFormat="1" ht="15" customHeight="1" x14ac:dyDescent="0.35">
      <c r="A56" s="9"/>
      <c r="B56" s="7"/>
      <c r="C56" s="7"/>
      <c r="D56" s="7"/>
      <c r="E56" s="88"/>
      <c r="F56" s="88"/>
      <c r="G56" s="23"/>
      <c r="H56" s="1"/>
      <c r="I56" s="1"/>
      <c r="J56" s="31"/>
      <c r="K56" s="7"/>
      <c r="L56" s="7"/>
      <c r="M56" s="7"/>
      <c r="N56" s="7"/>
      <c r="O56" s="7"/>
      <c r="P56" s="7"/>
      <c r="Q56" s="7"/>
      <c r="R56" s="7"/>
      <c r="S56" s="7"/>
      <c r="T56" s="56"/>
      <c r="U56" s="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s="52" customFormat="1" ht="15" customHeight="1" x14ac:dyDescent="0.35">
      <c r="A57" s="7" t="s">
        <v>120</v>
      </c>
      <c r="B57" s="7"/>
      <c r="C57" s="7"/>
      <c r="D57" s="7"/>
      <c r="E57" s="114">
        <v>0</v>
      </c>
      <c r="F57" s="79"/>
      <c r="G57" s="23"/>
      <c r="H57" s="1"/>
      <c r="I57" s="1"/>
      <c r="J57" s="1"/>
      <c r="K57" s="7"/>
      <c r="L57" s="7"/>
      <c r="M57" s="7"/>
      <c r="N57" s="7"/>
      <c r="O57" s="7"/>
      <c r="P57" s="7"/>
      <c r="Q57" s="7"/>
      <c r="R57" s="7"/>
      <c r="S57" s="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s="52" customFormat="1" ht="15" customHeight="1" x14ac:dyDescent="0.35">
      <c r="A58" s="7" t="s">
        <v>121</v>
      </c>
      <c r="B58" s="7"/>
      <c r="C58" s="7"/>
      <c r="D58" s="7"/>
      <c r="E58" s="115">
        <v>6922226.5800000001</v>
      </c>
      <c r="F58" s="79"/>
      <c r="G58" s="23"/>
      <c r="H58" s="1"/>
      <c r="I58" s="1"/>
      <c r="J58" s="1"/>
      <c r="K58" s="7"/>
      <c r="L58" s="7"/>
      <c r="M58" s="7"/>
      <c r="N58" s="7"/>
      <c r="O58" s="7"/>
      <c r="P58" s="7"/>
      <c r="Q58" s="7"/>
      <c r="R58" s="7"/>
      <c r="S58" s="7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s="52" customFormat="1" ht="15" customHeight="1" x14ac:dyDescent="0.35">
      <c r="A59" s="1"/>
      <c r="B59" s="7"/>
      <c r="C59" s="7"/>
      <c r="D59" s="7"/>
      <c r="E59" s="79"/>
      <c r="F59" s="79"/>
      <c r="G59" s="23"/>
      <c r="H59" s="1"/>
      <c r="I59" s="1"/>
      <c r="J59" s="1"/>
      <c r="K59" s="7"/>
      <c r="L59" s="7"/>
      <c r="M59" s="7"/>
      <c r="N59" s="7"/>
      <c r="O59" s="7"/>
      <c r="P59" s="7"/>
      <c r="Q59" s="7"/>
      <c r="R59" s="7"/>
      <c r="S59" s="7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s="52" customFormat="1" ht="15" customHeight="1" x14ac:dyDescent="0.35">
      <c r="A60" s="9" t="s">
        <v>122</v>
      </c>
      <c r="B60" s="7"/>
      <c r="C60" s="7"/>
      <c r="D60" s="7"/>
      <c r="E60" s="116">
        <f>E44+E55+E57+E58</f>
        <v>7066326.0100000072</v>
      </c>
      <c r="F60" s="79"/>
      <c r="G60" s="23"/>
      <c r="H60" s="9"/>
      <c r="I60" s="7"/>
      <c r="J60" s="7"/>
      <c r="K60" s="7"/>
      <c r="L60" s="88"/>
      <c r="M60" s="7"/>
      <c r="N60" s="7"/>
      <c r="O60" s="7"/>
      <c r="P60" s="7"/>
      <c r="Q60" s="7"/>
      <c r="R60" s="7"/>
      <c r="S60" s="7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s="52" customFormat="1" ht="15" customHeight="1" thickBot="1" x14ac:dyDescent="0.4">
      <c r="A61" s="9"/>
      <c r="B61" s="7"/>
      <c r="C61" s="7"/>
      <c r="D61" s="7"/>
      <c r="E61" s="79"/>
      <c r="F61" s="79"/>
      <c r="G61" s="23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s="52" customFormat="1" ht="15" customHeight="1" thickBot="1" x14ac:dyDescent="0.4">
      <c r="A62" s="9" t="s">
        <v>123</v>
      </c>
      <c r="B62" s="7"/>
      <c r="C62" s="7"/>
      <c r="D62" s="7"/>
      <c r="E62" s="91">
        <f>E30-E60</f>
        <v>75000000</v>
      </c>
      <c r="F62" s="95"/>
      <c r="G62" s="23"/>
      <c r="H62" s="9"/>
      <c r="I62" s="7"/>
      <c r="J62" s="7"/>
      <c r="K62" s="7"/>
      <c r="L62" s="91"/>
      <c r="M62" s="7"/>
      <c r="N62" s="7"/>
      <c r="O62" s="7"/>
      <c r="P62" s="7"/>
      <c r="Q62" s="7"/>
      <c r="R62" s="7"/>
      <c r="S62" s="7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s="52" customFormat="1" ht="15" customHeight="1" x14ac:dyDescent="0.35">
      <c r="A63" s="9"/>
      <c r="B63" s="7"/>
      <c r="C63" s="7"/>
      <c r="D63" s="7"/>
      <c r="E63" s="79"/>
      <c r="F63" s="79"/>
      <c r="G63" s="23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s="52" customFormat="1" ht="15" customHeight="1" x14ac:dyDescent="0.35">
      <c r="A64" s="7"/>
      <c r="B64" s="7"/>
      <c r="C64" s="7"/>
      <c r="D64" s="25"/>
      <c r="E64" s="79"/>
      <c r="F64" s="79"/>
      <c r="G64" s="23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s="52" customFormat="1" ht="15" customHeight="1" x14ac:dyDescent="0.35">
      <c r="A65" s="7"/>
      <c r="B65" s="7"/>
      <c r="C65" s="7"/>
      <c r="D65" s="7"/>
      <c r="E65" s="79"/>
      <c r="F65" s="79"/>
      <c r="G65" s="23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s="52" customFormat="1" ht="15" customHeight="1" x14ac:dyDescent="0.35">
      <c r="A66" s="7"/>
      <c r="B66" s="7"/>
      <c r="C66" s="7"/>
      <c r="D66" s="7"/>
      <c r="E66" s="117"/>
      <c r="F66" s="79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s="52" customFormat="1" ht="15" customHeight="1" x14ac:dyDescent="0.35">
      <c r="A67" s="7"/>
      <c r="B67" s="7"/>
      <c r="C67" s="7"/>
      <c r="D67" s="7"/>
      <c r="E67" s="79"/>
      <c r="F67" s="79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s="52" customFormat="1" ht="15" customHeight="1" x14ac:dyDescent="0.35">
      <c r="A68" s="7"/>
      <c r="B68" s="7"/>
      <c r="C68" s="7"/>
      <c r="D68" s="7"/>
      <c r="E68" s="79"/>
      <c r="F68" s="79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s="52" customFormat="1" ht="15" customHeight="1" x14ac:dyDescent="0.35">
      <c r="A69" s="7"/>
      <c r="B69" s="7"/>
      <c r="C69" s="7"/>
      <c r="D69" s="1"/>
      <c r="E69" s="31"/>
      <c r="F69" s="79"/>
      <c r="G69" s="7"/>
      <c r="H69" s="88"/>
      <c r="I69" s="7"/>
      <c r="J69" s="7"/>
      <c r="K69" s="7"/>
      <c r="L69" s="90"/>
      <c r="M69" s="118"/>
      <c r="N69" s="7"/>
      <c r="O69" s="7"/>
      <c r="P69" s="7"/>
      <c r="Q69" s="7"/>
      <c r="R69" s="7"/>
      <c r="S69" s="7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s="52" customFormat="1" ht="15" customHeight="1" x14ac:dyDescent="0.35">
      <c r="A70" s="7"/>
      <c r="B70" s="25"/>
      <c r="C70" s="7"/>
      <c r="D70" s="7"/>
      <c r="E70" s="79"/>
      <c r="F70" s="79"/>
      <c r="G70" s="7"/>
      <c r="H70" s="88"/>
      <c r="I70" s="7"/>
      <c r="J70" s="7"/>
      <c r="K70" s="7"/>
      <c r="L70" s="90"/>
      <c r="M70" s="7"/>
      <c r="N70" s="7"/>
      <c r="O70" s="7"/>
      <c r="P70" s="7"/>
      <c r="Q70" s="7"/>
      <c r="R70" s="7"/>
      <c r="S70" s="7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s="52" customFormat="1" ht="15" customHeight="1" x14ac:dyDescent="0.35">
      <c r="A71" s="7"/>
      <c r="B71" s="25"/>
      <c r="C71" s="7"/>
      <c r="D71" s="7"/>
      <c r="E71" s="79"/>
      <c r="F71" s="79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s="52" customFormat="1" ht="15" customHeight="1" x14ac:dyDescent="0.35">
      <c r="A72" s="7"/>
      <c r="B72" s="25"/>
      <c r="C72" s="7"/>
      <c r="D72" s="7"/>
      <c r="E72" s="79"/>
      <c r="F72" s="79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s="52" customFormat="1" ht="15" customHeight="1" x14ac:dyDescent="0.35">
      <c r="A73" s="7"/>
      <c r="B73" s="25"/>
      <c r="C73" s="7"/>
      <c r="D73" s="7"/>
      <c r="E73" s="79"/>
      <c r="F73" s="79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s="52" customFormat="1" ht="15" customHeight="1" x14ac:dyDescent="0.35">
      <c r="A74" s="33"/>
      <c r="B74" s="25"/>
      <c r="C74" s="7"/>
      <c r="D74" s="7"/>
      <c r="E74" s="79"/>
      <c r="F74" s="79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s="52" customFormat="1" ht="15" customHeight="1" x14ac:dyDescent="0.35">
      <c r="A75" s="7"/>
      <c r="B75" s="25"/>
      <c r="C75" s="7"/>
      <c r="D75" s="7"/>
      <c r="E75" s="79"/>
      <c r="F75" s="79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s="52" customFormat="1" ht="15" customHeight="1" x14ac:dyDescent="0.35">
      <c r="A76" s="7"/>
      <c r="B76" s="25"/>
      <c r="C76" s="7"/>
      <c r="D76" s="7"/>
      <c r="E76" s="79"/>
      <c r="F76" s="79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s="52" customFormat="1" ht="15" customHeight="1" x14ac:dyDescent="0.35">
      <c r="A77" s="7"/>
      <c r="B77" s="25"/>
      <c r="C77" s="7"/>
      <c r="D77" s="7"/>
      <c r="E77" s="79"/>
      <c r="F77" s="79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s="52" customFormat="1" ht="15" customHeight="1" x14ac:dyDescent="0.35">
      <c r="A78" s="7"/>
      <c r="B78" s="25"/>
      <c r="C78" s="7"/>
      <c r="D78" s="7"/>
      <c r="E78" s="79"/>
      <c r="F78" s="79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s="52" customFormat="1" ht="15" customHeight="1" x14ac:dyDescent="0.35">
      <c r="A79" s="7"/>
      <c r="B79" s="25"/>
      <c r="C79" s="7"/>
      <c r="D79" s="7"/>
      <c r="E79" s="79"/>
      <c r="F79" s="79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s="52" customFormat="1" ht="15" customHeight="1" x14ac:dyDescent="0.35">
      <c r="A80" s="7"/>
      <c r="B80" s="25"/>
      <c r="C80" s="7"/>
      <c r="D80" s="7"/>
      <c r="E80" s="79"/>
      <c r="F80" s="79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s="52" customFormat="1" ht="15" customHeight="1" x14ac:dyDescent="0.35">
      <c r="A81" s="7"/>
      <c r="B81" s="25"/>
      <c r="C81" s="7"/>
      <c r="D81" s="7"/>
      <c r="E81" s="79"/>
      <c r="F81" s="79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s="52" customFormat="1" ht="15" customHeight="1" x14ac:dyDescent="0.35">
      <c r="A82" s="7"/>
      <c r="B82" s="25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s="52" customFormat="1" ht="15" customHeight="1" x14ac:dyDescent="0.35">
      <c r="A83" s="7"/>
      <c r="B83" s="25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s="52" customFormat="1" ht="15" customHeight="1" x14ac:dyDescent="0.35">
      <c r="A84" s="7"/>
      <c r="B84" s="25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s="52" customFormat="1" ht="15" customHeight="1" x14ac:dyDescent="0.35">
      <c r="A85" s="7"/>
      <c r="B85" s="25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s="52" customFormat="1" ht="15" customHeight="1" x14ac:dyDescent="0.35">
      <c r="A86" s="7"/>
      <c r="B86" s="25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s="52" customFormat="1" ht="15" customHeight="1" x14ac:dyDescent="0.35">
      <c r="A87" s="7"/>
      <c r="B87" s="25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s="52" customFormat="1" ht="15" customHeight="1" x14ac:dyDescent="0.35">
      <c r="A88" s="7"/>
      <c r="B88" s="25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s="52" customFormat="1" ht="15" customHeight="1" x14ac:dyDescent="0.35">
      <c r="A89" s="7"/>
      <c r="B89" s="25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s="52" customFormat="1" ht="15" customHeight="1" x14ac:dyDescent="0.35">
      <c r="A90" s="7"/>
      <c r="B90" s="25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s="52" customFormat="1" ht="15" customHeight="1" x14ac:dyDescent="0.35">
      <c r="A91" s="7"/>
      <c r="B91" s="25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s="52" customFormat="1" ht="15" customHeight="1" x14ac:dyDescent="0.35">
      <c r="A92" s="7"/>
      <c r="B92" s="25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s="52" customFormat="1" ht="15" customHeight="1" x14ac:dyDescent="0.35">
      <c r="A93" s="7"/>
      <c r="B93" s="25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s="52" customFormat="1" ht="15" customHeight="1" x14ac:dyDescent="0.35">
      <c r="A94" s="7"/>
      <c r="B94" s="25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s="52" customFormat="1" ht="15" customHeight="1" x14ac:dyDescent="0.35">
      <c r="A95" s="7"/>
      <c r="B95" s="25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s="52" customFormat="1" ht="15" customHeight="1" x14ac:dyDescent="0.35">
      <c r="A96" s="7"/>
      <c r="B96" s="25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39" s="52" customFormat="1" ht="15" customHeight="1" x14ac:dyDescent="0.35">
      <c r="A97" s="7"/>
      <c r="B97" s="25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  <row r="98" spans="1:39" s="52" customFormat="1" ht="15" customHeight="1" x14ac:dyDescent="0.35">
      <c r="A98" s="7"/>
      <c r="B98" s="25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</row>
    <row r="99" spans="1:39" s="52" customFormat="1" ht="15" customHeight="1" x14ac:dyDescent="0.35">
      <c r="A99" s="7"/>
      <c r="B99" s="25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</row>
    <row r="100" spans="1:39" s="52" customFormat="1" ht="15" customHeight="1" x14ac:dyDescent="0.35">
      <c r="A100" s="7"/>
      <c r="B100" s="25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</row>
    <row r="101" spans="1:39" s="52" customFormat="1" ht="15" customHeight="1" x14ac:dyDescent="0.35">
      <c r="A101" s="7"/>
      <c r="B101" s="25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</row>
    <row r="102" spans="1:39" s="52" customFormat="1" ht="15" customHeight="1" x14ac:dyDescent="0.35">
      <c r="A102" s="7"/>
      <c r="B102" s="25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</row>
    <row r="103" spans="1:39" s="52" customFormat="1" ht="15" customHeight="1" x14ac:dyDescent="0.35">
      <c r="A103" s="7"/>
      <c r="B103" s="25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</row>
    <row r="104" spans="1:39" s="52" customFormat="1" ht="15" customHeight="1" x14ac:dyDescent="0.35">
      <c r="A104" s="7"/>
      <c r="B104" s="25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</row>
    <row r="105" spans="1:39" s="52" customFormat="1" ht="15" customHeight="1" x14ac:dyDescent="0.35">
      <c r="A105" s="7"/>
      <c r="B105" s="25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</row>
    <row r="106" spans="1:39" s="52" customFormat="1" ht="15" customHeight="1" x14ac:dyDescent="0.35">
      <c r="A106" s="7"/>
      <c r="B106" s="25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</row>
    <row r="107" spans="1:39" s="52" customFormat="1" ht="15" customHeight="1" x14ac:dyDescent="0.35">
      <c r="A107" s="7"/>
      <c r="B107" s="25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</row>
    <row r="108" spans="1:39" s="52" customFormat="1" ht="15" customHeight="1" x14ac:dyDescent="0.35">
      <c r="A108" s="7"/>
      <c r="B108" s="25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</row>
    <row r="109" spans="1:39" s="52" customFormat="1" ht="15" customHeight="1" x14ac:dyDescent="0.3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</row>
    <row r="110" spans="1:39" s="52" customFormat="1" ht="15" customHeight="1" x14ac:dyDescent="0.3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</row>
    <row r="111" spans="1:39" s="52" customFormat="1" ht="15" customHeight="1" x14ac:dyDescent="0.3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</row>
    <row r="112" spans="1:39" s="52" customFormat="1" ht="15" customHeight="1" x14ac:dyDescent="0.3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</row>
    <row r="113" spans="1:39" s="52" customFormat="1" ht="15" customHeight="1" x14ac:dyDescent="0.3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</row>
    <row r="114" spans="1:39" s="52" customFormat="1" ht="15" customHeight="1" x14ac:dyDescent="0.3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1"/>
      <c r="N114" s="7"/>
      <c r="O114" s="7"/>
      <c r="P114" s="7"/>
      <c r="Q114" s="7"/>
      <c r="R114" s="7"/>
      <c r="S114" s="7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</row>
    <row r="115" spans="1:39" s="52" customFormat="1" ht="1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</row>
    <row r="116" spans="1:39" s="52" customFormat="1" ht="1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</row>
    <row r="117" spans="1:39" s="52" customFormat="1" ht="1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</row>
    <row r="118" spans="1:39" s="52" customFormat="1" ht="1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</row>
    <row r="119" spans="1:39" s="52" customFormat="1" ht="1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</row>
    <row r="120" spans="1:39" s="52" customFormat="1" ht="1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</row>
    <row r="121" spans="1:39" s="52" customFormat="1" ht="1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</row>
    <row r="122" spans="1:39" s="52" customFormat="1" ht="1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39" s="52" customFormat="1" ht="1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39" s="52" customFormat="1" ht="1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39" s="52" customFormat="1" ht="1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39" s="52" customFormat="1" ht="1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</row>
    <row r="127" spans="1:39" s="52" customFormat="1" ht="1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</row>
    <row r="128" spans="1:39" s="52" customFormat="1" ht="1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</row>
    <row r="129" spans="1:39" s="52" customFormat="1" ht="1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</row>
    <row r="130" spans="1:39" s="52" customFormat="1" ht="1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</row>
    <row r="131" spans="1:39" s="52" customFormat="1" ht="1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</row>
    <row r="132" spans="1:39" s="52" customFormat="1" ht="1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</row>
    <row r="133" spans="1:39" s="52" customFormat="1" ht="1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</row>
    <row r="134" spans="1:39" s="52" customFormat="1" ht="1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</row>
    <row r="135" spans="1:39" s="52" customFormat="1" ht="1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</row>
    <row r="136" spans="1:39" s="52" customFormat="1" ht="1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</row>
    <row r="137" spans="1:39" s="52" customFormat="1" ht="1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1:39" s="52" customFormat="1" ht="1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1:39" s="52" customFormat="1" ht="1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</row>
    <row r="140" spans="1:39" s="52" customFormat="1" ht="1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</row>
    <row r="141" spans="1:39" s="52" customFormat="1" ht="1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</row>
    <row r="142" spans="1:39" s="52" customFormat="1" ht="1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</row>
    <row r="143" spans="1:39" s="52" customFormat="1" ht="1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</row>
    <row r="144" spans="1:39" s="52" customFormat="1" ht="1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</row>
    <row r="145" spans="1:39" s="52" customFormat="1" ht="1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</row>
    <row r="146" spans="1:39" s="52" customFormat="1" ht="1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</row>
    <row r="147" spans="1:39" s="52" customFormat="1" ht="1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</row>
    <row r="148" spans="1:39" s="52" customFormat="1" ht="1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</row>
    <row r="149" spans="1:39" s="52" customFormat="1" ht="1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</row>
    <row r="150" spans="1:39" s="52" customFormat="1" ht="1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:39" s="52" customFormat="1" ht="1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  <row r="152" spans="1:39" s="52" customFormat="1" ht="1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</row>
    <row r="153" spans="1:39" s="52" customFormat="1" ht="1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</row>
    <row r="154" spans="1:39" s="52" customFormat="1" ht="1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</row>
    <row r="155" spans="1:39" s="52" customFormat="1" ht="1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</row>
    <row r="156" spans="1:39" s="52" customFormat="1" ht="1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</row>
    <row r="157" spans="1:39" s="52" customFormat="1" ht="1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</row>
    <row r="158" spans="1:39" s="52" customFormat="1" ht="1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</row>
    <row r="159" spans="1:39" s="52" customFormat="1" ht="1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</row>
    <row r="160" spans="1:39" s="52" customFormat="1" ht="1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</row>
    <row r="161" spans="1:39" s="52" customFormat="1" ht="1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</row>
    <row r="162" spans="1:39" s="52" customFormat="1" ht="1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</row>
    <row r="163" spans="1:39" s="52" customFormat="1" ht="1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</row>
    <row r="164" spans="1:39" s="52" customFormat="1" ht="1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</row>
    <row r="165" spans="1:39" s="52" customFormat="1" ht="1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</row>
    <row r="166" spans="1:39" s="52" customFormat="1" ht="1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</row>
    <row r="167" spans="1:39" s="52" customFormat="1" ht="1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</row>
    <row r="168" spans="1:39" s="52" customFormat="1" ht="1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</row>
    <row r="169" spans="1:39" s="52" customFormat="1" ht="1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</row>
    <row r="170" spans="1:39" s="52" customFormat="1" ht="1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</row>
    <row r="171" spans="1:39" s="52" customFormat="1" ht="1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</row>
    <row r="172" spans="1:39" s="52" customFormat="1" ht="1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</row>
    <row r="173" spans="1:39" s="52" customFormat="1" ht="1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</row>
    <row r="174" spans="1:39" s="52" customFormat="1" ht="1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</row>
    <row r="175" spans="1:39" s="52" customFormat="1" ht="1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</row>
    <row r="176" spans="1:39" s="52" customFormat="1" ht="1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</row>
    <row r="177" spans="1:39" s="52" customFormat="1" ht="1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</row>
    <row r="178" spans="1:39" s="52" customFormat="1" ht="1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</row>
    <row r="179" spans="1:39" s="52" customFormat="1" ht="1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</row>
    <row r="180" spans="1:39" s="52" customFormat="1" ht="1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</row>
    <row r="181" spans="1:39" s="52" customFormat="1" ht="1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</row>
    <row r="182" spans="1:39" s="52" customFormat="1" ht="1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</row>
    <row r="183" spans="1:39" s="52" customFormat="1" ht="1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</row>
    <row r="184" spans="1:39" s="52" customFormat="1" ht="1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</row>
    <row r="185" spans="1:39" s="52" customFormat="1" ht="1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</row>
    <row r="186" spans="1:39" s="52" customFormat="1" ht="1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</row>
    <row r="187" spans="1:39" s="52" customFormat="1" ht="1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</row>
    <row r="188" spans="1:39" s="52" customFormat="1" ht="1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</row>
    <row r="189" spans="1:39" s="52" customFormat="1" ht="1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</row>
    <row r="190" spans="1:39" s="52" customFormat="1" ht="1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</row>
    <row r="191" spans="1:39" s="52" customFormat="1" ht="1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</row>
    <row r="192" spans="1:39" s="52" customFormat="1" ht="1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</row>
    <row r="193" spans="1:39" s="52" customFormat="1" ht="1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</row>
    <row r="194" spans="1:39" s="52" customFormat="1" ht="1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</row>
    <row r="195" spans="1:39" s="52" customFormat="1" ht="1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</row>
    <row r="196" spans="1:39" s="52" customFormat="1" ht="1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</row>
    <row r="197" spans="1:39" s="52" customFormat="1" ht="1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</row>
    <row r="198" spans="1:39" s="52" customFormat="1" ht="1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</row>
    <row r="199" spans="1:39" s="52" customFormat="1" ht="1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</row>
    <row r="200" spans="1:39" s="52" customFormat="1" ht="1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</row>
    <row r="201" spans="1:39" s="52" customFormat="1" ht="1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</row>
    <row r="202" spans="1:39" s="52" customFormat="1" ht="1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</row>
    <row r="203" spans="1:39" s="52" customFormat="1" ht="1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</row>
    <row r="204" spans="1:39" s="52" customFormat="1" ht="1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</row>
    <row r="205" spans="1:39" s="52" customFormat="1" ht="1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</row>
    <row r="206" spans="1:39" s="52" customFormat="1" ht="1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</row>
    <row r="207" spans="1:39" s="52" customFormat="1" ht="1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</row>
    <row r="208" spans="1:39" s="52" customFormat="1" ht="1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</row>
    <row r="209" spans="1:39" s="52" customFormat="1" ht="1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</row>
    <row r="210" spans="1:39" s="52" customFormat="1" ht="1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</row>
    <row r="211" spans="1:39" s="52" customFormat="1" ht="1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</row>
    <row r="212" spans="1:39" s="52" customFormat="1" ht="1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</row>
    <row r="213" spans="1:39" s="52" customFormat="1" ht="1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</row>
    <row r="214" spans="1:39" s="52" customFormat="1" ht="1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</row>
    <row r="215" spans="1:39" s="52" customFormat="1" ht="1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</row>
    <row r="216" spans="1:39" s="52" customFormat="1" ht="1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</row>
    <row r="217" spans="1:39" s="52" customFormat="1" ht="1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</row>
    <row r="218" spans="1:39" s="52" customFormat="1" ht="1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</row>
    <row r="219" spans="1:39" s="52" customFormat="1" ht="1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</row>
    <row r="220" spans="1:39" s="52" customFormat="1" ht="1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</row>
    <row r="221" spans="1:39" s="52" customFormat="1" ht="1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</row>
    <row r="222" spans="1:39" s="52" customFormat="1" ht="1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</row>
    <row r="223" spans="1:39" s="52" customFormat="1" ht="1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</row>
    <row r="224" spans="1:39" s="52" customFormat="1" ht="1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</row>
    <row r="225" spans="1:39" s="52" customFormat="1" ht="1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</row>
    <row r="226" spans="1:39" s="52" customFormat="1" ht="1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</row>
    <row r="227" spans="1:39" s="52" customFormat="1" ht="1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</row>
    <row r="228" spans="1:39" s="52" customFormat="1" ht="1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</row>
    <row r="229" spans="1:39" s="52" customFormat="1" ht="1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</row>
    <row r="230" spans="1:39" s="52" customFormat="1" ht="1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</row>
    <row r="231" spans="1:39" s="52" customFormat="1" ht="1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</row>
    <row r="232" spans="1:39" s="52" customFormat="1" ht="1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</row>
    <row r="233" spans="1:39" s="52" customFormat="1" ht="1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</row>
    <row r="234" spans="1:39" s="52" customFormat="1" ht="1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</row>
    <row r="235" spans="1:39" s="52" customFormat="1" ht="1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</row>
    <row r="236" spans="1:39" s="52" customFormat="1" ht="1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</row>
    <row r="237" spans="1:39" s="52" customFormat="1" ht="1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</row>
    <row r="238" spans="1:39" s="52" customFormat="1" ht="1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</row>
    <row r="239" spans="1:39" s="52" customFormat="1" ht="1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</row>
    <row r="240" spans="1:39" s="52" customFormat="1" ht="1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</row>
    <row r="241" spans="1:39" s="52" customFormat="1" ht="1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</row>
    <row r="242" spans="1:39" s="52" customFormat="1" ht="1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</row>
    <row r="243" spans="1:39" s="52" customFormat="1" ht="1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</row>
    <row r="244" spans="1:39" s="52" customFormat="1" ht="1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</row>
    <row r="245" spans="1:39" s="52" customFormat="1" ht="1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</row>
    <row r="246" spans="1:39" s="52" customFormat="1" ht="1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</row>
    <row r="247" spans="1:39" s="52" customFormat="1" ht="1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</row>
    <row r="248" spans="1:39" s="52" customFormat="1" ht="1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</row>
    <row r="249" spans="1:39" s="52" customFormat="1" ht="1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</row>
    <row r="250" spans="1:39" s="52" customFormat="1" ht="1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</row>
    <row r="251" spans="1:39" s="52" customFormat="1" ht="1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</row>
    <row r="252" spans="1:39" s="52" customFormat="1" ht="1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</row>
    <row r="253" spans="1:39" s="52" customFormat="1" ht="1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</row>
    <row r="254" spans="1:39" s="52" customFormat="1" ht="1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</row>
    <row r="255" spans="1:39" s="52" customFormat="1" ht="1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</row>
    <row r="256" spans="1:39" s="52" customFormat="1" ht="1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</row>
    <row r="257" spans="1:39" s="52" customFormat="1" ht="1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</row>
    <row r="258" spans="1:39" s="52" customFormat="1" ht="1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</row>
    <row r="259" spans="1:39" s="52" customFormat="1" ht="1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</row>
    <row r="260" spans="1:39" s="52" customFormat="1" ht="1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</row>
    <row r="261" spans="1:39" s="52" customFormat="1" ht="1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</row>
    <row r="262" spans="1:39" s="52" customFormat="1" ht="1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</row>
    <row r="263" spans="1:39" s="52" customFormat="1" ht="1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</row>
    <row r="264" spans="1:39" s="52" customFormat="1" ht="1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</row>
    <row r="265" spans="1:39" s="52" customFormat="1" ht="1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</row>
    <row r="266" spans="1:39" s="52" customFormat="1" ht="1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</row>
    <row r="267" spans="1:39" s="52" customFormat="1" ht="1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</row>
    <row r="268" spans="1:39" s="52" customFormat="1" ht="1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</row>
    <row r="269" spans="1:39" s="52" customFormat="1" ht="1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</row>
    <row r="270" spans="1:39" s="52" customFormat="1" ht="1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</row>
    <row r="271" spans="1:39" s="52" customFormat="1" ht="1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</row>
    <row r="272" spans="1:39" s="52" customFormat="1" ht="1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</row>
    <row r="273" spans="1:39" s="52" customFormat="1" ht="1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</row>
    <row r="274" spans="1:39" s="52" customFormat="1" ht="1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</row>
    <row r="275" spans="1:39" s="52" customFormat="1" ht="1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</row>
    <row r="276" spans="1:39" s="52" customFormat="1" ht="1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</row>
    <row r="277" spans="1:39" s="52" customFormat="1" ht="1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</row>
    <row r="278" spans="1:39" s="52" customFormat="1" ht="1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</row>
    <row r="279" spans="1:39" s="52" customFormat="1" ht="1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</row>
    <row r="280" spans="1:39" s="52" customFormat="1" ht="1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</row>
    <row r="281" spans="1:39" s="52" customFormat="1" ht="1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</row>
    <row r="282" spans="1:39" s="52" customFormat="1" ht="1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</row>
    <row r="283" spans="1:39" s="52" customFormat="1" ht="1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</row>
    <row r="284" spans="1:39" s="52" customFormat="1" ht="1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</row>
    <row r="285" spans="1:39" s="52" customFormat="1" ht="1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</row>
    <row r="286" spans="1:39" s="52" customFormat="1" ht="1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</row>
    <row r="287" spans="1:39" ht="1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</row>
    <row r="288" spans="1:39" ht="1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</row>
    <row r="289" spans="1:39" ht="1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</row>
    <row r="290" spans="1:39" ht="1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</row>
    <row r="291" spans="1:39" ht="1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</row>
    <row r="292" spans="1:39" ht="1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</row>
    <row r="293" spans="1:39" ht="1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</row>
    <row r="294" spans="1:39" ht="1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</row>
    <row r="295" spans="1:39" ht="1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</row>
    <row r="296" spans="1:39" ht="1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</row>
    <row r="297" spans="1:39" ht="1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</row>
    <row r="298" spans="1:39" ht="1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</row>
    <row r="299" spans="1:39" ht="1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</row>
    <row r="300" spans="1:39" ht="1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</row>
    <row r="301" spans="1:39" ht="1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</row>
    <row r="302" spans="1:39" ht="1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</row>
    <row r="303" spans="1:39" ht="1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</row>
    <row r="304" spans="1:39" ht="1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</row>
    <row r="305" spans="1:39" ht="1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</row>
    <row r="306" spans="1:39" ht="1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</row>
    <row r="307" spans="1:39" ht="1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</row>
    <row r="308" spans="1:39" ht="1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</row>
    <row r="309" spans="1:39" ht="1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</row>
    <row r="310" spans="1:39" ht="1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</row>
    <row r="311" spans="1:39" ht="1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</row>
    <row r="312" spans="1:39" ht="1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</row>
    <row r="313" spans="1:39" ht="1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</row>
    <row r="314" spans="1:39" ht="1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</row>
    <row r="315" spans="1:39" ht="1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</row>
    <row r="316" spans="1:39" ht="1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</row>
    <row r="317" spans="1:39" ht="1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</row>
    <row r="318" spans="1:39" ht="1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</row>
    <row r="319" spans="1:39" ht="1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</row>
    <row r="320" spans="1:39" ht="1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</row>
    <row r="321" spans="1:39" ht="1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</row>
    <row r="322" spans="1:39" ht="1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</row>
    <row r="323" spans="1:39" ht="1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</row>
    <row r="324" spans="1:39" ht="1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</row>
    <row r="325" spans="1:39" ht="1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</row>
    <row r="326" spans="1:39" ht="1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</row>
    <row r="327" spans="1:39" ht="1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</row>
    <row r="328" spans="1:39" ht="1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</row>
    <row r="329" spans="1:39" ht="1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</row>
    <row r="330" spans="1:39" ht="1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</row>
    <row r="331" spans="1:39" ht="1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</row>
    <row r="332" spans="1:39" ht="1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</row>
    <row r="333" spans="1:39" ht="1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</row>
    <row r="334" spans="1:39" ht="1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</row>
    <row r="335" spans="1:39" ht="1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</row>
    <row r="336" spans="1:39" ht="1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</row>
    <row r="337" spans="1:39" ht="1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</row>
    <row r="338" spans="1:39" ht="1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</row>
    <row r="339" spans="1:39" ht="1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</row>
    <row r="340" spans="1:39" ht="1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</row>
    <row r="341" spans="1:39" ht="1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</row>
    <row r="342" spans="1:39" ht="1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</row>
    <row r="343" spans="1:39" ht="1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</row>
    <row r="344" spans="1:39" ht="1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</row>
    <row r="345" spans="1:39" ht="1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</row>
    <row r="346" spans="1:39" ht="1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</row>
    <row r="347" spans="1:39" ht="1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</row>
    <row r="348" spans="1:39" ht="1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</row>
    <row r="349" spans="1:39" ht="1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</row>
    <row r="350" spans="1:39" ht="1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</row>
    <row r="351" spans="1:39" ht="1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</row>
    <row r="352" spans="1:39" ht="1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</row>
    <row r="353" spans="1:39" ht="1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</row>
    <row r="354" spans="1:39" ht="1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</row>
    <row r="355" spans="1:39" ht="1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</row>
    <row r="356" spans="1:39" ht="1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</row>
    <row r="357" spans="1:39" ht="1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</row>
    <row r="358" spans="1:39" ht="1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</row>
    <row r="359" spans="1:39" ht="1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</row>
    <row r="360" spans="1:39" ht="1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</row>
    <row r="361" spans="1:39" ht="1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</row>
    <row r="362" spans="1:39" ht="1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</row>
    <row r="363" spans="1:39" ht="1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</row>
    <row r="364" spans="1:39" ht="1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</row>
    <row r="365" spans="1:39" ht="1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</row>
    <row r="366" spans="1:39" ht="1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</row>
    <row r="367" spans="1:39" ht="1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</row>
    <row r="368" spans="1:39" ht="1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</row>
    <row r="369" spans="1:39" ht="1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</row>
    <row r="370" spans="1:39" ht="1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</row>
    <row r="371" spans="1:39" ht="1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</row>
    <row r="372" spans="1:39" ht="1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</row>
    <row r="373" spans="1:39" ht="1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</row>
    <row r="374" spans="1:39" ht="1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</row>
    <row r="375" spans="1:39" ht="1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</row>
    <row r="376" spans="1:39" ht="1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</row>
    <row r="377" spans="1:39" ht="1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</row>
    <row r="378" spans="1:39" ht="1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</row>
    <row r="379" spans="1:39" ht="1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</row>
    <row r="380" spans="1:39" ht="1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</row>
    <row r="381" spans="1:39" ht="1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</row>
    <row r="382" spans="1:39" ht="1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</row>
    <row r="383" spans="1:39" ht="1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</row>
    <row r="384" spans="1:39" ht="1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</row>
    <row r="385" spans="1:39" ht="1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</row>
    <row r="386" spans="1:39" ht="1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</row>
    <row r="387" spans="1:39" ht="1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</row>
    <row r="388" spans="1:39" ht="1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</row>
    <row r="389" spans="1:39" ht="1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</row>
    <row r="390" spans="1:39" ht="1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</row>
    <row r="391" spans="1:39" ht="1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</row>
    <row r="392" spans="1:39" ht="1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</row>
    <row r="393" spans="1:39" ht="1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</row>
    <row r="394" spans="1:39" ht="1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</row>
    <row r="395" spans="1:39" ht="1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</row>
    <row r="396" spans="1:39" ht="1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</row>
    <row r="397" spans="1:39" ht="1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</row>
    <row r="398" spans="1:39" ht="1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</row>
    <row r="399" spans="1:39" ht="1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</row>
    <row r="400" spans="1:39" ht="1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</row>
    <row r="401" spans="1:39" ht="1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</row>
    <row r="402" spans="1:39" ht="1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</row>
    <row r="403" spans="1:39" ht="1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</row>
    <row r="404" spans="1:39" ht="1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</row>
    <row r="405" spans="1:39" ht="1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</row>
    <row r="406" spans="1:39" ht="1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</row>
    <row r="407" spans="1:39" ht="1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</row>
    <row r="408" spans="1:39" ht="1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</row>
    <row r="409" spans="1:39" ht="1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</row>
    <row r="410" spans="1:39" ht="1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</row>
    <row r="411" spans="1:39" ht="1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</row>
    <row r="412" spans="1:39" ht="1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</row>
    <row r="413" spans="1:39" ht="1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</row>
    <row r="414" spans="1:39" ht="1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</row>
    <row r="415" spans="1:39" ht="1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</row>
    <row r="416" spans="1:39" ht="1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</row>
    <row r="417" spans="1:39" ht="1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</row>
    <row r="418" spans="1:39" ht="1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</row>
    <row r="419" spans="1:39" ht="1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</row>
    <row r="420" spans="1:39" ht="1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</row>
    <row r="421" spans="1:39" ht="1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</row>
    <row r="422" spans="1:39" ht="1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</row>
    <row r="423" spans="1:39" ht="1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</row>
    <row r="424" spans="1:39" ht="1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</row>
    <row r="425" spans="1:39" ht="1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</row>
    <row r="426" spans="1:39" ht="1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</row>
    <row r="427" spans="1:39" ht="1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</row>
    <row r="428" spans="1:39" ht="1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</row>
    <row r="429" spans="1:39" ht="1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</row>
    <row r="430" spans="1:39" ht="1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</row>
    <row r="431" spans="1:39" ht="1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</row>
    <row r="432" spans="1:39" ht="1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</row>
    <row r="433" spans="1:39" ht="1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</row>
    <row r="434" spans="1:39" ht="1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</row>
    <row r="435" spans="1:39" ht="1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</row>
    <row r="436" spans="1:39" ht="1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</row>
    <row r="437" spans="1:39" ht="1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</row>
    <row r="438" spans="1:39" ht="1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</row>
    <row r="439" spans="1:39" ht="1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</row>
    <row r="440" spans="1:39" ht="1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</row>
    <row r="441" spans="1:39" ht="1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</row>
    <row r="442" spans="1:39" ht="1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</row>
    <row r="443" spans="1:39" ht="1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</row>
    <row r="444" spans="1:39" ht="1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</row>
    <row r="445" spans="1:39" ht="1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</row>
    <row r="446" spans="1:39" ht="1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</row>
    <row r="447" spans="1:39" ht="1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</row>
    <row r="448" spans="1:39" ht="1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</row>
    <row r="449" spans="1:39" ht="1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</row>
    <row r="450" spans="1:39" ht="1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</row>
    <row r="451" spans="1:39" ht="1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</row>
    <row r="452" spans="1:39" ht="1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</row>
    <row r="453" spans="1:39" ht="1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</row>
    <row r="454" spans="1:39" ht="1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</row>
    <row r="455" spans="1:39" ht="1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</row>
    <row r="456" spans="1:39" ht="1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</row>
    <row r="457" spans="1:39" ht="1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</row>
    <row r="458" spans="1:39" ht="1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</row>
    <row r="459" spans="1:39" ht="1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</row>
    <row r="460" spans="1:39" ht="1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</row>
    <row r="461" spans="1:39" ht="1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</row>
    <row r="462" spans="1:39" ht="1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</row>
    <row r="463" spans="1:39" ht="1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</row>
    <row r="464" spans="1:39" ht="1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</row>
    <row r="465" spans="1:39" ht="1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</row>
    <row r="466" spans="1:39" ht="1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</row>
    <row r="467" spans="1:39" ht="1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</row>
    <row r="468" spans="1:39" ht="1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</row>
    <row r="469" spans="1:39" ht="1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</row>
    <row r="470" spans="1:39" ht="1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</row>
    <row r="471" spans="1:39" ht="1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</row>
    <row r="472" spans="1:39" ht="1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</row>
    <row r="473" spans="1:39" ht="1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</row>
    <row r="474" spans="1:39" ht="1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</row>
    <row r="475" spans="1:39" ht="1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</row>
    <row r="476" spans="1:39" ht="1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</row>
    <row r="477" spans="1:39" ht="1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</row>
    <row r="478" spans="1:39" ht="1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</row>
    <row r="479" spans="1:39" ht="1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</row>
    <row r="480" spans="1:39" ht="1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</row>
    <row r="481" spans="1:39" ht="1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</row>
    <row r="482" spans="1:39" ht="1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</row>
    <row r="483" spans="1:39" ht="1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</row>
    <row r="484" spans="1:39" ht="1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</row>
    <row r="485" spans="1:39" ht="1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</row>
    <row r="486" spans="1:39" ht="1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</row>
    <row r="487" spans="1:39" ht="1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</row>
    <row r="488" spans="1:39" ht="1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</row>
    <row r="489" spans="1:39" ht="1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</row>
    <row r="490" spans="1:39" ht="1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</row>
    <row r="491" spans="1:39" ht="1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</row>
    <row r="492" spans="1:39" ht="1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</row>
    <row r="493" spans="1:39" ht="1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</row>
    <row r="494" spans="1:39" ht="1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</row>
    <row r="495" spans="1:39" ht="1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</row>
    <row r="496" spans="1:39" ht="1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</row>
    <row r="497" spans="1:39" ht="1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</row>
    <row r="498" spans="1:39" ht="1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</row>
    <row r="499" spans="1:39" ht="1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</row>
    <row r="500" spans="1:39" ht="1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</row>
    <row r="501" spans="1:39" ht="15" customHeight="1" x14ac:dyDescent="0.3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</row>
    <row r="502" spans="1:39" ht="15" customHeight="1" x14ac:dyDescent="0.3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</row>
    <row r="503" spans="1:39" ht="15" customHeight="1" x14ac:dyDescent="0.3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</row>
  </sheetData>
  <mergeCells count="3">
    <mergeCell ref="B8:E8"/>
    <mergeCell ref="I8:L8"/>
    <mergeCell ref="B21:E2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0B53B-895F-4700-9830-005DE1291F06}">
  <dimension ref="A1:BE503"/>
  <sheetViews>
    <sheetView showGridLines="0" zoomScale="80" zoomScaleNormal="80" workbookViewId="0">
      <selection activeCell="I26" sqref="I26"/>
    </sheetView>
  </sheetViews>
  <sheetFormatPr defaultColWidth="9.15234375" defaultRowHeight="15" customHeight="1" x14ac:dyDescent="0.35"/>
  <cols>
    <col min="1" max="1" width="19.15234375" style="54" customWidth="1"/>
    <col min="2" max="2" width="14.69140625" style="54" customWidth="1"/>
    <col min="3" max="3" width="12.53515625" style="54" customWidth="1"/>
    <col min="4" max="4" width="21.53515625" style="54" customWidth="1"/>
    <col min="5" max="5" width="18.84375" style="54" bestFit="1" customWidth="1"/>
    <col min="6" max="7" width="3.69140625" style="54" customWidth="1"/>
    <col min="8" max="8" width="16.53515625" style="54" bestFit="1" customWidth="1"/>
    <col min="9" max="9" width="11.69140625" style="54" customWidth="1"/>
    <col min="10" max="10" width="11.84375" style="54" customWidth="1"/>
    <col min="11" max="11" width="15.15234375" style="54" bestFit="1" customWidth="1"/>
    <col min="12" max="12" width="16.3046875" style="54" bestFit="1" customWidth="1"/>
    <col min="13" max="13" width="17.69140625" style="54" bestFit="1" customWidth="1"/>
    <col min="14" max="14" width="3" style="54" customWidth="1"/>
    <col min="15" max="15" width="13.3046875" style="54" customWidth="1"/>
    <col min="16" max="16" width="10" style="54" customWidth="1"/>
    <col min="17" max="17" width="7" style="54" bestFit="1" customWidth="1"/>
    <col min="18" max="18" width="17.3828125" style="54" bestFit="1" customWidth="1"/>
    <col min="19" max="19" width="16.53515625" style="54" bestFit="1" customWidth="1"/>
    <col min="20" max="20" width="18.15234375" style="54" bestFit="1" customWidth="1"/>
    <col min="21" max="21" width="15.15234375" style="54" bestFit="1" customWidth="1"/>
    <col min="22" max="22" width="16.53515625" style="54" bestFit="1" customWidth="1"/>
    <col min="23" max="16384" width="9.15234375" style="54"/>
  </cols>
  <sheetData>
    <row r="1" spans="1:57" ht="49.5" customHeight="1" thickBot="1" x14ac:dyDescent="0.4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</row>
    <row r="2" spans="1:57" s="52" customFormat="1" ht="24" thickTop="1" thickBot="1" x14ac:dyDescent="0.65">
      <c r="A2" s="3" t="s">
        <v>16</v>
      </c>
      <c r="B2" s="4"/>
      <c r="C2" s="4"/>
      <c r="D2" s="3" t="s">
        <v>315</v>
      </c>
      <c r="E2" s="4"/>
      <c r="F2" s="4"/>
      <c r="G2" s="4"/>
      <c r="H2" s="64"/>
      <c r="I2" s="64"/>
      <c r="J2" s="4"/>
      <c r="K2" s="64"/>
      <c r="L2" s="64"/>
      <c r="M2" s="4"/>
      <c r="N2" s="4"/>
      <c r="O2" s="4"/>
      <c r="P2" s="4"/>
      <c r="Q2" s="4"/>
      <c r="R2" s="4"/>
      <c r="S2" s="65" t="s">
        <v>316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</row>
    <row r="3" spans="1:57" s="52" customFormat="1" ht="15" customHeight="1" thickTop="1" x14ac:dyDescent="0.35">
      <c r="A3" s="7" t="s">
        <v>14</v>
      </c>
      <c r="B3" s="8">
        <v>45107</v>
      </c>
      <c r="C3" s="5"/>
      <c r="D3" s="6"/>
      <c r="E3" s="5"/>
      <c r="F3" s="5"/>
      <c r="G3" s="5"/>
      <c r="H3" s="66">
        <v>230145364.19382668</v>
      </c>
      <c r="I3" s="67" t="s">
        <v>48</v>
      </c>
      <c r="J3" s="5"/>
      <c r="K3" s="68" t="s">
        <v>49</v>
      </c>
      <c r="L3" s="69">
        <v>360</v>
      </c>
      <c r="M3" s="5"/>
      <c r="N3" s="5"/>
      <c r="O3" s="5"/>
      <c r="P3" s="5"/>
      <c r="Q3" s="5"/>
      <c r="R3" s="5"/>
      <c r="S3" s="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</row>
    <row r="4" spans="1:57" s="52" customFormat="1" ht="15" customHeight="1" thickBot="1" x14ac:dyDescent="0.4">
      <c r="A4" s="7" t="s">
        <v>50</v>
      </c>
      <c r="B4" s="8">
        <v>45029</v>
      </c>
      <c r="C4" s="5"/>
      <c r="D4" s="5"/>
      <c r="E4" s="5"/>
      <c r="F4" s="5"/>
      <c r="G4" s="5"/>
      <c r="H4" s="70">
        <f>+E96</f>
        <v>233236983.64351615</v>
      </c>
      <c r="I4" s="71" t="s">
        <v>51</v>
      </c>
      <c r="J4" s="5"/>
      <c r="K4" s="72" t="s">
        <v>52</v>
      </c>
      <c r="L4" s="73">
        <v>1</v>
      </c>
      <c r="M4" s="5"/>
      <c r="N4" s="74"/>
      <c r="O4" s="5"/>
      <c r="P4" s="5"/>
      <c r="Q4" s="5"/>
      <c r="R4" s="5"/>
      <c r="S4" s="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</row>
    <row r="5" spans="1:57" s="52" customFormat="1" ht="15" customHeight="1" thickBot="1" x14ac:dyDescent="0.4">
      <c r="A5" s="7" t="s">
        <v>53</v>
      </c>
      <c r="B5" s="8">
        <v>45099</v>
      </c>
      <c r="C5" s="5"/>
      <c r="D5" s="5"/>
      <c r="E5" s="5"/>
      <c r="F5" s="5"/>
      <c r="G5" s="5"/>
      <c r="H5" s="75">
        <f>(H4*L4/H3-1)*L3/(B3-B4)</f>
        <v>6.200000115015724E-2</v>
      </c>
      <c r="I5" s="76" t="s">
        <v>54</v>
      </c>
      <c r="J5" s="5"/>
      <c r="K5" s="5"/>
      <c r="L5" s="5"/>
      <c r="M5" s="5"/>
      <c r="N5" s="74"/>
      <c r="O5" s="5"/>
      <c r="P5" s="5"/>
      <c r="Q5"/>
      <c r="R5"/>
      <c r="S5"/>
      <c r="T5"/>
      <c r="U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</row>
    <row r="6" spans="1:57" s="52" customFormat="1" ht="15" customHeight="1" x14ac:dyDescent="0.35">
      <c r="A6" s="7" t="s">
        <v>55</v>
      </c>
      <c r="B6" s="8">
        <v>45120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4"/>
      <c r="O6" s="5"/>
      <c r="P6" s="5"/>
      <c r="Q6"/>
      <c r="R6"/>
      <c r="S6"/>
      <c r="T6"/>
      <c r="U6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</row>
    <row r="7" spans="1:57" s="52" customFormat="1" ht="15" customHeight="1" x14ac:dyDescent="0.35">
      <c r="A7" s="16" t="s">
        <v>0</v>
      </c>
      <c r="B7" s="1"/>
      <c r="C7" s="1"/>
      <c r="D7" s="1"/>
      <c r="E7" s="1"/>
      <c r="F7" s="12"/>
      <c r="G7" s="22"/>
      <c r="H7" s="16"/>
      <c r="I7" s="1"/>
      <c r="J7" s="1"/>
      <c r="K7" s="1"/>
      <c r="L7" s="1"/>
      <c r="M7" s="7"/>
      <c r="N7" s="7"/>
      <c r="O7" s="7"/>
      <c r="P7" s="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57" s="52" customFormat="1" ht="15" customHeight="1" x14ac:dyDescent="0.35">
      <c r="A8" s="1"/>
      <c r="B8" s="123" t="s">
        <v>5</v>
      </c>
      <c r="C8" s="124"/>
      <c r="D8" s="124"/>
      <c r="E8" s="125"/>
      <c r="F8" s="7"/>
      <c r="G8" s="23"/>
      <c r="H8" s="1"/>
      <c r="I8" s="123"/>
      <c r="J8" s="124"/>
      <c r="K8" s="124"/>
      <c r="L8" s="125"/>
      <c r="M8" s="7"/>
      <c r="N8" s="7"/>
      <c r="O8" s="7"/>
      <c r="P8" s="7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57" s="52" customFormat="1" ht="15" customHeight="1" x14ac:dyDescent="0.35">
      <c r="A9" s="15" t="s">
        <v>1</v>
      </c>
      <c r="B9" s="15" t="s">
        <v>2</v>
      </c>
      <c r="C9" s="15" t="s">
        <v>3</v>
      </c>
      <c r="D9" s="15" t="s">
        <v>4</v>
      </c>
      <c r="E9" s="34" t="s">
        <v>15</v>
      </c>
      <c r="F9" s="18"/>
      <c r="G9" s="23"/>
      <c r="H9" s="15"/>
      <c r="I9" s="15"/>
      <c r="J9" s="15"/>
      <c r="K9" s="15"/>
      <c r="L9" s="15"/>
      <c r="M9" s="1"/>
      <c r="N9" s="7"/>
      <c r="O9" s="7"/>
      <c r="P9" s="7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57" s="52" customFormat="1" ht="15" customHeight="1" x14ac:dyDescent="0.35">
      <c r="A10" s="7" t="s">
        <v>317</v>
      </c>
      <c r="B10" s="10">
        <v>45029</v>
      </c>
      <c r="C10" s="10">
        <v>45393</v>
      </c>
      <c r="D10" s="77">
        <v>8016100</v>
      </c>
      <c r="E10" s="78">
        <v>8134185.8600000003</v>
      </c>
      <c r="F10" s="79"/>
      <c r="G10" s="80"/>
      <c r="H10" s="7"/>
      <c r="I10" s="10"/>
      <c r="J10" s="10"/>
      <c r="K10" s="79"/>
      <c r="L10" s="79"/>
      <c r="M10" s="1"/>
      <c r="N10" s="7"/>
      <c r="O10" s="7"/>
      <c r="P10" s="7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57" s="52" customFormat="1" ht="15" customHeight="1" x14ac:dyDescent="0.35">
      <c r="A11" s="7" t="s">
        <v>318</v>
      </c>
      <c r="B11" s="10">
        <v>45029</v>
      </c>
      <c r="C11" s="10">
        <v>45393</v>
      </c>
      <c r="D11" s="77">
        <v>2071900</v>
      </c>
      <c r="E11" s="78">
        <v>2102006.81</v>
      </c>
      <c r="F11" s="79"/>
      <c r="G11" s="80"/>
      <c r="H11" s="7"/>
      <c r="I11" s="10"/>
      <c r="J11" s="10"/>
      <c r="K11" s="79"/>
      <c r="L11" s="79"/>
      <c r="M11" s="1"/>
      <c r="N11" s="7"/>
      <c r="O11" s="7"/>
      <c r="P11" s="7"/>
      <c r="Q11"/>
      <c r="R11"/>
      <c r="S11"/>
      <c r="T11" s="56"/>
      <c r="U11" s="56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57" s="52" customFormat="1" ht="15" customHeight="1" x14ac:dyDescent="0.35">
      <c r="A12" s="7" t="s">
        <v>319</v>
      </c>
      <c r="B12" s="10">
        <v>45029</v>
      </c>
      <c r="C12" s="10">
        <v>45127</v>
      </c>
      <c r="D12" s="77">
        <v>32579300</v>
      </c>
      <c r="E12" s="78">
        <v>32996993.27</v>
      </c>
      <c r="F12" s="79"/>
      <c r="G12" s="80"/>
      <c r="H12" s="7"/>
      <c r="I12" s="10"/>
      <c r="J12" s="10"/>
      <c r="K12" s="79"/>
      <c r="L12" s="79"/>
      <c r="M12" s="1"/>
      <c r="N12" s="7"/>
      <c r="O12" s="7"/>
      <c r="P12" s="7"/>
      <c r="Q12"/>
      <c r="R12"/>
      <c r="S12"/>
      <c r="T12" s="56"/>
      <c r="U12" s="56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57" s="52" customFormat="1" ht="15" customHeight="1" x14ac:dyDescent="0.35">
      <c r="A13" s="7" t="s">
        <v>320</v>
      </c>
      <c r="B13" s="10">
        <v>45029</v>
      </c>
      <c r="C13" s="10">
        <v>45393</v>
      </c>
      <c r="D13" s="77">
        <v>6851700</v>
      </c>
      <c r="E13" s="78">
        <v>6948883.6100000003</v>
      </c>
      <c r="F13" s="79"/>
      <c r="G13" s="80"/>
      <c r="H13" s="7"/>
      <c r="I13" s="10"/>
      <c r="J13" s="10"/>
      <c r="K13" s="79"/>
      <c r="L13" s="79"/>
      <c r="M13" s="1"/>
      <c r="N13" s="7"/>
      <c r="O13" s="7"/>
      <c r="P13" s="7"/>
      <c r="Q13"/>
      <c r="R13"/>
      <c r="S13"/>
      <c r="T13" s="56"/>
      <c r="U13" s="56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57" s="52" customFormat="1" ht="15" customHeight="1" x14ac:dyDescent="0.35">
      <c r="A14" s="7" t="s">
        <v>321</v>
      </c>
      <c r="B14" s="10">
        <v>45029</v>
      </c>
      <c r="C14" s="10">
        <v>45127</v>
      </c>
      <c r="D14" s="77">
        <v>497100</v>
      </c>
      <c r="E14" s="78">
        <v>503752.52</v>
      </c>
      <c r="F14" s="79"/>
      <c r="G14" s="80"/>
      <c r="H14" s="7"/>
      <c r="I14" s="10"/>
      <c r="J14" s="10"/>
      <c r="K14" s="79"/>
      <c r="L14" s="79"/>
      <c r="M14" s="1"/>
      <c r="N14" s="7"/>
      <c r="O14" s="7"/>
      <c r="P14" s="7"/>
      <c r="Q14"/>
      <c r="R14"/>
      <c r="S14"/>
      <c r="T14" s="56"/>
      <c r="U14" s="56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57" s="52" customFormat="1" ht="15" customHeight="1" x14ac:dyDescent="0.35">
      <c r="A15" s="7" t="s">
        <v>322</v>
      </c>
      <c r="B15" s="10">
        <v>45029</v>
      </c>
      <c r="C15" s="10">
        <v>45127</v>
      </c>
      <c r="D15" s="77">
        <v>168750</v>
      </c>
      <c r="E15" s="78">
        <v>171191.14</v>
      </c>
      <c r="F15" s="79"/>
      <c r="G15" s="80"/>
      <c r="H15" s="7"/>
      <c r="I15" s="10"/>
      <c r="J15" s="10"/>
      <c r="K15" s="79"/>
      <c r="L15" s="79"/>
      <c r="M15" s="1"/>
      <c r="N15" s="7"/>
      <c r="O15" s="7"/>
      <c r="P15" s="7"/>
      <c r="Q15"/>
      <c r="R15"/>
      <c r="S15"/>
      <c r="T15" s="56"/>
      <c r="U15" s="5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57" s="52" customFormat="1" ht="15" customHeight="1" x14ac:dyDescent="0.35">
      <c r="A16" s="7" t="s">
        <v>323</v>
      </c>
      <c r="B16" s="10">
        <v>45029</v>
      </c>
      <c r="C16" s="10">
        <v>45127</v>
      </c>
      <c r="D16" s="77">
        <v>309150</v>
      </c>
      <c r="E16" s="78">
        <v>313622.15999999997</v>
      </c>
      <c r="F16" s="79"/>
      <c r="G16" s="80"/>
      <c r="H16" s="7"/>
      <c r="I16" s="10"/>
      <c r="J16" s="10"/>
      <c r="K16" s="79"/>
      <c r="L16" s="79"/>
      <c r="M16" s="1"/>
      <c r="N16" s="7"/>
      <c r="O16" s="7"/>
      <c r="P16" s="7"/>
      <c r="Q16"/>
      <c r="R16"/>
      <c r="S16"/>
      <c r="T16" s="56"/>
      <c r="U16" s="5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52" customFormat="1" ht="15" customHeight="1" x14ac:dyDescent="0.35">
      <c r="A17" s="7" t="s">
        <v>324</v>
      </c>
      <c r="B17" s="10">
        <v>45029</v>
      </c>
      <c r="C17" s="10">
        <v>45393</v>
      </c>
      <c r="D17" s="77">
        <v>8216000</v>
      </c>
      <c r="E17" s="78">
        <v>8332741.8799999999</v>
      </c>
      <c r="F17" s="79"/>
      <c r="G17" s="80"/>
      <c r="H17" s="7"/>
      <c r="I17" s="10"/>
      <c r="J17" s="10"/>
      <c r="K17" s="79"/>
      <c r="L17" s="79"/>
      <c r="M17" s="1"/>
      <c r="N17" s="7"/>
      <c r="O17" s="7"/>
      <c r="P17" s="7"/>
      <c r="Q17"/>
      <c r="R17"/>
      <c r="S17"/>
      <c r="T17" s="56"/>
      <c r="U17" s="56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52" customFormat="1" ht="15" customHeight="1" x14ac:dyDescent="0.35">
      <c r="A18" s="7" t="s">
        <v>325</v>
      </c>
      <c r="B18" s="10">
        <v>45029</v>
      </c>
      <c r="C18" s="10">
        <v>45127</v>
      </c>
      <c r="D18" s="77">
        <v>111900</v>
      </c>
      <c r="E18" s="78">
        <v>113450.86</v>
      </c>
      <c r="F18" s="79"/>
      <c r="G18" s="80"/>
      <c r="H18" s="7"/>
      <c r="I18" s="10"/>
      <c r="J18" s="10"/>
      <c r="K18" s="79"/>
      <c r="L18" s="79"/>
      <c r="M18" s="1"/>
      <c r="N18" s="7"/>
      <c r="O18" s="7"/>
      <c r="P18" s="7"/>
      <c r="Q18"/>
      <c r="R18"/>
      <c r="S18"/>
      <c r="T18" s="56"/>
      <c r="U18" s="56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52" customFormat="1" ht="15" customHeight="1" x14ac:dyDescent="0.35">
      <c r="A19" s="7" t="s">
        <v>326</v>
      </c>
      <c r="B19" s="10">
        <v>45029</v>
      </c>
      <c r="C19" s="10">
        <v>45127</v>
      </c>
      <c r="D19" s="77">
        <v>139500</v>
      </c>
      <c r="E19" s="78">
        <v>141433.38</v>
      </c>
      <c r="F19" s="79"/>
      <c r="G19" s="80"/>
      <c r="H19" s="7"/>
      <c r="I19" s="10"/>
      <c r="J19" s="10"/>
      <c r="K19" s="79"/>
      <c r="L19" s="79"/>
      <c r="M19" s="1"/>
      <c r="N19" s="7"/>
      <c r="O19" s="7"/>
      <c r="P19" s="7"/>
      <c r="Q19"/>
      <c r="R19"/>
      <c r="S19"/>
      <c r="T19" s="56"/>
      <c r="U19" s="56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s="52" customFormat="1" ht="15" customHeight="1" x14ac:dyDescent="0.35">
      <c r="A20" s="7" t="s">
        <v>327</v>
      </c>
      <c r="B20" s="10">
        <v>45082</v>
      </c>
      <c r="C20" s="10">
        <v>45218</v>
      </c>
      <c r="D20" s="77">
        <v>6733000</v>
      </c>
      <c r="E20" s="78">
        <v>6750234.0899999999</v>
      </c>
      <c r="F20" s="79"/>
      <c r="G20" s="80"/>
      <c r="H20" s="7"/>
      <c r="I20" s="10"/>
      <c r="J20" s="10"/>
      <c r="K20" s="79"/>
      <c r="L20" s="79"/>
      <c r="M20" s="1"/>
      <c r="N20" s="7"/>
      <c r="O20" s="7"/>
      <c r="P20" s="7"/>
      <c r="Q20"/>
      <c r="R20"/>
      <c r="S20"/>
      <c r="T20" s="56"/>
      <c r="U20" s="56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52" customFormat="1" ht="15" customHeight="1" x14ac:dyDescent="0.35">
      <c r="A21" s="7" t="s">
        <v>328</v>
      </c>
      <c r="B21" s="10">
        <v>45082</v>
      </c>
      <c r="C21" s="10">
        <v>45218</v>
      </c>
      <c r="D21" s="77">
        <v>14690000</v>
      </c>
      <c r="E21" s="78">
        <v>14727018.189999999</v>
      </c>
      <c r="F21" s="79"/>
      <c r="G21" s="80"/>
      <c r="H21" s="7"/>
      <c r="I21" s="10"/>
      <c r="J21" s="10"/>
      <c r="K21" s="79"/>
      <c r="L21" s="79"/>
      <c r="M21" s="1"/>
      <c r="N21" s="7"/>
      <c r="O21" s="7"/>
      <c r="P21" s="7"/>
      <c r="Q21"/>
      <c r="R21"/>
      <c r="S21"/>
      <c r="T21" s="56"/>
      <c r="U21" s="56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52" customFormat="1" ht="15" customHeight="1" x14ac:dyDescent="0.35">
      <c r="A22" s="7" t="s">
        <v>329</v>
      </c>
      <c r="B22" s="10">
        <v>45029</v>
      </c>
      <c r="C22" s="10">
        <v>45127</v>
      </c>
      <c r="D22" s="77">
        <v>344250</v>
      </c>
      <c r="E22" s="78">
        <v>349229.92</v>
      </c>
      <c r="F22" s="79"/>
      <c r="G22" s="80"/>
      <c r="H22" s="7"/>
      <c r="I22" s="10"/>
      <c r="J22" s="10"/>
      <c r="K22" s="79"/>
      <c r="L22" s="79"/>
      <c r="M22" s="1"/>
      <c r="N22" s="7"/>
      <c r="O22" s="7"/>
      <c r="P22" s="7"/>
      <c r="Q22"/>
      <c r="R22"/>
      <c r="S22"/>
      <c r="T22" s="56"/>
      <c r="U22" s="56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52" customFormat="1" ht="15" customHeight="1" x14ac:dyDescent="0.35">
      <c r="A23" s="7" t="s">
        <v>330</v>
      </c>
      <c r="B23" s="10">
        <v>45029</v>
      </c>
      <c r="C23" s="10">
        <v>45393</v>
      </c>
      <c r="D23" s="77">
        <v>34243100</v>
      </c>
      <c r="E23" s="78">
        <v>34737344.530000001</v>
      </c>
      <c r="F23" s="79"/>
      <c r="G23" s="80"/>
      <c r="H23" s="7"/>
      <c r="I23" s="10"/>
      <c r="J23" s="10"/>
      <c r="K23" s="79"/>
      <c r="L23" s="79"/>
      <c r="M23" s="1"/>
      <c r="N23" s="7"/>
      <c r="O23" s="7"/>
      <c r="P23" s="7"/>
      <c r="Q23"/>
      <c r="R23"/>
      <c r="S23"/>
      <c r="T23" s="56"/>
      <c r="U23" s="56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s="52" customFormat="1" ht="15" customHeight="1" x14ac:dyDescent="0.35">
      <c r="A24" s="7" t="s">
        <v>331</v>
      </c>
      <c r="B24" s="10">
        <v>45029</v>
      </c>
      <c r="C24" s="10">
        <v>45120</v>
      </c>
      <c r="D24" s="77">
        <v>6578000</v>
      </c>
      <c r="E24" s="78">
        <v>6663567.3899999997</v>
      </c>
      <c r="F24" s="79"/>
      <c r="G24" s="80"/>
      <c r="H24" s="7"/>
      <c r="I24" s="10"/>
      <c r="J24" s="10"/>
      <c r="K24" s="79"/>
      <c r="L24" s="79"/>
      <c r="M24" s="1"/>
      <c r="N24" s="7"/>
      <c r="O24" s="7"/>
      <c r="P24" s="7"/>
      <c r="Q24"/>
      <c r="R24"/>
      <c r="S24"/>
      <c r="T24" s="56"/>
      <c r="U24" s="56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52" customFormat="1" ht="15" customHeight="1" x14ac:dyDescent="0.35">
      <c r="A25" s="7" t="s">
        <v>332</v>
      </c>
      <c r="B25" s="10">
        <v>45029</v>
      </c>
      <c r="C25" s="10">
        <v>45120</v>
      </c>
      <c r="D25" s="77">
        <v>12034000</v>
      </c>
      <c r="E25" s="78">
        <v>12189169.35</v>
      </c>
      <c r="F25" s="79"/>
      <c r="G25" s="80"/>
      <c r="H25" s="7"/>
      <c r="I25" s="10"/>
      <c r="J25" s="10"/>
      <c r="K25" s="79"/>
      <c r="L25" s="79"/>
      <c r="M25" s="1"/>
      <c r="N25" s="7"/>
      <c r="O25" s="7"/>
      <c r="P25" s="7"/>
      <c r="Q25"/>
      <c r="R25"/>
      <c r="S25"/>
      <c r="T25" s="56"/>
      <c r="U25" s="56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52" customFormat="1" ht="15" customHeight="1" x14ac:dyDescent="0.35">
      <c r="A26" s="7" t="s">
        <v>333</v>
      </c>
      <c r="B26" s="10">
        <v>45029</v>
      </c>
      <c r="C26" s="10">
        <v>45120</v>
      </c>
      <c r="D26" s="77">
        <v>2399000</v>
      </c>
      <c r="E26" s="78">
        <v>2430721.38</v>
      </c>
      <c r="F26" s="79"/>
      <c r="G26" s="80"/>
      <c r="H26" s="7"/>
      <c r="I26" s="10"/>
      <c r="J26" s="10"/>
      <c r="K26" s="79"/>
      <c r="L26" s="79"/>
      <c r="M26" s="1"/>
      <c r="N26" s="7"/>
      <c r="O26" s="7"/>
      <c r="P26" s="7"/>
      <c r="Q26"/>
      <c r="R26"/>
      <c r="S26"/>
      <c r="T26" s="56"/>
      <c r="U26" s="5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s="52" customFormat="1" ht="15" customHeight="1" x14ac:dyDescent="0.35">
      <c r="A27" s="7" t="s">
        <v>334</v>
      </c>
      <c r="B27" s="10">
        <v>45029</v>
      </c>
      <c r="C27" s="10">
        <v>45120</v>
      </c>
      <c r="D27" s="77">
        <v>4903000</v>
      </c>
      <c r="E27" s="78">
        <v>4964897.05</v>
      </c>
      <c r="F27" s="79"/>
      <c r="G27" s="80"/>
      <c r="H27" s="7"/>
      <c r="I27" s="10"/>
      <c r="J27" s="10"/>
      <c r="K27" s="79"/>
      <c r="L27" s="79"/>
      <c r="M27" s="1"/>
      <c r="N27" s="7"/>
      <c r="O27" s="7"/>
      <c r="P27" s="7"/>
      <c r="Q27"/>
      <c r="R27"/>
      <c r="S27"/>
      <c r="T27" s="56"/>
      <c r="U27" s="56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52" customFormat="1" ht="15" customHeight="1" x14ac:dyDescent="0.35">
      <c r="A28" s="7" t="s">
        <v>335</v>
      </c>
      <c r="B28" s="10">
        <v>45029</v>
      </c>
      <c r="C28" s="10">
        <v>45127</v>
      </c>
      <c r="D28" s="77">
        <v>202900</v>
      </c>
      <c r="E28" s="78">
        <v>205712.06</v>
      </c>
      <c r="F28" s="79"/>
      <c r="G28" s="80"/>
      <c r="H28" s="7"/>
      <c r="I28" s="10"/>
      <c r="J28" s="10"/>
      <c r="K28" s="79"/>
      <c r="L28" s="79"/>
      <c r="M28" s="1"/>
      <c r="N28" s="7"/>
      <c r="O28" s="7"/>
      <c r="P28" s="7"/>
      <c r="Q28"/>
      <c r="R28"/>
      <c r="S28"/>
      <c r="T28" s="56"/>
      <c r="U28" s="56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52" customFormat="1" ht="15" customHeight="1" x14ac:dyDescent="0.35">
      <c r="A29" s="7" t="s">
        <v>336</v>
      </c>
      <c r="B29" s="10">
        <v>45029</v>
      </c>
      <c r="C29" s="10">
        <v>45393</v>
      </c>
      <c r="D29" s="77">
        <v>27700000</v>
      </c>
      <c r="E29" s="78">
        <v>28102143.379999999</v>
      </c>
      <c r="F29" s="79"/>
      <c r="G29" s="80"/>
      <c r="H29" s="7"/>
      <c r="I29" s="10"/>
      <c r="J29" s="10"/>
      <c r="K29" s="79"/>
      <c r="L29" s="79"/>
      <c r="M29" s="1"/>
      <c r="N29" s="7"/>
      <c r="O29" s="7"/>
      <c r="P29" s="7"/>
      <c r="Q29"/>
      <c r="R29"/>
      <c r="S29"/>
      <c r="T29" s="56"/>
      <c r="U29" s="56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52" customFormat="1" ht="15" customHeight="1" x14ac:dyDescent="0.35">
      <c r="A30" s="7" t="s">
        <v>337</v>
      </c>
      <c r="B30" s="10">
        <v>45029</v>
      </c>
      <c r="C30" s="10">
        <v>45393</v>
      </c>
      <c r="D30" s="77">
        <v>13690850</v>
      </c>
      <c r="E30" s="78">
        <v>13887522.15</v>
      </c>
      <c r="F30" s="79"/>
      <c r="G30" s="80"/>
      <c r="H30" s="7"/>
      <c r="I30" s="10"/>
      <c r="J30" s="10"/>
      <c r="K30" s="79"/>
      <c r="L30" s="79"/>
      <c r="M30" s="1"/>
      <c r="N30" s="7"/>
      <c r="O30" s="7"/>
      <c r="P30" s="7"/>
      <c r="Q30"/>
      <c r="R30"/>
      <c r="S30"/>
      <c r="T30" s="56"/>
      <c r="U30" s="56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s="52" customFormat="1" ht="15" customHeight="1" x14ac:dyDescent="0.35">
      <c r="A31" s="7" t="s">
        <v>338</v>
      </c>
      <c r="B31" s="10">
        <v>45029</v>
      </c>
      <c r="C31" s="10">
        <v>45393</v>
      </c>
      <c r="D31" s="77">
        <v>4515900</v>
      </c>
      <c r="E31" s="78">
        <v>4580766.92</v>
      </c>
      <c r="F31" s="79"/>
      <c r="G31" s="80"/>
      <c r="H31" s="7"/>
      <c r="I31" s="10"/>
      <c r="J31" s="10"/>
      <c r="K31" s="79"/>
      <c r="L31" s="79"/>
      <c r="M31" s="1"/>
      <c r="N31" s="7"/>
      <c r="O31" s="7"/>
      <c r="P31" s="7"/>
      <c r="Q31"/>
      <c r="R31"/>
      <c r="S31"/>
      <c r="T31" s="56"/>
      <c r="U31" s="56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s="52" customFormat="1" ht="15" customHeight="1" x14ac:dyDescent="0.35">
      <c r="A32" s="7" t="s">
        <v>339</v>
      </c>
      <c r="B32" s="10">
        <v>45029</v>
      </c>
      <c r="C32" s="10">
        <v>45393</v>
      </c>
      <c r="D32" s="77">
        <v>1171500</v>
      </c>
      <c r="E32" s="78">
        <v>1188484.97</v>
      </c>
      <c r="F32" s="79"/>
      <c r="G32" s="80"/>
      <c r="H32" s="7"/>
      <c r="I32" s="10"/>
      <c r="J32" s="10"/>
      <c r="K32" s="79"/>
      <c r="L32" s="79"/>
      <c r="M32" s="1"/>
      <c r="N32" s="7"/>
      <c r="O32" s="7"/>
      <c r="P32" s="7"/>
      <c r="Q32"/>
      <c r="R32"/>
      <c r="S32"/>
      <c r="T32" s="56"/>
      <c r="U32" s="56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s="52" customFormat="1" ht="15" customHeight="1" x14ac:dyDescent="0.35">
      <c r="A33" s="7" t="s">
        <v>340</v>
      </c>
      <c r="B33" s="10">
        <v>45029</v>
      </c>
      <c r="C33" s="10">
        <v>45127</v>
      </c>
      <c r="D33" s="77">
        <v>13459000</v>
      </c>
      <c r="E33" s="78">
        <v>13657599.050000001</v>
      </c>
      <c r="F33" s="79"/>
      <c r="G33" s="80"/>
      <c r="H33" s="7"/>
      <c r="I33" s="10"/>
      <c r="J33" s="10"/>
      <c r="K33" s="79"/>
      <c r="L33" s="79"/>
      <c r="M33" s="1"/>
      <c r="N33" s="7"/>
      <c r="O33" s="7"/>
      <c r="P33" s="7"/>
      <c r="Q33"/>
      <c r="R33"/>
      <c r="S33"/>
      <c r="T33" s="56"/>
      <c r="U33" s="56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s="52" customFormat="1" ht="15" customHeight="1" x14ac:dyDescent="0.35">
      <c r="A34" s="7" t="s">
        <v>341</v>
      </c>
      <c r="B34" s="10">
        <v>45085</v>
      </c>
      <c r="C34" s="81" t="s">
        <v>96</v>
      </c>
      <c r="D34" s="77">
        <v>245283.19</v>
      </c>
      <c r="E34" s="78">
        <v>245678.52</v>
      </c>
      <c r="F34" s="79"/>
      <c r="G34" s="80"/>
      <c r="H34" s="7"/>
      <c r="I34" s="10"/>
      <c r="J34" s="10"/>
      <c r="K34" s="79"/>
      <c r="L34" s="79"/>
      <c r="M34" s="1"/>
      <c r="N34" s="7"/>
      <c r="O34" s="7"/>
      <c r="P34" s="7"/>
      <c r="Q34"/>
      <c r="R34"/>
      <c r="S34"/>
      <c r="T34" s="56"/>
      <c r="U34" s="56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s="52" customFormat="1" ht="15" customHeight="1" x14ac:dyDescent="0.35">
      <c r="A35" s="7" t="s">
        <v>342</v>
      </c>
      <c r="B35" s="10">
        <v>45070</v>
      </c>
      <c r="C35" s="81" t="s">
        <v>96</v>
      </c>
      <c r="D35" s="77">
        <v>1197920.29</v>
      </c>
      <c r="E35" s="78">
        <v>1203367.9099999999</v>
      </c>
      <c r="F35" s="79"/>
      <c r="G35" s="80"/>
      <c r="H35" s="7"/>
      <c r="I35" s="10"/>
      <c r="J35" s="10"/>
      <c r="K35" s="79"/>
      <c r="L35" s="79"/>
      <c r="M35" s="1"/>
      <c r="N35" s="7"/>
      <c r="O35" s="7"/>
      <c r="P35" s="7"/>
      <c r="Q35"/>
      <c r="R35"/>
      <c r="S35"/>
      <c r="T35" s="56"/>
      <c r="U35" s="56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s="52" customFormat="1" ht="15" customHeight="1" x14ac:dyDescent="0.35">
      <c r="A36" s="7" t="s">
        <v>343</v>
      </c>
      <c r="B36" s="10">
        <v>45029</v>
      </c>
      <c r="C36" s="10">
        <v>45127</v>
      </c>
      <c r="D36" s="77">
        <v>3097145.16</v>
      </c>
      <c r="E36" s="78">
        <v>3144346.7</v>
      </c>
      <c r="F36" s="79"/>
      <c r="G36" s="80"/>
      <c r="H36" s="7"/>
      <c r="I36" s="10"/>
      <c r="J36" s="10"/>
      <c r="K36" s="79"/>
      <c r="L36" s="79"/>
      <c r="M36" s="1"/>
      <c r="N36" s="7"/>
      <c r="O36" s="7"/>
      <c r="P36" s="7"/>
      <c r="Q36"/>
      <c r="R36"/>
      <c r="S36"/>
      <c r="T36" s="56"/>
      <c r="U36" s="5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s="52" customFormat="1" ht="15" customHeight="1" x14ac:dyDescent="0.35">
      <c r="A37" s="7" t="s">
        <v>344</v>
      </c>
      <c r="B37" s="10">
        <v>45029</v>
      </c>
      <c r="C37" s="10">
        <v>45127</v>
      </c>
      <c r="D37" s="77">
        <v>4094950</v>
      </c>
      <c r="E37" s="78">
        <v>4142519.64</v>
      </c>
      <c r="F37" s="79"/>
      <c r="G37" s="80"/>
      <c r="H37" s="7"/>
      <c r="I37" s="10"/>
      <c r="J37" s="10"/>
      <c r="K37" s="79"/>
      <c r="L37" s="79"/>
      <c r="M37" s="1"/>
      <c r="N37" s="7"/>
      <c r="O37" s="7"/>
      <c r="P37" s="7"/>
      <c r="Q37"/>
      <c r="R37"/>
      <c r="S37"/>
      <c r="T37" s="56"/>
      <c r="U37" s="56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s="52" customFormat="1" ht="15" customHeight="1" x14ac:dyDescent="0.35">
      <c r="A38" s="7" t="s">
        <v>345</v>
      </c>
      <c r="B38" s="10">
        <v>45029</v>
      </c>
      <c r="C38" s="10">
        <v>45127</v>
      </c>
      <c r="D38" s="77">
        <v>9119450</v>
      </c>
      <c r="E38" s="78">
        <v>9216033.6199999992</v>
      </c>
      <c r="F38" s="79"/>
      <c r="G38" s="80"/>
      <c r="H38" s="7"/>
      <c r="I38" s="10"/>
      <c r="J38" s="10"/>
      <c r="K38" s="79"/>
      <c r="L38" s="79"/>
      <c r="M38" s="1"/>
      <c r="N38" s="7"/>
      <c r="O38" s="7"/>
      <c r="P38" s="7"/>
      <c r="Q38"/>
      <c r="R38"/>
      <c r="S38"/>
      <c r="T38" s="56"/>
      <c r="U38" s="56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s="52" customFormat="1" ht="15" customHeight="1" x14ac:dyDescent="0.35">
      <c r="A39" s="7" t="s">
        <v>346</v>
      </c>
      <c r="B39" s="10">
        <v>45029</v>
      </c>
      <c r="C39" s="10">
        <v>45127</v>
      </c>
      <c r="D39" s="77">
        <v>4843750</v>
      </c>
      <c r="E39" s="78">
        <v>4910275.6500000004</v>
      </c>
      <c r="F39" s="79"/>
      <c r="G39" s="80"/>
      <c r="H39" s="7"/>
      <c r="I39" s="10"/>
      <c r="J39" s="10"/>
      <c r="K39" s="79"/>
      <c r="L39" s="79"/>
      <c r="M39" s="1"/>
      <c r="N39" s="7"/>
      <c r="O39" s="7"/>
      <c r="P39" s="7"/>
      <c r="Q39"/>
      <c r="R39"/>
      <c r="S39"/>
      <c r="T39" s="56"/>
      <c r="U39" s="56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s="52" customFormat="1" ht="15" customHeight="1" x14ac:dyDescent="0.35">
      <c r="A40" s="7" t="s">
        <v>347</v>
      </c>
      <c r="B40" s="10">
        <v>45029</v>
      </c>
      <c r="C40" s="10">
        <v>45127</v>
      </c>
      <c r="D40" s="77">
        <v>2226550</v>
      </c>
      <c r="E40" s="78">
        <v>2257706.02</v>
      </c>
      <c r="F40" s="79"/>
      <c r="G40" s="80"/>
      <c r="H40" s="7"/>
      <c r="I40" s="10"/>
      <c r="J40" s="10"/>
      <c r="K40" s="79"/>
      <c r="L40" s="79"/>
      <c r="M40" s="1"/>
      <c r="N40" s="7"/>
      <c r="O40" s="7"/>
      <c r="P40" s="7"/>
      <c r="Q40"/>
      <c r="R40"/>
      <c r="S40"/>
      <c r="T40" s="56"/>
      <c r="U40" s="56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s="52" customFormat="1" ht="15" customHeight="1" x14ac:dyDescent="0.35">
      <c r="A41" s="7" t="s">
        <v>348</v>
      </c>
      <c r="B41" s="10">
        <v>45029</v>
      </c>
      <c r="C41" s="10">
        <v>45127</v>
      </c>
      <c r="D41" s="77">
        <v>1492200</v>
      </c>
      <c r="E41" s="78">
        <v>1513194.67</v>
      </c>
      <c r="F41" s="79"/>
      <c r="G41" s="80"/>
      <c r="H41" s="7"/>
      <c r="I41" s="10"/>
      <c r="J41" s="10"/>
      <c r="K41" s="79"/>
      <c r="L41" s="79"/>
      <c r="M41" s="1"/>
      <c r="N41" s="7"/>
      <c r="O41" s="7"/>
      <c r="P41" s="7"/>
      <c r="Q41"/>
      <c r="R41"/>
      <c r="S41"/>
      <c r="T41" s="56"/>
      <c r="U41" s="56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s="52" customFormat="1" ht="15" customHeight="1" x14ac:dyDescent="0.35">
      <c r="A42" s="7" t="s">
        <v>349</v>
      </c>
      <c r="B42" s="10">
        <v>45029</v>
      </c>
      <c r="C42" s="10">
        <v>45127</v>
      </c>
      <c r="D42" s="77">
        <v>793800</v>
      </c>
      <c r="E42" s="78">
        <v>804661.4</v>
      </c>
      <c r="F42" s="79"/>
      <c r="G42" s="80"/>
      <c r="H42" s="7"/>
      <c r="I42" s="10"/>
      <c r="J42" s="10"/>
      <c r="K42" s="79"/>
      <c r="L42" s="79"/>
      <c r="M42" s="1"/>
      <c r="N42" s="7"/>
      <c r="O42" s="7"/>
      <c r="P42" s="7"/>
      <c r="Q42"/>
      <c r="R42"/>
      <c r="S42"/>
      <c r="T42" s="56"/>
      <c r="U42" s="56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52" customFormat="1" ht="15" customHeight="1" x14ac:dyDescent="0.35">
      <c r="A43" s="7" t="s">
        <v>350</v>
      </c>
      <c r="B43" s="10">
        <v>45029</v>
      </c>
      <c r="C43" s="10">
        <v>45127</v>
      </c>
      <c r="D43" s="77">
        <v>143900</v>
      </c>
      <c r="E43" s="78">
        <v>145906.34</v>
      </c>
      <c r="F43" s="79"/>
      <c r="G43" s="80"/>
      <c r="H43" s="7"/>
      <c r="I43" s="10"/>
      <c r="J43" s="10"/>
      <c r="K43" s="79"/>
      <c r="L43" s="79"/>
      <c r="M43" s="1"/>
      <c r="N43" s="7"/>
      <c r="O43" s="7"/>
      <c r="P43" s="7"/>
      <c r="Q43"/>
      <c r="R43"/>
      <c r="S43"/>
      <c r="T43" s="56"/>
      <c r="U43" s="56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s="52" customFormat="1" ht="15" customHeight="1" x14ac:dyDescent="0.35">
      <c r="A44" s="7" t="s">
        <v>351</v>
      </c>
      <c r="B44" s="10">
        <v>45069</v>
      </c>
      <c r="C44" s="10">
        <v>45127</v>
      </c>
      <c r="D44" s="77">
        <v>297000</v>
      </c>
      <c r="E44" s="78">
        <v>299045.99</v>
      </c>
      <c r="F44" s="79"/>
      <c r="G44" s="80"/>
      <c r="H44" s="7"/>
      <c r="I44" s="10"/>
      <c r="J44" s="10"/>
      <c r="K44" s="79"/>
      <c r="L44" s="79"/>
      <c r="M44" s="1"/>
      <c r="N44" s="7"/>
      <c r="O44" s="7"/>
      <c r="P44" s="7"/>
      <c r="Q44"/>
      <c r="R44"/>
      <c r="S44"/>
      <c r="T44" s="56"/>
      <c r="U44" s="56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s="52" customFormat="1" ht="15" customHeight="1" x14ac:dyDescent="0.35">
      <c r="A45" s="7" t="s">
        <v>100</v>
      </c>
      <c r="B45" s="10">
        <v>45107</v>
      </c>
      <c r="C45" s="10">
        <v>45107</v>
      </c>
      <c r="D45" s="77">
        <v>0</v>
      </c>
      <c r="E45" s="78">
        <v>0</v>
      </c>
      <c r="F45" s="79"/>
      <c r="G45" s="80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56"/>
      <c r="U45" s="56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52" customFormat="1" ht="15" customHeight="1" x14ac:dyDescent="0.35">
      <c r="A46" s="7" t="s">
        <v>101</v>
      </c>
      <c r="B46" s="82">
        <v>45107</v>
      </c>
      <c r="C46" s="10">
        <v>45107</v>
      </c>
      <c r="D46" s="77">
        <v>1139604.1599999999</v>
      </c>
      <c r="E46" s="77">
        <v>1139604.1599999999</v>
      </c>
      <c r="F46" s="79"/>
      <c r="G46" s="23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56"/>
      <c r="U46" s="5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52" customFormat="1" ht="15" customHeight="1" x14ac:dyDescent="0.35">
      <c r="A47" s="7"/>
      <c r="B47" s="7"/>
      <c r="C47" s="7"/>
      <c r="D47" s="7"/>
      <c r="E47" s="79"/>
      <c r="F47" s="79"/>
      <c r="G47" s="23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56"/>
      <c r="U47" s="56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s="52" customFormat="1" ht="15" customHeight="1" x14ac:dyDescent="0.35">
      <c r="A48" s="7" t="str">
        <f>"MMF Unpaid Int Due to "&amp;MONTH($B$3)&amp;"/"&amp;DAY($B$3)</f>
        <v>MMF Unpaid Int Due to 6/30</v>
      </c>
      <c r="B48" s="7"/>
      <c r="C48" s="7" t="s">
        <v>102</v>
      </c>
      <c r="D48" s="83">
        <v>2659.65</v>
      </c>
      <c r="E48" s="84">
        <v>2659.65</v>
      </c>
      <c r="F48" s="79"/>
      <c r="G48" s="23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56"/>
      <c r="U48" s="56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s="52" customFormat="1" ht="15" customHeight="1" x14ac:dyDescent="0.35">
      <c r="A49" s="7" t="str">
        <f>"MMF Unpaid Int Due to "&amp;MONTH($B$3)&amp;"/"&amp;DAY($B$3)</f>
        <v>MMF Unpaid Int Due to 6/30</v>
      </c>
      <c r="B49" s="7"/>
      <c r="C49" s="7" t="s">
        <v>103</v>
      </c>
      <c r="D49" s="83">
        <v>40.71</v>
      </c>
      <c r="E49" s="84">
        <v>40.71</v>
      </c>
      <c r="F49" s="79"/>
      <c r="G49" s="23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56"/>
      <c r="U49" s="56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s="52" customFormat="1" ht="15" customHeight="1" x14ac:dyDescent="0.35">
      <c r="A50" s="7" t="s">
        <v>104</v>
      </c>
      <c r="B50" s="7"/>
      <c r="C50" s="7" t="s">
        <v>104</v>
      </c>
      <c r="D50" s="83">
        <v>0</v>
      </c>
      <c r="E50" s="84">
        <v>0</v>
      </c>
      <c r="F50" s="79"/>
      <c r="G50" s="23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56"/>
      <c r="U50" s="56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s="52" customFormat="1" ht="15" customHeight="1" x14ac:dyDescent="0.35">
      <c r="A51" s="7" t="str">
        <f>"MMF Unpaid Int Due to "&amp;MONTH($B$3)&amp;"/"&amp;DAY($B$3)</f>
        <v>MMF Unpaid Int Due to 6/30</v>
      </c>
      <c r="B51" s="7"/>
      <c r="C51" s="7" t="s">
        <v>105</v>
      </c>
      <c r="D51" s="83">
        <v>42699.03</v>
      </c>
      <c r="E51" s="84">
        <v>42699.03</v>
      </c>
      <c r="F51" s="79"/>
      <c r="G51" s="23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56"/>
      <c r="U51" s="56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s="52" customFormat="1" ht="15" customHeight="1" x14ac:dyDescent="0.35">
      <c r="A52" s="13" t="str">
        <f>"MMF Unpaid Int Due to "&amp;MONTH($B$3)&amp;"/"&amp;DAY($B$3)</f>
        <v>MMF Unpaid Int Due to 6/30</v>
      </c>
      <c r="B52" s="13"/>
      <c r="C52" s="13" t="s">
        <v>106</v>
      </c>
      <c r="D52" s="85">
        <v>548.17999999999995</v>
      </c>
      <c r="E52" s="86">
        <v>548.17999999999995</v>
      </c>
      <c r="F52" s="79"/>
      <c r="G52" s="23"/>
      <c r="H52" s="13"/>
      <c r="I52" s="7"/>
      <c r="J52" s="7"/>
      <c r="K52" s="7"/>
      <c r="L52" s="87"/>
      <c r="M52" s="7"/>
      <c r="N52" s="7"/>
      <c r="O52" s="7"/>
      <c r="P52" s="7"/>
      <c r="Q52" s="7"/>
      <c r="R52" s="7"/>
      <c r="S52" s="25"/>
      <c r="T52" s="56"/>
      <c r="U52" s="56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s="52" customFormat="1" ht="15" customHeight="1" x14ac:dyDescent="0.35">
      <c r="A53" s="9" t="s">
        <v>107</v>
      </c>
      <c r="B53" s="9"/>
      <c r="C53" s="9"/>
      <c r="D53" s="9"/>
      <c r="E53" s="88">
        <f>SUM(E10:E52)</f>
        <v>233260960.11000004</v>
      </c>
      <c r="F53" s="88"/>
      <c r="G53" s="89"/>
      <c r="H53" s="9"/>
      <c r="I53" s="9"/>
      <c r="J53" s="9"/>
      <c r="K53" s="9"/>
      <c r="L53" s="88"/>
      <c r="M53" s="9"/>
      <c r="N53" s="9"/>
      <c r="O53" s="7"/>
      <c r="P53" s="7"/>
      <c r="Q53" s="7"/>
      <c r="R53" s="7"/>
      <c r="S53" s="25"/>
      <c r="T53" s="56"/>
      <c r="U53" s="56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52" customFormat="1" ht="15" customHeight="1" x14ac:dyDescent="0.35">
      <c r="A54" s="9"/>
      <c r="B54" s="9"/>
      <c r="C54" s="9"/>
      <c r="D54" s="9"/>
      <c r="E54" s="88"/>
      <c r="F54" s="88"/>
      <c r="G54" s="89"/>
      <c r="H54" s="9"/>
      <c r="I54" s="9"/>
      <c r="J54" s="9"/>
      <c r="K54" s="9"/>
      <c r="L54" s="88"/>
      <c r="M54" s="9"/>
      <c r="N54" s="9"/>
      <c r="O54" s="7"/>
      <c r="P54" s="7"/>
      <c r="Q54" s="7"/>
      <c r="R54" s="7"/>
      <c r="S54" s="25"/>
      <c r="T54" s="56"/>
      <c r="U54" s="56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s="52" customFormat="1" ht="15" customHeight="1" x14ac:dyDescent="0.35">
      <c r="A55" s="9"/>
      <c r="B55" s="123" t="s">
        <v>108</v>
      </c>
      <c r="C55" s="124"/>
      <c r="D55" s="124"/>
      <c r="E55" s="125"/>
      <c r="F55" s="88"/>
      <c r="G55" s="89"/>
      <c r="H55" s="9"/>
      <c r="I55" s="9"/>
      <c r="J55" s="9"/>
      <c r="K55" s="9"/>
      <c r="L55" s="88"/>
      <c r="M55" s="9"/>
      <c r="N55" s="9"/>
      <c r="O55" s="7"/>
      <c r="P55" s="7"/>
      <c r="Q55" s="7"/>
      <c r="R55" s="7"/>
      <c r="S55" s="25"/>
      <c r="T55" s="56"/>
      <c r="U55" s="56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s="52" customFormat="1" ht="15" customHeight="1" x14ac:dyDescent="0.35">
      <c r="A56" s="15" t="s">
        <v>1</v>
      </c>
      <c r="B56" s="15" t="s">
        <v>2</v>
      </c>
      <c r="C56" s="15" t="s">
        <v>3</v>
      </c>
      <c r="D56" s="15" t="s">
        <v>12</v>
      </c>
      <c r="E56" s="15" t="s">
        <v>109</v>
      </c>
      <c r="F56" s="1"/>
      <c r="G56" s="23"/>
      <c r="H56" s="1"/>
      <c r="I56" s="1"/>
      <c r="J56" s="1"/>
      <c r="K56" s="1"/>
      <c r="L56" s="1"/>
      <c r="M56" s="7"/>
      <c r="N56" s="7"/>
      <c r="O56" s="7"/>
      <c r="P56" s="7"/>
      <c r="Q56" s="7"/>
      <c r="R56" s="7"/>
      <c r="S56" s="25"/>
      <c r="T56" s="56"/>
      <c r="U56" s="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s="52" customFormat="1" ht="15" customHeight="1" x14ac:dyDescent="0.35">
      <c r="A57" s="7" t="s">
        <v>110</v>
      </c>
      <c r="B57" s="1"/>
      <c r="C57" s="10">
        <f>$B$3</f>
        <v>45107</v>
      </c>
      <c r="D57" s="77">
        <v>0</v>
      </c>
      <c r="E57" s="77">
        <v>0</v>
      </c>
      <c r="F57" s="1"/>
      <c r="G57" s="23"/>
      <c r="H57" s="31"/>
      <c r="I57" s="1"/>
      <c r="J57" s="1"/>
      <c r="K57" s="1"/>
      <c r="L57" s="1"/>
      <c r="M57" s="7"/>
      <c r="N57" s="7"/>
      <c r="O57" s="7"/>
      <c r="P57" s="7"/>
      <c r="Q57" s="7"/>
      <c r="R57" s="7"/>
      <c r="S57" s="25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s="52" customFormat="1" ht="15" customHeight="1" x14ac:dyDescent="0.35">
      <c r="A58" s="7" t="s">
        <v>111</v>
      </c>
      <c r="B58" s="1"/>
      <c r="C58" s="10">
        <f>$B$3</f>
        <v>45107</v>
      </c>
      <c r="D58" s="77">
        <v>179761.25</v>
      </c>
      <c r="E58" s="77">
        <v>179761.25</v>
      </c>
      <c r="F58" s="1"/>
      <c r="G58" s="23"/>
      <c r="H58" s="31"/>
      <c r="I58" s="1"/>
      <c r="J58" s="1"/>
      <c r="K58" s="1"/>
      <c r="L58" s="1"/>
      <c r="M58" s="7"/>
      <c r="N58" s="7"/>
      <c r="O58" s="7"/>
      <c r="P58" s="7"/>
      <c r="Q58" s="7"/>
      <c r="R58" s="7"/>
      <c r="S58" s="25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s="52" customFormat="1" ht="15" customHeight="1" x14ac:dyDescent="0.35">
      <c r="A59" s="7" t="s">
        <v>112</v>
      </c>
      <c r="B59" s="1"/>
      <c r="C59" s="10">
        <f>$B$3</f>
        <v>45107</v>
      </c>
      <c r="D59" s="77">
        <v>0</v>
      </c>
      <c r="E59" s="77">
        <v>0</v>
      </c>
      <c r="F59" s="1"/>
      <c r="G59" s="23"/>
      <c r="H59" s="31"/>
      <c r="I59" s="1"/>
      <c r="J59" s="1"/>
      <c r="K59" s="1"/>
      <c r="L59" s="1"/>
      <c r="M59" s="7"/>
      <c r="N59" s="7"/>
      <c r="O59" s="7"/>
      <c r="P59" s="7"/>
      <c r="Q59" s="7"/>
      <c r="R59" s="7"/>
      <c r="S59" s="25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s="52" customFormat="1" ht="15" customHeight="1" x14ac:dyDescent="0.35">
      <c r="A60" s="7" t="s">
        <v>113</v>
      </c>
      <c r="B60" s="1"/>
      <c r="C60" s="10">
        <f>$B$3</f>
        <v>45107</v>
      </c>
      <c r="D60" s="77">
        <v>29000</v>
      </c>
      <c r="E60" s="77">
        <v>29000</v>
      </c>
      <c r="F60" s="1"/>
      <c r="G60" s="23"/>
      <c r="H60" s="31"/>
      <c r="I60" s="1"/>
      <c r="J60" s="1"/>
      <c r="K60" s="1"/>
      <c r="L60" s="1"/>
      <c r="M60" s="7"/>
      <c r="N60" s="7"/>
      <c r="O60" s="7"/>
      <c r="P60" s="7"/>
      <c r="Q60" s="7"/>
      <c r="R60" s="7"/>
      <c r="S60" s="25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s="52" customFormat="1" ht="15" customHeight="1" x14ac:dyDescent="0.35">
      <c r="A61" s="7" t="s">
        <v>114</v>
      </c>
      <c r="B61" s="1"/>
      <c r="C61" s="10">
        <f>$B$3</f>
        <v>45107</v>
      </c>
      <c r="D61" s="77">
        <v>10821157.658916125</v>
      </c>
      <c r="E61" s="77">
        <v>10821157.658916125</v>
      </c>
      <c r="F61" s="1"/>
      <c r="G61" s="23"/>
      <c r="H61" s="31"/>
      <c r="I61" s="1"/>
      <c r="J61" s="1"/>
      <c r="K61" s="1"/>
      <c r="L61" s="1"/>
      <c r="M61" s="7"/>
      <c r="N61" s="7"/>
      <c r="O61" s="7"/>
      <c r="P61" s="7"/>
      <c r="Q61" s="7"/>
      <c r="R61" s="7"/>
      <c r="S61" s="25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s="52" customFormat="1" ht="15" customHeight="1" x14ac:dyDescent="0.35">
      <c r="A62" s="9" t="s">
        <v>13</v>
      </c>
      <c r="B62" s="9"/>
      <c r="C62" s="9"/>
      <c r="D62" s="9"/>
      <c r="E62" s="88">
        <f>SUM(E57:E61)</f>
        <v>11029918.908916125</v>
      </c>
      <c r="F62" s="79"/>
      <c r="G62" s="23"/>
      <c r="H62" s="7"/>
      <c r="I62" s="7"/>
      <c r="J62" s="7"/>
      <c r="K62" s="7"/>
      <c r="L62" s="90"/>
      <c r="M62" s="7"/>
      <c r="N62" s="7"/>
      <c r="O62" s="7"/>
      <c r="P62" s="7"/>
      <c r="Q62" s="7"/>
      <c r="R62" s="7"/>
      <c r="S62" s="7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s="52" customFormat="1" ht="15" customHeight="1" thickBot="1" x14ac:dyDescent="0.4">
      <c r="A63" s="9"/>
      <c r="B63" s="9"/>
      <c r="C63" s="9"/>
      <c r="D63" s="9"/>
      <c r="E63" s="88"/>
      <c r="F63" s="79"/>
      <c r="G63" s="23"/>
      <c r="H63" s="7"/>
      <c r="I63" s="7"/>
      <c r="J63" s="7"/>
      <c r="K63" s="7"/>
      <c r="L63" s="90"/>
      <c r="M63" s="7"/>
      <c r="N63" s="7"/>
      <c r="O63" s="7"/>
      <c r="P63" s="7"/>
      <c r="Q63" s="7"/>
      <c r="R63" s="7"/>
      <c r="S63" s="7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s="52" customFormat="1" ht="15" customHeight="1" thickBot="1" x14ac:dyDescent="0.4">
      <c r="A64" s="9" t="s">
        <v>115</v>
      </c>
      <c r="B64" s="9"/>
      <c r="C64" s="9"/>
      <c r="D64" s="9"/>
      <c r="E64" s="91">
        <f>E53+E62</f>
        <v>244290879.01891616</v>
      </c>
      <c r="F64" s="79"/>
      <c r="G64" s="23"/>
      <c r="H64" s="9"/>
      <c r="I64" s="9"/>
      <c r="J64" s="9"/>
      <c r="K64" s="9"/>
      <c r="L64" s="91"/>
      <c r="M64" s="7"/>
      <c r="N64" s="7"/>
      <c r="O64" s="7"/>
      <c r="P64" s="7"/>
      <c r="Q64" s="7"/>
      <c r="R64" s="7"/>
      <c r="S64" s="7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s="52" customFormat="1" ht="15" customHeight="1" thickBot="1" x14ac:dyDescent="0.4">
      <c r="A65" s="26"/>
      <c r="B65" s="26"/>
      <c r="C65" s="26"/>
      <c r="D65" s="26"/>
      <c r="E65" s="92"/>
      <c r="F65" s="93"/>
      <c r="G65" s="29"/>
      <c r="H65" s="30"/>
      <c r="I65" s="30"/>
      <c r="J65" s="30"/>
      <c r="K65" s="30"/>
      <c r="L65" s="94"/>
      <c r="M65" s="30"/>
      <c r="N65" s="30"/>
      <c r="O65" s="30"/>
      <c r="P65" s="30"/>
      <c r="Q65" s="30"/>
      <c r="R65" s="30"/>
      <c r="S65" s="30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s="52" customFormat="1" ht="15" customHeight="1" thickTop="1" x14ac:dyDescent="0.35">
      <c r="A66" s="9"/>
      <c r="B66" s="9"/>
      <c r="C66" s="9"/>
      <c r="D66" s="9"/>
      <c r="E66" s="95"/>
      <c r="F66" s="79"/>
      <c r="G66" s="23"/>
      <c r="H66" s="7"/>
      <c r="I66" s="7"/>
      <c r="J66" s="7"/>
      <c r="K66" s="7"/>
      <c r="L66" s="90"/>
      <c r="M66" s="7"/>
      <c r="N66" s="7"/>
      <c r="O66" s="7"/>
      <c r="P66" s="7"/>
      <c r="Q66" s="7"/>
      <c r="R66" s="7"/>
      <c r="S66" s="7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s="52" customFormat="1" ht="15" customHeight="1" x14ac:dyDescent="0.35">
      <c r="A67" s="16" t="s">
        <v>6</v>
      </c>
      <c r="B67" s="9"/>
      <c r="C67" s="9"/>
      <c r="D67" s="9"/>
      <c r="E67" s="95"/>
      <c r="F67" s="79"/>
      <c r="G67" s="23"/>
      <c r="H67" s="16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s="52" customFormat="1" ht="15" customHeight="1" x14ac:dyDescent="0.35">
      <c r="A68" s="9"/>
      <c r="B68" s="9"/>
      <c r="C68" s="9"/>
      <c r="D68" s="9"/>
      <c r="E68" s="95"/>
      <c r="F68" s="79"/>
      <c r="G68" s="23"/>
      <c r="H68" s="9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s="52" customFormat="1" ht="15" customHeight="1" x14ac:dyDescent="0.35">
      <c r="A69" s="15" t="str">
        <f>"Accruals since "&amp;MONTH(B5)&amp;"/"&amp;DAY(B5)</f>
        <v>Accruals since 6/22</v>
      </c>
      <c r="B69" s="13" t="s">
        <v>116</v>
      </c>
      <c r="C69" s="15"/>
      <c r="D69" s="15"/>
      <c r="E69" s="15" t="s">
        <v>12</v>
      </c>
      <c r="F69" s="79"/>
      <c r="G69" s="23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s="52" customFormat="1" ht="15" customHeight="1" x14ac:dyDescent="0.35">
      <c r="A70" s="7" t="s">
        <v>11</v>
      </c>
      <c r="B70" s="96">
        <v>2860.83</v>
      </c>
      <c r="C70" s="9"/>
      <c r="D70" s="9"/>
      <c r="E70" s="79">
        <f>+B70*($B$3-$B$5)</f>
        <v>22886.639999999999</v>
      </c>
      <c r="F70" s="79"/>
      <c r="G70" s="23"/>
      <c r="H70" s="7"/>
      <c r="I70" s="7"/>
      <c r="J70" s="1"/>
      <c r="K70" s="7"/>
      <c r="L70" s="97"/>
      <c r="M70" s="7"/>
      <c r="N70" s="7"/>
      <c r="O70" s="7"/>
      <c r="P70" s="7"/>
      <c r="Q70" s="7"/>
      <c r="R70" s="7"/>
      <c r="S70" s="7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s="52" customFormat="1" ht="15" customHeight="1" x14ac:dyDescent="0.35">
      <c r="A71" s="7" t="s">
        <v>37</v>
      </c>
      <c r="B71" s="96">
        <v>-182.1</v>
      </c>
      <c r="C71" s="9"/>
      <c r="D71" s="9"/>
      <c r="E71" s="79">
        <f t="shared" ref="E71:E77" si="0">+B71*($B$3-$B$5)</f>
        <v>-1456.8</v>
      </c>
      <c r="F71" s="79"/>
      <c r="G71" s="23"/>
      <c r="H71" s="7"/>
      <c r="I71" s="7"/>
      <c r="J71" s="1"/>
      <c r="K71" s="7"/>
      <c r="L71" s="97"/>
      <c r="M71" s="7"/>
      <c r="N71" s="7"/>
      <c r="O71" s="7"/>
      <c r="P71" s="7"/>
      <c r="Q71" s="7"/>
      <c r="R71" s="7"/>
      <c r="S71" s="7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s="52" customFormat="1" ht="15" customHeight="1" x14ac:dyDescent="0.35">
      <c r="A72" s="7" t="s">
        <v>38</v>
      </c>
      <c r="B72" s="96">
        <v>0</v>
      </c>
      <c r="C72" s="9"/>
      <c r="D72" s="9"/>
      <c r="E72" s="98">
        <f>+B72</f>
        <v>0</v>
      </c>
      <c r="F72" s="79"/>
      <c r="G72" s="23"/>
      <c r="H72" s="7"/>
      <c r="I72" s="7"/>
      <c r="J72" s="1"/>
      <c r="K72" s="7"/>
      <c r="L72" s="97"/>
      <c r="M72" s="7"/>
      <c r="N72" s="7"/>
      <c r="O72" s="7"/>
      <c r="P72" s="7"/>
      <c r="Q72" s="7"/>
      <c r="R72" s="7"/>
      <c r="S72" s="7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s="52" customFormat="1" ht="15" customHeight="1" x14ac:dyDescent="0.35">
      <c r="A73" s="7" t="s">
        <v>7</v>
      </c>
      <c r="B73" s="99">
        <v>186.2</v>
      </c>
      <c r="C73" s="9"/>
      <c r="D73" s="9"/>
      <c r="E73" s="79">
        <f t="shared" si="0"/>
        <v>1489.6</v>
      </c>
      <c r="F73" s="79"/>
      <c r="G73" s="23"/>
      <c r="H73" s="7"/>
      <c r="I73" s="90"/>
      <c r="J73" s="31"/>
      <c r="K73" s="97"/>
      <c r="L73" s="100"/>
      <c r="M73" s="101"/>
      <c r="N73" s="7"/>
      <c r="O73" s="7"/>
      <c r="P73" s="7"/>
      <c r="Q73" s="7"/>
      <c r="R73" s="7"/>
      <c r="S73" s="7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s="52" customFormat="1" ht="15" customHeight="1" x14ac:dyDescent="0.35">
      <c r="A74" s="7" t="s">
        <v>9</v>
      </c>
      <c r="B74" s="99">
        <v>80.78</v>
      </c>
      <c r="C74" s="9"/>
      <c r="D74" s="9"/>
      <c r="E74" s="79">
        <f t="shared" si="0"/>
        <v>646.24</v>
      </c>
      <c r="F74" s="79"/>
      <c r="G74" s="23"/>
      <c r="H74" s="7"/>
      <c r="I74" s="90"/>
      <c r="J74" s="31"/>
      <c r="K74" s="97"/>
      <c r="L74" s="97"/>
      <c r="M74" s="102"/>
      <c r="N74" s="7"/>
      <c r="O74" s="7"/>
      <c r="P74" s="7"/>
      <c r="Q74" s="7"/>
      <c r="R74" s="7"/>
      <c r="S74" s="7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s="52" customFormat="1" ht="15" customHeight="1" x14ac:dyDescent="0.35">
      <c r="A75" s="7" t="s">
        <v>8</v>
      </c>
      <c r="B75" s="99">
        <v>47.13</v>
      </c>
      <c r="C75" s="9"/>
      <c r="D75" s="9"/>
      <c r="E75" s="79">
        <f t="shared" si="0"/>
        <v>377.04</v>
      </c>
      <c r="F75" s="79"/>
      <c r="G75" s="23"/>
      <c r="H75" s="7"/>
      <c r="I75" s="90"/>
      <c r="J75" s="31"/>
      <c r="K75" s="97"/>
      <c r="L75" s="97"/>
      <c r="M75" s="102"/>
      <c r="N75" s="7"/>
      <c r="O75" s="7"/>
      <c r="P75" s="7"/>
      <c r="Q75" s="7"/>
      <c r="R75" s="7"/>
      <c r="S75" s="7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s="52" customFormat="1" ht="15" customHeight="1" x14ac:dyDescent="0.35">
      <c r="A76" s="7" t="s">
        <v>10</v>
      </c>
      <c r="B76" s="99">
        <v>1.99</v>
      </c>
      <c r="C76" s="9"/>
      <c r="D76" s="9"/>
      <c r="E76" s="79">
        <f t="shared" si="0"/>
        <v>15.92</v>
      </c>
      <c r="F76" s="79"/>
      <c r="G76" s="23"/>
      <c r="H76" s="7"/>
      <c r="I76" s="90"/>
      <c r="J76" s="31"/>
      <c r="K76" s="97"/>
      <c r="L76" s="97"/>
      <c r="M76" s="103"/>
      <c r="N76" s="7"/>
      <c r="O76" s="7"/>
      <c r="P76" s="7"/>
      <c r="Q76" s="7"/>
      <c r="R76" s="7"/>
      <c r="S76" s="7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s="52" customFormat="1" ht="15" customHeight="1" x14ac:dyDescent="0.35">
      <c r="A77" s="7" t="s">
        <v>117</v>
      </c>
      <c r="B77" s="99">
        <v>2.23</v>
      </c>
      <c r="C77" s="9"/>
      <c r="D77" s="9"/>
      <c r="E77" s="79">
        <f t="shared" si="0"/>
        <v>17.84</v>
      </c>
      <c r="F77" s="79"/>
      <c r="G77" s="23"/>
      <c r="H77" s="7"/>
      <c r="I77" s="90"/>
      <c r="J77" s="31"/>
      <c r="K77" s="97"/>
      <c r="L77" s="97"/>
      <c r="M77" s="103"/>
      <c r="N77" s="7"/>
      <c r="O77" s="7"/>
      <c r="P77" s="7"/>
      <c r="Q77" s="7"/>
      <c r="R77" s="7"/>
      <c r="S77" s="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s="52" customFormat="1" ht="15" customHeight="1" x14ac:dyDescent="0.35">
      <c r="A78" s="104" t="str">
        <f>"TOTAL Liabilities Accrued since "&amp;MONTH(B5)&amp;"/"&amp;DAY(B5)</f>
        <v>TOTAL Liabilities Accrued since 6/22</v>
      </c>
      <c r="B78" s="105"/>
      <c r="C78" s="105"/>
      <c r="D78" s="105"/>
      <c r="E78" s="106">
        <f>SUM(E70:E77)</f>
        <v>23976.48</v>
      </c>
      <c r="F78" s="79"/>
      <c r="G78" s="23"/>
      <c r="H78" s="7"/>
      <c r="I78" s="7"/>
      <c r="J78" s="31"/>
      <c r="K78" s="7"/>
      <c r="L78" s="97"/>
      <c r="M78" s="101"/>
      <c r="N78" s="7"/>
      <c r="O78" s="7"/>
      <c r="P78" s="7"/>
      <c r="Q78" s="7"/>
      <c r="R78" s="1"/>
      <c r="S78" s="7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s="52" customFormat="1" ht="15" customHeight="1" x14ac:dyDescent="0.35">
      <c r="A79" s="7"/>
      <c r="B79" s="7"/>
      <c r="C79" s="7"/>
      <c r="D79" s="7"/>
      <c r="E79" s="79"/>
      <c r="F79" s="79"/>
      <c r="G79" s="23"/>
      <c r="H79" s="7"/>
      <c r="I79" s="7"/>
      <c r="J79" s="7"/>
      <c r="K79" s="7"/>
      <c r="L79" s="101"/>
      <c r="M79" s="7"/>
      <c r="N79" s="7"/>
      <c r="O79" s="7"/>
      <c r="P79" s="7"/>
      <c r="Q79" s="7"/>
      <c r="R79" s="1"/>
      <c r="S79" s="7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s="52" customFormat="1" ht="15" customHeight="1" x14ac:dyDescent="0.35">
      <c r="A80" s="107" t="s">
        <v>118</v>
      </c>
      <c r="B80" s="13"/>
      <c r="C80" s="13"/>
      <c r="D80" s="13"/>
      <c r="E80" s="108" t="s">
        <v>119</v>
      </c>
      <c r="F80" s="79"/>
      <c r="G80" s="23"/>
      <c r="H80" s="7"/>
      <c r="I80" s="90"/>
      <c r="J80" s="7"/>
      <c r="K80" s="7"/>
      <c r="L80" s="7"/>
      <c r="M80" s="7"/>
      <c r="N80" s="7"/>
      <c r="O80" s="7"/>
      <c r="P80" s="7"/>
      <c r="Q80" s="7"/>
      <c r="R80" s="1"/>
      <c r="S80" s="7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s="52" customFormat="1" ht="15" customHeight="1" x14ac:dyDescent="0.35">
      <c r="A81" s="7" t="s">
        <v>11</v>
      </c>
      <c r="B81" s="109">
        <v>0</v>
      </c>
      <c r="C81" s="7"/>
      <c r="D81" s="7"/>
      <c r="E81" s="110">
        <v>200258.1</v>
      </c>
      <c r="F81" s="79"/>
      <c r="G81" s="23"/>
      <c r="H81" s="1"/>
      <c r="I81" s="7"/>
      <c r="J81" s="7"/>
      <c r="K81" s="111"/>
      <c r="L81" s="1"/>
      <c r="M81" s="7"/>
      <c r="N81" s="7"/>
      <c r="O81" s="7"/>
      <c r="P81" s="7"/>
      <c r="Q81" s="7"/>
      <c r="R81" s="1"/>
      <c r="S81" s="7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s="52" customFormat="1" ht="15" customHeight="1" x14ac:dyDescent="0.35">
      <c r="A82" s="7" t="s">
        <v>37</v>
      </c>
      <c r="B82" s="109">
        <v>0</v>
      </c>
      <c r="C82" s="7"/>
      <c r="D82" s="7"/>
      <c r="E82" s="110">
        <v>-20496.86</v>
      </c>
      <c r="F82" s="79"/>
      <c r="G82" s="23"/>
      <c r="H82" s="1"/>
      <c r="I82" s="7"/>
      <c r="J82" s="7"/>
      <c r="K82" s="111"/>
      <c r="L82" s="1"/>
      <c r="M82" s="7"/>
      <c r="N82" s="7"/>
      <c r="O82" s="7"/>
      <c r="P82" s="7"/>
      <c r="Q82" s="7"/>
      <c r="R82" s="1"/>
      <c r="S82" s="7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s="52" customFormat="1" ht="15" customHeight="1" x14ac:dyDescent="0.35">
      <c r="A83" s="7" t="s">
        <v>38</v>
      </c>
      <c r="B83" s="109">
        <v>0</v>
      </c>
      <c r="C83" s="7"/>
      <c r="D83" s="7"/>
      <c r="E83" s="110">
        <v>0</v>
      </c>
      <c r="F83" s="79"/>
      <c r="G83" s="23"/>
      <c r="H83" s="1"/>
      <c r="I83" s="7"/>
      <c r="J83" s="7"/>
      <c r="K83" s="111"/>
      <c r="L83" s="1"/>
      <c r="M83" s="7"/>
      <c r="N83" s="7"/>
      <c r="O83" s="7"/>
      <c r="P83" s="7"/>
      <c r="Q83" s="7"/>
      <c r="R83" s="1"/>
      <c r="S83" s="7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s="52" customFormat="1" ht="15" customHeight="1" x14ac:dyDescent="0.35">
      <c r="A84" s="7" t="s">
        <v>7</v>
      </c>
      <c r="B84" s="112">
        <v>0</v>
      </c>
      <c r="C84" s="7"/>
      <c r="D84" s="7"/>
      <c r="E84" s="110">
        <v>0</v>
      </c>
      <c r="F84" s="79"/>
      <c r="G84" s="23"/>
      <c r="H84" s="113"/>
      <c r="I84" s="90"/>
      <c r="J84" s="7"/>
      <c r="K84" s="111"/>
      <c r="L84" s="1"/>
      <c r="M84" s="7"/>
      <c r="N84" s="7"/>
      <c r="O84" s="7"/>
      <c r="P84" s="7"/>
      <c r="Q84" s="7"/>
      <c r="R84" s="1"/>
      <c r="S84" s="7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s="52" customFormat="1" ht="15" customHeight="1" x14ac:dyDescent="0.35">
      <c r="A85" s="7" t="s">
        <v>9</v>
      </c>
      <c r="B85" s="112">
        <v>0</v>
      </c>
      <c r="C85" s="7"/>
      <c r="D85" s="7"/>
      <c r="E85" s="110">
        <v>0</v>
      </c>
      <c r="F85" s="79"/>
      <c r="G85" s="23"/>
      <c r="H85" s="1"/>
      <c r="I85" s="90"/>
      <c r="J85" s="7"/>
      <c r="K85" s="111"/>
      <c r="L85" s="1"/>
      <c r="M85" s="7"/>
      <c r="N85" s="7"/>
      <c r="O85" s="7"/>
      <c r="P85" s="7"/>
      <c r="Q85" s="7"/>
      <c r="R85" s="1"/>
      <c r="S85" s="7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s="52" customFormat="1" ht="15" customHeight="1" x14ac:dyDescent="0.35">
      <c r="A86" s="7" t="s">
        <v>8</v>
      </c>
      <c r="B86" s="112">
        <v>0</v>
      </c>
      <c r="C86" s="7"/>
      <c r="D86" s="7"/>
      <c r="E86" s="110">
        <v>0</v>
      </c>
      <c r="F86" s="79"/>
      <c r="G86" s="23"/>
      <c r="H86" s="7"/>
      <c r="I86" s="90"/>
      <c r="J86" s="7"/>
      <c r="K86" s="111"/>
      <c r="L86" s="1"/>
      <c r="M86" s="7"/>
      <c r="N86" s="7"/>
      <c r="O86" s="7"/>
      <c r="P86" s="7"/>
      <c r="Q86" s="7"/>
      <c r="R86" s="1"/>
      <c r="S86" s="7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s="52" customFormat="1" ht="15" customHeight="1" x14ac:dyDescent="0.35">
      <c r="A87" s="7" t="s">
        <v>10</v>
      </c>
      <c r="B87" s="112">
        <v>0</v>
      </c>
      <c r="C87" s="7"/>
      <c r="D87" s="7"/>
      <c r="E87" s="110">
        <v>0</v>
      </c>
      <c r="F87" s="79"/>
      <c r="G87" s="23"/>
      <c r="H87" s="1"/>
      <c r="I87" s="90"/>
      <c r="J87" s="7"/>
      <c r="K87" s="111"/>
      <c r="L87" s="7"/>
      <c r="M87" s="7"/>
      <c r="N87" s="7"/>
      <c r="O87" s="7"/>
      <c r="P87" s="7"/>
      <c r="Q87" s="7"/>
      <c r="R87" s="1"/>
      <c r="S87" s="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s="52" customFormat="1" ht="15" customHeight="1" x14ac:dyDescent="0.35">
      <c r="A88" s="7" t="s">
        <v>117</v>
      </c>
      <c r="B88" s="112">
        <v>0</v>
      </c>
      <c r="C88" s="7"/>
      <c r="D88" s="7"/>
      <c r="E88" s="110">
        <v>0</v>
      </c>
      <c r="F88" s="79"/>
      <c r="G88" s="23"/>
      <c r="H88" s="1"/>
      <c r="I88" s="90"/>
      <c r="J88" s="7"/>
      <c r="K88" s="111"/>
      <c r="L88" s="7"/>
      <c r="M88" s="7"/>
      <c r="N88" s="7"/>
      <c r="O88" s="7"/>
      <c r="P88" s="7"/>
      <c r="Q88" s="7"/>
      <c r="R88" s="1"/>
      <c r="S88" s="7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s="52" customFormat="1" ht="15" customHeight="1" x14ac:dyDescent="0.35">
      <c r="A89" s="104" t="str">
        <f>"TOTAL Liabilities Accrued as of "&amp;MONTH(B5)&amp;"/"&amp;DAY(B5)</f>
        <v>TOTAL Liabilities Accrued as of 6/22</v>
      </c>
      <c r="B89" s="105"/>
      <c r="C89" s="105"/>
      <c r="D89" s="105"/>
      <c r="E89" s="106">
        <f>SUM(E81:E88)</f>
        <v>179761.24</v>
      </c>
      <c r="F89" s="88"/>
      <c r="G89" s="23"/>
      <c r="H89" s="1"/>
      <c r="I89" s="1"/>
      <c r="J89" s="31"/>
      <c r="K89" s="7"/>
      <c r="L89" s="7"/>
      <c r="M89" s="7"/>
      <c r="N89" s="7"/>
      <c r="O89" s="7"/>
      <c r="P89" s="7"/>
      <c r="Q89" s="7"/>
      <c r="R89" s="7"/>
      <c r="S89" s="7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s="52" customFormat="1" ht="15" customHeight="1" x14ac:dyDescent="0.35">
      <c r="A90" s="9"/>
      <c r="B90" s="7"/>
      <c r="C90" s="7"/>
      <c r="D90" s="7"/>
      <c r="E90" s="88"/>
      <c r="F90" s="88"/>
      <c r="G90" s="23"/>
      <c r="H90" s="1"/>
      <c r="I90" s="1"/>
      <c r="J90" s="31"/>
      <c r="K90" s="7"/>
      <c r="L90" s="7"/>
      <c r="M90" s="7"/>
      <c r="N90" s="7"/>
      <c r="O90" s="7"/>
      <c r="P90" s="7"/>
      <c r="Q90" s="7"/>
      <c r="R90" s="7"/>
      <c r="S90" s="7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s="52" customFormat="1" ht="15" customHeight="1" x14ac:dyDescent="0.35">
      <c r="A91" s="7" t="s">
        <v>120</v>
      </c>
      <c r="B91" s="7"/>
      <c r="C91" s="7"/>
      <c r="D91" s="7"/>
      <c r="E91" s="114">
        <v>10850157.5854</v>
      </c>
      <c r="F91" s="79"/>
      <c r="G91" s="23"/>
      <c r="H91" s="1"/>
      <c r="I91" s="1"/>
      <c r="J91" s="1"/>
      <c r="K91" s="7"/>
      <c r="L91" s="7"/>
      <c r="M91" s="7"/>
      <c r="N91" s="7"/>
      <c r="O91" s="7"/>
      <c r="P91" s="7"/>
      <c r="Q91" s="7"/>
      <c r="R91" s="7"/>
      <c r="S91" s="7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s="52" customFormat="1" ht="15" customHeight="1" x14ac:dyDescent="0.35">
      <c r="A92" s="7" t="s">
        <v>121</v>
      </c>
      <c r="B92" s="7"/>
      <c r="C92" s="7"/>
      <c r="D92" s="7"/>
      <c r="E92" s="115">
        <v>7.0000000000000007E-2</v>
      </c>
      <c r="F92" s="79"/>
      <c r="G92" s="23"/>
      <c r="H92" s="1"/>
      <c r="I92" s="1"/>
      <c r="J92" s="1"/>
      <c r="K92" s="7"/>
      <c r="L92" s="7"/>
      <c r="M92" s="7"/>
      <c r="N92" s="7"/>
      <c r="O92" s="7"/>
      <c r="P92" s="7"/>
      <c r="Q92" s="7"/>
      <c r="R92" s="7"/>
      <c r="S92" s="7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s="52" customFormat="1" ht="15" customHeight="1" x14ac:dyDescent="0.35">
      <c r="A93" s="1"/>
      <c r="B93" s="7"/>
      <c r="C93" s="7"/>
      <c r="D93" s="7"/>
      <c r="E93" s="79"/>
      <c r="F93" s="79"/>
      <c r="G93" s="23"/>
      <c r="H93" s="1"/>
      <c r="I93" s="1"/>
      <c r="J93" s="1"/>
      <c r="K93" s="7"/>
      <c r="L93" s="7"/>
      <c r="M93" s="7"/>
      <c r="N93" s="7"/>
      <c r="O93" s="7"/>
      <c r="P93" s="7"/>
      <c r="Q93" s="7"/>
      <c r="R93" s="7"/>
      <c r="S93" s="7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s="52" customFormat="1" ht="15" customHeight="1" x14ac:dyDescent="0.35">
      <c r="A94" s="9" t="s">
        <v>122</v>
      </c>
      <c r="B94" s="7"/>
      <c r="C94" s="7"/>
      <c r="D94" s="7"/>
      <c r="E94" s="116">
        <f>E78+E89+E91+E92</f>
        <v>11053895.375400001</v>
      </c>
      <c r="F94" s="79"/>
      <c r="G94" s="23"/>
      <c r="H94" s="9"/>
      <c r="I94" s="7"/>
      <c r="J94" s="7"/>
      <c r="K94" s="7"/>
      <c r="L94" s="88"/>
      <c r="M94" s="7"/>
      <c r="N94" s="7"/>
      <c r="O94" s="7"/>
      <c r="P94" s="7"/>
      <c r="Q94" s="7"/>
      <c r="R94" s="7"/>
      <c r="S94" s="7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s="52" customFormat="1" ht="15" customHeight="1" thickBot="1" x14ac:dyDescent="0.4">
      <c r="A95" s="9"/>
      <c r="B95" s="7"/>
      <c r="C95" s="7"/>
      <c r="D95" s="7"/>
      <c r="E95" s="79"/>
      <c r="F95" s="79"/>
      <c r="G95" s="23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s="52" customFormat="1" ht="15" customHeight="1" thickBot="1" x14ac:dyDescent="0.4">
      <c r="A96" s="9" t="s">
        <v>123</v>
      </c>
      <c r="B96" s="7"/>
      <c r="C96" s="7"/>
      <c r="D96" s="7"/>
      <c r="E96" s="91">
        <f>E64-E94</f>
        <v>233236983.64351615</v>
      </c>
      <c r="F96" s="95"/>
      <c r="G96" s="23"/>
      <c r="H96" s="9"/>
      <c r="I96" s="7"/>
      <c r="J96" s="7"/>
      <c r="K96" s="7"/>
      <c r="L96" s="91"/>
      <c r="M96" s="7"/>
      <c r="N96" s="7"/>
      <c r="O96" s="7"/>
      <c r="P96" s="7"/>
      <c r="Q96" s="7"/>
      <c r="R96" s="7"/>
      <c r="S96" s="7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39" s="52" customFormat="1" ht="15" customHeight="1" x14ac:dyDescent="0.35">
      <c r="A97" s="9"/>
      <c r="B97" s="7"/>
      <c r="C97" s="7"/>
      <c r="D97" s="7"/>
      <c r="E97" s="79"/>
      <c r="F97" s="79"/>
      <c r="G97" s="23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  <row r="98" spans="1:39" s="52" customFormat="1" ht="15" customHeight="1" x14ac:dyDescent="0.35">
      <c r="A98" s="7"/>
      <c r="B98" s="7"/>
      <c r="C98" s="7"/>
      <c r="D98" s="25"/>
      <c r="E98" s="79"/>
      <c r="F98" s="79"/>
      <c r="G98" s="23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</row>
    <row r="99" spans="1:39" s="52" customFormat="1" ht="15" customHeight="1" x14ac:dyDescent="0.35">
      <c r="A99" s="7"/>
      <c r="B99" s="7"/>
      <c r="C99" s="7"/>
      <c r="D99" s="7"/>
      <c r="E99" s="79"/>
      <c r="F99" s="79"/>
      <c r="G99" s="23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</row>
    <row r="100" spans="1:39" s="52" customFormat="1" ht="15" customHeight="1" x14ac:dyDescent="0.35">
      <c r="A100" s="7"/>
      <c r="B100" s="7"/>
      <c r="C100" s="7"/>
      <c r="D100" s="7"/>
      <c r="E100" s="117"/>
      <c r="F100" s="79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</row>
    <row r="101" spans="1:39" s="52" customFormat="1" ht="15" customHeight="1" x14ac:dyDescent="0.35">
      <c r="A101" s="7"/>
      <c r="B101" s="7"/>
      <c r="C101" s="7"/>
      <c r="D101" s="7"/>
      <c r="E101" s="79"/>
      <c r="F101" s="79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</row>
    <row r="102" spans="1:39" s="52" customFormat="1" ht="15" customHeight="1" x14ac:dyDescent="0.35">
      <c r="A102" s="7"/>
      <c r="B102" s="7"/>
      <c r="C102" s="7"/>
      <c r="D102" s="7"/>
      <c r="E102" s="79"/>
      <c r="F102" s="79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</row>
    <row r="103" spans="1:39" s="52" customFormat="1" ht="15" customHeight="1" x14ac:dyDescent="0.35">
      <c r="A103" s="7"/>
      <c r="B103" s="7"/>
      <c r="C103" s="7"/>
      <c r="D103" s="1"/>
      <c r="E103" s="31"/>
      <c r="F103" s="79"/>
      <c r="G103" s="7"/>
      <c r="H103" s="88"/>
      <c r="I103" s="7"/>
      <c r="J103" s="7"/>
      <c r="K103" s="7"/>
      <c r="L103" s="90"/>
      <c r="M103" s="118"/>
      <c r="N103" s="7"/>
      <c r="O103" s="7"/>
      <c r="P103" s="7"/>
      <c r="Q103" s="7"/>
      <c r="R103" s="7"/>
      <c r="S103" s="7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</row>
    <row r="104" spans="1:39" s="52" customFormat="1" ht="15" customHeight="1" x14ac:dyDescent="0.35">
      <c r="A104" s="7"/>
      <c r="B104" s="25"/>
      <c r="C104" s="7"/>
      <c r="D104" s="7"/>
      <c r="E104" s="79"/>
      <c r="F104" s="79"/>
      <c r="G104" s="7"/>
      <c r="H104" s="88"/>
      <c r="I104" s="7"/>
      <c r="J104" s="7"/>
      <c r="K104" s="7"/>
      <c r="L104" s="90"/>
      <c r="M104" s="7"/>
      <c r="N104" s="7"/>
      <c r="O104" s="7"/>
      <c r="P104" s="7"/>
      <c r="Q104" s="7"/>
      <c r="R104" s="7"/>
      <c r="S104" s="7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</row>
    <row r="105" spans="1:39" s="52" customFormat="1" ht="15" customHeight="1" x14ac:dyDescent="0.35">
      <c r="A105" s="7"/>
      <c r="B105" s="25"/>
      <c r="C105" s="7"/>
      <c r="D105" s="7"/>
      <c r="E105" s="79"/>
      <c r="F105" s="79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</row>
    <row r="106" spans="1:39" s="52" customFormat="1" ht="15" customHeight="1" x14ac:dyDescent="0.35">
      <c r="A106" s="7"/>
      <c r="B106" s="25"/>
      <c r="C106" s="7"/>
      <c r="D106" s="7"/>
      <c r="E106" s="79"/>
      <c r="F106" s="79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</row>
    <row r="107" spans="1:39" s="52" customFormat="1" ht="15" customHeight="1" x14ac:dyDescent="0.35">
      <c r="A107" s="7"/>
      <c r="B107" s="25"/>
      <c r="C107" s="7"/>
      <c r="D107" s="7"/>
      <c r="E107" s="79"/>
      <c r="F107" s="79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</row>
    <row r="108" spans="1:39" s="52" customFormat="1" ht="15" customHeight="1" x14ac:dyDescent="0.35">
      <c r="A108" s="33"/>
      <c r="B108" s="25"/>
      <c r="C108" s="7"/>
      <c r="D108" s="7"/>
      <c r="E108" s="79"/>
      <c r="F108" s="79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</row>
    <row r="109" spans="1:39" s="52" customFormat="1" ht="15" customHeight="1" x14ac:dyDescent="0.35">
      <c r="A109" s="7"/>
      <c r="B109" s="25"/>
      <c r="C109" s="7"/>
      <c r="D109" s="7"/>
      <c r="E109" s="79"/>
      <c r="F109" s="79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</row>
    <row r="110" spans="1:39" s="52" customFormat="1" ht="15" customHeight="1" x14ac:dyDescent="0.35">
      <c r="A110" s="7"/>
      <c r="B110" s="25"/>
      <c r="C110" s="7"/>
      <c r="D110" s="7"/>
      <c r="E110" s="79"/>
      <c r="F110" s="79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</row>
    <row r="111" spans="1:39" s="52" customFormat="1" ht="15" customHeight="1" x14ac:dyDescent="0.35">
      <c r="A111" s="7"/>
      <c r="B111" s="25"/>
      <c r="C111" s="7"/>
      <c r="D111" s="7"/>
      <c r="E111" s="79"/>
      <c r="F111" s="79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</row>
    <row r="112" spans="1:39" s="52" customFormat="1" ht="15" customHeight="1" x14ac:dyDescent="0.35">
      <c r="A112" s="7"/>
      <c r="B112" s="25"/>
      <c r="C112" s="7"/>
      <c r="D112" s="7"/>
      <c r="E112" s="79"/>
      <c r="F112" s="79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</row>
    <row r="113" spans="1:39" s="52" customFormat="1" ht="15" customHeight="1" x14ac:dyDescent="0.35">
      <c r="A113" s="7"/>
      <c r="B113" s="25"/>
      <c r="C113" s="7"/>
      <c r="D113" s="7"/>
      <c r="E113" s="79"/>
      <c r="F113" s="79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</row>
    <row r="114" spans="1:39" s="52" customFormat="1" ht="15" customHeight="1" x14ac:dyDescent="0.35">
      <c r="A114" s="7"/>
      <c r="B114" s="25"/>
      <c r="C114" s="7"/>
      <c r="D114" s="7"/>
      <c r="E114" s="79"/>
      <c r="F114" s="79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</row>
    <row r="115" spans="1:39" s="52" customFormat="1" ht="15" customHeight="1" x14ac:dyDescent="0.35">
      <c r="A115" s="7"/>
      <c r="B115" s="25"/>
      <c r="C115" s="7"/>
      <c r="D115" s="7"/>
      <c r="E115" s="79"/>
      <c r="F115" s="79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</row>
    <row r="116" spans="1:39" s="52" customFormat="1" ht="15" customHeight="1" x14ac:dyDescent="0.35">
      <c r="A116" s="7"/>
      <c r="B116" s="25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</row>
    <row r="117" spans="1:39" s="52" customFormat="1" ht="15" customHeight="1" x14ac:dyDescent="0.35">
      <c r="A117" s="7"/>
      <c r="B117" s="25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</row>
    <row r="118" spans="1:39" s="52" customFormat="1" ht="15" customHeight="1" x14ac:dyDescent="0.35">
      <c r="A118" s="7"/>
      <c r="B118" s="25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</row>
    <row r="119" spans="1:39" s="52" customFormat="1" ht="15" customHeight="1" x14ac:dyDescent="0.35">
      <c r="A119" s="7"/>
      <c r="B119" s="25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</row>
    <row r="120" spans="1:39" s="52" customFormat="1" ht="15" customHeight="1" x14ac:dyDescent="0.35">
      <c r="A120" s="7"/>
      <c r="B120" s="25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</row>
    <row r="121" spans="1:39" s="52" customFormat="1" ht="15" customHeight="1" x14ac:dyDescent="0.35">
      <c r="A121" s="7"/>
      <c r="B121" s="25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</row>
    <row r="122" spans="1:39" s="52" customFormat="1" ht="15" customHeight="1" x14ac:dyDescent="0.35">
      <c r="A122" s="7"/>
      <c r="B122" s="25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39" s="52" customFormat="1" ht="15" customHeight="1" x14ac:dyDescent="0.35">
      <c r="A123" s="7"/>
      <c r="B123" s="25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39" s="52" customFormat="1" ht="15" customHeight="1" x14ac:dyDescent="0.35">
      <c r="A124" s="7"/>
      <c r="B124" s="25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39" s="52" customFormat="1" ht="15" customHeight="1" x14ac:dyDescent="0.35">
      <c r="A125" s="7"/>
      <c r="B125" s="25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39" s="52" customFormat="1" ht="15" customHeight="1" x14ac:dyDescent="0.35">
      <c r="A126" s="7"/>
      <c r="B126" s="25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</row>
    <row r="127" spans="1:39" s="52" customFormat="1" ht="15" customHeight="1" x14ac:dyDescent="0.35">
      <c r="A127" s="7"/>
      <c r="B127" s="25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</row>
    <row r="128" spans="1:39" s="52" customFormat="1" ht="15" customHeight="1" x14ac:dyDescent="0.35">
      <c r="A128" s="7"/>
      <c r="B128" s="25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</row>
    <row r="129" spans="1:39" s="52" customFormat="1" ht="15" customHeight="1" x14ac:dyDescent="0.35">
      <c r="A129" s="7"/>
      <c r="B129" s="25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</row>
    <row r="130" spans="1:39" s="52" customFormat="1" ht="15" customHeight="1" x14ac:dyDescent="0.35">
      <c r="A130" s="7"/>
      <c r="B130" s="25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</row>
    <row r="131" spans="1:39" s="52" customFormat="1" ht="15" customHeight="1" x14ac:dyDescent="0.35">
      <c r="A131" s="7"/>
      <c r="B131" s="25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</row>
    <row r="132" spans="1:39" s="52" customFormat="1" ht="15" customHeight="1" x14ac:dyDescent="0.35">
      <c r="A132" s="7"/>
      <c r="B132" s="25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</row>
    <row r="133" spans="1:39" s="52" customFormat="1" ht="15" customHeight="1" x14ac:dyDescent="0.35">
      <c r="A133" s="7"/>
      <c r="B133" s="25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</row>
    <row r="134" spans="1:39" s="52" customFormat="1" ht="15" customHeight="1" x14ac:dyDescent="0.35">
      <c r="A134" s="7"/>
      <c r="B134" s="25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</row>
    <row r="135" spans="1:39" s="52" customFormat="1" ht="15" customHeight="1" x14ac:dyDescent="0.35">
      <c r="A135" s="7"/>
      <c r="B135" s="25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</row>
    <row r="136" spans="1:39" s="52" customFormat="1" ht="15" customHeight="1" x14ac:dyDescent="0.35">
      <c r="A136" s="7"/>
      <c r="B136" s="25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</row>
    <row r="137" spans="1:39" s="52" customFormat="1" ht="15" customHeight="1" x14ac:dyDescent="0.35">
      <c r="A137" s="7"/>
      <c r="B137" s="25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1:39" s="52" customFormat="1" ht="15" customHeight="1" x14ac:dyDescent="0.35">
      <c r="A138" s="7"/>
      <c r="B138" s="25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1:39" s="52" customFormat="1" ht="15" customHeight="1" x14ac:dyDescent="0.35">
      <c r="A139" s="7"/>
      <c r="B139" s="25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</row>
    <row r="140" spans="1:39" s="52" customFormat="1" ht="15" customHeight="1" x14ac:dyDescent="0.35">
      <c r="A140" s="7"/>
      <c r="B140" s="25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</row>
    <row r="141" spans="1:39" s="52" customFormat="1" ht="15" customHeight="1" x14ac:dyDescent="0.35">
      <c r="A141" s="7"/>
      <c r="B141" s="25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</row>
    <row r="142" spans="1:39" s="52" customFormat="1" ht="15" customHeight="1" x14ac:dyDescent="0.35">
      <c r="A142" s="7"/>
      <c r="B142" s="25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</row>
    <row r="143" spans="1:39" s="52" customFormat="1" ht="15" customHeight="1" x14ac:dyDescent="0.3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</row>
    <row r="144" spans="1:39" s="52" customFormat="1" ht="15" customHeight="1" x14ac:dyDescent="0.3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</row>
    <row r="145" spans="1:39" s="52" customFormat="1" ht="15" customHeight="1" x14ac:dyDescent="0.3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</row>
    <row r="146" spans="1:39" s="52" customFormat="1" ht="15" customHeight="1" x14ac:dyDescent="0.3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</row>
    <row r="147" spans="1:39" s="52" customFormat="1" ht="15" customHeight="1" x14ac:dyDescent="0.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</row>
    <row r="148" spans="1:39" s="52" customFormat="1" ht="15" customHeight="1" x14ac:dyDescent="0.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1"/>
      <c r="N148" s="7"/>
      <c r="O148" s="7"/>
      <c r="P148" s="7"/>
      <c r="Q148" s="7"/>
      <c r="R148" s="7"/>
      <c r="S148" s="7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</row>
    <row r="149" spans="1:39" s="52" customFormat="1" ht="1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</row>
    <row r="150" spans="1:39" s="52" customFormat="1" ht="1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:39" s="52" customFormat="1" ht="1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  <row r="152" spans="1:39" s="52" customFormat="1" ht="1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</row>
    <row r="153" spans="1:39" s="52" customFormat="1" ht="1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</row>
    <row r="154" spans="1:39" s="52" customFormat="1" ht="1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</row>
    <row r="155" spans="1:39" s="52" customFormat="1" ht="1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</row>
    <row r="156" spans="1:39" s="52" customFormat="1" ht="1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</row>
    <row r="157" spans="1:39" s="52" customFormat="1" ht="1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</row>
    <row r="158" spans="1:39" s="52" customFormat="1" ht="1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</row>
    <row r="159" spans="1:39" s="52" customFormat="1" ht="1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</row>
    <row r="160" spans="1:39" s="52" customFormat="1" ht="1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</row>
    <row r="161" spans="1:39" s="52" customFormat="1" ht="1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</row>
    <row r="162" spans="1:39" s="52" customFormat="1" ht="1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</row>
    <row r="163" spans="1:39" s="52" customFormat="1" ht="1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</row>
    <row r="164" spans="1:39" s="52" customFormat="1" ht="1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</row>
    <row r="165" spans="1:39" s="52" customFormat="1" ht="1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</row>
    <row r="166" spans="1:39" s="52" customFormat="1" ht="1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</row>
    <row r="167" spans="1:39" s="52" customFormat="1" ht="1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</row>
    <row r="168" spans="1:39" s="52" customFormat="1" ht="1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</row>
    <row r="169" spans="1:39" s="52" customFormat="1" ht="1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</row>
    <row r="170" spans="1:39" s="52" customFormat="1" ht="1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</row>
    <row r="171" spans="1:39" s="52" customFormat="1" ht="1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</row>
    <row r="172" spans="1:39" s="52" customFormat="1" ht="1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</row>
    <row r="173" spans="1:39" s="52" customFormat="1" ht="1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</row>
    <row r="174" spans="1:39" s="52" customFormat="1" ht="1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</row>
    <row r="175" spans="1:39" s="52" customFormat="1" ht="1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</row>
    <row r="176" spans="1:39" s="52" customFormat="1" ht="1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</row>
    <row r="177" spans="1:39" s="52" customFormat="1" ht="1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</row>
    <row r="178" spans="1:39" s="52" customFormat="1" ht="1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</row>
    <row r="179" spans="1:39" s="52" customFormat="1" ht="1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</row>
    <row r="180" spans="1:39" s="52" customFormat="1" ht="1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</row>
    <row r="181" spans="1:39" s="52" customFormat="1" ht="1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</row>
    <row r="182" spans="1:39" s="52" customFormat="1" ht="1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</row>
    <row r="183" spans="1:39" s="52" customFormat="1" ht="1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</row>
    <row r="184" spans="1:39" s="52" customFormat="1" ht="1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</row>
    <row r="185" spans="1:39" s="52" customFormat="1" ht="1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</row>
    <row r="186" spans="1:39" s="52" customFormat="1" ht="1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</row>
    <row r="187" spans="1:39" s="52" customFormat="1" ht="1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</row>
    <row r="188" spans="1:39" s="52" customFormat="1" ht="1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</row>
    <row r="189" spans="1:39" s="52" customFormat="1" ht="1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</row>
    <row r="190" spans="1:39" s="52" customFormat="1" ht="1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</row>
    <row r="191" spans="1:39" s="52" customFormat="1" ht="1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</row>
    <row r="192" spans="1:39" s="52" customFormat="1" ht="1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</row>
    <row r="193" spans="1:39" s="52" customFormat="1" ht="1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</row>
    <row r="194" spans="1:39" s="52" customFormat="1" ht="1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</row>
    <row r="195" spans="1:39" s="52" customFormat="1" ht="1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</row>
    <row r="196" spans="1:39" s="52" customFormat="1" ht="1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</row>
    <row r="197" spans="1:39" s="52" customFormat="1" ht="1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</row>
    <row r="198" spans="1:39" s="52" customFormat="1" ht="1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</row>
    <row r="199" spans="1:39" s="52" customFormat="1" ht="1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</row>
    <row r="200" spans="1:39" s="52" customFormat="1" ht="1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</row>
    <row r="201" spans="1:39" s="52" customFormat="1" ht="1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</row>
    <row r="202" spans="1:39" s="52" customFormat="1" ht="1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</row>
    <row r="203" spans="1:39" s="52" customFormat="1" ht="1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</row>
    <row r="204" spans="1:39" s="52" customFormat="1" ht="1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</row>
    <row r="205" spans="1:39" s="52" customFormat="1" ht="1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</row>
    <row r="206" spans="1:39" s="52" customFormat="1" ht="1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</row>
    <row r="207" spans="1:39" s="52" customFormat="1" ht="1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</row>
    <row r="208" spans="1:39" s="52" customFormat="1" ht="1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</row>
    <row r="209" spans="1:39" s="52" customFormat="1" ht="1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</row>
    <row r="210" spans="1:39" s="52" customFormat="1" ht="1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</row>
    <row r="211" spans="1:39" s="52" customFormat="1" ht="1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</row>
    <row r="212" spans="1:39" s="52" customFormat="1" ht="1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</row>
    <row r="213" spans="1:39" s="52" customFormat="1" ht="1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</row>
    <row r="214" spans="1:39" s="52" customFormat="1" ht="1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</row>
    <row r="215" spans="1:39" s="52" customFormat="1" ht="1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</row>
    <row r="216" spans="1:39" s="52" customFormat="1" ht="1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</row>
    <row r="217" spans="1:39" s="52" customFormat="1" ht="1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</row>
    <row r="218" spans="1:39" s="52" customFormat="1" ht="1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</row>
    <row r="219" spans="1:39" s="52" customFormat="1" ht="1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</row>
    <row r="220" spans="1:39" s="52" customFormat="1" ht="1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</row>
    <row r="221" spans="1:39" s="52" customFormat="1" ht="1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</row>
    <row r="222" spans="1:39" s="52" customFormat="1" ht="1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</row>
    <row r="223" spans="1:39" s="52" customFormat="1" ht="1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</row>
    <row r="224" spans="1:39" s="52" customFormat="1" ht="1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</row>
    <row r="225" spans="1:39" s="52" customFormat="1" ht="1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</row>
    <row r="226" spans="1:39" s="52" customFormat="1" ht="1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</row>
    <row r="227" spans="1:39" s="52" customFormat="1" ht="1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</row>
    <row r="228" spans="1:39" s="52" customFormat="1" ht="1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</row>
    <row r="229" spans="1:39" s="52" customFormat="1" ht="1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</row>
    <row r="230" spans="1:39" s="52" customFormat="1" ht="1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</row>
    <row r="231" spans="1:39" s="52" customFormat="1" ht="1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</row>
    <row r="232" spans="1:39" s="52" customFormat="1" ht="1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</row>
    <row r="233" spans="1:39" s="52" customFormat="1" ht="1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</row>
    <row r="234" spans="1:39" s="52" customFormat="1" ht="1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</row>
    <row r="235" spans="1:39" s="52" customFormat="1" ht="1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</row>
    <row r="236" spans="1:39" s="52" customFormat="1" ht="1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</row>
    <row r="237" spans="1:39" s="52" customFormat="1" ht="1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</row>
    <row r="238" spans="1:39" s="52" customFormat="1" ht="1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</row>
    <row r="239" spans="1:39" s="52" customFormat="1" ht="1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</row>
    <row r="240" spans="1:39" s="52" customFormat="1" ht="1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</row>
    <row r="241" spans="1:39" s="52" customFormat="1" ht="1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</row>
    <row r="242" spans="1:39" s="52" customFormat="1" ht="1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</row>
    <row r="243" spans="1:39" s="52" customFormat="1" ht="1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</row>
    <row r="244" spans="1:39" s="52" customFormat="1" ht="1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</row>
    <row r="245" spans="1:39" s="52" customFormat="1" ht="1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</row>
    <row r="246" spans="1:39" s="52" customFormat="1" ht="1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</row>
    <row r="247" spans="1:39" s="52" customFormat="1" ht="1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</row>
    <row r="248" spans="1:39" s="52" customFormat="1" ht="1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</row>
    <row r="249" spans="1:39" s="52" customFormat="1" ht="1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</row>
    <row r="250" spans="1:39" s="52" customFormat="1" ht="1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</row>
    <row r="251" spans="1:39" s="52" customFormat="1" ht="1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</row>
    <row r="252" spans="1:39" s="52" customFormat="1" ht="1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</row>
    <row r="253" spans="1:39" s="52" customFormat="1" ht="1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</row>
    <row r="254" spans="1:39" s="52" customFormat="1" ht="1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</row>
    <row r="255" spans="1:39" s="52" customFormat="1" ht="1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</row>
    <row r="256" spans="1:39" s="52" customFormat="1" ht="1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</row>
    <row r="257" spans="1:39" s="52" customFormat="1" ht="1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</row>
    <row r="258" spans="1:39" s="52" customFormat="1" ht="1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</row>
    <row r="259" spans="1:39" s="52" customFormat="1" ht="1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</row>
    <row r="260" spans="1:39" s="52" customFormat="1" ht="1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</row>
    <row r="261" spans="1:39" s="52" customFormat="1" ht="1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</row>
    <row r="262" spans="1:39" s="52" customFormat="1" ht="1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</row>
    <row r="263" spans="1:39" s="52" customFormat="1" ht="1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</row>
    <row r="264" spans="1:39" s="52" customFormat="1" ht="1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</row>
    <row r="265" spans="1:39" s="52" customFormat="1" ht="1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</row>
    <row r="266" spans="1:39" s="52" customFormat="1" ht="1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</row>
    <row r="267" spans="1:39" s="52" customFormat="1" ht="1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</row>
    <row r="268" spans="1:39" s="52" customFormat="1" ht="1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</row>
    <row r="269" spans="1:39" s="52" customFormat="1" ht="1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</row>
    <row r="270" spans="1:39" s="52" customFormat="1" ht="1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</row>
    <row r="271" spans="1:39" s="52" customFormat="1" ht="1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</row>
    <row r="272" spans="1:39" s="52" customFormat="1" ht="1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</row>
    <row r="273" spans="1:39" s="52" customFormat="1" ht="1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</row>
    <row r="274" spans="1:39" s="52" customFormat="1" ht="1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</row>
    <row r="275" spans="1:39" s="52" customFormat="1" ht="1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</row>
    <row r="276" spans="1:39" s="52" customFormat="1" ht="1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</row>
    <row r="277" spans="1:39" s="52" customFormat="1" ht="1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</row>
    <row r="278" spans="1:39" s="52" customFormat="1" ht="1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</row>
    <row r="279" spans="1:39" s="52" customFormat="1" ht="1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</row>
    <row r="280" spans="1:39" s="52" customFormat="1" ht="1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</row>
    <row r="281" spans="1:39" s="52" customFormat="1" ht="1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</row>
    <row r="282" spans="1:39" s="52" customFormat="1" ht="1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</row>
    <row r="283" spans="1:39" s="52" customFormat="1" ht="1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</row>
    <row r="284" spans="1:39" s="52" customFormat="1" ht="1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</row>
    <row r="285" spans="1:39" s="52" customFormat="1" ht="1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</row>
    <row r="286" spans="1:39" s="52" customFormat="1" ht="1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</row>
    <row r="287" spans="1:39" ht="1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</row>
    <row r="288" spans="1:39" ht="1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</row>
    <row r="289" spans="1:39" ht="1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</row>
    <row r="290" spans="1:39" ht="1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</row>
    <row r="291" spans="1:39" ht="1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</row>
    <row r="292" spans="1:39" ht="1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</row>
    <row r="293" spans="1:39" ht="1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</row>
    <row r="294" spans="1:39" ht="1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</row>
    <row r="295" spans="1:39" ht="1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</row>
    <row r="296" spans="1:39" ht="1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</row>
    <row r="297" spans="1:39" ht="1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</row>
    <row r="298" spans="1:39" ht="1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</row>
    <row r="299" spans="1:39" ht="1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</row>
    <row r="300" spans="1:39" ht="1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</row>
    <row r="301" spans="1:39" ht="1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</row>
    <row r="302" spans="1:39" ht="1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</row>
    <row r="303" spans="1:39" ht="1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</row>
    <row r="304" spans="1:39" ht="1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</row>
    <row r="305" spans="1:39" ht="1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</row>
    <row r="306" spans="1:39" ht="1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</row>
    <row r="307" spans="1:39" ht="1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</row>
    <row r="308" spans="1:39" ht="1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</row>
    <row r="309" spans="1:39" ht="1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</row>
    <row r="310" spans="1:39" ht="1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</row>
    <row r="311" spans="1:39" ht="1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</row>
    <row r="312" spans="1:39" ht="1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</row>
    <row r="313" spans="1:39" ht="1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</row>
    <row r="314" spans="1:39" ht="1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</row>
    <row r="315" spans="1:39" ht="1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</row>
    <row r="316" spans="1:39" ht="1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</row>
    <row r="317" spans="1:39" ht="1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</row>
    <row r="318" spans="1:39" ht="1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</row>
    <row r="319" spans="1:39" ht="1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</row>
    <row r="320" spans="1:39" ht="1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</row>
    <row r="321" spans="1:39" ht="1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</row>
    <row r="322" spans="1:39" ht="1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</row>
    <row r="323" spans="1:39" ht="1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</row>
    <row r="324" spans="1:39" ht="1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</row>
    <row r="325" spans="1:39" ht="1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</row>
    <row r="326" spans="1:39" ht="1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</row>
    <row r="327" spans="1:39" ht="1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</row>
    <row r="328" spans="1:39" ht="1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</row>
    <row r="329" spans="1:39" ht="1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</row>
    <row r="330" spans="1:39" ht="1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</row>
    <row r="331" spans="1:39" ht="1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</row>
    <row r="332" spans="1:39" ht="1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</row>
    <row r="333" spans="1:39" ht="1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</row>
    <row r="334" spans="1:39" ht="1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</row>
    <row r="335" spans="1:39" ht="1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</row>
    <row r="336" spans="1:39" ht="1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</row>
    <row r="337" spans="1:39" ht="1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</row>
    <row r="338" spans="1:39" ht="1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</row>
    <row r="339" spans="1:39" ht="1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</row>
    <row r="340" spans="1:39" ht="1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</row>
    <row r="341" spans="1:39" ht="1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</row>
    <row r="342" spans="1:39" ht="1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</row>
    <row r="343" spans="1:39" ht="1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</row>
    <row r="344" spans="1:39" ht="1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</row>
    <row r="345" spans="1:39" ht="1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</row>
    <row r="346" spans="1:39" ht="1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</row>
    <row r="347" spans="1:39" ht="1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</row>
    <row r="348" spans="1:39" ht="1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</row>
    <row r="349" spans="1:39" ht="1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</row>
    <row r="350" spans="1:39" ht="1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</row>
    <row r="351" spans="1:39" ht="1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</row>
    <row r="352" spans="1:39" ht="1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</row>
    <row r="353" spans="1:39" ht="1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</row>
    <row r="354" spans="1:39" ht="1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</row>
    <row r="355" spans="1:39" ht="1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</row>
    <row r="356" spans="1:39" ht="1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</row>
    <row r="357" spans="1:39" ht="1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</row>
    <row r="358" spans="1:39" ht="1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</row>
    <row r="359" spans="1:39" ht="1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</row>
    <row r="360" spans="1:39" ht="1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</row>
    <row r="361" spans="1:39" ht="1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</row>
    <row r="362" spans="1:39" ht="1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</row>
    <row r="363" spans="1:39" ht="1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</row>
    <row r="364" spans="1:39" ht="1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</row>
    <row r="365" spans="1:39" ht="1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</row>
    <row r="366" spans="1:39" ht="1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</row>
    <row r="367" spans="1:39" ht="1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</row>
    <row r="368" spans="1:39" ht="1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</row>
    <row r="369" spans="1:39" ht="1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</row>
    <row r="370" spans="1:39" ht="1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</row>
    <row r="371" spans="1:39" ht="1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</row>
    <row r="372" spans="1:39" ht="1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</row>
    <row r="373" spans="1:39" ht="1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</row>
    <row r="374" spans="1:39" ht="1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</row>
    <row r="375" spans="1:39" ht="1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</row>
    <row r="376" spans="1:39" ht="1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</row>
    <row r="377" spans="1:39" ht="1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</row>
    <row r="378" spans="1:39" ht="1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</row>
    <row r="379" spans="1:39" ht="1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</row>
    <row r="380" spans="1:39" ht="1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</row>
    <row r="381" spans="1:39" ht="1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</row>
    <row r="382" spans="1:39" ht="1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</row>
    <row r="383" spans="1:39" ht="1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</row>
    <row r="384" spans="1:39" ht="1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</row>
    <row r="385" spans="1:39" ht="1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</row>
    <row r="386" spans="1:39" ht="1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</row>
    <row r="387" spans="1:39" ht="1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</row>
    <row r="388" spans="1:39" ht="1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</row>
    <row r="389" spans="1:39" ht="1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</row>
    <row r="390" spans="1:39" ht="1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</row>
    <row r="391" spans="1:39" ht="1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</row>
    <row r="392" spans="1:39" ht="1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</row>
    <row r="393" spans="1:39" ht="1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</row>
    <row r="394" spans="1:39" ht="1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</row>
    <row r="395" spans="1:39" ht="1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</row>
    <row r="396" spans="1:39" ht="1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</row>
    <row r="397" spans="1:39" ht="1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</row>
    <row r="398" spans="1:39" ht="1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</row>
    <row r="399" spans="1:39" ht="1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</row>
    <row r="400" spans="1:39" ht="1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</row>
    <row r="401" spans="1:39" ht="1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</row>
    <row r="402" spans="1:39" ht="1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</row>
    <row r="403" spans="1:39" ht="1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</row>
    <row r="404" spans="1:39" ht="1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</row>
    <row r="405" spans="1:39" ht="1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</row>
    <row r="406" spans="1:39" ht="1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</row>
    <row r="407" spans="1:39" ht="1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</row>
    <row r="408" spans="1:39" ht="1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</row>
    <row r="409" spans="1:39" ht="1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</row>
    <row r="410" spans="1:39" ht="1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</row>
    <row r="411" spans="1:39" ht="1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</row>
    <row r="412" spans="1:39" ht="1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</row>
    <row r="413" spans="1:39" ht="1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</row>
    <row r="414" spans="1:39" ht="1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</row>
    <row r="415" spans="1:39" ht="1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</row>
    <row r="416" spans="1:39" ht="1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</row>
    <row r="417" spans="1:39" ht="1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</row>
    <row r="418" spans="1:39" ht="1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</row>
    <row r="419" spans="1:39" ht="1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</row>
    <row r="420" spans="1:39" ht="1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</row>
    <row r="421" spans="1:39" ht="1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</row>
    <row r="422" spans="1:39" ht="1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</row>
    <row r="423" spans="1:39" ht="1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</row>
    <row r="424" spans="1:39" ht="1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</row>
    <row r="425" spans="1:39" ht="1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</row>
    <row r="426" spans="1:39" ht="1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</row>
    <row r="427" spans="1:39" ht="1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</row>
    <row r="428" spans="1:39" ht="1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</row>
    <row r="429" spans="1:39" ht="1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</row>
    <row r="430" spans="1:39" ht="1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</row>
    <row r="431" spans="1:39" ht="1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</row>
    <row r="432" spans="1:39" ht="1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</row>
    <row r="433" spans="1:39" ht="1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</row>
    <row r="434" spans="1:39" ht="1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</row>
    <row r="435" spans="1:39" ht="1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</row>
    <row r="436" spans="1:39" ht="1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</row>
    <row r="437" spans="1:39" ht="1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</row>
    <row r="438" spans="1:39" ht="1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</row>
    <row r="439" spans="1:39" ht="1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</row>
    <row r="440" spans="1:39" ht="1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</row>
    <row r="441" spans="1:39" ht="1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</row>
    <row r="442" spans="1:39" ht="1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</row>
    <row r="443" spans="1:39" ht="1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</row>
    <row r="444" spans="1:39" ht="1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</row>
    <row r="445" spans="1:39" ht="1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</row>
    <row r="446" spans="1:39" ht="1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</row>
    <row r="447" spans="1:39" ht="1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</row>
    <row r="448" spans="1:39" ht="1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</row>
    <row r="449" spans="1:39" ht="1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</row>
    <row r="450" spans="1:39" ht="1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</row>
    <row r="451" spans="1:39" ht="1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</row>
    <row r="452" spans="1:39" ht="1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</row>
    <row r="453" spans="1:39" ht="1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</row>
    <row r="454" spans="1:39" ht="1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</row>
    <row r="455" spans="1:39" ht="1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</row>
    <row r="456" spans="1:39" ht="1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</row>
    <row r="457" spans="1:39" ht="1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</row>
    <row r="458" spans="1:39" ht="1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</row>
    <row r="459" spans="1:39" ht="1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</row>
    <row r="460" spans="1:39" ht="1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</row>
    <row r="461" spans="1:39" ht="1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</row>
    <row r="462" spans="1:39" ht="1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</row>
    <row r="463" spans="1:39" ht="1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</row>
    <row r="464" spans="1:39" ht="1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</row>
    <row r="465" spans="1:39" ht="1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</row>
    <row r="466" spans="1:39" ht="1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</row>
    <row r="467" spans="1:39" ht="1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</row>
    <row r="468" spans="1:39" ht="1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</row>
    <row r="469" spans="1:39" ht="1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</row>
    <row r="470" spans="1:39" ht="1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</row>
    <row r="471" spans="1:39" ht="1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</row>
    <row r="472" spans="1:39" ht="1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</row>
    <row r="473" spans="1:39" ht="1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</row>
    <row r="474" spans="1:39" ht="1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</row>
    <row r="475" spans="1:39" ht="1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</row>
    <row r="476" spans="1:39" ht="1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</row>
    <row r="477" spans="1:39" ht="1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</row>
    <row r="478" spans="1:39" ht="1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</row>
    <row r="479" spans="1:39" ht="1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</row>
    <row r="480" spans="1:39" ht="1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</row>
    <row r="481" spans="1:39" ht="1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</row>
    <row r="482" spans="1:39" ht="1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</row>
    <row r="483" spans="1:39" ht="1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</row>
    <row r="484" spans="1:39" ht="1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</row>
    <row r="485" spans="1:39" ht="1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</row>
    <row r="486" spans="1:39" ht="1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</row>
    <row r="487" spans="1:39" ht="1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</row>
    <row r="488" spans="1:39" ht="1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</row>
    <row r="489" spans="1:39" ht="1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</row>
    <row r="490" spans="1:39" ht="1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</row>
    <row r="491" spans="1:39" ht="1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</row>
    <row r="492" spans="1:39" ht="1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</row>
    <row r="493" spans="1:39" ht="1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</row>
    <row r="494" spans="1:39" ht="1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</row>
    <row r="495" spans="1:39" ht="1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</row>
    <row r="496" spans="1:39" ht="1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</row>
    <row r="497" spans="1:39" ht="1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</row>
    <row r="498" spans="1:39" ht="1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</row>
    <row r="499" spans="1:39" ht="1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</row>
    <row r="500" spans="1:39" ht="1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</row>
    <row r="501" spans="1:39" ht="15" customHeight="1" x14ac:dyDescent="0.3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</row>
    <row r="502" spans="1:39" ht="15" customHeight="1" x14ac:dyDescent="0.3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</row>
    <row r="503" spans="1:39" ht="15" customHeight="1" x14ac:dyDescent="0.3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</row>
  </sheetData>
  <mergeCells count="3">
    <mergeCell ref="B8:E8"/>
    <mergeCell ref="I8:L8"/>
    <mergeCell ref="B55:E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8D34D-3A3D-40DB-BFBB-B4F3FA6067B5}">
  <dimension ref="A1:BE503"/>
  <sheetViews>
    <sheetView showGridLines="0" topLeftCell="A73" zoomScale="80" zoomScaleNormal="80" workbookViewId="0">
      <selection sqref="A1:XFD1048576"/>
    </sheetView>
  </sheetViews>
  <sheetFormatPr defaultColWidth="9.15234375" defaultRowHeight="15" customHeight="1" x14ac:dyDescent="0.35"/>
  <cols>
    <col min="1" max="1" width="19.15234375" style="54" customWidth="1"/>
    <col min="2" max="2" width="14.69140625" style="54" customWidth="1"/>
    <col min="3" max="3" width="12.53515625" style="54" customWidth="1"/>
    <col min="4" max="4" width="21.53515625" style="54" customWidth="1"/>
    <col min="5" max="5" width="18.84375" style="54" bestFit="1" customWidth="1"/>
    <col min="6" max="7" width="3.69140625" style="54" customWidth="1"/>
    <col min="8" max="8" width="16.53515625" style="54" bestFit="1" customWidth="1"/>
    <col min="9" max="9" width="11.69140625" style="54" customWidth="1"/>
    <col min="10" max="10" width="11.84375" style="54" customWidth="1"/>
    <col min="11" max="11" width="15.15234375" style="54" bestFit="1" customWidth="1"/>
    <col min="12" max="12" width="16.3046875" style="54" bestFit="1" customWidth="1"/>
    <col min="13" max="13" width="17.69140625" style="54" bestFit="1" customWidth="1"/>
    <col min="14" max="14" width="3" style="54" customWidth="1"/>
    <col min="15" max="15" width="13.3046875" style="54" customWidth="1"/>
    <col min="16" max="16" width="10" style="54" customWidth="1"/>
    <col min="17" max="17" width="7" style="54" bestFit="1" customWidth="1"/>
    <col min="18" max="18" width="17.3828125" style="54" bestFit="1" customWidth="1"/>
    <col min="19" max="19" width="16.53515625" style="54" bestFit="1" customWidth="1"/>
    <col min="20" max="20" width="18.15234375" style="54" bestFit="1" customWidth="1"/>
    <col min="21" max="21" width="15.15234375" style="54" bestFit="1" customWidth="1"/>
    <col min="22" max="22" width="16.53515625" style="54" bestFit="1" customWidth="1"/>
    <col min="23" max="16384" width="9.15234375" style="54"/>
  </cols>
  <sheetData>
    <row r="1" spans="1:57" ht="49.5" customHeight="1" thickBot="1" x14ac:dyDescent="0.4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</row>
    <row r="2" spans="1:57" s="52" customFormat="1" ht="24" thickTop="1" thickBot="1" x14ac:dyDescent="0.65">
      <c r="A2" s="3" t="s">
        <v>16</v>
      </c>
      <c r="B2" s="4"/>
      <c r="C2" s="4"/>
      <c r="D2" s="3" t="s">
        <v>266</v>
      </c>
      <c r="E2" s="4"/>
      <c r="F2" s="4"/>
      <c r="G2" s="4"/>
      <c r="H2" s="64"/>
      <c r="I2" s="64"/>
      <c r="J2" s="4"/>
      <c r="K2" s="64"/>
      <c r="L2" s="64"/>
      <c r="M2" s="4"/>
      <c r="N2" s="4"/>
      <c r="O2" s="4"/>
      <c r="P2" s="4"/>
      <c r="Q2" s="4"/>
      <c r="R2" s="4"/>
      <c r="S2" s="65" t="s">
        <v>267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</row>
    <row r="3" spans="1:57" s="52" customFormat="1" ht="15" customHeight="1" thickTop="1" x14ac:dyDescent="0.35">
      <c r="A3" s="7" t="s">
        <v>14</v>
      </c>
      <c r="B3" s="8">
        <v>45107</v>
      </c>
      <c r="C3" s="5"/>
      <c r="D3" s="6"/>
      <c r="E3" s="5"/>
      <c r="F3" s="5"/>
      <c r="G3" s="5"/>
      <c r="H3" s="66">
        <v>216294545.04880032</v>
      </c>
      <c r="I3" s="67" t="s">
        <v>48</v>
      </c>
      <c r="J3" s="5"/>
      <c r="K3" s="68" t="s">
        <v>49</v>
      </c>
      <c r="L3" s="69">
        <v>360</v>
      </c>
      <c r="M3" s="5"/>
      <c r="N3" s="5"/>
      <c r="O3" s="5"/>
      <c r="P3" s="5"/>
      <c r="Q3" s="5"/>
      <c r="R3" s="5"/>
      <c r="S3" s="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</row>
    <row r="4" spans="1:57" s="52" customFormat="1" ht="15" customHeight="1" thickBot="1" x14ac:dyDescent="0.4">
      <c r="A4" s="7" t="s">
        <v>50</v>
      </c>
      <c r="B4" s="8">
        <v>45029</v>
      </c>
      <c r="C4" s="5"/>
      <c r="D4" s="5"/>
      <c r="E4" s="5"/>
      <c r="F4" s="5"/>
      <c r="G4" s="5"/>
      <c r="H4" s="70">
        <f>+E107</f>
        <v>223625189.36136633</v>
      </c>
      <c r="I4" s="71" t="s">
        <v>51</v>
      </c>
      <c r="J4" s="5"/>
      <c r="K4" s="72" t="s">
        <v>52</v>
      </c>
      <c r="L4" s="73">
        <v>0.97968812401074534</v>
      </c>
      <c r="M4" s="5"/>
      <c r="N4" s="74"/>
      <c r="O4" s="5"/>
      <c r="P4" s="5"/>
      <c r="Q4" s="5"/>
      <c r="R4" s="5"/>
      <c r="S4" s="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</row>
    <row r="5" spans="1:57" s="52" customFormat="1" ht="15" customHeight="1" thickBot="1" x14ac:dyDescent="0.4">
      <c r="A5" s="7" t="s">
        <v>53</v>
      </c>
      <c r="B5" s="8">
        <v>45099</v>
      </c>
      <c r="C5" s="5"/>
      <c r="D5" s="5"/>
      <c r="E5" s="5"/>
      <c r="F5" s="5"/>
      <c r="G5" s="5"/>
      <c r="H5" s="75">
        <f>(H4*L4/H3-1)*L3/(B3-B4)</f>
        <v>5.9500000460844034E-2</v>
      </c>
      <c r="I5" s="76" t="s">
        <v>54</v>
      </c>
      <c r="J5" s="5"/>
      <c r="K5" s="5"/>
      <c r="L5" s="5"/>
      <c r="M5" s="5"/>
      <c r="N5" s="74"/>
      <c r="O5" s="5"/>
      <c r="P5" s="5"/>
      <c r="Q5"/>
      <c r="R5"/>
      <c r="S5"/>
      <c r="T5"/>
      <c r="U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</row>
    <row r="6" spans="1:57" s="52" customFormat="1" ht="15" customHeight="1" x14ac:dyDescent="0.35">
      <c r="A6" s="7" t="s">
        <v>55</v>
      </c>
      <c r="B6" s="8">
        <v>45127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4"/>
      <c r="O6" s="5"/>
      <c r="P6" s="5"/>
      <c r="Q6"/>
      <c r="R6"/>
      <c r="S6"/>
      <c r="T6"/>
      <c r="U6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</row>
    <row r="7" spans="1:57" s="52" customFormat="1" ht="15" customHeight="1" x14ac:dyDescent="0.35">
      <c r="A7" s="16" t="s">
        <v>0</v>
      </c>
      <c r="B7" s="1"/>
      <c r="C7" s="1"/>
      <c r="D7" s="1"/>
      <c r="E7" s="1"/>
      <c r="F7" s="12"/>
      <c r="G7" s="22"/>
      <c r="H7" s="16"/>
      <c r="I7" s="1"/>
      <c r="J7" s="1"/>
      <c r="K7" s="1"/>
      <c r="L7" s="1"/>
      <c r="M7" s="7"/>
      <c r="N7" s="7"/>
      <c r="O7" s="7"/>
      <c r="P7" s="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57" s="52" customFormat="1" ht="15" customHeight="1" x14ac:dyDescent="0.35">
      <c r="A8" s="1"/>
      <c r="B8" s="123" t="s">
        <v>5</v>
      </c>
      <c r="C8" s="124"/>
      <c r="D8" s="124"/>
      <c r="E8" s="125"/>
      <c r="F8" s="7"/>
      <c r="G8" s="23"/>
      <c r="H8" s="1"/>
      <c r="I8" s="123"/>
      <c r="J8" s="124"/>
      <c r="K8" s="124"/>
      <c r="L8" s="125"/>
      <c r="M8" s="7"/>
      <c r="N8" s="7"/>
      <c r="O8" s="7"/>
      <c r="P8" s="7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57" s="52" customFormat="1" ht="15" customHeight="1" x14ac:dyDescent="0.35">
      <c r="A9" s="15" t="s">
        <v>1</v>
      </c>
      <c r="B9" s="15" t="s">
        <v>2</v>
      </c>
      <c r="C9" s="15" t="s">
        <v>3</v>
      </c>
      <c r="D9" s="15" t="s">
        <v>4</v>
      </c>
      <c r="E9" s="34" t="s">
        <v>15</v>
      </c>
      <c r="F9" s="18"/>
      <c r="G9" s="23"/>
      <c r="H9" s="15"/>
      <c r="I9" s="15"/>
      <c r="J9" s="15"/>
      <c r="K9" s="15"/>
      <c r="L9" s="15"/>
      <c r="M9" s="1"/>
      <c r="N9" s="7"/>
      <c r="O9" s="7"/>
      <c r="P9" s="7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57" s="52" customFormat="1" ht="15" customHeight="1" x14ac:dyDescent="0.35">
      <c r="A10" s="7" t="s">
        <v>268</v>
      </c>
      <c r="B10" s="10">
        <v>45092</v>
      </c>
      <c r="C10" s="10">
        <v>45127</v>
      </c>
      <c r="D10" s="77">
        <v>7224400</v>
      </c>
      <c r="E10" s="78">
        <v>7244466.25</v>
      </c>
      <c r="F10" s="79"/>
      <c r="G10" s="80"/>
      <c r="H10" s="7"/>
      <c r="I10" s="10"/>
      <c r="J10" s="10"/>
      <c r="K10" s="79"/>
      <c r="L10" s="79"/>
      <c r="M10" s="1"/>
      <c r="N10" s="7"/>
      <c r="O10" s="7"/>
      <c r="P10" s="7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57" s="52" customFormat="1" ht="15" customHeight="1" x14ac:dyDescent="0.35">
      <c r="A11" s="7" t="s">
        <v>269</v>
      </c>
      <c r="B11" s="10">
        <v>45092</v>
      </c>
      <c r="C11" s="10">
        <v>45127</v>
      </c>
      <c r="D11" s="77">
        <v>1950000</v>
      </c>
      <c r="E11" s="78">
        <v>1955376.3</v>
      </c>
      <c r="F11" s="79"/>
      <c r="G11" s="80"/>
      <c r="H11" s="7"/>
      <c r="I11" s="10"/>
      <c r="J11" s="10"/>
      <c r="K11" s="79"/>
      <c r="L11" s="79"/>
      <c r="M11" s="1"/>
      <c r="N11" s="7"/>
      <c r="O11" s="7"/>
      <c r="P11" s="7"/>
      <c r="Q11"/>
      <c r="R11"/>
      <c r="S11"/>
      <c r="T11" s="56"/>
      <c r="U11" s="56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57" s="52" customFormat="1" ht="15" customHeight="1" x14ac:dyDescent="0.35">
      <c r="A12" s="7" t="s">
        <v>270</v>
      </c>
      <c r="B12" s="10">
        <v>45092</v>
      </c>
      <c r="C12" s="10">
        <v>45127</v>
      </c>
      <c r="D12" s="77">
        <v>1209000</v>
      </c>
      <c r="E12" s="78">
        <v>1212025.75</v>
      </c>
      <c r="F12" s="79"/>
      <c r="G12" s="80"/>
      <c r="H12" s="7"/>
      <c r="I12" s="10"/>
      <c r="J12" s="10"/>
      <c r="K12" s="79"/>
      <c r="L12" s="79"/>
      <c r="M12" s="1"/>
      <c r="N12" s="7"/>
      <c r="O12" s="7"/>
      <c r="P12" s="7"/>
      <c r="Q12"/>
      <c r="R12"/>
      <c r="S12"/>
      <c r="T12" s="56"/>
      <c r="U12" s="56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57" s="52" customFormat="1" ht="15" customHeight="1" x14ac:dyDescent="0.35">
      <c r="A13" s="7" t="s">
        <v>271</v>
      </c>
      <c r="B13" s="10">
        <v>45029</v>
      </c>
      <c r="C13" s="10">
        <v>45127</v>
      </c>
      <c r="D13" s="77">
        <v>6458000</v>
      </c>
      <c r="E13" s="78">
        <v>6526733.4299999997</v>
      </c>
      <c r="F13" s="79"/>
      <c r="G13" s="80"/>
      <c r="H13" s="7"/>
      <c r="I13" s="10"/>
      <c r="J13" s="10"/>
      <c r="K13" s="79"/>
      <c r="L13" s="79"/>
      <c r="M13" s="1"/>
      <c r="N13" s="7"/>
      <c r="O13" s="7"/>
      <c r="P13" s="7"/>
      <c r="Q13"/>
      <c r="R13"/>
      <c r="S13"/>
      <c r="T13" s="56"/>
      <c r="U13" s="56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57" s="52" customFormat="1" ht="15" customHeight="1" x14ac:dyDescent="0.35">
      <c r="A14" s="7" t="s">
        <v>272</v>
      </c>
      <c r="B14" s="10">
        <v>45029</v>
      </c>
      <c r="C14" s="10">
        <v>45127</v>
      </c>
      <c r="D14" s="77">
        <v>661100</v>
      </c>
      <c r="E14" s="78">
        <v>670828.13</v>
      </c>
      <c r="F14" s="79"/>
      <c r="G14" s="80"/>
      <c r="H14" s="7"/>
      <c r="I14" s="10"/>
      <c r="J14" s="10"/>
      <c r="K14" s="79"/>
      <c r="L14" s="79"/>
      <c r="M14" s="1"/>
      <c r="N14" s="7"/>
      <c r="O14" s="7"/>
      <c r="P14" s="7"/>
      <c r="Q14"/>
      <c r="R14"/>
      <c r="S14"/>
      <c r="T14" s="56"/>
      <c r="U14" s="56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57" s="52" customFormat="1" ht="15" customHeight="1" x14ac:dyDescent="0.35">
      <c r="A15" s="7" t="s">
        <v>273</v>
      </c>
      <c r="B15" s="10">
        <v>45029</v>
      </c>
      <c r="C15" s="10">
        <v>45127</v>
      </c>
      <c r="D15" s="77">
        <v>53066500</v>
      </c>
      <c r="E15" s="78">
        <v>53722395.340000004</v>
      </c>
      <c r="F15" s="79"/>
      <c r="G15" s="80"/>
      <c r="H15" s="7"/>
      <c r="I15" s="10"/>
      <c r="J15" s="10"/>
      <c r="K15" s="79"/>
      <c r="L15" s="79"/>
      <c r="M15" s="1"/>
      <c r="N15" s="7"/>
      <c r="O15" s="7"/>
      <c r="P15" s="7"/>
      <c r="Q15"/>
      <c r="R15"/>
      <c r="S15"/>
      <c r="T15" s="56"/>
      <c r="U15" s="5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57" s="52" customFormat="1" ht="15" customHeight="1" x14ac:dyDescent="0.35">
      <c r="A16" s="7" t="s">
        <v>274</v>
      </c>
      <c r="B16" s="10">
        <v>45029</v>
      </c>
      <c r="C16" s="10">
        <v>45127</v>
      </c>
      <c r="D16" s="77">
        <v>2134800</v>
      </c>
      <c r="E16" s="78">
        <v>2164386.88</v>
      </c>
      <c r="F16" s="79"/>
      <c r="G16" s="80"/>
      <c r="H16" s="7"/>
      <c r="I16" s="10"/>
      <c r="J16" s="10"/>
      <c r="K16" s="79"/>
      <c r="L16" s="79"/>
      <c r="M16" s="1"/>
      <c r="N16" s="7"/>
      <c r="O16" s="7"/>
      <c r="P16" s="7"/>
      <c r="Q16"/>
      <c r="R16"/>
      <c r="S16"/>
      <c r="T16" s="56"/>
      <c r="U16" s="5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52" customFormat="1" ht="15" customHeight="1" x14ac:dyDescent="0.35">
      <c r="A17" s="7" t="s">
        <v>275</v>
      </c>
      <c r="B17" s="10">
        <v>45029</v>
      </c>
      <c r="C17" s="10">
        <v>45127</v>
      </c>
      <c r="D17" s="77">
        <v>4866450</v>
      </c>
      <c r="E17" s="78">
        <v>4930328.87</v>
      </c>
      <c r="F17" s="79"/>
      <c r="G17" s="80"/>
      <c r="H17" s="7"/>
      <c r="I17" s="10"/>
      <c r="J17" s="10"/>
      <c r="K17" s="79"/>
      <c r="L17" s="79"/>
      <c r="M17" s="1"/>
      <c r="N17" s="7"/>
      <c r="O17" s="7"/>
      <c r="P17" s="7"/>
      <c r="Q17"/>
      <c r="R17"/>
      <c r="S17"/>
      <c r="T17" s="56"/>
      <c r="U17" s="56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52" customFormat="1" ht="15" customHeight="1" x14ac:dyDescent="0.35">
      <c r="A18" s="7" t="s">
        <v>276</v>
      </c>
      <c r="B18" s="10">
        <v>45029</v>
      </c>
      <c r="C18" s="10">
        <v>45127</v>
      </c>
      <c r="D18" s="77">
        <v>206250</v>
      </c>
      <c r="E18" s="78">
        <v>209233.61</v>
      </c>
      <c r="F18" s="79"/>
      <c r="G18" s="80"/>
      <c r="H18" s="7"/>
      <c r="I18" s="10"/>
      <c r="J18" s="10"/>
      <c r="K18" s="79"/>
      <c r="L18" s="79"/>
      <c r="M18" s="1"/>
      <c r="N18" s="7"/>
      <c r="O18" s="7"/>
      <c r="P18" s="7"/>
      <c r="Q18"/>
      <c r="R18"/>
      <c r="S18"/>
      <c r="T18" s="56"/>
      <c r="U18" s="56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52" customFormat="1" ht="15" customHeight="1" x14ac:dyDescent="0.35">
      <c r="A19" s="7" t="s">
        <v>277</v>
      </c>
      <c r="B19" s="10">
        <v>45029</v>
      </c>
      <c r="C19" s="10">
        <v>45127</v>
      </c>
      <c r="D19" s="77">
        <v>377850</v>
      </c>
      <c r="E19" s="78">
        <v>383315.97</v>
      </c>
      <c r="F19" s="79"/>
      <c r="G19" s="80"/>
      <c r="H19" s="7"/>
      <c r="I19" s="10"/>
      <c r="J19" s="10"/>
      <c r="K19" s="79"/>
      <c r="L19" s="79"/>
      <c r="M19" s="1"/>
      <c r="N19" s="7"/>
      <c r="O19" s="7"/>
      <c r="P19" s="7"/>
      <c r="Q19"/>
      <c r="R19"/>
      <c r="S19"/>
      <c r="T19" s="56"/>
      <c r="U19" s="56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s="52" customFormat="1" ht="15" customHeight="1" x14ac:dyDescent="0.35">
      <c r="A20" s="7" t="s">
        <v>278</v>
      </c>
      <c r="B20" s="10">
        <v>45029</v>
      </c>
      <c r="C20" s="10">
        <v>45127</v>
      </c>
      <c r="D20" s="77">
        <v>447600</v>
      </c>
      <c r="E20" s="78">
        <v>453803.43</v>
      </c>
      <c r="F20" s="79"/>
      <c r="G20" s="80"/>
      <c r="H20" s="7"/>
      <c r="I20" s="10"/>
      <c r="J20" s="10"/>
      <c r="K20" s="79"/>
      <c r="L20" s="79"/>
      <c r="M20" s="1"/>
      <c r="N20" s="7"/>
      <c r="O20" s="7"/>
      <c r="P20" s="7"/>
      <c r="Q20"/>
      <c r="R20"/>
      <c r="S20"/>
      <c r="T20" s="56"/>
      <c r="U20" s="56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52" customFormat="1" ht="15" customHeight="1" x14ac:dyDescent="0.35">
      <c r="A21" s="7" t="s">
        <v>279</v>
      </c>
      <c r="B21" s="10">
        <v>45029</v>
      </c>
      <c r="C21" s="10">
        <v>45127</v>
      </c>
      <c r="D21" s="77">
        <v>558000</v>
      </c>
      <c r="E21" s="78">
        <v>565733.5</v>
      </c>
      <c r="F21" s="79"/>
      <c r="G21" s="80"/>
      <c r="H21" s="7"/>
      <c r="I21" s="10"/>
      <c r="J21" s="10"/>
      <c r="K21" s="79"/>
      <c r="L21" s="79"/>
      <c r="M21" s="1"/>
      <c r="N21" s="7"/>
      <c r="O21" s="7"/>
      <c r="P21" s="7"/>
      <c r="Q21"/>
      <c r="R21"/>
      <c r="S21"/>
      <c r="T21" s="56"/>
      <c r="U21" s="56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52" customFormat="1" ht="15" customHeight="1" x14ac:dyDescent="0.35">
      <c r="A22" s="7" t="s">
        <v>280</v>
      </c>
      <c r="B22" s="10">
        <v>45029</v>
      </c>
      <c r="C22" s="10">
        <v>45127</v>
      </c>
      <c r="D22" s="77">
        <v>217950</v>
      </c>
      <c r="E22" s="78">
        <v>220843.14</v>
      </c>
      <c r="F22" s="79"/>
      <c r="G22" s="80"/>
      <c r="H22" s="7"/>
      <c r="I22" s="10"/>
      <c r="J22" s="10"/>
      <c r="K22" s="79"/>
      <c r="L22" s="79"/>
      <c r="M22" s="1"/>
      <c r="N22" s="7"/>
      <c r="O22" s="7"/>
      <c r="P22" s="7"/>
      <c r="Q22"/>
      <c r="R22"/>
      <c r="S22"/>
      <c r="T22" s="56"/>
      <c r="U22" s="56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52" customFormat="1" ht="15" customHeight="1" x14ac:dyDescent="0.35">
      <c r="A23" s="7" t="s">
        <v>281</v>
      </c>
      <c r="B23" s="10">
        <v>45029</v>
      </c>
      <c r="C23" s="10">
        <v>45127</v>
      </c>
      <c r="D23" s="77">
        <v>420750</v>
      </c>
      <c r="E23" s="78">
        <v>426836.56</v>
      </c>
      <c r="F23" s="79"/>
      <c r="G23" s="80"/>
      <c r="H23" s="7"/>
      <c r="I23" s="10"/>
      <c r="J23" s="10"/>
      <c r="K23" s="79"/>
      <c r="L23" s="79"/>
      <c r="M23" s="1"/>
      <c r="N23" s="7"/>
      <c r="O23" s="7"/>
      <c r="P23" s="7"/>
      <c r="Q23"/>
      <c r="R23"/>
      <c r="S23"/>
      <c r="T23" s="56"/>
      <c r="U23" s="56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s="52" customFormat="1" ht="15" customHeight="1" x14ac:dyDescent="0.35">
      <c r="A24" s="7" t="s">
        <v>282</v>
      </c>
      <c r="B24" s="10">
        <v>45029</v>
      </c>
      <c r="C24" s="10">
        <v>45127</v>
      </c>
      <c r="D24" s="77">
        <v>9539466.9000000004</v>
      </c>
      <c r="E24" s="78">
        <v>9589333.5999999996</v>
      </c>
      <c r="F24" s="79"/>
      <c r="G24" s="80"/>
      <c r="H24" s="7"/>
      <c r="I24" s="10"/>
      <c r="J24" s="10"/>
      <c r="K24" s="79"/>
      <c r="L24" s="79"/>
      <c r="M24" s="1"/>
      <c r="N24" s="7"/>
      <c r="O24" s="7"/>
      <c r="P24" s="7"/>
      <c r="Q24"/>
      <c r="R24"/>
      <c r="S24"/>
      <c r="T24" s="56"/>
      <c r="U24" s="56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52" customFormat="1" ht="15" customHeight="1" x14ac:dyDescent="0.35">
      <c r="A25" s="7" t="s">
        <v>283</v>
      </c>
      <c r="B25" s="10">
        <v>45092</v>
      </c>
      <c r="C25" s="10">
        <v>45127</v>
      </c>
      <c r="D25" s="77">
        <v>1669000</v>
      </c>
      <c r="E25" s="78">
        <v>1673705.88</v>
      </c>
      <c r="F25" s="79"/>
      <c r="G25" s="80"/>
      <c r="H25" s="7"/>
      <c r="I25" s="10"/>
      <c r="J25" s="10"/>
      <c r="K25" s="79"/>
      <c r="L25" s="79"/>
      <c r="M25" s="1"/>
      <c r="N25" s="7"/>
      <c r="O25" s="7"/>
      <c r="P25" s="7"/>
      <c r="Q25"/>
      <c r="R25"/>
      <c r="S25"/>
      <c r="T25" s="56"/>
      <c r="U25" s="56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52" customFormat="1" ht="15" customHeight="1" x14ac:dyDescent="0.35">
      <c r="A26" s="7" t="s">
        <v>284</v>
      </c>
      <c r="B26" s="10">
        <v>45029</v>
      </c>
      <c r="C26" s="10">
        <v>45127</v>
      </c>
      <c r="D26" s="77">
        <v>2024043.6</v>
      </c>
      <c r="E26" s="78">
        <v>2034169.81</v>
      </c>
      <c r="F26" s="79"/>
      <c r="G26" s="80"/>
      <c r="H26" s="7"/>
      <c r="I26" s="10"/>
      <c r="J26" s="10"/>
      <c r="K26" s="79"/>
      <c r="L26" s="79"/>
      <c r="M26" s="1"/>
      <c r="N26" s="7"/>
      <c r="O26" s="7"/>
      <c r="P26" s="7"/>
      <c r="Q26"/>
      <c r="R26"/>
      <c r="S26"/>
      <c r="T26" s="56"/>
      <c r="U26" s="5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s="52" customFormat="1" ht="15" customHeight="1" x14ac:dyDescent="0.35">
      <c r="A27" s="7" t="s">
        <v>285</v>
      </c>
      <c r="B27" s="10">
        <v>45029</v>
      </c>
      <c r="C27" s="10">
        <v>45127</v>
      </c>
      <c r="D27" s="77">
        <v>26978800</v>
      </c>
      <c r="E27" s="78">
        <v>27266324.690000001</v>
      </c>
      <c r="F27" s="79"/>
      <c r="G27" s="80"/>
      <c r="H27" s="7"/>
      <c r="I27" s="10"/>
      <c r="J27" s="10"/>
      <c r="K27" s="79"/>
      <c r="L27" s="79"/>
      <c r="M27" s="1"/>
      <c r="N27" s="7"/>
      <c r="O27" s="7"/>
      <c r="P27" s="7"/>
      <c r="Q27"/>
      <c r="R27"/>
      <c r="S27"/>
      <c r="T27" s="56"/>
      <c r="U27" s="56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52" customFormat="1" ht="15" customHeight="1" x14ac:dyDescent="0.35">
      <c r="A28" s="7" t="s">
        <v>286</v>
      </c>
      <c r="B28" s="10">
        <v>45092</v>
      </c>
      <c r="C28" s="10">
        <v>45127</v>
      </c>
      <c r="D28" s="77">
        <v>715800</v>
      </c>
      <c r="E28" s="78">
        <v>717752.64</v>
      </c>
      <c r="F28" s="79"/>
      <c r="G28" s="80"/>
      <c r="H28" s="7"/>
      <c r="I28" s="10"/>
      <c r="J28" s="10"/>
      <c r="K28" s="79"/>
      <c r="L28" s="79"/>
      <c r="M28" s="1"/>
      <c r="N28" s="7"/>
      <c r="O28" s="7"/>
      <c r="P28" s="7"/>
      <c r="Q28"/>
      <c r="R28"/>
      <c r="S28"/>
      <c r="T28" s="56"/>
      <c r="U28" s="56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52" customFormat="1" ht="15" customHeight="1" x14ac:dyDescent="0.35">
      <c r="A29" s="7" t="s">
        <v>287</v>
      </c>
      <c r="B29" s="10">
        <v>45092</v>
      </c>
      <c r="C29" s="10">
        <v>45127</v>
      </c>
      <c r="D29" s="77">
        <v>711300</v>
      </c>
      <c r="E29" s="78">
        <v>713237.85</v>
      </c>
      <c r="F29" s="79"/>
      <c r="G29" s="80"/>
      <c r="H29" s="7"/>
      <c r="I29" s="10"/>
      <c r="J29" s="10"/>
      <c r="K29" s="79"/>
      <c r="L29" s="79"/>
      <c r="M29" s="1"/>
      <c r="N29" s="7"/>
      <c r="O29" s="7"/>
      <c r="P29" s="7"/>
      <c r="Q29"/>
      <c r="R29"/>
      <c r="S29"/>
      <c r="T29" s="56"/>
      <c r="U29" s="56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52" customFormat="1" ht="15" customHeight="1" x14ac:dyDescent="0.35">
      <c r="A30" s="7" t="s">
        <v>288</v>
      </c>
      <c r="B30" s="10">
        <v>45092</v>
      </c>
      <c r="C30" s="10">
        <v>45127</v>
      </c>
      <c r="D30" s="77">
        <v>3254900</v>
      </c>
      <c r="E30" s="78">
        <v>3263953.58</v>
      </c>
      <c r="F30" s="79"/>
      <c r="G30" s="80"/>
      <c r="H30" s="7"/>
      <c r="I30" s="10"/>
      <c r="J30" s="10"/>
      <c r="K30" s="79"/>
      <c r="L30" s="79"/>
      <c r="M30" s="1"/>
      <c r="N30" s="7"/>
      <c r="O30" s="7"/>
      <c r="P30" s="7"/>
      <c r="Q30"/>
      <c r="R30"/>
      <c r="S30"/>
      <c r="T30" s="56"/>
      <c r="U30" s="56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s="52" customFormat="1" ht="15" customHeight="1" x14ac:dyDescent="0.35">
      <c r="A31" s="7" t="s">
        <v>289</v>
      </c>
      <c r="B31" s="10">
        <v>45005</v>
      </c>
      <c r="C31" s="10">
        <v>45127</v>
      </c>
      <c r="D31" s="77">
        <v>2117000</v>
      </c>
      <c r="E31" s="78">
        <v>2151885.34</v>
      </c>
      <c r="F31" s="79"/>
      <c r="G31" s="80"/>
      <c r="H31" s="7"/>
      <c r="I31" s="10"/>
      <c r="J31" s="10"/>
      <c r="K31" s="79"/>
      <c r="L31" s="79"/>
      <c r="M31" s="1"/>
      <c r="N31" s="7"/>
      <c r="O31" s="7"/>
      <c r="P31" s="7"/>
      <c r="Q31"/>
      <c r="R31"/>
      <c r="S31"/>
      <c r="T31" s="56"/>
      <c r="U31" s="56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s="52" customFormat="1" ht="15" customHeight="1" x14ac:dyDescent="0.35">
      <c r="A32" s="7" t="s">
        <v>290</v>
      </c>
      <c r="B32" s="10">
        <v>45092</v>
      </c>
      <c r="C32" s="10">
        <v>45127</v>
      </c>
      <c r="D32" s="77">
        <v>3419000</v>
      </c>
      <c r="E32" s="78">
        <v>3428731.75</v>
      </c>
      <c r="F32" s="79"/>
      <c r="G32" s="80"/>
      <c r="H32" s="7"/>
      <c r="I32" s="10"/>
      <c r="J32" s="10"/>
      <c r="K32" s="79"/>
      <c r="L32" s="79"/>
      <c r="M32" s="1"/>
      <c r="N32" s="7"/>
      <c r="O32" s="7"/>
      <c r="P32" s="7"/>
      <c r="Q32"/>
      <c r="R32"/>
      <c r="S32"/>
      <c r="T32" s="56"/>
      <c r="U32" s="56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s="52" customFormat="1" ht="15" customHeight="1" x14ac:dyDescent="0.35">
      <c r="A33" s="7" t="s">
        <v>291</v>
      </c>
      <c r="B33" s="10">
        <v>45092</v>
      </c>
      <c r="C33" s="10">
        <v>45127</v>
      </c>
      <c r="D33" s="77">
        <v>8833400</v>
      </c>
      <c r="E33" s="78">
        <v>8857659.7899999991</v>
      </c>
      <c r="F33" s="79"/>
      <c r="G33" s="80"/>
      <c r="H33" s="7"/>
      <c r="I33" s="10"/>
      <c r="J33" s="10"/>
      <c r="K33" s="79"/>
      <c r="L33" s="79"/>
      <c r="M33" s="1"/>
      <c r="N33" s="7"/>
      <c r="O33" s="7"/>
      <c r="P33" s="7"/>
      <c r="Q33"/>
      <c r="R33"/>
      <c r="S33"/>
      <c r="T33" s="56"/>
      <c r="U33" s="56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s="52" customFormat="1" ht="15" customHeight="1" x14ac:dyDescent="0.35">
      <c r="A34" s="7" t="s">
        <v>292</v>
      </c>
      <c r="B34" s="10">
        <v>45092</v>
      </c>
      <c r="C34" s="10">
        <v>45127</v>
      </c>
      <c r="D34" s="77">
        <v>2551200</v>
      </c>
      <c r="E34" s="78">
        <v>2558661</v>
      </c>
      <c r="F34" s="79"/>
      <c r="G34" s="80"/>
      <c r="H34" s="7"/>
      <c r="I34" s="10"/>
      <c r="J34" s="10"/>
      <c r="K34" s="79"/>
      <c r="L34" s="79"/>
      <c r="M34" s="1"/>
      <c r="N34" s="7"/>
      <c r="O34" s="7"/>
      <c r="P34" s="7"/>
      <c r="Q34"/>
      <c r="R34"/>
      <c r="S34"/>
      <c r="T34" s="56"/>
      <c r="U34" s="56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s="52" customFormat="1" ht="15" customHeight="1" x14ac:dyDescent="0.35">
      <c r="A35" s="7" t="s">
        <v>293</v>
      </c>
      <c r="B35" s="10">
        <v>45029</v>
      </c>
      <c r="C35" s="10">
        <v>45127</v>
      </c>
      <c r="D35" s="77">
        <v>1935450</v>
      </c>
      <c r="E35" s="78">
        <v>1960994.85</v>
      </c>
      <c r="F35" s="79"/>
      <c r="G35" s="80"/>
      <c r="H35" s="7"/>
      <c r="I35" s="10"/>
      <c r="J35" s="10"/>
      <c r="K35" s="79"/>
      <c r="L35" s="79"/>
      <c r="M35" s="1"/>
      <c r="N35" s="7"/>
      <c r="O35" s="7"/>
      <c r="P35" s="7"/>
      <c r="Q35"/>
      <c r="R35"/>
      <c r="S35"/>
      <c r="T35" s="56"/>
      <c r="U35" s="56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s="52" customFormat="1" ht="15" customHeight="1" x14ac:dyDescent="0.35">
      <c r="A36" s="7" t="s">
        <v>294</v>
      </c>
      <c r="B36" s="10">
        <v>45029</v>
      </c>
      <c r="C36" s="10">
        <v>45127</v>
      </c>
      <c r="D36" s="77">
        <v>811600</v>
      </c>
      <c r="E36" s="78">
        <v>822848.23</v>
      </c>
      <c r="F36" s="79"/>
      <c r="G36" s="80"/>
      <c r="H36" s="7"/>
      <c r="I36" s="10"/>
      <c r="J36" s="10"/>
      <c r="K36" s="79"/>
      <c r="L36" s="79"/>
      <c r="M36" s="1"/>
      <c r="N36" s="7"/>
      <c r="O36" s="7"/>
      <c r="P36" s="7"/>
      <c r="Q36"/>
      <c r="R36"/>
      <c r="S36"/>
      <c r="T36" s="56"/>
      <c r="U36" s="5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s="52" customFormat="1" ht="15" customHeight="1" x14ac:dyDescent="0.35">
      <c r="A37" s="7" t="s">
        <v>295</v>
      </c>
      <c r="B37" s="10">
        <v>45029</v>
      </c>
      <c r="C37" s="10">
        <v>45127</v>
      </c>
      <c r="D37" s="77">
        <v>3127544.1</v>
      </c>
      <c r="E37" s="78">
        <v>3150879.62</v>
      </c>
      <c r="F37" s="79"/>
      <c r="G37" s="80"/>
      <c r="H37" s="7"/>
      <c r="I37" s="10"/>
      <c r="J37" s="10"/>
      <c r="K37" s="79"/>
      <c r="L37" s="79"/>
      <c r="M37" s="1"/>
      <c r="N37" s="7"/>
      <c r="O37" s="7"/>
      <c r="P37" s="7"/>
      <c r="Q37"/>
      <c r="R37"/>
      <c r="S37"/>
      <c r="T37" s="56"/>
      <c r="U37" s="56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s="52" customFormat="1" ht="15" customHeight="1" x14ac:dyDescent="0.35">
      <c r="A38" s="7" t="s">
        <v>296</v>
      </c>
      <c r="B38" s="10">
        <v>45029</v>
      </c>
      <c r="C38" s="10">
        <v>45127</v>
      </c>
      <c r="D38" s="77">
        <v>4685200</v>
      </c>
      <c r="E38" s="78">
        <v>4753070.5999999996</v>
      </c>
      <c r="F38" s="79"/>
      <c r="G38" s="80"/>
      <c r="H38" s="7"/>
      <c r="I38" s="10"/>
      <c r="J38" s="10"/>
      <c r="K38" s="79"/>
      <c r="L38" s="79"/>
      <c r="M38" s="1"/>
      <c r="N38" s="7"/>
      <c r="O38" s="7"/>
      <c r="P38" s="7"/>
      <c r="Q38"/>
      <c r="R38"/>
      <c r="S38"/>
      <c r="T38" s="56"/>
      <c r="U38" s="56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s="52" customFormat="1" ht="15" customHeight="1" x14ac:dyDescent="0.35">
      <c r="A39" s="7" t="s">
        <v>297</v>
      </c>
      <c r="B39" s="10">
        <v>45029</v>
      </c>
      <c r="C39" s="10">
        <v>45127</v>
      </c>
      <c r="D39" s="77">
        <v>1894100</v>
      </c>
      <c r="E39" s="78">
        <v>1921207.79</v>
      </c>
      <c r="F39" s="79"/>
      <c r="G39" s="80"/>
      <c r="H39" s="7"/>
      <c r="I39" s="10"/>
      <c r="J39" s="10"/>
      <c r="K39" s="79"/>
      <c r="L39" s="79"/>
      <c r="M39" s="1"/>
      <c r="N39" s="7"/>
      <c r="O39" s="7"/>
      <c r="P39" s="7"/>
      <c r="Q39"/>
      <c r="R39"/>
      <c r="S39"/>
      <c r="T39" s="56"/>
      <c r="U39" s="56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s="52" customFormat="1" ht="15" customHeight="1" x14ac:dyDescent="0.35">
      <c r="A40" s="7" t="s">
        <v>298</v>
      </c>
      <c r="B40" s="10">
        <v>45029</v>
      </c>
      <c r="C40" s="10">
        <v>45127</v>
      </c>
      <c r="D40" s="77">
        <v>3961100</v>
      </c>
      <c r="E40" s="78">
        <v>4017670.14</v>
      </c>
      <c r="F40" s="79"/>
      <c r="G40" s="80"/>
      <c r="H40" s="7"/>
      <c r="I40" s="10"/>
      <c r="J40" s="10"/>
      <c r="K40" s="79"/>
      <c r="L40" s="79"/>
      <c r="M40" s="1"/>
      <c r="N40" s="7"/>
      <c r="O40" s="7"/>
      <c r="P40" s="7"/>
      <c r="Q40"/>
      <c r="R40"/>
      <c r="S40"/>
      <c r="T40" s="56"/>
      <c r="U40" s="56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s="52" customFormat="1" ht="15" customHeight="1" x14ac:dyDescent="0.35">
      <c r="A41" s="7" t="s">
        <v>299</v>
      </c>
      <c r="B41" s="10">
        <v>45029</v>
      </c>
      <c r="C41" s="10">
        <v>45127</v>
      </c>
      <c r="D41" s="77">
        <v>834500</v>
      </c>
      <c r="E41" s="78">
        <v>846414.31</v>
      </c>
      <c r="F41" s="79"/>
      <c r="G41" s="80"/>
      <c r="H41" s="7"/>
      <c r="I41" s="10"/>
      <c r="J41" s="10"/>
      <c r="K41" s="79"/>
      <c r="L41" s="79"/>
      <c r="M41" s="1"/>
      <c r="N41" s="7"/>
      <c r="O41" s="7"/>
      <c r="P41" s="7"/>
      <c r="Q41"/>
      <c r="R41"/>
      <c r="S41"/>
      <c r="T41" s="56"/>
      <c r="U41" s="56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s="52" customFormat="1" ht="15" customHeight="1" x14ac:dyDescent="0.35">
      <c r="A42" s="7" t="s">
        <v>300</v>
      </c>
      <c r="B42" s="10">
        <v>45092</v>
      </c>
      <c r="C42" s="10">
        <v>45127</v>
      </c>
      <c r="D42" s="77">
        <v>5273000</v>
      </c>
      <c r="E42" s="78">
        <v>5287737.49</v>
      </c>
      <c r="F42" s="79"/>
      <c r="G42" s="80"/>
      <c r="H42" s="7"/>
      <c r="I42" s="10"/>
      <c r="J42" s="10"/>
      <c r="K42" s="79"/>
      <c r="L42" s="79"/>
      <c r="M42" s="1"/>
      <c r="N42" s="7"/>
      <c r="O42" s="7"/>
      <c r="P42" s="7"/>
      <c r="Q42"/>
      <c r="R42"/>
      <c r="S42"/>
      <c r="T42" s="56"/>
      <c r="U42" s="56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52" customFormat="1" ht="15" customHeight="1" x14ac:dyDescent="0.35">
      <c r="A43" s="7" t="s">
        <v>301</v>
      </c>
      <c r="B43" s="10">
        <v>45092</v>
      </c>
      <c r="C43" s="10">
        <v>45127</v>
      </c>
      <c r="D43" s="77">
        <v>150400</v>
      </c>
      <c r="E43" s="78">
        <v>150816.54</v>
      </c>
      <c r="F43" s="79"/>
      <c r="G43" s="80"/>
      <c r="H43" s="7"/>
      <c r="I43" s="10"/>
      <c r="J43" s="10"/>
      <c r="K43" s="79"/>
      <c r="L43" s="79"/>
      <c r="M43" s="1"/>
      <c r="N43" s="7"/>
      <c r="O43" s="7"/>
      <c r="P43" s="7"/>
      <c r="Q43"/>
      <c r="R43"/>
      <c r="S43"/>
      <c r="T43" s="56"/>
      <c r="U43" s="56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s="52" customFormat="1" ht="15" customHeight="1" x14ac:dyDescent="0.35">
      <c r="A44" s="7" t="s">
        <v>302</v>
      </c>
      <c r="B44" s="10">
        <v>45029</v>
      </c>
      <c r="C44" s="10">
        <v>45127</v>
      </c>
      <c r="D44" s="77">
        <v>18728500</v>
      </c>
      <c r="E44" s="78">
        <v>19003774.690000001</v>
      </c>
      <c r="F44" s="79"/>
      <c r="G44" s="80"/>
      <c r="H44" s="7"/>
      <c r="I44" s="10"/>
      <c r="J44" s="10"/>
      <c r="K44" s="79"/>
      <c r="L44" s="79"/>
      <c r="M44" s="1"/>
      <c r="N44" s="7"/>
      <c r="O44" s="7"/>
      <c r="P44" s="7"/>
      <c r="Q44"/>
      <c r="R44"/>
      <c r="S44"/>
      <c r="T44" s="56"/>
      <c r="U44" s="56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s="52" customFormat="1" ht="15" customHeight="1" x14ac:dyDescent="0.35">
      <c r="A45" s="7" t="s">
        <v>303</v>
      </c>
      <c r="B45" s="10">
        <v>45085</v>
      </c>
      <c r="C45" s="81" t="s">
        <v>96</v>
      </c>
      <c r="D45" s="77">
        <v>563340.48</v>
      </c>
      <c r="E45" s="78">
        <v>564566.03</v>
      </c>
      <c r="F45" s="79"/>
      <c r="G45" s="80"/>
      <c r="H45" s="7"/>
      <c r="I45" s="10"/>
      <c r="J45" s="10"/>
      <c r="K45" s="79"/>
      <c r="L45" s="79"/>
      <c r="M45" s="1"/>
      <c r="N45" s="7"/>
      <c r="O45" s="7"/>
      <c r="P45" s="7"/>
      <c r="Q45"/>
      <c r="R45"/>
      <c r="S45"/>
      <c r="T45" s="56"/>
      <c r="U45" s="56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52" customFormat="1" ht="15" customHeight="1" x14ac:dyDescent="0.35">
      <c r="A46" s="7" t="s">
        <v>304</v>
      </c>
      <c r="B46" s="10">
        <v>45034</v>
      </c>
      <c r="C46" s="81" t="s">
        <v>96</v>
      </c>
      <c r="D46" s="77">
        <v>800081.54</v>
      </c>
      <c r="E46" s="78">
        <v>805754.44</v>
      </c>
      <c r="F46" s="79"/>
      <c r="G46" s="80"/>
      <c r="H46" s="7"/>
      <c r="I46" s="10"/>
      <c r="J46" s="10"/>
      <c r="K46" s="79"/>
      <c r="L46" s="79"/>
      <c r="M46" s="1"/>
      <c r="N46" s="7"/>
      <c r="O46" s="7"/>
      <c r="P46" s="7"/>
      <c r="Q46"/>
      <c r="R46"/>
      <c r="S46"/>
      <c r="T46" s="56"/>
      <c r="U46" s="5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52" customFormat="1" ht="15" customHeight="1" x14ac:dyDescent="0.35">
      <c r="A47" s="7" t="s">
        <v>305</v>
      </c>
      <c r="B47" s="10">
        <v>45029</v>
      </c>
      <c r="C47" s="10">
        <v>45127</v>
      </c>
      <c r="D47" s="77">
        <v>8999758.9600000009</v>
      </c>
      <c r="E47" s="78">
        <v>9064299.1799999997</v>
      </c>
      <c r="F47" s="79"/>
      <c r="G47" s="80"/>
      <c r="H47" s="7"/>
      <c r="I47" s="10"/>
      <c r="J47" s="10"/>
      <c r="K47" s="79"/>
      <c r="L47" s="79"/>
      <c r="M47" s="1"/>
      <c r="N47" s="7"/>
      <c r="O47" s="7"/>
      <c r="P47" s="7"/>
      <c r="Q47"/>
      <c r="R47"/>
      <c r="S47"/>
      <c r="T47" s="56"/>
      <c r="U47" s="56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s="52" customFormat="1" ht="15" customHeight="1" x14ac:dyDescent="0.35">
      <c r="A48" s="7" t="s">
        <v>306</v>
      </c>
      <c r="B48" s="10">
        <v>45029</v>
      </c>
      <c r="C48" s="10">
        <v>45127</v>
      </c>
      <c r="D48" s="77">
        <v>7045850</v>
      </c>
      <c r="E48" s="78">
        <v>7103519.5800000001</v>
      </c>
      <c r="F48" s="79"/>
      <c r="G48" s="80"/>
      <c r="H48" s="7"/>
      <c r="I48" s="10"/>
      <c r="J48" s="10"/>
      <c r="K48" s="79"/>
      <c r="L48" s="79"/>
      <c r="M48" s="1"/>
      <c r="N48" s="7"/>
      <c r="O48" s="7"/>
      <c r="P48" s="7"/>
      <c r="Q48"/>
      <c r="R48"/>
      <c r="S48"/>
      <c r="T48" s="56"/>
      <c r="U48" s="56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s="52" customFormat="1" ht="15" customHeight="1" x14ac:dyDescent="0.35">
      <c r="A49" s="7" t="s">
        <v>307</v>
      </c>
      <c r="B49" s="10">
        <v>45029</v>
      </c>
      <c r="C49" s="10">
        <v>45127</v>
      </c>
      <c r="D49" s="77">
        <v>9673550</v>
      </c>
      <c r="E49" s="78">
        <v>9769516.6600000001</v>
      </c>
      <c r="F49" s="79"/>
      <c r="G49" s="80"/>
      <c r="H49" s="7"/>
      <c r="I49" s="10"/>
      <c r="J49" s="10"/>
      <c r="K49" s="79"/>
      <c r="L49" s="79"/>
      <c r="M49" s="1"/>
      <c r="N49" s="7"/>
      <c r="O49" s="7"/>
      <c r="P49" s="7"/>
      <c r="Q49"/>
      <c r="R49"/>
      <c r="S49"/>
      <c r="T49" s="56"/>
      <c r="U49" s="56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s="52" customFormat="1" ht="15" customHeight="1" x14ac:dyDescent="0.35">
      <c r="A50" s="7" t="s">
        <v>308</v>
      </c>
      <c r="B50" s="10">
        <v>45029</v>
      </c>
      <c r="C50" s="10">
        <v>45127</v>
      </c>
      <c r="D50" s="77">
        <v>3938550</v>
      </c>
      <c r="E50" s="78">
        <v>3991606.42</v>
      </c>
      <c r="F50" s="79"/>
      <c r="G50" s="80"/>
      <c r="H50" s="7"/>
      <c r="I50" s="10"/>
      <c r="J50" s="10"/>
      <c r="K50" s="79"/>
      <c r="L50" s="79"/>
      <c r="M50" s="1"/>
      <c r="N50" s="7"/>
      <c r="O50" s="7"/>
      <c r="P50" s="7"/>
      <c r="Q50"/>
      <c r="R50"/>
      <c r="S50"/>
      <c r="T50" s="56"/>
      <c r="U50" s="56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s="52" customFormat="1" ht="15" customHeight="1" x14ac:dyDescent="0.35">
      <c r="A51" s="7" t="s">
        <v>309</v>
      </c>
      <c r="B51" s="10">
        <v>45029</v>
      </c>
      <c r="C51" s="10">
        <v>45127</v>
      </c>
      <c r="D51" s="77">
        <v>1230950</v>
      </c>
      <c r="E51" s="78">
        <v>1248215.97</v>
      </c>
      <c r="F51" s="79"/>
      <c r="G51" s="80"/>
      <c r="H51" s="7"/>
      <c r="I51" s="10"/>
      <c r="J51" s="10"/>
      <c r="K51" s="79"/>
      <c r="L51" s="79"/>
      <c r="M51" s="1"/>
      <c r="N51" s="7"/>
      <c r="O51" s="7"/>
      <c r="P51" s="7"/>
      <c r="Q51"/>
      <c r="R51"/>
      <c r="S51"/>
      <c r="T51" s="56"/>
      <c r="U51" s="56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s="52" customFormat="1" ht="15" customHeight="1" x14ac:dyDescent="0.35">
      <c r="A52" s="7" t="s">
        <v>310</v>
      </c>
      <c r="B52" s="10">
        <v>45029</v>
      </c>
      <c r="C52" s="10">
        <v>45127</v>
      </c>
      <c r="D52" s="77">
        <v>1667800</v>
      </c>
      <c r="E52" s="78">
        <v>1691224.85</v>
      </c>
      <c r="F52" s="79"/>
      <c r="G52" s="80"/>
      <c r="H52" s="7"/>
      <c r="I52" s="10"/>
      <c r="J52" s="10"/>
      <c r="K52" s="79"/>
      <c r="L52" s="79"/>
      <c r="M52" s="1"/>
      <c r="N52" s="7"/>
      <c r="O52" s="7"/>
      <c r="P52" s="7"/>
      <c r="Q52"/>
      <c r="R52"/>
      <c r="S52"/>
      <c r="T52" s="56"/>
      <c r="U52" s="56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s="52" customFormat="1" ht="15" customHeight="1" x14ac:dyDescent="0.35">
      <c r="A53" s="7" t="s">
        <v>311</v>
      </c>
      <c r="B53" s="10">
        <v>45029</v>
      </c>
      <c r="C53" s="10">
        <v>45127</v>
      </c>
      <c r="D53" s="77">
        <v>1963200</v>
      </c>
      <c r="E53" s="78">
        <v>1989570.85</v>
      </c>
      <c r="F53" s="79"/>
      <c r="G53" s="80"/>
      <c r="H53" s="7"/>
      <c r="I53" s="10"/>
      <c r="J53" s="10"/>
      <c r="K53" s="79"/>
      <c r="L53" s="79"/>
      <c r="M53" s="1"/>
      <c r="N53" s="7"/>
      <c r="O53" s="7"/>
      <c r="P53" s="7"/>
      <c r="Q53"/>
      <c r="R53"/>
      <c r="S53"/>
      <c r="T53" s="56"/>
      <c r="U53" s="56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52" customFormat="1" ht="15" customHeight="1" x14ac:dyDescent="0.35">
      <c r="A54" s="7" t="s">
        <v>312</v>
      </c>
      <c r="B54" s="10">
        <v>45029</v>
      </c>
      <c r="C54" s="10">
        <v>45127</v>
      </c>
      <c r="D54" s="77">
        <v>575600</v>
      </c>
      <c r="E54" s="78">
        <v>583625.37</v>
      </c>
      <c r="F54" s="79"/>
      <c r="G54" s="80"/>
      <c r="H54" s="7"/>
      <c r="I54" s="10"/>
      <c r="J54" s="10"/>
      <c r="K54" s="79"/>
      <c r="L54" s="79"/>
      <c r="M54" s="1"/>
      <c r="N54" s="7"/>
      <c r="O54" s="7"/>
      <c r="P54" s="7"/>
      <c r="Q54"/>
      <c r="R54"/>
      <c r="S54"/>
      <c r="T54" s="56"/>
      <c r="U54" s="56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s="52" customFormat="1" ht="15" customHeight="1" x14ac:dyDescent="0.35">
      <c r="A55" s="7" t="s">
        <v>313</v>
      </c>
      <c r="B55" s="10">
        <v>45069</v>
      </c>
      <c r="C55" s="10">
        <v>45127</v>
      </c>
      <c r="D55" s="77">
        <v>363000</v>
      </c>
      <c r="E55" s="78">
        <v>365500.65</v>
      </c>
      <c r="F55" s="79"/>
      <c r="G55" s="80"/>
      <c r="H55" s="7"/>
      <c r="I55" s="10"/>
      <c r="J55" s="10"/>
      <c r="K55" s="79"/>
      <c r="L55" s="79"/>
      <c r="M55" s="1"/>
      <c r="N55" s="7"/>
      <c r="O55" s="7"/>
      <c r="P55" s="7"/>
      <c r="Q55"/>
      <c r="R55"/>
      <c r="S55"/>
      <c r="T55" s="56"/>
      <c r="U55" s="56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s="52" customFormat="1" ht="15" customHeight="1" x14ac:dyDescent="0.35">
      <c r="A56" s="7" t="s">
        <v>100</v>
      </c>
      <c r="B56" s="10">
        <v>45107</v>
      </c>
      <c r="C56" s="10">
        <v>45107</v>
      </c>
      <c r="D56" s="77">
        <v>0</v>
      </c>
      <c r="E56" s="78">
        <v>0</v>
      </c>
      <c r="F56" s="79"/>
      <c r="G56" s="80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56"/>
      <c r="U56" s="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s="52" customFormat="1" ht="15" customHeight="1" x14ac:dyDescent="0.35">
      <c r="A57" s="7" t="s">
        <v>101</v>
      </c>
      <c r="B57" s="82">
        <v>45107</v>
      </c>
      <c r="C57" s="10">
        <v>45107</v>
      </c>
      <c r="D57" s="77">
        <v>1593900.94</v>
      </c>
      <c r="E57" s="77">
        <v>1593900.94</v>
      </c>
      <c r="F57" s="79"/>
      <c r="G57" s="23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s="52" customFormat="1" ht="15" customHeight="1" x14ac:dyDescent="0.35">
      <c r="A58" s="7"/>
      <c r="B58" s="7"/>
      <c r="C58" s="7"/>
      <c r="D58" s="7"/>
      <c r="E58" s="79"/>
      <c r="F58" s="79"/>
      <c r="G58" s="23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s="52" customFormat="1" ht="15" customHeight="1" x14ac:dyDescent="0.35">
      <c r="A59" s="7" t="str">
        <f>"MMF Unpaid Int Due to "&amp;MONTH($B$3)&amp;"/"&amp;DAY($B$3)</f>
        <v>MMF Unpaid Int Due to 6/30</v>
      </c>
      <c r="B59" s="7"/>
      <c r="C59" s="7" t="s">
        <v>102</v>
      </c>
      <c r="D59" s="83">
        <v>2855.71</v>
      </c>
      <c r="E59" s="84">
        <v>2855.71</v>
      </c>
      <c r="F59" s="79"/>
      <c r="G59" s="23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s="52" customFormat="1" ht="15" customHeight="1" x14ac:dyDescent="0.35">
      <c r="A60" s="7" t="str">
        <f>"MMF Unpaid Int Due to "&amp;MONTH($B$3)&amp;"/"&amp;DAY($B$3)</f>
        <v>MMF Unpaid Int Due to 6/30</v>
      </c>
      <c r="B60" s="7"/>
      <c r="C60" s="7" t="s">
        <v>103</v>
      </c>
      <c r="D60" s="83">
        <v>39.04</v>
      </c>
      <c r="E60" s="84">
        <v>39.04</v>
      </c>
      <c r="F60" s="79"/>
      <c r="G60" s="23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s="52" customFormat="1" ht="15" customHeight="1" x14ac:dyDescent="0.35">
      <c r="A61" s="7" t="s">
        <v>104</v>
      </c>
      <c r="B61" s="7"/>
      <c r="C61" s="7" t="s">
        <v>104</v>
      </c>
      <c r="D61" s="83">
        <v>0</v>
      </c>
      <c r="E61" s="84">
        <v>0</v>
      </c>
      <c r="F61" s="79"/>
      <c r="G61" s="23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s="52" customFormat="1" ht="15" customHeight="1" x14ac:dyDescent="0.35">
      <c r="A62" s="7" t="str">
        <f>"MMF Unpaid Int Due to "&amp;MONTH($B$3)&amp;"/"&amp;DAY($B$3)</f>
        <v>MMF Unpaid Int Due to 6/30</v>
      </c>
      <c r="B62" s="7"/>
      <c r="C62" s="7" t="s">
        <v>105</v>
      </c>
      <c r="D62" s="83">
        <v>18767.27</v>
      </c>
      <c r="E62" s="84">
        <v>18767.27</v>
      </c>
      <c r="F62" s="79"/>
      <c r="G62" s="23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s="52" customFormat="1" ht="15" customHeight="1" x14ac:dyDescent="0.35">
      <c r="A63" s="13" t="str">
        <f>"MMF Unpaid Int Due to "&amp;MONTH($B$3)&amp;"/"&amp;DAY($B$3)</f>
        <v>MMF Unpaid Int Due to 6/30</v>
      </c>
      <c r="B63" s="13"/>
      <c r="C63" s="13" t="s">
        <v>106</v>
      </c>
      <c r="D63" s="85">
        <v>440.73</v>
      </c>
      <c r="E63" s="86">
        <v>440.73</v>
      </c>
      <c r="F63" s="79"/>
      <c r="G63" s="23"/>
      <c r="H63" s="13"/>
      <c r="I63" s="7"/>
      <c r="J63" s="7"/>
      <c r="K63" s="7"/>
      <c r="L63" s="87"/>
      <c r="M63" s="7"/>
      <c r="N63" s="7"/>
      <c r="O63" s="7"/>
      <c r="P63" s="7"/>
      <c r="Q63" s="7"/>
      <c r="R63" s="7"/>
      <c r="S63" s="25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s="52" customFormat="1" ht="15" customHeight="1" x14ac:dyDescent="0.35">
      <c r="A64" s="9" t="s">
        <v>107</v>
      </c>
      <c r="B64" s="9"/>
      <c r="C64" s="9"/>
      <c r="D64" s="9"/>
      <c r="E64" s="88">
        <f>SUM(E10:E63)</f>
        <v>223650541.03999996</v>
      </c>
      <c r="F64" s="88"/>
      <c r="G64" s="89"/>
      <c r="H64" s="9"/>
      <c r="I64" s="9"/>
      <c r="J64" s="9"/>
      <c r="K64" s="9"/>
      <c r="L64" s="88"/>
      <c r="M64" s="9"/>
      <c r="N64" s="9"/>
      <c r="O64" s="7"/>
      <c r="P64" s="7"/>
      <c r="Q64" s="7"/>
      <c r="R64" s="7"/>
      <c r="S64" s="25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s="52" customFormat="1" ht="15" customHeight="1" x14ac:dyDescent="0.35">
      <c r="A65" s="9"/>
      <c r="B65" s="9"/>
      <c r="C65" s="9"/>
      <c r="D65" s="9"/>
      <c r="E65" s="88"/>
      <c r="F65" s="88"/>
      <c r="G65" s="89"/>
      <c r="H65" s="9"/>
      <c r="I65" s="9"/>
      <c r="J65" s="9"/>
      <c r="K65" s="9"/>
      <c r="L65" s="88"/>
      <c r="M65" s="9"/>
      <c r="N65" s="9"/>
      <c r="O65" s="7"/>
      <c r="P65" s="7"/>
      <c r="Q65" s="7"/>
      <c r="R65" s="7"/>
      <c r="S65" s="2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s="52" customFormat="1" ht="15" customHeight="1" x14ac:dyDescent="0.35">
      <c r="A66" s="9"/>
      <c r="B66" s="123" t="s">
        <v>108</v>
      </c>
      <c r="C66" s="124"/>
      <c r="D66" s="124"/>
      <c r="E66" s="125"/>
      <c r="F66" s="88"/>
      <c r="G66" s="89"/>
      <c r="H66" s="9"/>
      <c r="I66" s="9"/>
      <c r="J66" s="9"/>
      <c r="K66" s="9"/>
      <c r="L66" s="88"/>
      <c r="M66" s="9"/>
      <c r="N66" s="9"/>
      <c r="O66" s="7"/>
      <c r="P66" s="7"/>
      <c r="Q66" s="7"/>
      <c r="R66" s="7"/>
      <c r="S66" s="25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s="52" customFormat="1" ht="15" customHeight="1" x14ac:dyDescent="0.35">
      <c r="A67" s="15" t="s">
        <v>1</v>
      </c>
      <c r="B67" s="15" t="s">
        <v>2</v>
      </c>
      <c r="C67" s="15" t="s">
        <v>3</v>
      </c>
      <c r="D67" s="15" t="s">
        <v>12</v>
      </c>
      <c r="E67" s="15" t="s">
        <v>109</v>
      </c>
      <c r="F67" s="1"/>
      <c r="G67" s="23"/>
      <c r="H67" s="1"/>
      <c r="I67" s="1"/>
      <c r="J67" s="1"/>
      <c r="K67" s="1"/>
      <c r="L67" s="1"/>
      <c r="M67" s="7"/>
      <c r="N67" s="7"/>
      <c r="O67" s="7"/>
      <c r="P67" s="7"/>
      <c r="Q67" s="7"/>
      <c r="R67" s="7"/>
      <c r="S67" s="25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s="52" customFormat="1" ht="15" customHeight="1" x14ac:dyDescent="0.35">
      <c r="A68" s="7" t="s">
        <v>110</v>
      </c>
      <c r="B68" s="1"/>
      <c r="C68" s="10">
        <f>$B$3</f>
        <v>45107</v>
      </c>
      <c r="D68" s="77">
        <v>0</v>
      </c>
      <c r="E68" s="77">
        <v>0</v>
      </c>
      <c r="F68" s="1"/>
      <c r="G68" s="23"/>
      <c r="H68" s="31"/>
      <c r="I68" s="1"/>
      <c r="J68" s="1"/>
      <c r="K68" s="1"/>
      <c r="L68" s="1"/>
      <c r="M68" s="7"/>
      <c r="N68" s="7"/>
      <c r="O68" s="7"/>
      <c r="P68" s="7"/>
      <c r="Q68" s="7"/>
      <c r="R68" s="7"/>
      <c r="S68" s="25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s="52" customFormat="1" ht="15" customHeight="1" x14ac:dyDescent="0.35">
      <c r="A69" s="7" t="s">
        <v>111</v>
      </c>
      <c r="B69" s="1"/>
      <c r="C69" s="10">
        <f>$B$3</f>
        <v>45107</v>
      </c>
      <c r="D69" s="77">
        <v>152093.18</v>
      </c>
      <c r="E69" s="77">
        <v>152093.18</v>
      </c>
      <c r="F69" s="1"/>
      <c r="G69" s="23"/>
      <c r="H69" s="31"/>
      <c r="I69" s="1"/>
      <c r="J69" s="1"/>
      <c r="K69" s="1"/>
      <c r="L69" s="1"/>
      <c r="M69" s="7"/>
      <c r="N69" s="7"/>
      <c r="O69" s="7"/>
      <c r="P69" s="7"/>
      <c r="Q69" s="7"/>
      <c r="R69" s="7"/>
      <c r="S69" s="25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s="52" customFormat="1" ht="15" customHeight="1" x14ac:dyDescent="0.35">
      <c r="A70" s="7" t="s">
        <v>112</v>
      </c>
      <c r="B70" s="1"/>
      <c r="C70" s="10">
        <f>$B$3</f>
        <v>45107</v>
      </c>
      <c r="D70" s="77">
        <v>0</v>
      </c>
      <c r="E70" s="77">
        <v>0</v>
      </c>
      <c r="F70" s="1"/>
      <c r="G70" s="23"/>
      <c r="H70" s="31"/>
      <c r="I70" s="1"/>
      <c r="J70" s="1"/>
      <c r="K70" s="1"/>
      <c r="L70" s="1"/>
      <c r="M70" s="7"/>
      <c r="N70" s="7"/>
      <c r="O70" s="7"/>
      <c r="P70" s="7"/>
      <c r="Q70" s="7"/>
      <c r="R70" s="7"/>
      <c r="S70" s="25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s="52" customFormat="1" ht="15" customHeight="1" x14ac:dyDescent="0.35">
      <c r="A71" s="7" t="s">
        <v>113</v>
      </c>
      <c r="B71" s="1"/>
      <c r="C71" s="10">
        <f>$B$3</f>
        <v>45107</v>
      </c>
      <c r="D71" s="77">
        <v>-6.5483618527650833E-11</v>
      </c>
      <c r="E71" s="77">
        <v>-6.5483618527650833E-11</v>
      </c>
      <c r="F71" s="1"/>
      <c r="G71" s="23"/>
      <c r="H71" s="31"/>
      <c r="I71" s="1"/>
      <c r="J71" s="1"/>
      <c r="K71" s="1"/>
      <c r="L71" s="1"/>
      <c r="M71" s="7"/>
      <c r="N71" s="7"/>
      <c r="O71" s="7"/>
      <c r="P71" s="7"/>
      <c r="Q71" s="7"/>
      <c r="R71" s="7"/>
      <c r="S71" s="25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s="52" customFormat="1" ht="15" customHeight="1" x14ac:dyDescent="0.35">
      <c r="A72" s="7" t="s">
        <v>114</v>
      </c>
      <c r="B72" s="1"/>
      <c r="C72" s="10">
        <f>$B$3</f>
        <v>45107</v>
      </c>
      <c r="D72" s="77">
        <v>4789194.311466381</v>
      </c>
      <c r="E72" s="77">
        <v>4789194.311466381</v>
      </c>
      <c r="F72" s="1"/>
      <c r="G72" s="23"/>
      <c r="H72" s="31"/>
      <c r="I72" s="1"/>
      <c r="J72" s="1"/>
      <c r="K72" s="1"/>
      <c r="L72" s="1"/>
      <c r="M72" s="7"/>
      <c r="N72" s="7"/>
      <c r="O72" s="7"/>
      <c r="P72" s="7"/>
      <c r="Q72" s="7"/>
      <c r="R72" s="7"/>
      <c r="S72" s="25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s="52" customFormat="1" ht="15" customHeight="1" x14ac:dyDescent="0.35">
      <c r="A73" s="9" t="s">
        <v>13</v>
      </c>
      <c r="B73" s="9"/>
      <c r="C73" s="9"/>
      <c r="D73" s="9"/>
      <c r="E73" s="88">
        <f>SUM(E68:E72)</f>
        <v>4941287.4914663807</v>
      </c>
      <c r="F73" s="79"/>
      <c r="G73" s="23"/>
      <c r="H73" s="7"/>
      <c r="I73" s="7"/>
      <c r="J73" s="7"/>
      <c r="K73" s="7"/>
      <c r="L73" s="90"/>
      <c r="M73" s="7"/>
      <c r="N73" s="7"/>
      <c r="O73" s="7"/>
      <c r="P73" s="7"/>
      <c r="Q73" s="7"/>
      <c r="R73" s="7"/>
      <c r="S73" s="7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s="52" customFormat="1" ht="15" customHeight="1" thickBot="1" x14ac:dyDescent="0.4">
      <c r="A74" s="9"/>
      <c r="B74" s="9"/>
      <c r="C74" s="9"/>
      <c r="D74" s="9"/>
      <c r="E74" s="88"/>
      <c r="F74" s="79"/>
      <c r="G74" s="23"/>
      <c r="H74" s="7"/>
      <c r="I74" s="7"/>
      <c r="J74" s="7"/>
      <c r="K74" s="7"/>
      <c r="L74" s="90"/>
      <c r="M74" s="7"/>
      <c r="N74" s="7"/>
      <c r="O74" s="7"/>
      <c r="P74" s="7"/>
      <c r="Q74" s="7"/>
      <c r="R74" s="7"/>
      <c r="S74" s="7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s="52" customFormat="1" ht="15" customHeight="1" thickBot="1" x14ac:dyDescent="0.4">
      <c r="A75" s="9" t="s">
        <v>115</v>
      </c>
      <c r="B75" s="9"/>
      <c r="C75" s="9"/>
      <c r="D75" s="9"/>
      <c r="E75" s="91">
        <f>E64+E73</f>
        <v>228591828.53146634</v>
      </c>
      <c r="F75" s="79"/>
      <c r="G75" s="23"/>
      <c r="H75" s="9"/>
      <c r="I75" s="9"/>
      <c r="J75" s="9"/>
      <c r="K75" s="9"/>
      <c r="L75" s="91"/>
      <c r="M75" s="7"/>
      <c r="N75" s="7"/>
      <c r="O75" s="7"/>
      <c r="P75" s="7"/>
      <c r="Q75" s="7"/>
      <c r="R75" s="7"/>
      <c r="S75" s="7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s="52" customFormat="1" ht="15" customHeight="1" thickBot="1" x14ac:dyDescent="0.4">
      <c r="A76" s="26"/>
      <c r="B76" s="26"/>
      <c r="C76" s="26"/>
      <c r="D76" s="26"/>
      <c r="E76" s="92"/>
      <c r="F76" s="93"/>
      <c r="G76" s="29"/>
      <c r="H76" s="30"/>
      <c r="I76" s="30"/>
      <c r="J76" s="30"/>
      <c r="K76" s="30"/>
      <c r="L76" s="94"/>
      <c r="M76" s="30"/>
      <c r="N76" s="30"/>
      <c r="O76" s="30"/>
      <c r="P76" s="30"/>
      <c r="Q76" s="30"/>
      <c r="R76" s="30"/>
      <c r="S76" s="30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s="52" customFormat="1" ht="15" customHeight="1" thickTop="1" x14ac:dyDescent="0.35">
      <c r="A77" s="9"/>
      <c r="B77" s="9"/>
      <c r="C77" s="9"/>
      <c r="D77" s="9"/>
      <c r="E77" s="95"/>
      <c r="F77" s="79"/>
      <c r="G77" s="23"/>
      <c r="H77" s="7"/>
      <c r="I77" s="7"/>
      <c r="J77" s="7"/>
      <c r="K77" s="7"/>
      <c r="L77" s="90"/>
      <c r="M77" s="7"/>
      <c r="N77" s="7"/>
      <c r="O77" s="7"/>
      <c r="P77" s="7"/>
      <c r="Q77" s="7"/>
      <c r="R77" s="7"/>
      <c r="S77" s="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s="52" customFormat="1" ht="15" customHeight="1" x14ac:dyDescent="0.35">
      <c r="A78" s="16" t="s">
        <v>6</v>
      </c>
      <c r="B78" s="9"/>
      <c r="C78" s="9"/>
      <c r="D78" s="120"/>
      <c r="E78" s="95"/>
      <c r="F78" s="79"/>
      <c r="G78" s="23"/>
      <c r="H78" s="16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s="52" customFormat="1" ht="15" customHeight="1" x14ac:dyDescent="0.35">
      <c r="A79" s="9"/>
      <c r="B79" s="9"/>
      <c r="C79" s="9"/>
      <c r="D79" s="9"/>
      <c r="E79" s="95"/>
      <c r="F79" s="79"/>
      <c r="G79" s="23"/>
      <c r="H79" s="9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s="52" customFormat="1" ht="15" customHeight="1" x14ac:dyDescent="0.35">
      <c r="A80" s="15" t="str">
        <f>"Accruals since "&amp;MONTH(B5)&amp;"/"&amp;DAY(B5)</f>
        <v>Accruals since 6/22</v>
      </c>
      <c r="B80" s="13" t="s">
        <v>116</v>
      </c>
      <c r="C80" s="15"/>
      <c r="D80" s="15"/>
      <c r="E80" s="15" t="s">
        <v>12</v>
      </c>
      <c r="F80" s="79"/>
      <c r="G80" s="23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s="52" customFormat="1" ht="15" customHeight="1" x14ac:dyDescent="0.35">
      <c r="A81" s="7" t="s">
        <v>11</v>
      </c>
      <c r="B81" s="96">
        <v>2744.4</v>
      </c>
      <c r="C81" s="9"/>
      <c r="D81" s="9"/>
      <c r="E81" s="79">
        <f>+B81*($B$3-$B$5)</f>
        <v>21955.200000000001</v>
      </c>
      <c r="F81" s="79"/>
      <c r="G81" s="23"/>
      <c r="H81" s="7"/>
      <c r="I81" s="7"/>
      <c r="J81" s="1"/>
      <c r="K81" s="7"/>
      <c r="L81" s="97"/>
      <c r="M81" s="7"/>
      <c r="N81" s="7"/>
      <c r="O81" s="7"/>
      <c r="P81" s="7"/>
      <c r="Q81" s="7"/>
      <c r="R81" s="7"/>
      <c r="S81" s="7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s="52" customFormat="1" ht="15" customHeight="1" x14ac:dyDescent="0.35">
      <c r="A82" s="7" t="s">
        <v>37</v>
      </c>
      <c r="B82" s="96">
        <v>119.32</v>
      </c>
      <c r="C82" s="9"/>
      <c r="D82" s="9"/>
      <c r="E82" s="79">
        <f t="shared" ref="E82:E88" si="0">+B82*($B$3-$B$5)</f>
        <v>954.56</v>
      </c>
      <c r="F82" s="79"/>
      <c r="G82" s="23"/>
      <c r="H82" s="7"/>
      <c r="I82" s="7"/>
      <c r="J82" s="1"/>
      <c r="K82" s="7"/>
      <c r="L82" s="97"/>
      <c r="M82" s="7"/>
      <c r="N82" s="7"/>
      <c r="O82" s="7"/>
      <c r="P82" s="7"/>
      <c r="Q82" s="7"/>
      <c r="R82" s="7"/>
      <c r="S82" s="7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s="52" customFormat="1" ht="15" customHeight="1" x14ac:dyDescent="0.35">
      <c r="A83" s="7" t="s">
        <v>38</v>
      </c>
      <c r="B83" s="96">
        <v>0</v>
      </c>
      <c r="C83" s="9"/>
      <c r="D83" s="9"/>
      <c r="E83" s="98">
        <f>+B83</f>
        <v>0</v>
      </c>
      <c r="F83" s="79"/>
      <c r="G83" s="23"/>
      <c r="H83" s="7"/>
      <c r="I83" s="7"/>
      <c r="J83" s="1"/>
      <c r="K83" s="7"/>
      <c r="L83" s="97"/>
      <c r="M83" s="7"/>
      <c r="N83" s="7"/>
      <c r="O83" s="7"/>
      <c r="P83" s="7"/>
      <c r="Q83" s="7"/>
      <c r="R83" s="7"/>
      <c r="S83" s="7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s="52" customFormat="1" ht="15" customHeight="1" x14ac:dyDescent="0.35">
      <c r="A84" s="7" t="s">
        <v>7</v>
      </c>
      <c r="B84" s="99">
        <v>178.54</v>
      </c>
      <c r="C84" s="9"/>
      <c r="D84" s="9"/>
      <c r="E84" s="79">
        <f t="shared" si="0"/>
        <v>1428.32</v>
      </c>
      <c r="F84" s="79"/>
      <c r="G84" s="23"/>
      <c r="H84" s="7"/>
      <c r="I84" s="90"/>
      <c r="J84" s="31"/>
      <c r="K84" s="97"/>
      <c r="L84" s="100"/>
      <c r="M84" s="101"/>
      <c r="N84" s="7"/>
      <c r="O84" s="7"/>
      <c r="P84" s="7"/>
      <c r="Q84" s="7"/>
      <c r="R84" s="7"/>
      <c r="S84" s="7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s="52" customFormat="1" ht="15" customHeight="1" x14ac:dyDescent="0.35">
      <c r="A85" s="7" t="s">
        <v>9</v>
      </c>
      <c r="B85" s="99">
        <v>77.459999999999994</v>
      </c>
      <c r="C85" s="9"/>
      <c r="D85" s="9"/>
      <c r="E85" s="79">
        <f t="shared" si="0"/>
        <v>619.67999999999995</v>
      </c>
      <c r="F85" s="79"/>
      <c r="G85" s="23"/>
      <c r="H85" s="7"/>
      <c r="I85" s="90"/>
      <c r="J85" s="31"/>
      <c r="K85" s="97"/>
      <c r="L85" s="97"/>
      <c r="M85" s="102"/>
      <c r="N85" s="7"/>
      <c r="O85" s="7"/>
      <c r="P85" s="7"/>
      <c r="Q85" s="7"/>
      <c r="R85" s="7"/>
      <c r="S85" s="7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s="52" customFormat="1" ht="15" customHeight="1" x14ac:dyDescent="0.35">
      <c r="A86" s="7" t="s">
        <v>8</v>
      </c>
      <c r="B86" s="99">
        <v>45.19</v>
      </c>
      <c r="C86" s="9"/>
      <c r="D86" s="9"/>
      <c r="E86" s="79">
        <f t="shared" si="0"/>
        <v>361.52</v>
      </c>
      <c r="F86" s="79"/>
      <c r="G86" s="23"/>
      <c r="H86" s="7"/>
      <c r="I86" s="90"/>
      <c r="J86" s="31"/>
      <c r="K86" s="97"/>
      <c r="L86" s="97"/>
      <c r="M86" s="102"/>
      <c r="N86" s="7"/>
      <c r="O86" s="7"/>
      <c r="P86" s="7"/>
      <c r="Q86" s="7"/>
      <c r="R86" s="7"/>
      <c r="S86" s="7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s="52" customFormat="1" ht="15" customHeight="1" x14ac:dyDescent="0.35">
      <c r="A87" s="7" t="s">
        <v>10</v>
      </c>
      <c r="B87" s="99">
        <v>1.91</v>
      </c>
      <c r="C87" s="9"/>
      <c r="D87" s="9"/>
      <c r="E87" s="79">
        <f t="shared" si="0"/>
        <v>15.28</v>
      </c>
      <c r="F87" s="79"/>
      <c r="G87" s="23"/>
      <c r="H87" s="7"/>
      <c r="I87" s="90"/>
      <c r="J87" s="31"/>
      <c r="K87" s="97"/>
      <c r="L87" s="97"/>
      <c r="M87" s="103"/>
      <c r="N87" s="7"/>
      <c r="O87" s="7"/>
      <c r="P87" s="7"/>
      <c r="Q87" s="7"/>
      <c r="R87" s="7"/>
      <c r="S87" s="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s="52" customFormat="1" ht="15" customHeight="1" x14ac:dyDescent="0.35">
      <c r="A88" s="7" t="s">
        <v>117</v>
      </c>
      <c r="B88" s="99">
        <v>2.14</v>
      </c>
      <c r="C88" s="9"/>
      <c r="D88" s="9"/>
      <c r="E88" s="79">
        <f t="shared" si="0"/>
        <v>17.12</v>
      </c>
      <c r="F88" s="79"/>
      <c r="G88" s="23"/>
      <c r="H88" s="7"/>
      <c r="I88" s="90"/>
      <c r="J88" s="31"/>
      <c r="K88" s="97"/>
      <c r="L88" s="97"/>
      <c r="M88" s="103"/>
      <c r="N88" s="7"/>
      <c r="O88" s="7"/>
      <c r="P88" s="7"/>
      <c r="Q88" s="7"/>
      <c r="R88" s="7"/>
      <c r="S88" s="7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s="52" customFormat="1" ht="15" customHeight="1" x14ac:dyDescent="0.35">
      <c r="A89" s="104" t="str">
        <f>"TOTAL Liabilities Accrued since "&amp;MONTH(B5)&amp;"/"&amp;DAY(B5)</f>
        <v>TOTAL Liabilities Accrued since 6/22</v>
      </c>
      <c r="B89" s="105"/>
      <c r="C89" s="105"/>
      <c r="D89" s="105"/>
      <c r="E89" s="106">
        <f>SUM(E81:E88)</f>
        <v>25351.68</v>
      </c>
      <c r="F89" s="79"/>
      <c r="G89" s="23"/>
      <c r="H89" s="7"/>
      <c r="I89" s="7"/>
      <c r="J89" s="31"/>
      <c r="K89" s="7"/>
      <c r="L89" s="97"/>
      <c r="M89" s="101"/>
      <c r="N89" s="7"/>
      <c r="O89" s="7"/>
      <c r="P89" s="7"/>
      <c r="Q89" s="7"/>
      <c r="R89" s="1"/>
      <c r="S89" s="7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s="52" customFormat="1" ht="15" customHeight="1" x14ac:dyDescent="0.35">
      <c r="A90" s="7"/>
      <c r="B90" s="7"/>
      <c r="C90" s="7"/>
      <c r="D90" s="7"/>
      <c r="E90" s="79"/>
      <c r="F90" s="79"/>
      <c r="G90" s="23"/>
      <c r="H90" s="7"/>
      <c r="I90" s="7"/>
      <c r="J90" s="7"/>
      <c r="K90" s="7"/>
      <c r="L90" s="101"/>
      <c r="M90" s="7"/>
      <c r="N90" s="7"/>
      <c r="O90" s="7"/>
      <c r="P90" s="7"/>
      <c r="Q90" s="7"/>
      <c r="R90" s="1"/>
      <c r="S90" s="7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s="52" customFormat="1" ht="15" customHeight="1" x14ac:dyDescent="0.35">
      <c r="A91" s="107" t="s">
        <v>118</v>
      </c>
      <c r="B91" s="13"/>
      <c r="C91" s="13"/>
      <c r="D91" s="13"/>
      <c r="E91" s="108" t="s">
        <v>119</v>
      </c>
      <c r="F91" s="79"/>
      <c r="G91" s="23"/>
      <c r="H91" s="7"/>
      <c r="I91" s="90"/>
      <c r="J91" s="7"/>
      <c r="K91" s="7"/>
      <c r="L91" s="7"/>
      <c r="M91" s="7"/>
      <c r="N91" s="7"/>
      <c r="O91" s="7"/>
      <c r="P91" s="7"/>
      <c r="Q91" s="7"/>
      <c r="R91" s="1"/>
      <c r="S91" s="7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s="52" customFormat="1" ht="15" customHeight="1" x14ac:dyDescent="0.35">
      <c r="A92" s="7" t="s">
        <v>11</v>
      </c>
      <c r="B92" s="109">
        <v>0</v>
      </c>
      <c r="C92" s="7"/>
      <c r="D92" s="7"/>
      <c r="E92" s="110">
        <v>190937.46</v>
      </c>
      <c r="F92" s="79"/>
      <c r="G92" s="23"/>
      <c r="H92" s="1"/>
      <c r="I92" s="7"/>
      <c r="J92" s="7"/>
      <c r="K92" s="111"/>
      <c r="L92" s="1"/>
      <c r="M92" s="7"/>
      <c r="N92" s="7"/>
      <c r="O92" s="7"/>
      <c r="P92" s="7"/>
      <c r="Q92" s="7"/>
      <c r="R92" s="1"/>
      <c r="S92" s="7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s="52" customFormat="1" ht="15" customHeight="1" x14ac:dyDescent="0.35">
      <c r="A93" s="7" t="s">
        <v>37</v>
      </c>
      <c r="B93" s="109">
        <v>0</v>
      </c>
      <c r="C93" s="7"/>
      <c r="D93" s="7"/>
      <c r="E93" s="110">
        <v>-38844.28</v>
      </c>
      <c r="F93" s="79"/>
      <c r="G93" s="23"/>
      <c r="H93" s="1"/>
      <c r="I93" s="7"/>
      <c r="J93" s="7"/>
      <c r="K93" s="111"/>
      <c r="L93" s="1"/>
      <c r="M93" s="7"/>
      <c r="N93" s="7"/>
      <c r="O93" s="7"/>
      <c r="P93" s="7"/>
      <c r="Q93" s="7"/>
      <c r="R93" s="1"/>
      <c r="S93" s="7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s="52" customFormat="1" ht="15" customHeight="1" x14ac:dyDescent="0.35">
      <c r="A94" s="7" t="s">
        <v>38</v>
      </c>
      <c r="B94" s="109">
        <v>0</v>
      </c>
      <c r="C94" s="7"/>
      <c r="D94" s="7"/>
      <c r="E94" s="110">
        <v>0</v>
      </c>
      <c r="F94" s="79"/>
      <c r="G94" s="23"/>
      <c r="H94" s="1"/>
      <c r="I94" s="7"/>
      <c r="J94" s="7"/>
      <c r="K94" s="111"/>
      <c r="L94" s="1"/>
      <c r="M94" s="7"/>
      <c r="N94" s="7"/>
      <c r="O94" s="7"/>
      <c r="P94" s="7"/>
      <c r="Q94" s="7"/>
      <c r="R94" s="1"/>
      <c r="S94" s="7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s="52" customFormat="1" ht="15" customHeight="1" x14ac:dyDescent="0.35">
      <c r="A95" s="7" t="s">
        <v>7</v>
      </c>
      <c r="B95" s="112">
        <v>0</v>
      </c>
      <c r="C95" s="7"/>
      <c r="D95" s="7"/>
      <c r="E95" s="110">
        <v>0</v>
      </c>
      <c r="F95" s="79"/>
      <c r="G95" s="23"/>
      <c r="H95" s="113"/>
      <c r="I95" s="90"/>
      <c r="J95" s="7"/>
      <c r="K95" s="111"/>
      <c r="L95" s="1"/>
      <c r="M95" s="7"/>
      <c r="N95" s="7"/>
      <c r="O95" s="7"/>
      <c r="P95" s="7"/>
      <c r="Q95" s="7"/>
      <c r="R95" s="1"/>
      <c r="S95" s="7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s="52" customFormat="1" ht="15" customHeight="1" x14ac:dyDescent="0.35">
      <c r="A96" s="7" t="s">
        <v>9</v>
      </c>
      <c r="B96" s="112">
        <v>0</v>
      </c>
      <c r="C96" s="7"/>
      <c r="D96" s="7"/>
      <c r="E96" s="110">
        <v>0</v>
      </c>
      <c r="F96" s="79"/>
      <c r="G96" s="23"/>
      <c r="H96" s="1"/>
      <c r="I96" s="90"/>
      <c r="J96" s="7"/>
      <c r="K96" s="111"/>
      <c r="L96" s="1"/>
      <c r="M96" s="7"/>
      <c r="N96" s="7"/>
      <c r="O96" s="7"/>
      <c r="P96" s="7"/>
      <c r="Q96" s="7"/>
      <c r="R96" s="1"/>
      <c r="S96" s="7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39" s="52" customFormat="1" ht="15" customHeight="1" x14ac:dyDescent="0.35">
      <c r="A97" s="7" t="s">
        <v>8</v>
      </c>
      <c r="B97" s="112">
        <v>0</v>
      </c>
      <c r="C97" s="7"/>
      <c r="D97" s="7"/>
      <c r="E97" s="110">
        <v>0</v>
      </c>
      <c r="F97" s="79"/>
      <c r="G97" s="23"/>
      <c r="H97" s="7"/>
      <c r="I97" s="90"/>
      <c r="J97" s="7"/>
      <c r="K97" s="111"/>
      <c r="L97" s="1"/>
      <c r="M97" s="7"/>
      <c r="N97" s="7"/>
      <c r="O97" s="7"/>
      <c r="P97" s="7"/>
      <c r="Q97" s="7"/>
      <c r="R97" s="1"/>
      <c r="S97" s="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  <row r="98" spans="1:39" s="52" customFormat="1" ht="15" customHeight="1" x14ac:dyDescent="0.35">
      <c r="A98" s="7" t="s">
        <v>10</v>
      </c>
      <c r="B98" s="112">
        <v>0</v>
      </c>
      <c r="C98" s="7"/>
      <c r="D98" s="7"/>
      <c r="E98" s="110">
        <v>0</v>
      </c>
      <c r="F98" s="79"/>
      <c r="G98" s="23"/>
      <c r="H98" s="1"/>
      <c r="I98" s="90"/>
      <c r="J98" s="7"/>
      <c r="K98" s="111"/>
      <c r="L98" s="7"/>
      <c r="M98" s="7"/>
      <c r="N98" s="7"/>
      <c r="O98" s="7"/>
      <c r="P98" s="7"/>
      <c r="Q98" s="7"/>
      <c r="R98" s="1"/>
      <c r="S98" s="7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</row>
    <row r="99" spans="1:39" s="52" customFormat="1" ht="15" customHeight="1" x14ac:dyDescent="0.35">
      <c r="A99" s="7" t="s">
        <v>117</v>
      </c>
      <c r="B99" s="112">
        <v>0</v>
      </c>
      <c r="C99" s="7"/>
      <c r="D99" s="7"/>
      <c r="E99" s="110">
        <v>0</v>
      </c>
      <c r="F99" s="79"/>
      <c r="G99" s="23"/>
      <c r="H99" s="1"/>
      <c r="I99" s="90"/>
      <c r="J99" s="7"/>
      <c r="K99" s="111"/>
      <c r="L99" s="7"/>
      <c r="M99" s="7"/>
      <c r="N99" s="7"/>
      <c r="O99" s="7"/>
      <c r="P99" s="7"/>
      <c r="Q99" s="7"/>
      <c r="R99" s="1"/>
      <c r="S99" s="7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</row>
    <row r="100" spans="1:39" s="52" customFormat="1" ht="15" customHeight="1" x14ac:dyDescent="0.35">
      <c r="A100" s="104" t="str">
        <f>"TOTAL Liabilities Accrued as of "&amp;MONTH(B5)&amp;"/"&amp;DAY(B5)</f>
        <v>TOTAL Liabilities Accrued as of 6/22</v>
      </c>
      <c r="B100" s="105"/>
      <c r="C100" s="105"/>
      <c r="D100" s="105"/>
      <c r="E100" s="106">
        <f>SUM(E92:E99)</f>
        <v>152093.18</v>
      </c>
      <c r="F100" s="88"/>
      <c r="G100" s="23"/>
      <c r="H100" s="1"/>
      <c r="I100" s="1"/>
      <c r="J100" s="31"/>
      <c r="K100" s="7"/>
      <c r="L100" s="7"/>
      <c r="M100" s="7"/>
      <c r="N100" s="7"/>
      <c r="O100" s="7"/>
      <c r="P100" s="7"/>
      <c r="Q100" s="7"/>
      <c r="R100" s="7"/>
      <c r="S100" s="7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</row>
    <row r="101" spans="1:39" s="52" customFormat="1" ht="15" customHeight="1" x14ac:dyDescent="0.35">
      <c r="A101" s="9"/>
      <c r="B101" s="7"/>
      <c r="C101" s="7"/>
      <c r="D101" s="7"/>
      <c r="E101" s="88"/>
      <c r="F101" s="88"/>
      <c r="G101" s="23"/>
      <c r="H101" s="1"/>
      <c r="I101" s="1"/>
      <c r="J101" s="31"/>
      <c r="K101" s="7"/>
      <c r="L101" s="7"/>
      <c r="M101" s="7"/>
      <c r="N101" s="7"/>
      <c r="O101" s="7"/>
      <c r="P101" s="7"/>
      <c r="Q101" s="7"/>
      <c r="R101" s="7"/>
      <c r="S101" s="7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</row>
    <row r="102" spans="1:39" s="52" customFormat="1" ht="15" customHeight="1" x14ac:dyDescent="0.35">
      <c r="A102" s="7" t="s">
        <v>120</v>
      </c>
      <c r="B102" s="7"/>
      <c r="C102" s="7"/>
      <c r="D102" s="7"/>
      <c r="E102" s="114">
        <v>4789194.2201000005</v>
      </c>
      <c r="F102" s="79"/>
      <c r="G102" s="23"/>
      <c r="H102" s="1"/>
      <c r="I102" s="1"/>
      <c r="J102" s="1"/>
      <c r="K102" s="7"/>
      <c r="L102" s="7"/>
      <c r="M102" s="7"/>
      <c r="N102" s="7"/>
      <c r="O102" s="7"/>
      <c r="P102" s="7"/>
      <c r="Q102" s="7"/>
      <c r="R102" s="7"/>
      <c r="S102" s="7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</row>
    <row r="103" spans="1:39" s="52" customFormat="1" ht="15" customHeight="1" x14ac:dyDescent="0.35">
      <c r="A103" s="7" t="s">
        <v>121</v>
      </c>
      <c r="B103" s="7"/>
      <c r="C103" s="7"/>
      <c r="D103" s="7"/>
      <c r="E103" s="115">
        <v>0.09</v>
      </c>
      <c r="F103" s="79"/>
      <c r="G103" s="23"/>
      <c r="H103" s="1"/>
      <c r="I103" s="1"/>
      <c r="J103" s="1"/>
      <c r="K103" s="7"/>
      <c r="L103" s="7"/>
      <c r="M103" s="7"/>
      <c r="N103" s="7"/>
      <c r="O103" s="7"/>
      <c r="P103" s="7"/>
      <c r="Q103" s="7"/>
      <c r="R103" s="7"/>
      <c r="S103" s="7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</row>
    <row r="104" spans="1:39" s="52" customFormat="1" ht="15" customHeight="1" x14ac:dyDescent="0.35">
      <c r="A104" s="1"/>
      <c r="B104" s="7"/>
      <c r="C104" s="7"/>
      <c r="D104" s="7"/>
      <c r="E104" s="79"/>
      <c r="F104" s="79"/>
      <c r="G104" s="23"/>
      <c r="H104" s="1"/>
      <c r="I104" s="1"/>
      <c r="J104" s="1"/>
      <c r="K104" s="7"/>
      <c r="L104" s="7"/>
      <c r="M104" s="7"/>
      <c r="N104" s="7"/>
      <c r="O104" s="7"/>
      <c r="P104" s="7"/>
      <c r="Q104" s="7"/>
      <c r="R104" s="7"/>
      <c r="S104" s="7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</row>
    <row r="105" spans="1:39" s="52" customFormat="1" ht="15" customHeight="1" x14ac:dyDescent="0.35">
      <c r="A105" s="9" t="s">
        <v>122</v>
      </c>
      <c r="B105" s="7"/>
      <c r="C105" s="7"/>
      <c r="D105" s="7"/>
      <c r="E105" s="116">
        <f>E89+E100+E102+E103</f>
        <v>4966639.1701000007</v>
      </c>
      <c r="F105" s="79"/>
      <c r="G105" s="23"/>
      <c r="H105" s="9"/>
      <c r="I105" s="7"/>
      <c r="J105" s="7"/>
      <c r="K105" s="7"/>
      <c r="L105" s="88"/>
      <c r="M105" s="7"/>
      <c r="N105" s="7"/>
      <c r="O105" s="7"/>
      <c r="P105" s="7"/>
      <c r="Q105" s="7"/>
      <c r="R105" s="7"/>
      <c r="S105" s="7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</row>
    <row r="106" spans="1:39" s="52" customFormat="1" ht="15" customHeight="1" thickBot="1" x14ac:dyDescent="0.4">
      <c r="A106" s="9"/>
      <c r="B106" s="7"/>
      <c r="C106" s="7"/>
      <c r="D106" s="7"/>
      <c r="E106" s="79"/>
      <c r="F106" s="79"/>
      <c r="G106" s="23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</row>
    <row r="107" spans="1:39" s="52" customFormat="1" ht="15" customHeight="1" thickBot="1" x14ac:dyDescent="0.4">
      <c r="A107" s="9" t="s">
        <v>123</v>
      </c>
      <c r="B107" s="7"/>
      <c r="C107" s="7"/>
      <c r="D107" s="7"/>
      <c r="E107" s="91">
        <f>E75-E105</f>
        <v>223625189.36136633</v>
      </c>
      <c r="F107" s="95"/>
      <c r="G107" s="23"/>
      <c r="H107" s="9"/>
      <c r="I107" s="7"/>
      <c r="J107" s="7"/>
      <c r="K107" s="7"/>
      <c r="L107" s="91"/>
      <c r="M107" s="7"/>
      <c r="N107" s="7"/>
      <c r="O107" s="7"/>
      <c r="P107" s="7"/>
      <c r="Q107" s="7"/>
      <c r="R107" s="7"/>
      <c r="S107" s="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</row>
    <row r="108" spans="1:39" s="52" customFormat="1" ht="15" customHeight="1" x14ac:dyDescent="0.35">
      <c r="A108" s="9"/>
      <c r="B108" s="7"/>
      <c r="C108" s="7"/>
      <c r="D108" s="7"/>
      <c r="E108" s="79"/>
      <c r="F108" s="79"/>
      <c r="G108" s="23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</row>
    <row r="109" spans="1:39" s="52" customFormat="1" ht="15" customHeight="1" x14ac:dyDescent="0.35">
      <c r="A109" s="7"/>
      <c r="B109" s="7"/>
      <c r="C109" s="7"/>
      <c r="D109" s="25"/>
      <c r="E109" s="79"/>
      <c r="F109" s="79"/>
      <c r="G109" s="23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</row>
    <row r="110" spans="1:39" s="52" customFormat="1" ht="15" customHeight="1" x14ac:dyDescent="0.35">
      <c r="A110" s="7"/>
      <c r="B110" s="7"/>
      <c r="C110" s="7"/>
      <c r="D110" s="7"/>
      <c r="E110" s="79"/>
      <c r="F110" s="79"/>
      <c r="G110" s="23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</row>
    <row r="111" spans="1:39" s="52" customFormat="1" ht="15" customHeight="1" x14ac:dyDescent="0.35">
      <c r="A111" s="7"/>
      <c r="B111" s="7"/>
      <c r="C111" s="7"/>
      <c r="D111" s="7"/>
      <c r="E111" s="117"/>
      <c r="F111" s="79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</row>
    <row r="112" spans="1:39" s="52" customFormat="1" ht="15" customHeight="1" x14ac:dyDescent="0.35">
      <c r="A112" s="7"/>
      <c r="B112" s="7"/>
      <c r="C112" s="7"/>
      <c r="D112" s="7"/>
      <c r="E112" s="79"/>
      <c r="F112" s="79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</row>
    <row r="113" spans="1:39" s="52" customFormat="1" ht="15" customHeight="1" x14ac:dyDescent="0.35">
      <c r="A113" s="7"/>
      <c r="B113" s="7"/>
      <c r="C113" s="7"/>
      <c r="D113" s="7"/>
      <c r="E113" s="79"/>
      <c r="F113" s="79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</row>
    <row r="114" spans="1:39" s="52" customFormat="1" ht="15" customHeight="1" x14ac:dyDescent="0.35">
      <c r="A114" s="7"/>
      <c r="B114" s="7"/>
      <c r="C114" s="7"/>
      <c r="D114" s="1"/>
      <c r="E114" s="31"/>
      <c r="F114" s="79"/>
      <c r="G114" s="7"/>
      <c r="H114" s="88"/>
      <c r="I114" s="7"/>
      <c r="J114" s="7"/>
      <c r="K114" s="7"/>
      <c r="L114" s="90"/>
      <c r="M114" s="118"/>
      <c r="N114" s="7"/>
      <c r="O114" s="7"/>
      <c r="P114" s="7"/>
      <c r="Q114" s="7"/>
      <c r="R114" s="7"/>
      <c r="S114" s="7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</row>
    <row r="115" spans="1:39" s="52" customFormat="1" ht="15" customHeight="1" x14ac:dyDescent="0.35">
      <c r="A115" s="7"/>
      <c r="B115" s="25"/>
      <c r="C115" s="7"/>
      <c r="D115" s="7"/>
      <c r="E115" s="79"/>
      <c r="F115" s="79"/>
      <c r="G115" s="7"/>
      <c r="H115" s="88"/>
      <c r="I115" s="7"/>
      <c r="J115" s="7"/>
      <c r="K115" s="7"/>
      <c r="L115" s="90"/>
      <c r="M115" s="7"/>
      <c r="N115" s="7"/>
      <c r="O115" s="7"/>
      <c r="P115" s="7"/>
      <c r="Q115" s="7"/>
      <c r="R115" s="7"/>
      <c r="S115" s="7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</row>
    <row r="116" spans="1:39" s="52" customFormat="1" ht="15" customHeight="1" x14ac:dyDescent="0.35">
      <c r="A116" s="7"/>
      <c r="B116" s="25"/>
      <c r="C116" s="7"/>
      <c r="D116" s="7"/>
      <c r="E116" s="79"/>
      <c r="F116" s="79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</row>
    <row r="117" spans="1:39" s="52" customFormat="1" ht="15" customHeight="1" x14ac:dyDescent="0.35">
      <c r="A117" s="7"/>
      <c r="B117" s="25"/>
      <c r="C117" s="7"/>
      <c r="D117" s="7"/>
      <c r="E117" s="79"/>
      <c r="F117" s="79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</row>
    <row r="118" spans="1:39" s="52" customFormat="1" ht="15" customHeight="1" x14ac:dyDescent="0.35">
      <c r="A118" s="7"/>
      <c r="B118" s="25"/>
      <c r="C118" s="7"/>
      <c r="D118" s="7"/>
      <c r="E118" s="79"/>
      <c r="F118" s="79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</row>
    <row r="119" spans="1:39" s="52" customFormat="1" ht="15" customHeight="1" x14ac:dyDescent="0.35">
      <c r="A119" s="33"/>
      <c r="B119" s="25"/>
      <c r="C119" s="7"/>
      <c r="D119" s="7"/>
      <c r="E119" s="79"/>
      <c r="F119" s="79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</row>
    <row r="120" spans="1:39" s="52" customFormat="1" ht="15" customHeight="1" x14ac:dyDescent="0.35">
      <c r="A120" s="7"/>
      <c r="B120" s="25"/>
      <c r="C120" s="7"/>
      <c r="D120" s="7"/>
      <c r="E120" s="79"/>
      <c r="F120" s="79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</row>
    <row r="121" spans="1:39" s="52" customFormat="1" ht="15" customHeight="1" x14ac:dyDescent="0.35">
      <c r="A121" s="7"/>
      <c r="B121" s="25"/>
      <c r="C121" s="7"/>
      <c r="D121" s="7"/>
      <c r="E121" s="79"/>
      <c r="F121" s="79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</row>
    <row r="122" spans="1:39" s="52" customFormat="1" ht="15" customHeight="1" x14ac:dyDescent="0.35">
      <c r="A122" s="7"/>
      <c r="B122" s="25"/>
      <c r="C122" s="7"/>
      <c r="D122" s="7"/>
      <c r="E122" s="79"/>
      <c r="F122" s="79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39" s="52" customFormat="1" ht="15" customHeight="1" x14ac:dyDescent="0.35">
      <c r="A123" s="7"/>
      <c r="B123" s="25"/>
      <c r="C123" s="7"/>
      <c r="D123" s="7"/>
      <c r="E123" s="79"/>
      <c r="F123" s="79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39" s="52" customFormat="1" ht="15" customHeight="1" x14ac:dyDescent="0.35">
      <c r="A124" s="7"/>
      <c r="B124" s="25"/>
      <c r="C124" s="7"/>
      <c r="D124" s="7"/>
      <c r="E124" s="79"/>
      <c r="F124" s="79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39" s="52" customFormat="1" ht="15" customHeight="1" x14ac:dyDescent="0.35">
      <c r="A125" s="7"/>
      <c r="B125" s="25"/>
      <c r="C125" s="7"/>
      <c r="D125" s="7"/>
      <c r="E125" s="79"/>
      <c r="F125" s="79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39" s="52" customFormat="1" ht="15" customHeight="1" x14ac:dyDescent="0.35">
      <c r="A126" s="7"/>
      <c r="B126" s="25"/>
      <c r="C126" s="7"/>
      <c r="D126" s="7"/>
      <c r="E126" s="79"/>
      <c r="F126" s="79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</row>
    <row r="127" spans="1:39" s="52" customFormat="1" ht="15" customHeight="1" x14ac:dyDescent="0.35">
      <c r="A127" s="7"/>
      <c r="B127" s="25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</row>
    <row r="128" spans="1:39" s="52" customFormat="1" ht="15" customHeight="1" x14ac:dyDescent="0.35">
      <c r="A128" s="7"/>
      <c r="B128" s="25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</row>
    <row r="129" spans="1:39" s="52" customFormat="1" ht="15" customHeight="1" x14ac:dyDescent="0.35">
      <c r="A129" s="7"/>
      <c r="B129" s="25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</row>
    <row r="130" spans="1:39" s="52" customFormat="1" ht="15" customHeight="1" x14ac:dyDescent="0.35">
      <c r="A130" s="7"/>
      <c r="B130" s="25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</row>
    <row r="131" spans="1:39" s="52" customFormat="1" ht="15" customHeight="1" x14ac:dyDescent="0.35">
      <c r="A131" s="7"/>
      <c r="B131" s="25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</row>
    <row r="132" spans="1:39" s="52" customFormat="1" ht="15" customHeight="1" x14ac:dyDescent="0.35">
      <c r="A132" s="7"/>
      <c r="B132" s="25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</row>
    <row r="133" spans="1:39" s="52" customFormat="1" ht="15" customHeight="1" x14ac:dyDescent="0.35">
      <c r="A133" s="7"/>
      <c r="B133" s="25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</row>
    <row r="134" spans="1:39" s="52" customFormat="1" ht="15" customHeight="1" x14ac:dyDescent="0.35">
      <c r="A134" s="7"/>
      <c r="B134" s="25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</row>
    <row r="135" spans="1:39" s="52" customFormat="1" ht="15" customHeight="1" x14ac:dyDescent="0.35">
      <c r="A135" s="7"/>
      <c r="B135" s="25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</row>
    <row r="136" spans="1:39" s="52" customFormat="1" ht="15" customHeight="1" x14ac:dyDescent="0.35">
      <c r="A136" s="7"/>
      <c r="B136" s="25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</row>
    <row r="137" spans="1:39" s="52" customFormat="1" ht="15" customHeight="1" x14ac:dyDescent="0.35">
      <c r="A137" s="7"/>
      <c r="B137" s="25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1:39" s="52" customFormat="1" ht="15" customHeight="1" x14ac:dyDescent="0.35">
      <c r="A138" s="7"/>
      <c r="B138" s="25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1:39" s="52" customFormat="1" ht="15" customHeight="1" x14ac:dyDescent="0.35">
      <c r="A139" s="7"/>
      <c r="B139" s="25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</row>
    <row r="140" spans="1:39" s="52" customFormat="1" ht="15" customHeight="1" x14ac:dyDescent="0.35">
      <c r="A140" s="7"/>
      <c r="B140" s="25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</row>
    <row r="141" spans="1:39" s="52" customFormat="1" ht="15" customHeight="1" x14ac:dyDescent="0.35">
      <c r="A141" s="7"/>
      <c r="B141" s="25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</row>
    <row r="142" spans="1:39" s="52" customFormat="1" ht="15" customHeight="1" x14ac:dyDescent="0.35">
      <c r="A142" s="7"/>
      <c r="B142" s="25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</row>
    <row r="143" spans="1:39" s="52" customFormat="1" ht="15" customHeight="1" x14ac:dyDescent="0.35">
      <c r="A143" s="7"/>
      <c r="B143" s="25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</row>
    <row r="144" spans="1:39" s="52" customFormat="1" ht="15" customHeight="1" x14ac:dyDescent="0.35">
      <c r="A144" s="7"/>
      <c r="B144" s="25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</row>
    <row r="145" spans="1:39" s="52" customFormat="1" ht="15" customHeight="1" x14ac:dyDescent="0.35">
      <c r="A145" s="7"/>
      <c r="B145" s="25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</row>
    <row r="146" spans="1:39" s="52" customFormat="1" ht="15" customHeight="1" x14ac:dyDescent="0.35">
      <c r="A146" s="7"/>
      <c r="B146" s="25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</row>
    <row r="147" spans="1:39" s="52" customFormat="1" ht="15" customHeight="1" x14ac:dyDescent="0.35">
      <c r="A147" s="7"/>
      <c r="B147" s="25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</row>
    <row r="148" spans="1:39" s="52" customFormat="1" ht="15" customHeight="1" x14ac:dyDescent="0.35">
      <c r="A148" s="7"/>
      <c r="B148" s="25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</row>
    <row r="149" spans="1:39" s="52" customFormat="1" ht="15" customHeight="1" x14ac:dyDescent="0.35">
      <c r="A149" s="7"/>
      <c r="B149" s="25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</row>
    <row r="150" spans="1:39" s="52" customFormat="1" ht="15" customHeight="1" x14ac:dyDescent="0.35">
      <c r="A150" s="7"/>
      <c r="B150" s="25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:39" s="52" customFormat="1" ht="15" customHeight="1" x14ac:dyDescent="0.35">
      <c r="A151" s="7"/>
      <c r="B151" s="25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  <row r="152" spans="1:39" s="52" customFormat="1" ht="15" customHeight="1" x14ac:dyDescent="0.35">
      <c r="A152" s="7"/>
      <c r="B152" s="25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</row>
    <row r="153" spans="1:39" s="52" customFormat="1" ht="15" customHeight="1" x14ac:dyDescent="0.35">
      <c r="A153" s="7"/>
      <c r="B153" s="25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</row>
    <row r="154" spans="1:39" s="52" customFormat="1" ht="15" customHeight="1" x14ac:dyDescent="0.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</row>
    <row r="155" spans="1:39" s="52" customFormat="1" ht="15" customHeight="1" x14ac:dyDescent="0.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</row>
    <row r="156" spans="1:39" s="52" customFormat="1" ht="15" customHeight="1" x14ac:dyDescent="0.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</row>
    <row r="157" spans="1:39" s="52" customFormat="1" ht="15" customHeight="1" x14ac:dyDescent="0.3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</row>
    <row r="158" spans="1:39" s="52" customFormat="1" ht="15" customHeight="1" x14ac:dyDescent="0.3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</row>
    <row r="159" spans="1:39" s="52" customFormat="1" ht="15" customHeight="1" x14ac:dyDescent="0.3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1"/>
      <c r="N159" s="7"/>
      <c r="O159" s="7"/>
      <c r="P159" s="7"/>
      <c r="Q159" s="7"/>
      <c r="R159" s="7"/>
      <c r="S159" s="7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</row>
    <row r="160" spans="1:39" s="52" customFormat="1" ht="1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</row>
    <row r="161" spans="1:39" s="52" customFormat="1" ht="1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</row>
    <row r="162" spans="1:39" s="52" customFormat="1" ht="1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</row>
    <row r="163" spans="1:39" s="52" customFormat="1" ht="1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</row>
    <row r="164" spans="1:39" s="52" customFormat="1" ht="1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</row>
    <row r="165" spans="1:39" s="52" customFormat="1" ht="1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</row>
    <row r="166" spans="1:39" s="52" customFormat="1" ht="1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</row>
    <row r="167" spans="1:39" s="52" customFormat="1" ht="1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</row>
    <row r="168" spans="1:39" s="52" customFormat="1" ht="1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</row>
    <row r="169" spans="1:39" s="52" customFormat="1" ht="1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</row>
    <row r="170" spans="1:39" s="52" customFormat="1" ht="1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</row>
    <row r="171" spans="1:39" s="52" customFormat="1" ht="1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</row>
    <row r="172" spans="1:39" s="52" customFormat="1" ht="1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</row>
    <row r="173" spans="1:39" s="52" customFormat="1" ht="1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</row>
    <row r="174" spans="1:39" s="52" customFormat="1" ht="1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</row>
    <row r="175" spans="1:39" s="52" customFormat="1" ht="1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</row>
    <row r="176" spans="1:39" s="52" customFormat="1" ht="1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</row>
    <row r="177" spans="1:39" s="52" customFormat="1" ht="1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</row>
    <row r="178" spans="1:39" s="52" customFormat="1" ht="1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</row>
    <row r="179" spans="1:39" s="52" customFormat="1" ht="1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</row>
    <row r="180" spans="1:39" s="52" customFormat="1" ht="1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</row>
    <row r="181" spans="1:39" s="52" customFormat="1" ht="1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</row>
    <row r="182" spans="1:39" s="52" customFormat="1" ht="1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</row>
    <row r="183" spans="1:39" s="52" customFormat="1" ht="1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</row>
    <row r="184" spans="1:39" s="52" customFormat="1" ht="1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</row>
    <row r="185" spans="1:39" s="52" customFormat="1" ht="1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</row>
    <row r="186" spans="1:39" s="52" customFormat="1" ht="1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</row>
    <row r="187" spans="1:39" s="52" customFormat="1" ht="1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</row>
    <row r="188" spans="1:39" s="52" customFormat="1" ht="1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</row>
    <row r="189" spans="1:39" s="52" customFormat="1" ht="1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</row>
    <row r="190" spans="1:39" s="52" customFormat="1" ht="1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</row>
    <row r="191" spans="1:39" s="52" customFormat="1" ht="1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</row>
    <row r="192" spans="1:39" s="52" customFormat="1" ht="1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</row>
    <row r="193" spans="1:39" s="52" customFormat="1" ht="1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</row>
    <row r="194" spans="1:39" s="52" customFormat="1" ht="1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</row>
    <row r="195" spans="1:39" s="52" customFormat="1" ht="1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</row>
    <row r="196" spans="1:39" s="52" customFormat="1" ht="1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</row>
    <row r="197" spans="1:39" s="52" customFormat="1" ht="1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</row>
    <row r="198" spans="1:39" s="52" customFormat="1" ht="1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</row>
    <row r="199" spans="1:39" s="52" customFormat="1" ht="1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</row>
    <row r="200" spans="1:39" s="52" customFormat="1" ht="1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</row>
    <row r="201" spans="1:39" s="52" customFormat="1" ht="1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</row>
    <row r="202" spans="1:39" s="52" customFormat="1" ht="1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</row>
    <row r="203" spans="1:39" s="52" customFormat="1" ht="1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</row>
    <row r="204" spans="1:39" s="52" customFormat="1" ht="1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</row>
    <row r="205" spans="1:39" s="52" customFormat="1" ht="1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</row>
    <row r="206" spans="1:39" s="52" customFormat="1" ht="1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</row>
    <row r="207" spans="1:39" s="52" customFormat="1" ht="1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</row>
    <row r="208" spans="1:39" s="52" customFormat="1" ht="1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</row>
    <row r="209" spans="1:39" s="52" customFormat="1" ht="1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</row>
    <row r="210" spans="1:39" s="52" customFormat="1" ht="1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</row>
    <row r="211" spans="1:39" s="52" customFormat="1" ht="1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</row>
    <row r="212" spans="1:39" s="52" customFormat="1" ht="1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</row>
    <row r="213" spans="1:39" s="52" customFormat="1" ht="1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</row>
    <row r="214" spans="1:39" s="52" customFormat="1" ht="1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</row>
    <row r="215" spans="1:39" s="52" customFormat="1" ht="1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</row>
    <row r="216" spans="1:39" s="52" customFormat="1" ht="1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</row>
    <row r="217" spans="1:39" s="52" customFormat="1" ht="1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</row>
    <row r="218" spans="1:39" s="52" customFormat="1" ht="1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</row>
    <row r="219" spans="1:39" s="52" customFormat="1" ht="1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</row>
    <row r="220" spans="1:39" s="52" customFormat="1" ht="1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</row>
    <row r="221" spans="1:39" s="52" customFormat="1" ht="1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</row>
    <row r="222" spans="1:39" s="52" customFormat="1" ht="1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</row>
    <row r="223" spans="1:39" s="52" customFormat="1" ht="1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</row>
    <row r="224" spans="1:39" s="52" customFormat="1" ht="1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</row>
    <row r="225" spans="1:39" s="52" customFormat="1" ht="1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</row>
    <row r="226" spans="1:39" s="52" customFormat="1" ht="1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</row>
    <row r="227" spans="1:39" s="52" customFormat="1" ht="1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</row>
    <row r="228" spans="1:39" s="52" customFormat="1" ht="1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</row>
    <row r="229" spans="1:39" s="52" customFormat="1" ht="1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</row>
    <row r="230" spans="1:39" s="52" customFormat="1" ht="1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</row>
    <row r="231" spans="1:39" s="52" customFormat="1" ht="1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</row>
    <row r="232" spans="1:39" s="52" customFormat="1" ht="1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</row>
    <row r="233" spans="1:39" s="52" customFormat="1" ht="1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</row>
    <row r="234" spans="1:39" s="52" customFormat="1" ht="1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</row>
    <row r="235" spans="1:39" s="52" customFormat="1" ht="1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</row>
    <row r="236" spans="1:39" s="52" customFormat="1" ht="1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</row>
    <row r="237" spans="1:39" s="52" customFormat="1" ht="1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</row>
    <row r="238" spans="1:39" s="52" customFormat="1" ht="1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</row>
    <row r="239" spans="1:39" s="52" customFormat="1" ht="1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</row>
    <row r="240" spans="1:39" s="52" customFormat="1" ht="1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</row>
    <row r="241" spans="1:39" s="52" customFormat="1" ht="1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</row>
    <row r="242" spans="1:39" s="52" customFormat="1" ht="1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</row>
    <row r="243" spans="1:39" s="52" customFormat="1" ht="1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</row>
    <row r="244" spans="1:39" s="52" customFormat="1" ht="1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</row>
    <row r="245" spans="1:39" s="52" customFormat="1" ht="1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</row>
    <row r="246" spans="1:39" s="52" customFormat="1" ht="1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</row>
    <row r="247" spans="1:39" s="52" customFormat="1" ht="1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</row>
    <row r="248" spans="1:39" s="52" customFormat="1" ht="1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</row>
    <row r="249" spans="1:39" s="52" customFormat="1" ht="1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</row>
    <row r="250" spans="1:39" s="52" customFormat="1" ht="1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</row>
    <row r="251" spans="1:39" s="52" customFormat="1" ht="1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</row>
    <row r="252" spans="1:39" s="52" customFormat="1" ht="1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</row>
    <row r="253" spans="1:39" s="52" customFormat="1" ht="1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</row>
    <row r="254" spans="1:39" s="52" customFormat="1" ht="1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</row>
    <row r="255" spans="1:39" s="52" customFormat="1" ht="1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</row>
    <row r="256" spans="1:39" s="52" customFormat="1" ht="1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</row>
    <row r="257" spans="1:39" s="52" customFormat="1" ht="1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</row>
    <row r="258" spans="1:39" s="52" customFormat="1" ht="1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</row>
    <row r="259" spans="1:39" s="52" customFormat="1" ht="1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</row>
    <row r="260" spans="1:39" s="52" customFormat="1" ht="1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</row>
    <row r="261" spans="1:39" s="52" customFormat="1" ht="1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</row>
    <row r="262" spans="1:39" s="52" customFormat="1" ht="1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</row>
    <row r="263" spans="1:39" s="52" customFormat="1" ht="1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</row>
    <row r="264" spans="1:39" s="52" customFormat="1" ht="1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</row>
    <row r="265" spans="1:39" s="52" customFormat="1" ht="1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</row>
    <row r="266" spans="1:39" s="52" customFormat="1" ht="1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</row>
    <row r="267" spans="1:39" s="52" customFormat="1" ht="1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</row>
    <row r="268" spans="1:39" s="52" customFormat="1" ht="1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</row>
    <row r="269" spans="1:39" s="52" customFormat="1" ht="1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</row>
    <row r="270" spans="1:39" s="52" customFormat="1" ht="1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</row>
    <row r="271" spans="1:39" s="52" customFormat="1" ht="1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</row>
    <row r="272" spans="1:39" s="52" customFormat="1" ht="1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</row>
    <row r="273" spans="1:39" s="52" customFormat="1" ht="1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</row>
    <row r="274" spans="1:39" s="52" customFormat="1" ht="1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</row>
    <row r="275" spans="1:39" s="52" customFormat="1" ht="1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</row>
    <row r="276" spans="1:39" s="52" customFormat="1" ht="1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</row>
    <row r="277" spans="1:39" s="52" customFormat="1" ht="1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</row>
    <row r="278" spans="1:39" s="52" customFormat="1" ht="1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</row>
    <row r="279" spans="1:39" s="52" customFormat="1" ht="1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</row>
    <row r="280" spans="1:39" s="52" customFormat="1" ht="1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</row>
    <row r="281" spans="1:39" s="52" customFormat="1" ht="1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</row>
    <row r="282" spans="1:39" s="52" customFormat="1" ht="1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</row>
    <row r="283" spans="1:39" s="52" customFormat="1" ht="1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</row>
    <row r="284" spans="1:39" s="52" customFormat="1" ht="1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</row>
    <row r="285" spans="1:39" s="52" customFormat="1" ht="1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</row>
    <row r="286" spans="1:39" s="52" customFormat="1" ht="1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</row>
    <row r="287" spans="1:39" ht="1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</row>
    <row r="288" spans="1:39" ht="1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</row>
    <row r="289" spans="1:39" ht="1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</row>
    <row r="290" spans="1:39" ht="1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</row>
    <row r="291" spans="1:39" ht="1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</row>
    <row r="292" spans="1:39" ht="1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</row>
    <row r="293" spans="1:39" ht="1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</row>
    <row r="294" spans="1:39" ht="1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</row>
    <row r="295" spans="1:39" ht="1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</row>
    <row r="296" spans="1:39" ht="1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</row>
    <row r="297" spans="1:39" ht="1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</row>
    <row r="298" spans="1:39" ht="1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</row>
    <row r="299" spans="1:39" ht="1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</row>
    <row r="300" spans="1:39" ht="1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</row>
    <row r="301" spans="1:39" ht="1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</row>
    <row r="302" spans="1:39" ht="1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</row>
    <row r="303" spans="1:39" ht="1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</row>
    <row r="304" spans="1:39" ht="1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</row>
    <row r="305" spans="1:39" ht="1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</row>
    <row r="306" spans="1:39" ht="1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</row>
    <row r="307" spans="1:39" ht="1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</row>
    <row r="308" spans="1:39" ht="1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</row>
    <row r="309" spans="1:39" ht="1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</row>
    <row r="310" spans="1:39" ht="1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</row>
    <row r="311" spans="1:39" ht="1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</row>
    <row r="312" spans="1:39" ht="1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</row>
    <row r="313" spans="1:39" ht="1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</row>
    <row r="314" spans="1:39" ht="1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</row>
    <row r="315" spans="1:39" ht="1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</row>
    <row r="316" spans="1:39" ht="1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</row>
    <row r="317" spans="1:39" ht="1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</row>
    <row r="318" spans="1:39" ht="1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</row>
    <row r="319" spans="1:39" ht="1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</row>
    <row r="320" spans="1:39" ht="1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</row>
    <row r="321" spans="1:39" ht="1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</row>
    <row r="322" spans="1:39" ht="1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</row>
    <row r="323" spans="1:39" ht="1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</row>
    <row r="324" spans="1:39" ht="1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</row>
    <row r="325" spans="1:39" ht="1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</row>
    <row r="326" spans="1:39" ht="1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</row>
    <row r="327" spans="1:39" ht="1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</row>
    <row r="328" spans="1:39" ht="1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</row>
    <row r="329" spans="1:39" ht="1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</row>
    <row r="330" spans="1:39" ht="1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</row>
    <row r="331" spans="1:39" ht="1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</row>
    <row r="332" spans="1:39" ht="1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</row>
    <row r="333" spans="1:39" ht="1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</row>
    <row r="334" spans="1:39" ht="1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</row>
    <row r="335" spans="1:39" ht="1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</row>
    <row r="336" spans="1:39" ht="1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</row>
    <row r="337" spans="1:39" ht="1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</row>
    <row r="338" spans="1:39" ht="1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</row>
    <row r="339" spans="1:39" ht="1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</row>
    <row r="340" spans="1:39" ht="1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</row>
    <row r="341" spans="1:39" ht="1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</row>
    <row r="342" spans="1:39" ht="1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</row>
    <row r="343" spans="1:39" ht="1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</row>
    <row r="344" spans="1:39" ht="1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</row>
    <row r="345" spans="1:39" ht="1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</row>
    <row r="346" spans="1:39" ht="1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</row>
    <row r="347" spans="1:39" ht="1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</row>
    <row r="348" spans="1:39" ht="1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</row>
    <row r="349" spans="1:39" ht="1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</row>
    <row r="350" spans="1:39" ht="1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</row>
    <row r="351" spans="1:39" ht="1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</row>
    <row r="352" spans="1:39" ht="1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</row>
    <row r="353" spans="1:39" ht="1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</row>
    <row r="354" spans="1:39" ht="1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</row>
    <row r="355" spans="1:39" ht="1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</row>
    <row r="356" spans="1:39" ht="1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</row>
    <row r="357" spans="1:39" ht="1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</row>
    <row r="358" spans="1:39" ht="1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</row>
    <row r="359" spans="1:39" ht="1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</row>
    <row r="360" spans="1:39" ht="1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</row>
    <row r="361" spans="1:39" ht="1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</row>
    <row r="362" spans="1:39" ht="1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</row>
    <row r="363" spans="1:39" ht="1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</row>
    <row r="364" spans="1:39" ht="1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</row>
    <row r="365" spans="1:39" ht="1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</row>
    <row r="366" spans="1:39" ht="1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</row>
    <row r="367" spans="1:39" ht="1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</row>
    <row r="368" spans="1:39" ht="1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</row>
    <row r="369" spans="1:39" ht="1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</row>
    <row r="370" spans="1:39" ht="1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</row>
    <row r="371" spans="1:39" ht="1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</row>
    <row r="372" spans="1:39" ht="1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</row>
    <row r="373" spans="1:39" ht="1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</row>
    <row r="374" spans="1:39" ht="1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</row>
    <row r="375" spans="1:39" ht="1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</row>
    <row r="376" spans="1:39" ht="1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</row>
    <row r="377" spans="1:39" ht="1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</row>
    <row r="378" spans="1:39" ht="1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</row>
    <row r="379" spans="1:39" ht="1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</row>
    <row r="380" spans="1:39" ht="1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</row>
    <row r="381" spans="1:39" ht="1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</row>
    <row r="382" spans="1:39" ht="1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</row>
    <row r="383" spans="1:39" ht="1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</row>
    <row r="384" spans="1:39" ht="1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</row>
    <row r="385" spans="1:39" ht="1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</row>
    <row r="386" spans="1:39" ht="1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</row>
    <row r="387" spans="1:39" ht="1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</row>
    <row r="388" spans="1:39" ht="1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</row>
    <row r="389" spans="1:39" ht="1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</row>
    <row r="390" spans="1:39" ht="1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</row>
    <row r="391" spans="1:39" ht="1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</row>
    <row r="392" spans="1:39" ht="1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</row>
    <row r="393" spans="1:39" ht="1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</row>
    <row r="394" spans="1:39" ht="1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</row>
    <row r="395" spans="1:39" ht="1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</row>
    <row r="396" spans="1:39" ht="1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</row>
    <row r="397" spans="1:39" ht="1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</row>
    <row r="398" spans="1:39" ht="1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</row>
    <row r="399" spans="1:39" ht="1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</row>
    <row r="400" spans="1:39" ht="1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</row>
    <row r="401" spans="1:39" ht="1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</row>
    <row r="402" spans="1:39" ht="1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</row>
    <row r="403" spans="1:39" ht="1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</row>
    <row r="404" spans="1:39" ht="1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</row>
    <row r="405" spans="1:39" ht="1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</row>
    <row r="406" spans="1:39" ht="1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</row>
    <row r="407" spans="1:39" ht="1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</row>
    <row r="408" spans="1:39" ht="1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</row>
    <row r="409" spans="1:39" ht="1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</row>
    <row r="410" spans="1:39" ht="1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</row>
    <row r="411" spans="1:39" ht="1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</row>
    <row r="412" spans="1:39" ht="1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</row>
    <row r="413" spans="1:39" ht="1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</row>
    <row r="414" spans="1:39" ht="1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</row>
    <row r="415" spans="1:39" ht="1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</row>
    <row r="416" spans="1:39" ht="1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</row>
    <row r="417" spans="1:39" ht="1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</row>
    <row r="418" spans="1:39" ht="1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</row>
    <row r="419" spans="1:39" ht="1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</row>
    <row r="420" spans="1:39" ht="1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</row>
    <row r="421" spans="1:39" ht="1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</row>
    <row r="422" spans="1:39" ht="1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</row>
    <row r="423" spans="1:39" ht="1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</row>
    <row r="424" spans="1:39" ht="1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</row>
    <row r="425" spans="1:39" ht="1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</row>
    <row r="426" spans="1:39" ht="1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</row>
    <row r="427" spans="1:39" ht="1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</row>
    <row r="428" spans="1:39" ht="1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</row>
    <row r="429" spans="1:39" ht="1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</row>
    <row r="430" spans="1:39" ht="1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</row>
    <row r="431" spans="1:39" ht="1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</row>
    <row r="432" spans="1:39" ht="1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</row>
    <row r="433" spans="1:39" ht="1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</row>
    <row r="434" spans="1:39" ht="1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</row>
    <row r="435" spans="1:39" ht="1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</row>
    <row r="436" spans="1:39" ht="1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</row>
    <row r="437" spans="1:39" ht="1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</row>
    <row r="438" spans="1:39" ht="1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</row>
    <row r="439" spans="1:39" ht="1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</row>
    <row r="440" spans="1:39" ht="1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</row>
    <row r="441" spans="1:39" ht="1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</row>
    <row r="442" spans="1:39" ht="1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</row>
    <row r="443" spans="1:39" ht="1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</row>
    <row r="444" spans="1:39" ht="1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</row>
    <row r="445" spans="1:39" ht="1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</row>
    <row r="446" spans="1:39" ht="1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</row>
    <row r="447" spans="1:39" ht="1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</row>
    <row r="448" spans="1:39" ht="1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</row>
    <row r="449" spans="1:39" ht="1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</row>
    <row r="450" spans="1:39" ht="1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</row>
    <row r="451" spans="1:39" ht="1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</row>
    <row r="452" spans="1:39" ht="1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</row>
    <row r="453" spans="1:39" ht="1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</row>
    <row r="454" spans="1:39" ht="1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</row>
    <row r="455" spans="1:39" ht="1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</row>
    <row r="456" spans="1:39" ht="1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</row>
    <row r="457" spans="1:39" ht="1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</row>
    <row r="458" spans="1:39" ht="1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</row>
    <row r="459" spans="1:39" ht="1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</row>
    <row r="460" spans="1:39" ht="1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</row>
    <row r="461" spans="1:39" ht="1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</row>
    <row r="462" spans="1:39" ht="1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</row>
    <row r="463" spans="1:39" ht="1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</row>
    <row r="464" spans="1:39" ht="1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</row>
    <row r="465" spans="1:39" ht="1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</row>
    <row r="466" spans="1:39" ht="1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</row>
    <row r="467" spans="1:39" ht="1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</row>
    <row r="468" spans="1:39" ht="1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</row>
    <row r="469" spans="1:39" ht="1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</row>
    <row r="470" spans="1:39" ht="1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</row>
    <row r="471" spans="1:39" ht="1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</row>
    <row r="472" spans="1:39" ht="1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</row>
    <row r="473" spans="1:39" ht="1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</row>
    <row r="474" spans="1:39" ht="1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</row>
    <row r="475" spans="1:39" ht="1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</row>
    <row r="476" spans="1:39" ht="1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</row>
    <row r="477" spans="1:39" ht="1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</row>
    <row r="478" spans="1:39" ht="1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</row>
    <row r="479" spans="1:39" ht="1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</row>
    <row r="480" spans="1:39" ht="1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</row>
    <row r="481" spans="1:39" ht="1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</row>
    <row r="482" spans="1:39" ht="1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</row>
    <row r="483" spans="1:39" ht="1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</row>
    <row r="484" spans="1:39" ht="1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</row>
    <row r="485" spans="1:39" ht="1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</row>
    <row r="486" spans="1:39" ht="1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</row>
    <row r="487" spans="1:39" ht="1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</row>
    <row r="488" spans="1:39" ht="1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</row>
    <row r="489" spans="1:39" ht="1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</row>
    <row r="490" spans="1:39" ht="1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</row>
    <row r="491" spans="1:39" ht="1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</row>
    <row r="492" spans="1:39" ht="1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</row>
    <row r="493" spans="1:39" ht="1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</row>
    <row r="494" spans="1:39" ht="1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</row>
    <row r="495" spans="1:39" ht="1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</row>
    <row r="496" spans="1:39" ht="1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</row>
    <row r="497" spans="1:39" ht="1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</row>
    <row r="498" spans="1:39" ht="1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</row>
    <row r="499" spans="1:39" ht="1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</row>
    <row r="500" spans="1:39" ht="1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</row>
    <row r="501" spans="1:39" ht="15" customHeight="1" x14ac:dyDescent="0.3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</row>
    <row r="502" spans="1:39" ht="15" customHeight="1" x14ac:dyDescent="0.3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</row>
    <row r="503" spans="1:39" ht="15" customHeight="1" x14ac:dyDescent="0.3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</row>
  </sheetData>
  <mergeCells count="3">
    <mergeCell ref="B8:E8"/>
    <mergeCell ref="I8:L8"/>
    <mergeCell ref="B66:E6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088E-DA13-4284-8F75-54FF2A7E72A3}">
  <dimension ref="A1:BE503"/>
  <sheetViews>
    <sheetView showGridLines="0" topLeftCell="A70" zoomScale="80" zoomScaleNormal="80" workbookViewId="0">
      <selection activeCell="A73" sqref="A1:XFD1048576"/>
    </sheetView>
  </sheetViews>
  <sheetFormatPr defaultColWidth="9.15234375" defaultRowHeight="15" customHeight="1" x14ac:dyDescent="0.35"/>
  <cols>
    <col min="1" max="1" width="19.15234375" style="54" customWidth="1"/>
    <col min="2" max="2" width="14.69140625" style="54" customWidth="1"/>
    <col min="3" max="3" width="12.53515625" style="54" customWidth="1"/>
    <col min="4" max="4" width="21.53515625" style="54" customWidth="1"/>
    <col min="5" max="5" width="18.84375" style="54" bestFit="1" customWidth="1"/>
    <col min="6" max="7" width="3.69140625" style="54" customWidth="1"/>
    <col min="8" max="8" width="16.53515625" style="54" bestFit="1" customWidth="1"/>
    <col min="9" max="9" width="11.69140625" style="54" customWidth="1"/>
    <col min="10" max="10" width="11.84375" style="54" customWidth="1"/>
    <col min="11" max="11" width="15.15234375" style="54" bestFit="1" customWidth="1"/>
    <col min="12" max="12" width="16.3046875" style="54" bestFit="1" customWidth="1"/>
    <col min="13" max="13" width="17.69140625" style="54" bestFit="1" customWidth="1"/>
    <col min="14" max="14" width="3" style="54" customWidth="1"/>
    <col min="15" max="15" width="13.3046875" style="54" customWidth="1"/>
    <col min="16" max="16" width="10" style="54" customWidth="1"/>
    <col min="17" max="17" width="7" style="54" bestFit="1" customWidth="1"/>
    <col min="18" max="18" width="17.3828125" style="54" bestFit="1" customWidth="1"/>
    <col min="19" max="19" width="16.53515625" style="54" bestFit="1" customWidth="1"/>
    <col min="20" max="20" width="18.15234375" style="54" bestFit="1" customWidth="1"/>
    <col min="21" max="21" width="15.15234375" style="54" bestFit="1" customWidth="1"/>
    <col min="22" max="22" width="16.53515625" style="54" bestFit="1" customWidth="1"/>
    <col min="23" max="16384" width="9.15234375" style="54"/>
  </cols>
  <sheetData>
    <row r="1" spans="1:57" ht="49.5" customHeight="1" thickBot="1" x14ac:dyDescent="0.4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</row>
    <row r="2" spans="1:57" s="52" customFormat="1" ht="24" thickTop="1" thickBot="1" x14ac:dyDescent="0.65">
      <c r="A2" s="3" t="s">
        <v>16</v>
      </c>
      <c r="B2" s="4"/>
      <c r="C2" s="4"/>
      <c r="D2" s="3" t="s">
        <v>219</v>
      </c>
      <c r="E2" s="4"/>
      <c r="F2" s="4"/>
      <c r="G2" s="4"/>
      <c r="H2" s="64"/>
      <c r="I2" s="64"/>
      <c r="J2" s="4"/>
      <c r="K2" s="64"/>
      <c r="L2" s="64"/>
      <c r="M2" s="4"/>
      <c r="N2" s="4"/>
      <c r="O2" s="4"/>
      <c r="P2" s="4"/>
      <c r="Q2" s="4"/>
      <c r="R2" s="4"/>
      <c r="S2" s="65" t="s">
        <v>220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</row>
    <row r="3" spans="1:57" s="52" customFormat="1" ht="15" customHeight="1" thickTop="1" x14ac:dyDescent="0.35">
      <c r="A3" s="7" t="s">
        <v>14</v>
      </c>
      <c r="B3" s="8">
        <v>45107</v>
      </c>
      <c r="C3" s="5"/>
      <c r="D3" s="6"/>
      <c r="E3" s="5"/>
      <c r="F3" s="5"/>
      <c r="G3" s="5"/>
      <c r="H3" s="66">
        <v>321839137.66970003</v>
      </c>
      <c r="I3" s="67" t="s">
        <v>48</v>
      </c>
      <c r="J3" s="5"/>
      <c r="K3" s="68" t="s">
        <v>49</v>
      </c>
      <c r="L3" s="69">
        <v>360</v>
      </c>
      <c r="M3" s="5"/>
      <c r="N3" s="5"/>
      <c r="O3" s="5"/>
      <c r="P3" s="5"/>
      <c r="Q3" s="5"/>
      <c r="R3" s="5"/>
      <c r="S3" s="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</row>
    <row r="4" spans="1:57" s="52" customFormat="1" ht="15" customHeight="1" thickBot="1" x14ac:dyDescent="0.4">
      <c r="A4" s="7" t="s">
        <v>50</v>
      </c>
      <c r="B4" s="8">
        <v>45029</v>
      </c>
      <c r="C4" s="5"/>
      <c r="D4" s="5"/>
      <c r="E4" s="5"/>
      <c r="F4" s="5"/>
      <c r="G4" s="5"/>
      <c r="H4" s="70">
        <f>+E105</f>
        <v>365858609.213</v>
      </c>
      <c r="I4" s="71" t="s">
        <v>51</v>
      </c>
      <c r="J4" s="5"/>
      <c r="K4" s="72" t="s">
        <v>52</v>
      </c>
      <c r="L4" s="73">
        <v>0.89056486866781948</v>
      </c>
      <c r="M4" s="5"/>
      <c r="N4" s="74"/>
      <c r="O4" s="5"/>
      <c r="P4" s="5"/>
      <c r="Q4" s="5"/>
      <c r="R4" s="5"/>
      <c r="S4" s="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</row>
    <row r="5" spans="1:57" s="52" customFormat="1" ht="15" customHeight="1" thickBot="1" x14ac:dyDescent="0.4">
      <c r="A5" s="7" t="s">
        <v>53</v>
      </c>
      <c r="B5" s="8">
        <v>45099</v>
      </c>
      <c r="C5" s="5"/>
      <c r="D5" s="5"/>
      <c r="E5" s="5"/>
      <c r="F5" s="5"/>
      <c r="G5" s="5"/>
      <c r="H5" s="75">
        <f>(H4*L4/H3-1)*L3/(B3-B4)</f>
        <v>5.7100000911053814E-2</v>
      </c>
      <c r="I5" s="76" t="s">
        <v>54</v>
      </c>
      <c r="J5" s="5"/>
      <c r="K5" s="5"/>
      <c r="L5" s="5"/>
      <c r="M5" s="5"/>
      <c r="N5" s="74"/>
      <c r="O5" s="5"/>
      <c r="P5" s="5"/>
      <c r="Q5"/>
      <c r="R5"/>
      <c r="S5"/>
      <c r="T5"/>
      <c r="U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</row>
    <row r="6" spans="1:57" s="52" customFormat="1" ht="15" customHeight="1" x14ac:dyDescent="0.35">
      <c r="A6" s="7" t="s">
        <v>55</v>
      </c>
      <c r="B6" s="8">
        <v>45127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4"/>
      <c r="O6" s="5"/>
      <c r="P6" s="5"/>
      <c r="Q6"/>
      <c r="R6"/>
      <c r="S6"/>
      <c r="T6"/>
      <c r="U6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</row>
    <row r="7" spans="1:57" s="52" customFormat="1" ht="15" customHeight="1" x14ac:dyDescent="0.35">
      <c r="A7" s="16" t="s">
        <v>0</v>
      </c>
      <c r="B7" s="1"/>
      <c r="C7" s="1"/>
      <c r="D7" s="1"/>
      <c r="E7" s="1"/>
      <c r="F7" s="12"/>
      <c r="G7" s="22"/>
      <c r="H7" s="16"/>
      <c r="I7" s="1"/>
      <c r="J7" s="1"/>
      <c r="K7" s="1"/>
      <c r="L7" s="1"/>
      <c r="M7" s="7"/>
      <c r="N7" s="7"/>
      <c r="O7" s="7"/>
      <c r="P7" s="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57" s="52" customFormat="1" ht="15" customHeight="1" x14ac:dyDescent="0.35">
      <c r="A8" s="1"/>
      <c r="B8" s="123" t="s">
        <v>5</v>
      </c>
      <c r="C8" s="124"/>
      <c r="D8" s="124"/>
      <c r="E8" s="125"/>
      <c r="F8" s="7"/>
      <c r="G8" s="23"/>
      <c r="H8" s="1"/>
      <c r="I8" s="123"/>
      <c r="J8" s="124"/>
      <c r="K8" s="124"/>
      <c r="L8" s="125"/>
      <c r="M8" s="7"/>
      <c r="N8" s="7"/>
      <c r="O8" s="7"/>
      <c r="P8" s="7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57" s="52" customFormat="1" ht="15" customHeight="1" x14ac:dyDescent="0.35">
      <c r="A9" s="15" t="s">
        <v>1</v>
      </c>
      <c r="B9" s="15" t="s">
        <v>2</v>
      </c>
      <c r="C9" s="15" t="s">
        <v>3</v>
      </c>
      <c r="D9" s="15" t="s">
        <v>4</v>
      </c>
      <c r="E9" s="34" t="s">
        <v>15</v>
      </c>
      <c r="F9" s="18"/>
      <c r="G9" s="23"/>
      <c r="H9" s="15"/>
      <c r="I9" s="15"/>
      <c r="J9" s="15"/>
      <c r="K9" s="15"/>
      <c r="L9" s="15"/>
      <c r="M9" s="1"/>
      <c r="N9" s="7"/>
      <c r="O9" s="7"/>
      <c r="P9" s="7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57" s="52" customFormat="1" ht="15" customHeight="1" x14ac:dyDescent="0.35">
      <c r="A10" s="7" t="s">
        <v>221</v>
      </c>
      <c r="B10" s="10">
        <v>45092</v>
      </c>
      <c r="C10" s="10">
        <v>45127</v>
      </c>
      <c r="D10" s="77">
        <v>117120</v>
      </c>
      <c r="E10" s="78">
        <v>117333.55</v>
      </c>
      <c r="F10" s="79"/>
      <c r="G10" s="80"/>
      <c r="H10" s="7"/>
      <c r="I10" s="10"/>
      <c r="J10" s="10"/>
      <c r="K10" s="79"/>
      <c r="L10" s="79"/>
      <c r="M10" s="1"/>
      <c r="N10" s="7"/>
      <c r="O10" s="7"/>
      <c r="P10" s="7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57" s="52" customFormat="1" ht="15" customHeight="1" x14ac:dyDescent="0.35">
      <c r="A11" s="7" t="s">
        <v>222</v>
      </c>
      <c r="B11" s="10">
        <v>45092</v>
      </c>
      <c r="C11" s="10">
        <v>45127</v>
      </c>
      <c r="D11" s="77">
        <v>1615900</v>
      </c>
      <c r="E11" s="78">
        <v>1619945.82</v>
      </c>
      <c r="F11" s="79"/>
      <c r="G11" s="80"/>
      <c r="H11" s="7"/>
      <c r="I11" s="10"/>
      <c r="J11" s="10"/>
      <c r="K11" s="79"/>
      <c r="L11" s="79"/>
      <c r="M11" s="1"/>
      <c r="N11" s="7"/>
      <c r="O11" s="7"/>
      <c r="P11" s="7"/>
      <c r="Q11"/>
      <c r="R11"/>
      <c r="S11"/>
      <c r="T11" s="56"/>
      <c r="U11" s="56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57" s="52" customFormat="1" ht="15" customHeight="1" x14ac:dyDescent="0.35">
      <c r="A12" s="7" t="s">
        <v>223</v>
      </c>
      <c r="B12" s="10">
        <v>45029</v>
      </c>
      <c r="C12" s="10">
        <v>45127</v>
      </c>
      <c r="D12" s="77">
        <v>9806180</v>
      </c>
      <c r="E12" s="78">
        <v>9939777.2599999998</v>
      </c>
      <c r="F12" s="79"/>
      <c r="G12" s="80"/>
      <c r="H12" s="7"/>
      <c r="I12" s="10"/>
      <c r="J12" s="10"/>
      <c r="K12" s="79"/>
      <c r="L12" s="79"/>
      <c r="M12" s="1"/>
      <c r="N12" s="7"/>
      <c r="O12" s="7"/>
      <c r="P12" s="7"/>
      <c r="Q12"/>
      <c r="R12"/>
      <c r="S12"/>
      <c r="T12" s="56"/>
      <c r="U12" s="56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57" s="52" customFormat="1" ht="15" customHeight="1" x14ac:dyDescent="0.35">
      <c r="A13" s="7" t="s">
        <v>224</v>
      </c>
      <c r="B13" s="10">
        <v>45029</v>
      </c>
      <c r="C13" s="10">
        <v>45127</v>
      </c>
      <c r="D13" s="77">
        <v>82644990</v>
      </c>
      <c r="E13" s="78">
        <v>83686391.569999993</v>
      </c>
      <c r="F13" s="79"/>
      <c r="G13" s="80"/>
      <c r="H13" s="7"/>
      <c r="I13" s="10"/>
      <c r="J13" s="10"/>
      <c r="K13" s="79"/>
      <c r="L13" s="79"/>
      <c r="M13" s="1"/>
      <c r="N13" s="7"/>
      <c r="O13" s="7"/>
      <c r="P13" s="7"/>
      <c r="Q13"/>
      <c r="R13"/>
      <c r="S13"/>
      <c r="T13" s="56"/>
      <c r="U13" s="56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57" s="52" customFormat="1" ht="15" customHeight="1" x14ac:dyDescent="0.35">
      <c r="A14" s="7" t="s">
        <v>225</v>
      </c>
      <c r="B14" s="10">
        <v>45092</v>
      </c>
      <c r="C14" s="10">
        <v>45127</v>
      </c>
      <c r="D14" s="77">
        <v>8417000</v>
      </c>
      <c r="E14" s="78">
        <v>8439259.4199999999</v>
      </c>
      <c r="F14" s="79"/>
      <c r="G14" s="80"/>
      <c r="H14" s="7"/>
      <c r="I14" s="10"/>
      <c r="J14" s="10"/>
      <c r="K14" s="79"/>
      <c r="L14" s="79"/>
      <c r="M14" s="1"/>
      <c r="N14" s="7"/>
      <c r="O14" s="7"/>
      <c r="P14" s="7"/>
      <c r="Q14"/>
      <c r="R14"/>
      <c r="S14"/>
      <c r="T14" s="56"/>
      <c r="U14" s="56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57" s="52" customFormat="1" ht="15" customHeight="1" x14ac:dyDescent="0.35">
      <c r="A15" s="7" t="s">
        <v>226</v>
      </c>
      <c r="B15" s="10">
        <v>45029</v>
      </c>
      <c r="C15" s="10">
        <v>45127</v>
      </c>
      <c r="D15" s="77">
        <v>2668500</v>
      </c>
      <c r="E15" s="78">
        <v>2705483.6</v>
      </c>
      <c r="F15" s="79"/>
      <c r="G15" s="80"/>
      <c r="H15" s="7"/>
      <c r="I15" s="10"/>
      <c r="J15" s="10"/>
      <c r="K15" s="79"/>
      <c r="L15" s="79"/>
      <c r="M15" s="1"/>
      <c r="N15" s="7"/>
      <c r="O15" s="7"/>
      <c r="P15" s="7"/>
      <c r="Q15"/>
      <c r="R15"/>
      <c r="S15"/>
      <c r="T15" s="56"/>
      <c r="U15" s="5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57" s="52" customFormat="1" ht="15" customHeight="1" x14ac:dyDescent="0.35">
      <c r="A16" s="7" t="s">
        <v>227</v>
      </c>
      <c r="B16" s="10">
        <v>45029</v>
      </c>
      <c r="C16" s="10">
        <v>45127</v>
      </c>
      <c r="D16" s="77">
        <v>18794450</v>
      </c>
      <c r="E16" s="78">
        <v>19038902.43</v>
      </c>
      <c r="F16" s="79"/>
      <c r="G16" s="80"/>
      <c r="H16" s="7"/>
      <c r="I16" s="10"/>
      <c r="J16" s="10"/>
      <c r="K16" s="79"/>
      <c r="L16" s="79"/>
      <c r="M16" s="1"/>
      <c r="N16" s="7"/>
      <c r="O16" s="7"/>
      <c r="P16" s="7"/>
      <c r="Q16"/>
      <c r="R16"/>
      <c r="S16"/>
      <c r="T16" s="56"/>
      <c r="U16" s="5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52" customFormat="1" ht="15" customHeight="1" x14ac:dyDescent="0.35">
      <c r="A17" s="7" t="s">
        <v>228</v>
      </c>
      <c r="B17" s="10">
        <v>45092</v>
      </c>
      <c r="C17" s="10">
        <v>45127</v>
      </c>
      <c r="D17" s="77">
        <v>1050400</v>
      </c>
      <c r="E17" s="78">
        <v>1053243.52</v>
      </c>
      <c r="F17" s="79"/>
      <c r="G17" s="80"/>
      <c r="H17" s="7"/>
      <c r="I17" s="10"/>
      <c r="J17" s="10"/>
      <c r="K17" s="79"/>
      <c r="L17" s="79"/>
      <c r="M17" s="1"/>
      <c r="N17" s="7"/>
      <c r="O17" s="7"/>
      <c r="P17" s="7"/>
      <c r="Q17"/>
      <c r="R17"/>
      <c r="S17"/>
      <c r="T17" s="56"/>
      <c r="U17" s="56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52" customFormat="1" ht="15" customHeight="1" x14ac:dyDescent="0.35">
      <c r="A18" s="7" t="s">
        <v>229</v>
      </c>
      <c r="B18" s="10">
        <v>45029</v>
      </c>
      <c r="C18" s="10">
        <v>45127</v>
      </c>
      <c r="D18" s="77">
        <v>715700</v>
      </c>
      <c r="E18" s="78">
        <v>723881.69</v>
      </c>
      <c r="F18" s="79"/>
      <c r="G18" s="80"/>
      <c r="H18" s="7"/>
      <c r="I18" s="10"/>
      <c r="J18" s="10"/>
      <c r="K18" s="79"/>
      <c r="L18" s="79"/>
      <c r="M18" s="1"/>
      <c r="N18" s="7"/>
      <c r="O18" s="7"/>
      <c r="P18" s="7"/>
      <c r="Q18"/>
      <c r="R18"/>
      <c r="S18"/>
      <c r="T18" s="56"/>
      <c r="U18" s="56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52" customFormat="1" ht="15" customHeight="1" x14ac:dyDescent="0.35">
      <c r="A19" s="7" t="s">
        <v>230</v>
      </c>
      <c r="B19" s="10">
        <v>45029</v>
      </c>
      <c r="C19" s="10">
        <v>45127</v>
      </c>
      <c r="D19" s="77">
        <v>697500</v>
      </c>
      <c r="E19" s="78">
        <v>707166.88</v>
      </c>
      <c r="F19" s="79"/>
      <c r="G19" s="80"/>
      <c r="H19" s="7"/>
      <c r="I19" s="10"/>
      <c r="J19" s="10"/>
      <c r="K19" s="79"/>
      <c r="L19" s="79"/>
      <c r="M19" s="1"/>
      <c r="N19" s="7"/>
      <c r="O19" s="7"/>
      <c r="P19" s="7"/>
      <c r="Q19"/>
      <c r="R19"/>
      <c r="S19"/>
      <c r="T19" s="56"/>
      <c r="U19" s="56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s="52" customFormat="1" ht="15" customHeight="1" x14ac:dyDescent="0.35">
      <c r="A20" s="7" t="s">
        <v>231</v>
      </c>
      <c r="B20" s="10">
        <v>45029</v>
      </c>
      <c r="C20" s="10">
        <v>45127</v>
      </c>
      <c r="D20" s="77">
        <v>1235050</v>
      </c>
      <c r="E20" s="78">
        <v>1251444.45</v>
      </c>
      <c r="F20" s="79"/>
      <c r="G20" s="80"/>
      <c r="H20" s="7"/>
      <c r="I20" s="10"/>
      <c r="J20" s="10"/>
      <c r="K20" s="79"/>
      <c r="L20" s="79"/>
      <c r="M20" s="1"/>
      <c r="N20" s="7"/>
      <c r="O20" s="7"/>
      <c r="P20" s="7"/>
      <c r="Q20"/>
      <c r="R20"/>
      <c r="S20"/>
      <c r="T20" s="56"/>
      <c r="U20" s="56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52" customFormat="1" ht="15" customHeight="1" x14ac:dyDescent="0.35">
      <c r="A21" s="7" t="s">
        <v>232</v>
      </c>
      <c r="B21" s="10">
        <v>45029</v>
      </c>
      <c r="C21" s="10">
        <v>45127</v>
      </c>
      <c r="D21" s="77">
        <v>33701750.719999999</v>
      </c>
      <c r="E21" s="78">
        <v>34067526.990000002</v>
      </c>
      <c r="F21" s="79"/>
      <c r="G21" s="80"/>
      <c r="H21" s="7"/>
      <c r="I21" s="10"/>
      <c r="J21" s="10"/>
      <c r="K21" s="79"/>
      <c r="L21" s="79"/>
      <c r="M21" s="1"/>
      <c r="N21" s="7"/>
      <c r="O21" s="7"/>
      <c r="P21" s="7"/>
      <c r="Q21"/>
      <c r="R21"/>
      <c r="S21"/>
      <c r="T21" s="56"/>
      <c r="U21" s="56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52" customFormat="1" ht="15" customHeight="1" x14ac:dyDescent="0.35">
      <c r="A22" s="7" t="s">
        <v>233</v>
      </c>
      <c r="B22" s="10">
        <v>45092</v>
      </c>
      <c r="C22" s="10">
        <v>45127</v>
      </c>
      <c r="D22" s="77">
        <v>654000</v>
      </c>
      <c r="E22" s="78">
        <v>655797.68000000005</v>
      </c>
      <c r="F22" s="79"/>
      <c r="G22" s="80"/>
      <c r="H22" s="7"/>
      <c r="I22" s="10"/>
      <c r="J22" s="10"/>
      <c r="K22" s="79"/>
      <c r="L22" s="79"/>
      <c r="M22" s="1"/>
      <c r="N22" s="7"/>
      <c r="O22" s="7"/>
      <c r="P22" s="7"/>
      <c r="Q22"/>
      <c r="R22"/>
      <c r="S22"/>
      <c r="T22" s="56"/>
      <c r="U22" s="56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52" customFormat="1" ht="15" customHeight="1" x14ac:dyDescent="0.35">
      <c r="A23" s="7" t="s">
        <v>234</v>
      </c>
      <c r="B23" s="10">
        <v>45092</v>
      </c>
      <c r="C23" s="10">
        <v>45127</v>
      </c>
      <c r="D23" s="77">
        <v>3146600</v>
      </c>
      <c r="E23" s="78">
        <v>3154855.59</v>
      </c>
      <c r="F23" s="79"/>
      <c r="G23" s="80"/>
      <c r="H23" s="7"/>
      <c r="I23" s="10"/>
      <c r="J23" s="10"/>
      <c r="K23" s="79"/>
      <c r="L23" s="79"/>
      <c r="M23" s="1"/>
      <c r="N23" s="7"/>
      <c r="O23" s="7"/>
      <c r="P23" s="7"/>
      <c r="Q23"/>
      <c r="R23"/>
      <c r="S23"/>
      <c r="T23" s="56"/>
      <c r="U23" s="56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s="52" customFormat="1" ht="15" customHeight="1" x14ac:dyDescent="0.35">
      <c r="A24" s="7" t="s">
        <v>235</v>
      </c>
      <c r="B24" s="10">
        <v>45029</v>
      </c>
      <c r="C24" s="10">
        <v>45127</v>
      </c>
      <c r="D24" s="77">
        <v>6252238.9800000004</v>
      </c>
      <c r="E24" s="78">
        <v>6322597.6100000003</v>
      </c>
      <c r="F24" s="79"/>
      <c r="G24" s="80"/>
      <c r="H24" s="7"/>
      <c r="I24" s="10"/>
      <c r="J24" s="10"/>
      <c r="K24" s="79"/>
      <c r="L24" s="79"/>
      <c r="M24" s="1"/>
      <c r="N24" s="7"/>
      <c r="O24" s="7"/>
      <c r="P24" s="7"/>
      <c r="Q24"/>
      <c r="R24"/>
      <c r="S24"/>
      <c r="T24" s="56"/>
      <c r="U24" s="56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52" customFormat="1" ht="15" customHeight="1" x14ac:dyDescent="0.35">
      <c r="A25" s="7" t="s">
        <v>236</v>
      </c>
      <c r="B25" s="10">
        <v>45029</v>
      </c>
      <c r="C25" s="10">
        <v>45127</v>
      </c>
      <c r="D25" s="77">
        <v>47093280</v>
      </c>
      <c r="E25" s="78">
        <v>47731030.859999999</v>
      </c>
      <c r="F25" s="79"/>
      <c r="G25" s="80"/>
      <c r="H25" s="7"/>
      <c r="I25" s="10"/>
      <c r="J25" s="10"/>
      <c r="K25" s="79"/>
      <c r="L25" s="79"/>
      <c r="M25" s="1"/>
      <c r="N25" s="7"/>
      <c r="O25" s="7"/>
      <c r="P25" s="7"/>
      <c r="Q25"/>
      <c r="R25"/>
      <c r="S25"/>
      <c r="T25" s="56"/>
      <c r="U25" s="56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52" customFormat="1" ht="15" customHeight="1" x14ac:dyDescent="0.35">
      <c r="A26" s="7" t="s">
        <v>237</v>
      </c>
      <c r="B26" s="10">
        <v>45092</v>
      </c>
      <c r="C26" s="10">
        <v>45127</v>
      </c>
      <c r="D26" s="77">
        <v>214740</v>
      </c>
      <c r="E26" s="78">
        <v>215325.79</v>
      </c>
      <c r="F26" s="79"/>
      <c r="G26" s="80"/>
      <c r="H26" s="7"/>
      <c r="I26" s="10"/>
      <c r="J26" s="10"/>
      <c r="K26" s="79"/>
      <c r="L26" s="79"/>
      <c r="M26" s="1"/>
      <c r="N26" s="7"/>
      <c r="O26" s="7"/>
      <c r="P26" s="7"/>
      <c r="Q26"/>
      <c r="R26"/>
      <c r="S26"/>
      <c r="T26" s="56"/>
      <c r="U26" s="5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s="52" customFormat="1" ht="15" customHeight="1" x14ac:dyDescent="0.35">
      <c r="A27" s="7" t="s">
        <v>238</v>
      </c>
      <c r="B27" s="10">
        <v>45092</v>
      </c>
      <c r="C27" s="10">
        <v>45127</v>
      </c>
      <c r="D27" s="77">
        <v>213390</v>
      </c>
      <c r="E27" s="78">
        <v>213971.36</v>
      </c>
      <c r="F27" s="79"/>
      <c r="G27" s="80"/>
      <c r="H27" s="7"/>
      <c r="I27" s="10"/>
      <c r="J27" s="10"/>
      <c r="K27" s="79"/>
      <c r="L27" s="79"/>
      <c r="M27" s="1"/>
      <c r="N27" s="7"/>
      <c r="O27" s="7"/>
      <c r="P27" s="7"/>
      <c r="Q27"/>
      <c r="R27"/>
      <c r="S27"/>
      <c r="T27" s="56"/>
      <c r="U27" s="56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52" customFormat="1" ht="15" customHeight="1" x14ac:dyDescent="0.35">
      <c r="A28" s="7" t="s">
        <v>239</v>
      </c>
      <c r="B28" s="10">
        <v>45092</v>
      </c>
      <c r="C28" s="10">
        <v>45127</v>
      </c>
      <c r="D28" s="77">
        <v>62670</v>
      </c>
      <c r="E28" s="78">
        <v>62798.12</v>
      </c>
      <c r="F28" s="79"/>
      <c r="G28" s="80"/>
      <c r="H28" s="7"/>
      <c r="I28" s="10"/>
      <c r="J28" s="10"/>
      <c r="K28" s="79"/>
      <c r="L28" s="79"/>
      <c r="M28" s="1"/>
      <c r="N28" s="7"/>
      <c r="O28" s="7"/>
      <c r="P28" s="7"/>
      <c r="Q28"/>
      <c r="R28"/>
      <c r="S28"/>
      <c r="T28" s="56"/>
      <c r="U28" s="56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52" customFormat="1" ht="15" customHeight="1" x14ac:dyDescent="0.35">
      <c r="A29" s="7" t="s">
        <v>240</v>
      </c>
      <c r="B29" s="10">
        <v>45029</v>
      </c>
      <c r="C29" s="10">
        <v>45127</v>
      </c>
      <c r="D29" s="77">
        <v>2905000</v>
      </c>
      <c r="E29" s="78">
        <v>2942617.78</v>
      </c>
      <c r="F29" s="79"/>
      <c r="G29" s="80"/>
      <c r="H29" s="7"/>
      <c r="I29" s="10"/>
      <c r="J29" s="10"/>
      <c r="K29" s="79"/>
      <c r="L29" s="79"/>
      <c r="M29" s="1"/>
      <c r="N29" s="7"/>
      <c r="O29" s="7"/>
      <c r="P29" s="7"/>
      <c r="Q29"/>
      <c r="R29"/>
      <c r="S29"/>
      <c r="T29" s="56"/>
      <c r="U29" s="56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52" customFormat="1" ht="15" customHeight="1" x14ac:dyDescent="0.35">
      <c r="A30" s="7" t="s">
        <v>241</v>
      </c>
      <c r="B30" s="10">
        <v>45092</v>
      </c>
      <c r="C30" s="10">
        <v>45127</v>
      </c>
      <c r="D30" s="77">
        <v>238200</v>
      </c>
      <c r="E30" s="78">
        <v>238886.51</v>
      </c>
      <c r="F30" s="79"/>
      <c r="G30" s="80"/>
      <c r="H30" s="7"/>
      <c r="I30" s="10"/>
      <c r="J30" s="10"/>
      <c r="K30" s="79"/>
      <c r="L30" s="79"/>
      <c r="M30" s="1"/>
      <c r="N30" s="7"/>
      <c r="O30" s="7"/>
      <c r="P30" s="7"/>
      <c r="Q30"/>
      <c r="R30"/>
      <c r="S30"/>
      <c r="T30" s="56"/>
      <c r="U30" s="56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s="52" customFormat="1" ht="15" customHeight="1" x14ac:dyDescent="0.35">
      <c r="A31" s="7" t="s">
        <v>242</v>
      </c>
      <c r="B31" s="10">
        <v>45092</v>
      </c>
      <c r="C31" s="10">
        <v>45127</v>
      </c>
      <c r="D31" s="77">
        <v>387120</v>
      </c>
      <c r="E31" s="78">
        <v>388017.51</v>
      </c>
      <c r="F31" s="79"/>
      <c r="G31" s="80"/>
      <c r="H31" s="7"/>
      <c r="I31" s="10"/>
      <c r="J31" s="10"/>
      <c r="K31" s="79"/>
      <c r="L31" s="79"/>
      <c r="M31" s="1"/>
      <c r="N31" s="7"/>
      <c r="O31" s="7"/>
      <c r="P31" s="7"/>
      <c r="Q31"/>
      <c r="R31"/>
      <c r="S31"/>
      <c r="T31" s="56"/>
      <c r="U31" s="56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s="52" customFormat="1" ht="15" customHeight="1" x14ac:dyDescent="0.35">
      <c r="A32" s="7" t="s">
        <v>243</v>
      </c>
      <c r="B32" s="10">
        <v>45092</v>
      </c>
      <c r="C32" s="10">
        <v>45127</v>
      </c>
      <c r="D32" s="77">
        <v>12060</v>
      </c>
      <c r="E32" s="78">
        <v>12092.75</v>
      </c>
      <c r="F32" s="79"/>
      <c r="G32" s="80"/>
      <c r="H32" s="7"/>
      <c r="I32" s="10"/>
      <c r="J32" s="10"/>
      <c r="K32" s="79"/>
      <c r="L32" s="79"/>
      <c r="M32" s="1"/>
      <c r="N32" s="7"/>
      <c r="O32" s="7"/>
      <c r="P32" s="7"/>
      <c r="Q32"/>
      <c r="R32"/>
      <c r="S32"/>
      <c r="T32" s="56"/>
      <c r="U32" s="56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s="52" customFormat="1" ht="15" customHeight="1" x14ac:dyDescent="0.35">
      <c r="A33" s="7" t="s">
        <v>244</v>
      </c>
      <c r="B33" s="10">
        <v>45029</v>
      </c>
      <c r="C33" s="10">
        <v>45127</v>
      </c>
      <c r="D33" s="77">
        <v>10967550</v>
      </c>
      <c r="E33" s="78">
        <v>11112304.130000001</v>
      </c>
      <c r="F33" s="79"/>
      <c r="G33" s="80"/>
      <c r="H33" s="7"/>
      <c r="I33" s="10"/>
      <c r="J33" s="10"/>
      <c r="K33" s="79"/>
      <c r="L33" s="79"/>
      <c r="M33" s="1"/>
      <c r="N33" s="7"/>
      <c r="O33" s="7"/>
      <c r="P33" s="7"/>
      <c r="Q33"/>
      <c r="R33"/>
      <c r="S33"/>
      <c r="T33" s="56"/>
      <c r="U33" s="56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s="52" customFormat="1" ht="15" customHeight="1" x14ac:dyDescent="0.35">
      <c r="A34" s="7" t="s">
        <v>245</v>
      </c>
      <c r="B34" s="10">
        <v>45029</v>
      </c>
      <c r="C34" s="10">
        <v>45127</v>
      </c>
      <c r="D34" s="77">
        <v>1014500</v>
      </c>
      <c r="E34" s="78">
        <v>1028560.28</v>
      </c>
      <c r="F34" s="79"/>
      <c r="G34" s="80"/>
      <c r="H34" s="7"/>
      <c r="I34" s="10"/>
      <c r="J34" s="10"/>
      <c r="K34" s="79"/>
      <c r="L34" s="79"/>
      <c r="M34" s="1"/>
      <c r="N34" s="7"/>
      <c r="O34" s="7"/>
      <c r="P34" s="7"/>
      <c r="Q34"/>
      <c r="R34"/>
      <c r="S34"/>
      <c r="T34" s="56"/>
      <c r="U34" s="56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s="52" customFormat="1" ht="15" customHeight="1" x14ac:dyDescent="0.35">
      <c r="A35" s="7" t="s">
        <v>246</v>
      </c>
      <c r="B35" s="10">
        <v>45029</v>
      </c>
      <c r="C35" s="10">
        <v>45127</v>
      </c>
      <c r="D35" s="77">
        <v>5323759.45</v>
      </c>
      <c r="E35" s="78">
        <v>5381354.0499999998</v>
      </c>
      <c r="F35" s="79"/>
      <c r="G35" s="80"/>
      <c r="H35" s="7"/>
      <c r="I35" s="10"/>
      <c r="J35" s="10"/>
      <c r="K35" s="79"/>
      <c r="L35" s="79"/>
      <c r="M35" s="1"/>
      <c r="N35" s="7"/>
      <c r="O35" s="7"/>
      <c r="P35" s="7"/>
      <c r="Q35"/>
      <c r="R35"/>
      <c r="S35"/>
      <c r="T35" s="56"/>
      <c r="U35" s="56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s="52" customFormat="1" ht="15" customHeight="1" x14ac:dyDescent="0.35">
      <c r="A36" s="7" t="s">
        <v>247</v>
      </c>
      <c r="B36" s="10">
        <v>45029</v>
      </c>
      <c r="C36" s="10">
        <v>45127</v>
      </c>
      <c r="D36" s="77">
        <v>992800</v>
      </c>
      <c r="E36" s="78">
        <v>1006946.73</v>
      </c>
      <c r="F36" s="79"/>
      <c r="G36" s="80"/>
      <c r="H36" s="7"/>
      <c r="I36" s="10"/>
      <c r="J36" s="10"/>
      <c r="K36" s="79"/>
      <c r="L36" s="79"/>
      <c r="M36" s="1"/>
      <c r="N36" s="7"/>
      <c r="O36" s="7"/>
      <c r="P36" s="7"/>
      <c r="Q36"/>
      <c r="R36"/>
      <c r="S36"/>
      <c r="T36" s="56"/>
      <c r="U36" s="5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s="52" customFormat="1" ht="15" customHeight="1" x14ac:dyDescent="0.35">
      <c r="A37" s="7" t="s">
        <v>248</v>
      </c>
      <c r="B37" s="10">
        <v>45029</v>
      </c>
      <c r="C37" s="10">
        <v>45127</v>
      </c>
      <c r="D37" s="77">
        <v>470050</v>
      </c>
      <c r="E37" s="78">
        <v>476493.28</v>
      </c>
      <c r="F37" s="79"/>
      <c r="G37" s="80"/>
      <c r="H37" s="7"/>
      <c r="I37" s="10"/>
      <c r="J37" s="10"/>
      <c r="K37" s="79"/>
      <c r="L37" s="79"/>
      <c r="M37" s="1"/>
      <c r="N37" s="7"/>
      <c r="O37" s="7"/>
      <c r="P37" s="7"/>
      <c r="Q37"/>
      <c r="R37"/>
      <c r="S37"/>
      <c r="T37" s="56"/>
      <c r="U37" s="56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s="52" customFormat="1" ht="15" customHeight="1" x14ac:dyDescent="0.35">
      <c r="A38" s="7" t="s">
        <v>249</v>
      </c>
      <c r="B38" s="10">
        <v>45029</v>
      </c>
      <c r="C38" s="10">
        <v>45127</v>
      </c>
      <c r="D38" s="77">
        <v>379000</v>
      </c>
      <c r="E38" s="78">
        <v>384277.32</v>
      </c>
      <c r="F38" s="79"/>
      <c r="G38" s="80"/>
      <c r="H38" s="7"/>
      <c r="I38" s="10"/>
      <c r="J38" s="10"/>
      <c r="K38" s="79"/>
      <c r="L38" s="79"/>
      <c r="M38" s="1"/>
      <c r="N38" s="7"/>
      <c r="O38" s="7"/>
      <c r="P38" s="7"/>
      <c r="Q38"/>
      <c r="R38"/>
      <c r="S38"/>
      <c r="T38" s="56"/>
      <c r="U38" s="56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s="52" customFormat="1" ht="15" customHeight="1" x14ac:dyDescent="0.35">
      <c r="A39" s="7" t="s">
        <v>250</v>
      </c>
      <c r="B39" s="10">
        <v>45092</v>
      </c>
      <c r="C39" s="10">
        <v>45127</v>
      </c>
      <c r="D39" s="77">
        <v>2647400</v>
      </c>
      <c r="E39" s="78">
        <v>2654732.73</v>
      </c>
      <c r="F39" s="79"/>
      <c r="G39" s="80"/>
      <c r="H39" s="7"/>
      <c r="I39" s="10"/>
      <c r="J39" s="10"/>
      <c r="K39" s="79"/>
      <c r="L39" s="79"/>
      <c r="M39" s="1"/>
      <c r="N39" s="7"/>
      <c r="O39" s="7"/>
      <c r="P39" s="7"/>
      <c r="Q39"/>
      <c r="R39"/>
      <c r="S39"/>
      <c r="T39" s="56"/>
      <c r="U39" s="56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s="52" customFormat="1" ht="15" customHeight="1" x14ac:dyDescent="0.35">
      <c r="A40" s="7" t="s">
        <v>251</v>
      </c>
      <c r="B40" s="10">
        <v>45092</v>
      </c>
      <c r="C40" s="10">
        <v>45127</v>
      </c>
      <c r="D40" s="77">
        <v>1224520</v>
      </c>
      <c r="E40" s="78">
        <v>1227924.46</v>
      </c>
      <c r="F40" s="79"/>
      <c r="G40" s="80"/>
      <c r="H40" s="7"/>
      <c r="I40" s="10"/>
      <c r="J40" s="10"/>
      <c r="K40" s="79"/>
      <c r="L40" s="79"/>
      <c r="M40" s="1"/>
      <c r="N40" s="7"/>
      <c r="O40" s="7"/>
      <c r="P40" s="7"/>
      <c r="Q40"/>
      <c r="R40"/>
      <c r="S40"/>
      <c r="T40" s="56"/>
      <c r="U40" s="56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s="52" customFormat="1" ht="15" customHeight="1" x14ac:dyDescent="0.35">
      <c r="A41" s="7" t="s">
        <v>252</v>
      </c>
      <c r="B41" s="10">
        <v>45029</v>
      </c>
      <c r="C41" s="10">
        <v>45127</v>
      </c>
      <c r="D41" s="77">
        <v>15602820</v>
      </c>
      <c r="E41" s="78">
        <v>15825543.189999999</v>
      </c>
      <c r="F41" s="79"/>
      <c r="G41" s="80"/>
      <c r="H41" s="7"/>
      <c r="I41" s="10"/>
      <c r="J41" s="10"/>
      <c r="K41" s="79"/>
      <c r="L41" s="79"/>
      <c r="M41" s="1"/>
      <c r="N41" s="7"/>
      <c r="O41" s="7"/>
      <c r="P41" s="7"/>
      <c r="Q41"/>
      <c r="R41"/>
      <c r="S41"/>
      <c r="T41" s="56"/>
      <c r="U41" s="56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s="52" customFormat="1" ht="15" customHeight="1" x14ac:dyDescent="0.35">
      <c r="A42" s="7" t="s">
        <v>253</v>
      </c>
      <c r="B42" s="10">
        <v>45092</v>
      </c>
      <c r="C42" s="10">
        <v>45127</v>
      </c>
      <c r="D42" s="77">
        <v>393600</v>
      </c>
      <c r="E42" s="78">
        <v>394657.8</v>
      </c>
      <c r="F42" s="79"/>
      <c r="G42" s="80"/>
      <c r="H42" s="7"/>
      <c r="I42" s="10"/>
      <c r="J42" s="10"/>
      <c r="K42" s="79"/>
      <c r="L42" s="79"/>
      <c r="M42" s="1"/>
      <c r="N42" s="7"/>
      <c r="O42" s="7"/>
      <c r="P42" s="7"/>
      <c r="Q42"/>
      <c r="R42"/>
      <c r="S42"/>
      <c r="T42" s="56"/>
      <c r="U42" s="56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52" customFormat="1" ht="15" customHeight="1" x14ac:dyDescent="0.35">
      <c r="A43" s="7" t="s">
        <v>254</v>
      </c>
      <c r="B43" s="10">
        <v>45085</v>
      </c>
      <c r="C43" s="81" t="s">
        <v>96</v>
      </c>
      <c r="D43" s="77">
        <v>29681261.5</v>
      </c>
      <c r="E43" s="78">
        <v>29702528.780000001</v>
      </c>
      <c r="F43" s="79"/>
      <c r="G43" s="80"/>
      <c r="H43" s="7"/>
      <c r="I43" s="10"/>
      <c r="J43" s="10"/>
      <c r="K43" s="79"/>
      <c r="L43" s="79"/>
      <c r="M43" s="1"/>
      <c r="N43" s="7"/>
      <c r="O43" s="7"/>
      <c r="P43" s="7"/>
      <c r="Q43"/>
      <c r="R43"/>
      <c r="S43"/>
      <c r="T43" s="56"/>
      <c r="U43" s="56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s="52" customFormat="1" ht="15" customHeight="1" x14ac:dyDescent="0.35">
      <c r="A44" s="7" t="s">
        <v>255</v>
      </c>
      <c r="B44" s="10">
        <v>45034</v>
      </c>
      <c r="C44" s="81" t="s">
        <v>96</v>
      </c>
      <c r="D44" s="77">
        <v>13047489.630000001</v>
      </c>
      <c r="E44" s="78">
        <v>13088547.41</v>
      </c>
      <c r="F44" s="79"/>
      <c r="G44" s="80"/>
      <c r="H44" s="7"/>
      <c r="I44" s="10"/>
      <c r="J44" s="10"/>
      <c r="K44" s="79"/>
      <c r="L44" s="79"/>
      <c r="M44" s="1"/>
      <c r="N44" s="7"/>
      <c r="O44" s="7"/>
      <c r="P44" s="7"/>
      <c r="Q44"/>
      <c r="R44"/>
      <c r="S44"/>
      <c r="T44" s="56"/>
      <c r="U44" s="56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s="52" customFormat="1" ht="15" customHeight="1" x14ac:dyDescent="0.35">
      <c r="A45" s="7" t="s">
        <v>256</v>
      </c>
      <c r="B45" s="10">
        <v>45029</v>
      </c>
      <c r="C45" s="10">
        <v>45127</v>
      </c>
      <c r="D45" s="77">
        <v>6305068.2699999996</v>
      </c>
      <c r="E45" s="78">
        <v>6359859.3399999999</v>
      </c>
      <c r="F45" s="79"/>
      <c r="G45" s="80"/>
      <c r="H45" s="7"/>
      <c r="I45" s="10"/>
      <c r="J45" s="10"/>
      <c r="K45" s="79"/>
      <c r="L45" s="79"/>
      <c r="M45" s="1"/>
      <c r="N45" s="7"/>
      <c r="O45" s="7"/>
      <c r="P45" s="7"/>
      <c r="Q45"/>
      <c r="R45"/>
      <c r="S45"/>
      <c r="T45" s="56"/>
      <c r="U45" s="56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52" customFormat="1" ht="15" customHeight="1" x14ac:dyDescent="0.35">
      <c r="A46" s="7" t="s">
        <v>257</v>
      </c>
      <c r="B46" s="10">
        <v>45092</v>
      </c>
      <c r="C46" s="10">
        <v>45127</v>
      </c>
      <c r="D46" s="77">
        <v>640600</v>
      </c>
      <c r="E46" s="78">
        <v>642313.04</v>
      </c>
      <c r="F46" s="79"/>
      <c r="G46" s="80"/>
      <c r="H46" s="7"/>
      <c r="I46" s="10"/>
      <c r="J46" s="10"/>
      <c r="K46" s="79"/>
      <c r="L46" s="79"/>
      <c r="M46" s="1"/>
      <c r="N46" s="7"/>
      <c r="O46" s="7"/>
      <c r="P46" s="7"/>
      <c r="Q46"/>
      <c r="R46"/>
      <c r="S46"/>
      <c r="T46" s="56"/>
      <c r="U46" s="5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52" customFormat="1" ht="15" customHeight="1" x14ac:dyDescent="0.35">
      <c r="A47" s="7" t="s">
        <v>258</v>
      </c>
      <c r="B47" s="10">
        <v>45029</v>
      </c>
      <c r="C47" s="10">
        <v>45127</v>
      </c>
      <c r="D47" s="77">
        <v>7404040</v>
      </c>
      <c r="E47" s="78">
        <v>7454327.0800000001</v>
      </c>
      <c r="F47" s="79"/>
      <c r="G47" s="80"/>
      <c r="H47" s="7"/>
      <c r="I47" s="10"/>
      <c r="J47" s="10"/>
      <c r="K47" s="79"/>
      <c r="L47" s="79"/>
      <c r="M47" s="1"/>
      <c r="N47" s="7"/>
      <c r="O47" s="7"/>
      <c r="P47" s="7"/>
      <c r="Q47"/>
      <c r="R47"/>
      <c r="S47"/>
      <c r="T47" s="56"/>
      <c r="U47" s="56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s="52" customFormat="1" ht="15" customHeight="1" x14ac:dyDescent="0.35">
      <c r="A48" s="7" t="s">
        <v>259</v>
      </c>
      <c r="B48" s="10">
        <v>45029</v>
      </c>
      <c r="C48" s="10">
        <v>45127</v>
      </c>
      <c r="D48" s="77">
        <v>4345000</v>
      </c>
      <c r="E48" s="78">
        <v>4404402.8600000003</v>
      </c>
      <c r="F48" s="79"/>
      <c r="G48" s="80"/>
      <c r="H48" s="7"/>
      <c r="I48" s="10"/>
      <c r="J48" s="10"/>
      <c r="K48" s="79"/>
      <c r="L48" s="79"/>
      <c r="M48" s="1"/>
      <c r="N48" s="7"/>
      <c r="O48" s="7"/>
      <c r="P48" s="7"/>
      <c r="Q48"/>
      <c r="R48"/>
      <c r="S48"/>
      <c r="T48" s="56"/>
      <c r="U48" s="56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s="52" customFormat="1" ht="15" customHeight="1" x14ac:dyDescent="0.35">
      <c r="A49" s="7" t="s">
        <v>260</v>
      </c>
      <c r="B49" s="10">
        <v>45029</v>
      </c>
      <c r="C49" s="10">
        <v>45127</v>
      </c>
      <c r="D49" s="77">
        <v>1945700</v>
      </c>
      <c r="E49" s="78">
        <v>1972460.23</v>
      </c>
      <c r="F49" s="79"/>
      <c r="G49" s="80"/>
      <c r="H49" s="7"/>
      <c r="I49" s="10"/>
      <c r="J49" s="10"/>
      <c r="K49" s="79"/>
      <c r="L49" s="79"/>
      <c r="M49" s="1"/>
      <c r="N49" s="7"/>
      <c r="O49" s="7"/>
      <c r="P49" s="7"/>
      <c r="Q49"/>
      <c r="R49"/>
      <c r="S49"/>
      <c r="T49" s="56"/>
      <c r="U49" s="56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s="52" customFormat="1" ht="15" customHeight="1" x14ac:dyDescent="0.35">
      <c r="A50" s="7" t="s">
        <v>261</v>
      </c>
      <c r="B50" s="10">
        <v>45029</v>
      </c>
      <c r="C50" s="10">
        <v>45127</v>
      </c>
      <c r="D50" s="77">
        <v>388500</v>
      </c>
      <c r="E50" s="78">
        <v>393867.51</v>
      </c>
      <c r="F50" s="79"/>
      <c r="G50" s="80"/>
      <c r="H50" s="7"/>
      <c r="I50" s="10"/>
      <c r="J50" s="10"/>
      <c r="K50" s="79"/>
      <c r="L50" s="79"/>
      <c r="M50" s="1"/>
      <c r="N50" s="7"/>
      <c r="O50" s="7"/>
      <c r="P50" s="7"/>
      <c r="Q50"/>
      <c r="R50"/>
      <c r="S50"/>
      <c r="T50" s="56"/>
      <c r="U50" s="56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s="52" customFormat="1" ht="15" customHeight="1" x14ac:dyDescent="0.35">
      <c r="A51" s="7" t="s">
        <v>262</v>
      </c>
      <c r="B51" s="10">
        <v>45029</v>
      </c>
      <c r="C51" s="10">
        <v>45127</v>
      </c>
      <c r="D51" s="77">
        <v>454000</v>
      </c>
      <c r="E51" s="78">
        <v>460367.25</v>
      </c>
      <c r="F51" s="79"/>
      <c r="G51" s="80"/>
      <c r="H51" s="7"/>
      <c r="I51" s="10"/>
      <c r="J51" s="10"/>
      <c r="K51" s="79"/>
      <c r="L51" s="79"/>
      <c r="M51" s="1"/>
      <c r="N51" s="7"/>
      <c r="O51" s="7"/>
      <c r="P51" s="7"/>
      <c r="Q51"/>
      <c r="R51"/>
      <c r="S51"/>
      <c r="T51" s="56"/>
      <c r="U51" s="56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s="52" customFormat="1" ht="15" customHeight="1" x14ac:dyDescent="0.35">
      <c r="A52" s="7" t="s">
        <v>263</v>
      </c>
      <c r="B52" s="10">
        <v>45029</v>
      </c>
      <c r="C52" s="10">
        <v>45127</v>
      </c>
      <c r="D52" s="77">
        <v>3312400</v>
      </c>
      <c r="E52" s="78">
        <v>3357409.19</v>
      </c>
      <c r="F52" s="79"/>
      <c r="G52" s="80"/>
      <c r="H52" s="7"/>
      <c r="I52" s="10"/>
      <c r="J52" s="10"/>
      <c r="K52" s="79"/>
      <c r="L52" s="79"/>
      <c r="M52" s="1"/>
      <c r="N52" s="7"/>
      <c r="O52" s="7"/>
      <c r="P52" s="7"/>
      <c r="Q52"/>
      <c r="R52"/>
      <c r="S52"/>
      <c r="T52" s="56"/>
      <c r="U52" s="56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s="52" customFormat="1" ht="15" customHeight="1" x14ac:dyDescent="0.35">
      <c r="A53" s="7" t="s">
        <v>264</v>
      </c>
      <c r="B53" s="10">
        <v>45029</v>
      </c>
      <c r="C53" s="10">
        <v>45127</v>
      </c>
      <c r="D53" s="77">
        <v>719500</v>
      </c>
      <c r="E53" s="78">
        <v>729531.71</v>
      </c>
      <c r="F53" s="79"/>
      <c r="G53" s="80"/>
      <c r="H53" s="7"/>
      <c r="I53" s="10"/>
      <c r="J53" s="10"/>
      <c r="K53" s="79"/>
      <c r="L53" s="79"/>
      <c r="M53" s="1"/>
      <c r="N53" s="7"/>
      <c r="O53" s="7"/>
      <c r="P53" s="7"/>
      <c r="Q53"/>
      <c r="R53"/>
      <c r="S53"/>
      <c r="T53" s="56"/>
      <c r="U53" s="56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52" customFormat="1" ht="15" customHeight="1" x14ac:dyDescent="0.35">
      <c r="A54" s="7" t="s">
        <v>100</v>
      </c>
      <c r="B54" s="10">
        <v>45107</v>
      </c>
      <c r="C54" s="10">
        <v>45107</v>
      </c>
      <c r="D54" s="77">
        <v>0</v>
      </c>
      <c r="E54" s="78">
        <v>0</v>
      </c>
      <c r="F54" s="79"/>
      <c r="G54" s="80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56"/>
      <c r="U54" s="56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s="52" customFormat="1" ht="15" customHeight="1" x14ac:dyDescent="0.35">
      <c r="A55" s="7" t="s">
        <v>101</v>
      </c>
      <c r="B55" s="82">
        <v>45107</v>
      </c>
      <c r="C55" s="10">
        <v>45107</v>
      </c>
      <c r="D55" s="77">
        <v>32459839.489999998</v>
      </c>
      <c r="E55" s="77">
        <v>32459839.489999998</v>
      </c>
      <c r="F55" s="79"/>
      <c r="G55" s="23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56"/>
      <c r="U55" s="56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s="52" customFormat="1" ht="15" customHeight="1" x14ac:dyDescent="0.35">
      <c r="A56" s="7"/>
      <c r="B56" s="7"/>
      <c r="C56" s="7"/>
      <c r="D56" s="7"/>
      <c r="E56" s="79"/>
      <c r="F56" s="79"/>
      <c r="G56" s="23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56"/>
      <c r="U56" s="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s="52" customFormat="1" ht="15" customHeight="1" x14ac:dyDescent="0.35">
      <c r="A57" s="7" t="str">
        <f>"MMF Unpaid Int Due to "&amp;MONTH($B$3)&amp;"/"&amp;DAY($B$3)</f>
        <v>MMF Unpaid Int Due to 6/30</v>
      </c>
      <c r="B57" s="7"/>
      <c r="C57" s="7" t="s">
        <v>102</v>
      </c>
      <c r="D57" s="83">
        <v>62093.89</v>
      </c>
      <c r="E57" s="84">
        <v>62093.89</v>
      </c>
      <c r="F57" s="79"/>
      <c r="G57" s="23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s="52" customFormat="1" ht="15" customHeight="1" x14ac:dyDescent="0.35">
      <c r="A58" s="7" t="str">
        <f>"MMF Unpaid Int Due to "&amp;MONTH($B$3)&amp;"/"&amp;DAY($B$3)</f>
        <v>MMF Unpaid Int Due to 6/30</v>
      </c>
      <c r="B58" s="7"/>
      <c r="C58" s="7" t="s">
        <v>103</v>
      </c>
      <c r="D58" s="83">
        <v>56.88</v>
      </c>
      <c r="E58" s="84">
        <v>56.88</v>
      </c>
      <c r="F58" s="79"/>
      <c r="G58" s="23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s="52" customFormat="1" ht="15" customHeight="1" x14ac:dyDescent="0.35">
      <c r="A59" s="7" t="s">
        <v>104</v>
      </c>
      <c r="B59" s="7"/>
      <c r="C59" s="7" t="s">
        <v>104</v>
      </c>
      <c r="D59" s="83">
        <v>0</v>
      </c>
      <c r="E59" s="84">
        <v>0</v>
      </c>
      <c r="F59" s="79"/>
      <c r="G59" s="23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s="52" customFormat="1" ht="15" customHeight="1" x14ac:dyDescent="0.35">
      <c r="A60" s="7" t="str">
        <f>"MMF Unpaid Int Due to "&amp;MONTH($B$3)&amp;"/"&amp;DAY($B$3)</f>
        <v>MMF Unpaid Int Due to 6/30</v>
      </c>
      <c r="B60" s="7"/>
      <c r="C60" s="7" t="s">
        <v>105</v>
      </c>
      <c r="D60" s="83">
        <v>15780.6</v>
      </c>
      <c r="E60" s="84">
        <v>15780.6</v>
      </c>
      <c r="F60" s="79"/>
      <c r="G60" s="23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s="52" customFormat="1" ht="15" customHeight="1" x14ac:dyDescent="0.35">
      <c r="A61" s="13" t="str">
        <f>"MMF Unpaid Int Due to "&amp;MONTH($B$3)&amp;"/"&amp;DAY($B$3)</f>
        <v>MMF Unpaid Int Due to 6/30</v>
      </c>
      <c r="B61" s="13"/>
      <c r="C61" s="13" t="s">
        <v>106</v>
      </c>
      <c r="D61" s="85">
        <v>710.76</v>
      </c>
      <c r="E61" s="86">
        <v>710.76</v>
      </c>
      <c r="F61" s="79"/>
      <c r="G61" s="23"/>
      <c r="H61" s="13"/>
      <c r="I61" s="7"/>
      <c r="J61" s="7"/>
      <c r="K61" s="7"/>
      <c r="L61" s="87"/>
      <c r="M61" s="7"/>
      <c r="N61" s="7"/>
      <c r="O61" s="7"/>
      <c r="P61" s="7"/>
      <c r="Q61" s="7"/>
      <c r="R61" s="7"/>
      <c r="S61" s="25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s="52" customFormat="1" ht="15" customHeight="1" x14ac:dyDescent="0.35">
      <c r="A62" s="9" t="s">
        <v>107</v>
      </c>
      <c r="B62" s="9"/>
      <c r="C62" s="9"/>
      <c r="D62" s="9"/>
      <c r="E62" s="88">
        <f>SUM(E10:E61)</f>
        <v>365885238.73000002</v>
      </c>
      <c r="F62" s="88"/>
      <c r="G62" s="89"/>
      <c r="H62" s="9"/>
      <c r="I62" s="9"/>
      <c r="J62" s="9"/>
      <c r="K62" s="9"/>
      <c r="L62" s="88"/>
      <c r="M62" s="9"/>
      <c r="N62" s="9"/>
      <c r="O62" s="7"/>
      <c r="P62" s="7"/>
      <c r="Q62" s="7"/>
      <c r="R62" s="7"/>
      <c r="S62" s="25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s="52" customFormat="1" ht="15" customHeight="1" x14ac:dyDescent="0.35">
      <c r="A63" s="9"/>
      <c r="B63" s="9"/>
      <c r="C63" s="9"/>
      <c r="D63" s="9"/>
      <c r="E63" s="88"/>
      <c r="F63" s="88"/>
      <c r="G63" s="89"/>
      <c r="H63" s="9"/>
      <c r="I63" s="9"/>
      <c r="J63" s="9"/>
      <c r="K63" s="9"/>
      <c r="L63" s="88"/>
      <c r="M63" s="9"/>
      <c r="N63" s="9"/>
      <c r="O63" s="7"/>
      <c r="P63" s="7"/>
      <c r="Q63" s="7"/>
      <c r="R63" s="7"/>
      <c r="S63" s="25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s="52" customFormat="1" ht="15" customHeight="1" x14ac:dyDescent="0.35">
      <c r="A64" s="9"/>
      <c r="B64" s="123" t="s">
        <v>108</v>
      </c>
      <c r="C64" s="124"/>
      <c r="D64" s="124"/>
      <c r="E64" s="125"/>
      <c r="F64" s="88"/>
      <c r="G64" s="89"/>
      <c r="H64" s="9"/>
      <c r="I64" s="9"/>
      <c r="J64" s="9"/>
      <c r="K64" s="9"/>
      <c r="L64" s="88"/>
      <c r="M64" s="9"/>
      <c r="N64" s="9"/>
      <c r="O64" s="7"/>
      <c r="P64" s="7"/>
      <c r="Q64" s="7"/>
      <c r="R64" s="7"/>
      <c r="S64" s="25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s="52" customFormat="1" ht="15" customHeight="1" x14ac:dyDescent="0.35">
      <c r="A65" s="15" t="s">
        <v>1</v>
      </c>
      <c r="B65" s="15" t="s">
        <v>2</v>
      </c>
      <c r="C65" s="15" t="s">
        <v>3</v>
      </c>
      <c r="D65" s="15" t="s">
        <v>12</v>
      </c>
      <c r="E65" s="15" t="s">
        <v>109</v>
      </c>
      <c r="F65" s="1"/>
      <c r="G65" s="23"/>
      <c r="H65" s="1"/>
      <c r="I65" s="1"/>
      <c r="J65" s="1"/>
      <c r="K65" s="1"/>
      <c r="L65" s="1"/>
      <c r="M65" s="7"/>
      <c r="N65" s="7"/>
      <c r="O65" s="7"/>
      <c r="P65" s="7"/>
      <c r="Q65" s="7"/>
      <c r="R65" s="7"/>
      <c r="S65" s="2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s="52" customFormat="1" ht="15" customHeight="1" x14ac:dyDescent="0.35">
      <c r="A66" s="7" t="s">
        <v>110</v>
      </c>
      <c r="B66" s="1"/>
      <c r="C66" s="10">
        <f>$B$3</f>
        <v>45107</v>
      </c>
      <c r="D66" s="77">
        <v>0</v>
      </c>
      <c r="E66" s="77">
        <v>0</v>
      </c>
      <c r="F66" s="1"/>
      <c r="G66" s="23"/>
      <c r="H66" s="31"/>
      <c r="I66" s="1"/>
      <c r="J66" s="1"/>
      <c r="K66" s="1"/>
      <c r="L66" s="1"/>
      <c r="M66" s="7"/>
      <c r="N66" s="7"/>
      <c r="O66" s="7"/>
      <c r="P66" s="7"/>
      <c r="Q66" s="7"/>
      <c r="R66" s="7"/>
      <c r="S66" s="25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s="52" customFormat="1" ht="15" customHeight="1" x14ac:dyDescent="0.35">
      <c r="A67" s="7" t="s">
        <v>111</v>
      </c>
      <c r="B67" s="1"/>
      <c r="C67" s="10">
        <f>$B$3</f>
        <v>45107</v>
      </c>
      <c r="D67" s="77">
        <v>229434.77</v>
      </c>
      <c r="E67" s="77">
        <v>229434.77</v>
      </c>
      <c r="F67" s="1"/>
      <c r="G67" s="23"/>
      <c r="H67" s="31"/>
      <c r="I67" s="1"/>
      <c r="J67" s="1"/>
      <c r="K67" s="1"/>
      <c r="L67" s="1"/>
      <c r="M67" s="7"/>
      <c r="N67" s="7"/>
      <c r="O67" s="7"/>
      <c r="P67" s="7"/>
      <c r="Q67" s="7"/>
      <c r="R67" s="7"/>
      <c r="S67" s="25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s="52" customFormat="1" ht="15" customHeight="1" x14ac:dyDescent="0.35">
      <c r="A68" s="7" t="s">
        <v>112</v>
      </c>
      <c r="B68" s="1"/>
      <c r="C68" s="10">
        <f>$B$3</f>
        <v>45107</v>
      </c>
      <c r="D68" s="77">
        <v>0</v>
      </c>
      <c r="E68" s="77">
        <v>0</v>
      </c>
      <c r="F68" s="1"/>
      <c r="G68" s="23"/>
      <c r="H68" s="31"/>
      <c r="I68" s="1"/>
      <c r="J68" s="1"/>
      <c r="K68" s="1"/>
      <c r="L68" s="1"/>
      <c r="M68" s="7"/>
      <c r="N68" s="7"/>
      <c r="O68" s="7"/>
      <c r="P68" s="7"/>
      <c r="Q68" s="7"/>
      <c r="R68" s="7"/>
      <c r="S68" s="25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s="52" customFormat="1" ht="15" customHeight="1" x14ac:dyDescent="0.35">
      <c r="A69" s="7" t="s">
        <v>113</v>
      </c>
      <c r="B69" s="1"/>
      <c r="C69" s="10">
        <f>$B$3</f>
        <v>45107</v>
      </c>
      <c r="D69" s="77">
        <v>-2.9103830456733704E-11</v>
      </c>
      <c r="E69" s="77">
        <v>-2.9103830456733704E-11</v>
      </c>
      <c r="F69" s="1"/>
      <c r="G69" s="23"/>
      <c r="H69" s="31"/>
      <c r="I69" s="1"/>
      <c r="J69" s="1"/>
      <c r="K69" s="1"/>
      <c r="L69" s="1"/>
      <c r="M69" s="7"/>
      <c r="N69" s="7"/>
      <c r="O69" s="7"/>
      <c r="P69" s="7"/>
      <c r="Q69" s="7"/>
      <c r="R69" s="7"/>
      <c r="S69" s="25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s="52" customFormat="1" ht="15" customHeight="1" x14ac:dyDescent="0.35">
      <c r="A70" s="7" t="s">
        <v>114</v>
      </c>
      <c r="B70" s="1"/>
      <c r="C70" s="10">
        <f>$B$3</f>
        <v>45107</v>
      </c>
      <c r="D70" s="77">
        <v>4488060.8434000006</v>
      </c>
      <c r="E70" s="77">
        <v>4488060.8434000006</v>
      </c>
      <c r="F70" s="1"/>
      <c r="G70" s="23"/>
      <c r="H70" s="31"/>
      <c r="I70" s="1"/>
      <c r="J70" s="1"/>
      <c r="K70" s="1"/>
      <c r="L70" s="1"/>
      <c r="M70" s="7"/>
      <c r="N70" s="7"/>
      <c r="O70" s="7"/>
      <c r="P70" s="7"/>
      <c r="Q70" s="7"/>
      <c r="R70" s="7"/>
      <c r="S70" s="25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s="52" customFormat="1" ht="15" customHeight="1" x14ac:dyDescent="0.35">
      <c r="A71" s="9" t="s">
        <v>13</v>
      </c>
      <c r="B71" s="9"/>
      <c r="C71" s="9"/>
      <c r="D71" s="9"/>
      <c r="E71" s="88">
        <f>SUM(E66:E70)</f>
        <v>4717495.6134000001</v>
      </c>
      <c r="F71" s="79"/>
      <c r="G71" s="23"/>
      <c r="H71" s="7"/>
      <c r="I71" s="7"/>
      <c r="J71" s="7"/>
      <c r="K71" s="7"/>
      <c r="L71" s="90"/>
      <c r="M71" s="7"/>
      <c r="N71" s="7"/>
      <c r="O71" s="7"/>
      <c r="P71" s="7"/>
      <c r="Q71" s="7"/>
      <c r="R71" s="7"/>
      <c r="S71" s="7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s="52" customFormat="1" ht="15" customHeight="1" thickBot="1" x14ac:dyDescent="0.4">
      <c r="A72" s="9"/>
      <c r="B72" s="9"/>
      <c r="C72" s="9"/>
      <c r="D72" s="9"/>
      <c r="E72" s="88"/>
      <c r="F72" s="79"/>
      <c r="G72" s="23"/>
      <c r="H72" s="7"/>
      <c r="I72" s="7"/>
      <c r="J72" s="7"/>
      <c r="K72" s="7"/>
      <c r="L72" s="90"/>
      <c r="M72" s="7"/>
      <c r="N72" s="7"/>
      <c r="O72" s="7"/>
      <c r="P72" s="7"/>
      <c r="Q72" s="7"/>
      <c r="R72" s="7"/>
      <c r="S72" s="7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s="52" customFormat="1" ht="15" customHeight="1" thickBot="1" x14ac:dyDescent="0.4">
      <c r="A73" s="9" t="s">
        <v>115</v>
      </c>
      <c r="B73" s="9"/>
      <c r="C73" s="9"/>
      <c r="D73" s="9"/>
      <c r="E73" s="91">
        <f>E62+E71</f>
        <v>370602734.3434</v>
      </c>
      <c r="F73" s="79"/>
      <c r="G73" s="23"/>
      <c r="H73" s="9"/>
      <c r="I73" s="9"/>
      <c r="J73" s="9"/>
      <c r="K73" s="9"/>
      <c r="L73" s="91"/>
      <c r="M73" s="7"/>
      <c r="N73" s="7"/>
      <c r="O73" s="7"/>
      <c r="P73" s="7"/>
      <c r="Q73" s="7"/>
      <c r="R73" s="7"/>
      <c r="S73" s="7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s="52" customFormat="1" ht="15" customHeight="1" thickBot="1" x14ac:dyDescent="0.4">
      <c r="A74" s="26"/>
      <c r="B74" s="26"/>
      <c r="C74" s="26"/>
      <c r="D74" s="26"/>
      <c r="E74" s="92"/>
      <c r="F74" s="93"/>
      <c r="G74" s="29"/>
      <c r="H74" s="30"/>
      <c r="I74" s="30"/>
      <c r="J74" s="30"/>
      <c r="K74" s="30"/>
      <c r="L74" s="94"/>
      <c r="M74" s="30"/>
      <c r="N74" s="30"/>
      <c r="O74" s="30"/>
      <c r="P74" s="30"/>
      <c r="Q74" s="30"/>
      <c r="R74" s="30"/>
      <c r="S74" s="30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s="52" customFormat="1" ht="15" customHeight="1" thickTop="1" x14ac:dyDescent="0.35">
      <c r="A75" s="9"/>
      <c r="B75" s="9"/>
      <c r="C75" s="9"/>
      <c r="D75" s="9"/>
      <c r="E75" s="95"/>
      <c r="F75" s="79"/>
      <c r="G75" s="23"/>
      <c r="H75" s="7"/>
      <c r="I75" s="7"/>
      <c r="J75" s="7"/>
      <c r="K75" s="7"/>
      <c r="L75" s="90"/>
      <c r="M75" s="7"/>
      <c r="N75" s="7"/>
      <c r="O75" s="7"/>
      <c r="P75" s="7"/>
      <c r="Q75" s="7"/>
      <c r="R75" s="7"/>
      <c r="S75" s="7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s="52" customFormat="1" ht="15" customHeight="1" x14ac:dyDescent="0.35">
      <c r="A76" s="16" t="s">
        <v>6</v>
      </c>
      <c r="B76" s="9"/>
      <c r="C76" s="9"/>
      <c r="D76" s="9"/>
      <c r="E76" s="95"/>
      <c r="F76" s="79"/>
      <c r="G76" s="23"/>
      <c r="H76" s="16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s="52" customFormat="1" ht="15" customHeight="1" x14ac:dyDescent="0.35">
      <c r="A77" s="9"/>
      <c r="B77" s="9"/>
      <c r="C77" s="9"/>
      <c r="D77" s="9"/>
      <c r="E77" s="95"/>
      <c r="F77" s="79"/>
      <c r="G77" s="23"/>
      <c r="H77" s="9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s="52" customFormat="1" ht="15" customHeight="1" x14ac:dyDescent="0.35">
      <c r="A78" s="15" t="str">
        <f>"Accruals since "&amp;MONTH(B5)&amp;"/"&amp;DAY(B5)</f>
        <v>Accruals since 6/22</v>
      </c>
      <c r="B78" s="13" t="s">
        <v>116</v>
      </c>
      <c r="C78" s="15"/>
      <c r="D78" s="15"/>
      <c r="E78" s="15" t="s">
        <v>12</v>
      </c>
      <c r="F78" s="79"/>
      <c r="G78" s="23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s="52" customFormat="1" ht="15" customHeight="1" x14ac:dyDescent="0.35">
      <c r="A79" s="7" t="s">
        <v>11</v>
      </c>
      <c r="B79" s="96">
        <v>4492.24</v>
      </c>
      <c r="C79" s="9"/>
      <c r="D79" s="9"/>
      <c r="E79" s="79">
        <f>+B79*($B$3-$B$5)</f>
        <v>35937.919999999998</v>
      </c>
      <c r="F79" s="79"/>
      <c r="G79" s="23"/>
      <c r="H79" s="7"/>
      <c r="I79" s="7"/>
      <c r="J79" s="1"/>
      <c r="K79" s="7"/>
      <c r="L79" s="97"/>
      <c r="M79" s="7"/>
      <c r="N79" s="7"/>
      <c r="O79" s="7"/>
      <c r="P79" s="7"/>
      <c r="Q79" s="7"/>
      <c r="R79" s="7"/>
      <c r="S79" s="7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s="52" customFormat="1" ht="15" customHeight="1" x14ac:dyDescent="0.35">
      <c r="A80" s="7" t="s">
        <v>37</v>
      </c>
      <c r="B80" s="96">
        <v>-1608.3</v>
      </c>
      <c r="C80" s="9"/>
      <c r="D80" s="9"/>
      <c r="E80" s="79">
        <f t="shared" ref="E80:E86" si="0">+B80*($B$3-$B$5)</f>
        <v>-12866.4</v>
      </c>
      <c r="F80" s="79"/>
      <c r="G80" s="23"/>
      <c r="H80" s="7"/>
      <c r="I80" s="7"/>
      <c r="J80" s="1"/>
      <c r="K80" s="7"/>
      <c r="L80" s="97"/>
      <c r="M80" s="7"/>
      <c r="N80" s="7"/>
      <c r="O80" s="7"/>
      <c r="P80" s="7"/>
      <c r="Q80" s="7"/>
      <c r="R80" s="7"/>
      <c r="S80" s="7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s="52" customFormat="1" ht="15" customHeight="1" x14ac:dyDescent="0.35">
      <c r="A81" s="7" t="s">
        <v>38</v>
      </c>
      <c r="B81" s="96">
        <v>0</v>
      </c>
      <c r="C81" s="9"/>
      <c r="D81" s="9"/>
      <c r="E81" s="98">
        <f>+B81</f>
        <v>0</v>
      </c>
      <c r="F81" s="79"/>
      <c r="G81" s="23"/>
      <c r="H81" s="7"/>
      <c r="I81" s="7"/>
      <c r="J81" s="1"/>
      <c r="K81" s="7"/>
      <c r="L81" s="97"/>
      <c r="M81" s="7"/>
      <c r="N81" s="7"/>
      <c r="O81" s="7"/>
      <c r="P81" s="7"/>
      <c r="Q81" s="7"/>
      <c r="R81" s="7"/>
      <c r="S81" s="7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s="52" customFormat="1" ht="15" customHeight="1" x14ac:dyDescent="0.35">
      <c r="A82" s="7" t="s">
        <v>7</v>
      </c>
      <c r="B82" s="99">
        <v>260.14999999999998</v>
      </c>
      <c r="C82" s="9"/>
      <c r="D82" s="9"/>
      <c r="E82" s="79">
        <f t="shared" si="0"/>
        <v>2081.1999999999998</v>
      </c>
      <c r="F82" s="79"/>
      <c r="G82" s="23"/>
      <c r="H82" s="7"/>
      <c r="I82" s="90"/>
      <c r="J82" s="31"/>
      <c r="K82" s="97"/>
      <c r="L82" s="100"/>
      <c r="M82" s="101"/>
      <c r="N82" s="7"/>
      <c r="O82" s="7"/>
      <c r="P82" s="7"/>
      <c r="Q82" s="7"/>
      <c r="R82" s="7"/>
      <c r="S82" s="7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s="52" customFormat="1" ht="15" customHeight="1" x14ac:dyDescent="0.35">
      <c r="A83" s="7" t="s">
        <v>9</v>
      </c>
      <c r="B83" s="99">
        <v>112.86</v>
      </c>
      <c r="C83" s="9"/>
      <c r="D83" s="9"/>
      <c r="E83" s="79">
        <f t="shared" si="0"/>
        <v>902.88</v>
      </c>
      <c r="F83" s="79"/>
      <c r="G83" s="23"/>
      <c r="H83" s="7"/>
      <c r="I83" s="90"/>
      <c r="J83" s="31"/>
      <c r="K83" s="97"/>
      <c r="L83" s="97"/>
      <c r="M83" s="102"/>
      <c r="N83" s="7"/>
      <c r="O83" s="7"/>
      <c r="P83" s="7"/>
      <c r="Q83" s="7"/>
      <c r="R83" s="7"/>
      <c r="S83" s="7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s="52" customFormat="1" ht="15" customHeight="1" x14ac:dyDescent="0.35">
      <c r="A84" s="7" t="s">
        <v>8</v>
      </c>
      <c r="B84" s="99">
        <v>65.84</v>
      </c>
      <c r="C84" s="9"/>
      <c r="D84" s="9"/>
      <c r="E84" s="79">
        <f t="shared" si="0"/>
        <v>526.72</v>
      </c>
      <c r="F84" s="79"/>
      <c r="G84" s="23"/>
      <c r="H84" s="7"/>
      <c r="I84" s="90"/>
      <c r="J84" s="31"/>
      <c r="K84" s="97"/>
      <c r="L84" s="97"/>
      <c r="M84" s="102"/>
      <c r="N84" s="7"/>
      <c r="O84" s="7"/>
      <c r="P84" s="7"/>
      <c r="Q84" s="7"/>
      <c r="R84" s="7"/>
      <c r="S84" s="7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s="52" customFormat="1" ht="15" customHeight="1" x14ac:dyDescent="0.35">
      <c r="A85" s="7" t="s">
        <v>10</v>
      </c>
      <c r="B85" s="99">
        <v>2.78</v>
      </c>
      <c r="C85" s="9"/>
      <c r="D85" s="9"/>
      <c r="E85" s="79">
        <f t="shared" si="0"/>
        <v>22.24</v>
      </c>
      <c r="F85" s="79"/>
      <c r="G85" s="23"/>
      <c r="H85" s="7"/>
      <c r="I85" s="90"/>
      <c r="J85" s="31"/>
      <c r="K85" s="97"/>
      <c r="L85" s="97"/>
      <c r="M85" s="103"/>
      <c r="N85" s="7"/>
      <c r="O85" s="7"/>
      <c r="P85" s="7"/>
      <c r="Q85" s="7"/>
      <c r="R85" s="7"/>
      <c r="S85" s="7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s="52" customFormat="1" ht="15" customHeight="1" x14ac:dyDescent="0.35">
      <c r="A86" s="7" t="s">
        <v>117</v>
      </c>
      <c r="B86" s="99">
        <v>3.12</v>
      </c>
      <c r="C86" s="9"/>
      <c r="D86" s="9"/>
      <c r="E86" s="79">
        <f t="shared" si="0"/>
        <v>24.96</v>
      </c>
      <c r="F86" s="79"/>
      <c r="G86" s="23"/>
      <c r="H86" s="7"/>
      <c r="I86" s="90"/>
      <c r="J86" s="31"/>
      <c r="K86" s="97"/>
      <c r="L86" s="97"/>
      <c r="M86" s="103"/>
      <c r="N86" s="7"/>
      <c r="O86" s="7"/>
      <c r="P86" s="7"/>
      <c r="Q86" s="7"/>
      <c r="R86" s="7"/>
      <c r="S86" s="7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s="52" customFormat="1" ht="15" customHeight="1" x14ac:dyDescent="0.35">
      <c r="A87" s="104" t="str">
        <f>"TOTAL Liabilities Accrued since "&amp;MONTH(B5)&amp;"/"&amp;DAY(B5)</f>
        <v>TOTAL Liabilities Accrued since 6/22</v>
      </c>
      <c r="B87" s="105"/>
      <c r="C87" s="105"/>
      <c r="D87" s="105"/>
      <c r="E87" s="106">
        <f>SUM(E79:E86)</f>
        <v>26629.52</v>
      </c>
      <c r="F87" s="79"/>
      <c r="G87" s="23"/>
      <c r="H87" s="7"/>
      <c r="I87" s="7">
        <v>76200106.099999994</v>
      </c>
      <c r="J87" s="31"/>
      <c r="K87" s="7"/>
      <c r="L87" s="97"/>
      <c r="M87" s="101"/>
      <c r="N87" s="7"/>
      <c r="O87" s="7"/>
      <c r="P87" s="7"/>
      <c r="Q87" s="7"/>
      <c r="R87" s="1"/>
      <c r="S87" s="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s="52" customFormat="1" ht="15" customHeight="1" x14ac:dyDescent="0.35">
      <c r="A88" s="7"/>
      <c r="B88" s="7"/>
      <c r="C88" s="7"/>
      <c r="D88" s="7"/>
      <c r="E88" s="79"/>
      <c r="F88" s="79"/>
      <c r="G88" s="23"/>
      <c r="H88" s="7"/>
      <c r="I88" s="7"/>
      <c r="J88" s="7"/>
      <c r="K88" s="7"/>
      <c r="L88" s="101"/>
      <c r="M88" s="7"/>
      <c r="N88" s="7"/>
      <c r="O88" s="7"/>
      <c r="P88" s="7"/>
      <c r="Q88" s="7"/>
      <c r="R88" s="1"/>
      <c r="S88" s="7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s="52" customFormat="1" ht="15" customHeight="1" x14ac:dyDescent="0.35">
      <c r="A89" s="107" t="s">
        <v>118</v>
      </c>
      <c r="B89" s="13"/>
      <c r="C89" s="13"/>
      <c r="D89" s="13"/>
      <c r="E89" s="108" t="s">
        <v>119</v>
      </c>
      <c r="F89" s="79"/>
      <c r="G89" s="23"/>
      <c r="H89" s="7"/>
      <c r="I89" s="90"/>
      <c r="J89" s="7"/>
      <c r="K89" s="7"/>
      <c r="L89" s="7"/>
      <c r="M89" s="7"/>
      <c r="N89" s="7"/>
      <c r="O89" s="7"/>
      <c r="P89" s="7"/>
      <c r="Q89" s="7"/>
      <c r="R89" s="1"/>
      <c r="S89" s="7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s="52" customFormat="1" ht="15" customHeight="1" x14ac:dyDescent="0.35">
      <c r="A90" s="7" t="s">
        <v>11</v>
      </c>
      <c r="B90" s="109">
        <v>0</v>
      </c>
      <c r="C90" s="7"/>
      <c r="D90" s="7"/>
      <c r="E90" s="110">
        <v>280036.75</v>
      </c>
      <c r="F90" s="79"/>
      <c r="G90" s="23"/>
      <c r="H90" s="1"/>
      <c r="I90" s="7"/>
      <c r="J90" s="7"/>
      <c r="K90" s="111"/>
      <c r="L90" s="1"/>
      <c r="M90" s="7"/>
      <c r="N90" s="7"/>
      <c r="O90" s="7"/>
      <c r="P90" s="7"/>
      <c r="Q90" s="7"/>
      <c r="R90" s="1"/>
      <c r="S90" s="7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s="52" customFormat="1" ht="15" customHeight="1" x14ac:dyDescent="0.35">
      <c r="A91" s="7" t="s">
        <v>37</v>
      </c>
      <c r="B91" s="109">
        <v>0</v>
      </c>
      <c r="C91" s="7"/>
      <c r="D91" s="7"/>
      <c r="E91" s="110">
        <v>-50601.98</v>
      </c>
      <c r="F91" s="79"/>
      <c r="G91" s="23"/>
      <c r="H91" s="1"/>
      <c r="I91" s="7"/>
      <c r="J91" s="7"/>
      <c r="K91" s="111"/>
      <c r="L91" s="1"/>
      <c r="M91" s="7"/>
      <c r="N91" s="7"/>
      <c r="O91" s="7"/>
      <c r="P91" s="7"/>
      <c r="Q91" s="7"/>
      <c r="R91" s="1"/>
      <c r="S91" s="7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s="52" customFormat="1" ht="15" customHeight="1" x14ac:dyDescent="0.35">
      <c r="A92" s="7" t="s">
        <v>38</v>
      </c>
      <c r="B92" s="109">
        <v>0</v>
      </c>
      <c r="C92" s="7"/>
      <c r="D92" s="7"/>
      <c r="E92" s="110">
        <v>0</v>
      </c>
      <c r="F92" s="79"/>
      <c r="G92" s="23"/>
      <c r="H92" s="1"/>
      <c r="I92" s="7"/>
      <c r="J92" s="7"/>
      <c r="K92" s="111"/>
      <c r="L92" s="1"/>
      <c r="M92" s="7"/>
      <c r="N92" s="7"/>
      <c r="O92" s="7"/>
      <c r="P92" s="7"/>
      <c r="Q92" s="7"/>
      <c r="R92" s="1"/>
      <c r="S92" s="7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s="52" customFormat="1" ht="15" customHeight="1" x14ac:dyDescent="0.35">
      <c r="A93" s="7" t="s">
        <v>7</v>
      </c>
      <c r="B93" s="112">
        <v>0</v>
      </c>
      <c r="C93" s="7"/>
      <c r="D93" s="7"/>
      <c r="E93" s="110">
        <v>0</v>
      </c>
      <c r="F93" s="79"/>
      <c r="G93" s="23"/>
      <c r="H93" s="113"/>
      <c r="I93" s="90"/>
      <c r="J93" s="7"/>
      <c r="K93" s="111"/>
      <c r="L93" s="1"/>
      <c r="M93" s="7"/>
      <c r="N93" s="7"/>
      <c r="O93" s="7"/>
      <c r="P93" s="7"/>
      <c r="Q93" s="7"/>
      <c r="R93" s="1"/>
      <c r="S93" s="7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s="52" customFormat="1" ht="15" customHeight="1" x14ac:dyDescent="0.35">
      <c r="A94" s="7" t="s">
        <v>9</v>
      </c>
      <c r="B94" s="112">
        <v>0</v>
      </c>
      <c r="C94" s="7"/>
      <c r="D94" s="7"/>
      <c r="E94" s="110">
        <v>0</v>
      </c>
      <c r="F94" s="79"/>
      <c r="G94" s="23"/>
      <c r="H94" s="1"/>
      <c r="I94" s="90"/>
      <c r="J94" s="7"/>
      <c r="K94" s="111"/>
      <c r="L94" s="1"/>
      <c r="M94" s="7"/>
      <c r="N94" s="7"/>
      <c r="O94" s="7"/>
      <c r="P94" s="7"/>
      <c r="Q94" s="7"/>
      <c r="R94" s="1"/>
      <c r="S94" s="7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s="52" customFormat="1" ht="15" customHeight="1" x14ac:dyDescent="0.35">
      <c r="A95" s="7" t="s">
        <v>8</v>
      </c>
      <c r="B95" s="112">
        <v>0</v>
      </c>
      <c r="C95" s="7"/>
      <c r="D95" s="7"/>
      <c r="E95" s="110">
        <v>0</v>
      </c>
      <c r="F95" s="79"/>
      <c r="G95" s="23"/>
      <c r="H95" s="7"/>
      <c r="I95" s="90"/>
      <c r="J95" s="7"/>
      <c r="K95" s="111"/>
      <c r="L95" s="1"/>
      <c r="M95" s="7"/>
      <c r="N95" s="7"/>
      <c r="O95" s="7"/>
      <c r="P95" s="7"/>
      <c r="Q95" s="7"/>
      <c r="R95" s="1"/>
      <c r="S95" s="7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s="52" customFormat="1" ht="15" customHeight="1" x14ac:dyDescent="0.35">
      <c r="A96" s="7" t="s">
        <v>10</v>
      </c>
      <c r="B96" s="112">
        <v>0</v>
      </c>
      <c r="C96" s="7"/>
      <c r="D96" s="7"/>
      <c r="E96" s="110">
        <v>0</v>
      </c>
      <c r="F96" s="79"/>
      <c r="G96" s="23"/>
      <c r="H96" s="1"/>
      <c r="I96" s="90"/>
      <c r="J96" s="7"/>
      <c r="K96" s="111"/>
      <c r="L96" s="7"/>
      <c r="M96" s="7"/>
      <c r="N96" s="7"/>
      <c r="O96" s="7"/>
      <c r="P96" s="7"/>
      <c r="Q96" s="7"/>
      <c r="R96" s="1"/>
      <c r="S96" s="7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39" s="52" customFormat="1" ht="15" customHeight="1" x14ac:dyDescent="0.35">
      <c r="A97" s="7" t="s">
        <v>117</v>
      </c>
      <c r="B97" s="112">
        <v>0</v>
      </c>
      <c r="C97" s="7"/>
      <c r="D97" s="7"/>
      <c r="E97" s="110">
        <v>0</v>
      </c>
      <c r="F97" s="79"/>
      <c r="G97" s="23"/>
      <c r="H97" s="1"/>
      <c r="I97" s="90"/>
      <c r="J97" s="7"/>
      <c r="K97" s="111"/>
      <c r="L97" s="7"/>
      <c r="M97" s="7"/>
      <c r="N97" s="7"/>
      <c r="O97" s="7"/>
      <c r="P97" s="7"/>
      <c r="Q97" s="7"/>
      <c r="R97" s="1"/>
      <c r="S97" s="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  <row r="98" spans="1:39" s="52" customFormat="1" ht="15" customHeight="1" x14ac:dyDescent="0.35">
      <c r="A98" s="104" t="str">
        <f>"TOTAL Liabilities Accrued as of "&amp;MONTH(B5)&amp;"/"&amp;DAY(B5)</f>
        <v>TOTAL Liabilities Accrued as of 6/22</v>
      </c>
      <c r="B98" s="105"/>
      <c r="C98" s="105"/>
      <c r="D98" s="105"/>
      <c r="E98" s="106">
        <f>SUM(E90:E97)</f>
        <v>229434.77</v>
      </c>
      <c r="F98" s="88"/>
      <c r="G98" s="23"/>
      <c r="H98" s="1"/>
      <c r="I98" s="1"/>
      <c r="J98" s="31"/>
      <c r="K98" s="7"/>
      <c r="L98" s="7"/>
      <c r="M98" s="7"/>
      <c r="N98" s="7"/>
      <c r="O98" s="7"/>
      <c r="P98" s="7"/>
      <c r="Q98" s="7"/>
      <c r="R98" s="7"/>
      <c r="S98" s="7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</row>
    <row r="99" spans="1:39" s="52" customFormat="1" ht="15" customHeight="1" x14ac:dyDescent="0.35">
      <c r="A99" s="9"/>
      <c r="B99" s="7"/>
      <c r="C99" s="7"/>
      <c r="D99" s="7"/>
      <c r="E99" s="88"/>
      <c r="F99" s="88"/>
      <c r="G99" s="23"/>
      <c r="H99" s="1"/>
      <c r="I99" s="1"/>
      <c r="J99" s="31"/>
      <c r="K99" s="7"/>
      <c r="L99" s="7"/>
      <c r="M99" s="7"/>
      <c r="N99" s="7"/>
      <c r="O99" s="7"/>
      <c r="P99" s="7"/>
      <c r="Q99" s="7"/>
      <c r="R99" s="7"/>
      <c r="S99" s="7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</row>
    <row r="100" spans="1:39" s="52" customFormat="1" ht="15" customHeight="1" x14ac:dyDescent="0.35">
      <c r="A100" s="7" t="s">
        <v>120</v>
      </c>
      <c r="B100" s="7"/>
      <c r="C100" s="7"/>
      <c r="D100" s="7"/>
      <c r="E100" s="114">
        <v>4488060.8504000017</v>
      </c>
      <c r="F100" s="79"/>
      <c r="G100" s="23"/>
      <c r="H100" s="1"/>
      <c r="I100" s="1"/>
      <c r="J100" s="1"/>
      <c r="K100" s="7"/>
      <c r="L100" s="7"/>
      <c r="M100" s="7"/>
      <c r="N100" s="7"/>
      <c r="O100" s="7"/>
      <c r="P100" s="7"/>
      <c r="Q100" s="7"/>
      <c r="R100" s="7"/>
      <c r="S100" s="7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</row>
    <row r="101" spans="1:39" s="52" customFormat="1" ht="15" customHeight="1" x14ac:dyDescent="0.35">
      <c r="A101" s="7" t="s">
        <v>121</v>
      </c>
      <c r="B101" s="7"/>
      <c r="C101" s="7"/>
      <c r="D101" s="7"/>
      <c r="E101" s="115">
        <v>-0.01</v>
      </c>
      <c r="F101" s="79"/>
      <c r="G101" s="23"/>
      <c r="H101" s="1"/>
      <c r="I101" s="1"/>
      <c r="J101" s="1"/>
      <c r="K101" s="7"/>
      <c r="L101" s="7"/>
      <c r="M101" s="7"/>
      <c r="N101" s="7"/>
      <c r="O101" s="7"/>
      <c r="P101" s="7"/>
      <c r="Q101" s="7"/>
      <c r="R101" s="7"/>
      <c r="S101" s="7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</row>
    <row r="102" spans="1:39" s="52" customFormat="1" ht="15" customHeight="1" x14ac:dyDescent="0.35">
      <c r="A102" s="1"/>
      <c r="B102" s="7"/>
      <c r="C102" s="7"/>
      <c r="D102" s="7"/>
      <c r="E102" s="79"/>
      <c r="F102" s="79"/>
      <c r="G102" s="23"/>
      <c r="H102" s="1"/>
      <c r="I102" s="1"/>
      <c r="J102" s="1"/>
      <c r="K102" s="7"/>
      <c r="L102" s="7"/>
      <c r="M102" s="7"/>
      <c r="N102" s="7"/>
      <c r="O102" s="7"/>
      <c r="P102" s="7"/>
      <c r="Q102" s="7"/>
      <c r="R102" s="7"/>
      <c r="S102" s="7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</row>
    <row r="103" spans="1:39" s="52" customFormat="1" ht="15" customHeight="1" x14ac:dyDescent="0.35">
      <c r="A103" s="9" t="s">
        <v>122</v>
      </c>
      <c r="B103" s="7"/>
      <c r="C103" s="7"/>
      <c r="D103" s="7"/>
      <c r="E103" s="116">
        <f>E87+E98+E100+E101</f>
        <v>4744125.130400002</v>
      </c>
      <c r="F103" s="79"/>
      <c r="G103" s="23"/>
      <c r="H103" s="9"/>
      <c r="I103" s="7"/>
      <c r="J103" s="7"/>
      <c r="K103" s="7"/>
      <c r="L103" s="88"/>
      <c r="M103" s="7"/>
      <c r="N103" s="7"/>
      <c r="O103" s="7"/>
      <c r="P103" s="7"/>
      <c r="Q103" s="7"/>
      <c r="R103" s="7"/>
      <c r="S103" s="7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</row>
    <row r="104" spans="1:39" s="52" customFormat="1" ht="15" customHeight="1" thickBot="1" x14ac:dyDescent="0.4">
      <c r="A104" s="9"/>
      <c r="B104" s="7"/>
      <c r="C104" s="7"/>
      <c r="D104" s="7"/>
      <c r="E104" s="79"/>
      <c r="F104" s="79"/>
      <c r="G104" s="23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</row>
    <row r="105" spans="1:39" s="52" customFormat="1" ht="15" customHeight="1" thickBot="1" x14ac:dyDescent="0.4">
      <c r="A105" s="9" t="s">
        <v>123</v>
      </c>
      <c r="B105" s="7"/>
      <c r="C105" s="7"/>
      <c r="D105" s="7"/>
      <c r="E105" s="91">
        <f>E73-E103</f>
        <v>365858609.213</v>
      </c>
      <c r="F105" s="95"/>
      <c r="G105" s="23"/>
      <c r="H105" s="9"/>
      <c r="I105" s="7"/>
      <c r="J105" s="7"/>
      <c r="K105" s="7"/>
      <c r="L105" s="91"/>
      <c r="M105" s="7"/>
      <c r="N105" s="7"/>
      <c r="O105" s="7"/>
      <c r="P105" s="7"/>
      <c r="Q105" s="7"/>
      <c r="R105" s="7"/>
      <c r="S105" s="7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</row>
    <row r="106" spans="1:39" s="52" customFormat="1" ht="15" customHeight="1" x14ac:dyDescent="0.35">
      <c r="A106" s="9"/>
      <c r="B106" s="7"/>
      <c r="C106" s="7"/>
      <c r="D106" s="7"/>
      <c r="E106" s="79"/>
      <c r="F106" s="79"/>
      <c r="G106" s="23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</row>
    <row r="107" spans="1:39" s="52" customFormat="1" ht="15" customHeight="1" x14ac:dyDescent="0.35">
      <c r="A107" s="7"/>
      <c r="B107" s="7"/>
      <c r="C107" s="7"/>
      <c r="D107" s="25"/>
      <c r="E107" s="79"/>
      <c r="F107" s="79"/>
      <c r="G107" s="23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</row>
    <row r="108" spans="1:39" s="52" customFormat="1" ht="15" customHeight="1" x14ac:dyDescent="0.35">
      <c r="A108" s="7"/>
      <c r="B108" s="7"/>
      <c r="C108" s="7"/>
      <c r="D108" s="7"/>
      <c r="E108" s="79"/>
      <c r="F108" s="79"/>
      <c r="G108" s="23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</row>
    <row r="109" spans="1:39" s="52" customFormat="1" ht="15" customHeight="1" x14ac:dyDescent="0.35">
      <c r="A109" s="7"/>
      <c r="B109" s="7"/>
      <c r="C109" s="7"/>
      <c r="D109" s="7"/>
      <c r="E109" s="117"/>
      <c r="F109" s="79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</row>
    <row r="110" spans="1:39" s="52" customFormat="1" ht="15" customHeight="1" x14ac:dyDescent="0.35">
      <c r="A110" s="7"/>
      <c r="B110" s="7"/>
      <c r="C110" s="7"/>
      <c r="D110" s="7"/>
      <c r="E110" s="79"/>
      <c r="F110" s="79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</row>
    <row r="111" spans="1:39" s="52" customFormat="1" ht="15" customHeight="1" x14ac:dyDescent="0.35">
      <c r="A111" s="7"/>
      <c r="B111" s="7"/>
      <c r="C111" s="7"/>
      <c r="D111" s="7"/>
      <c r="E111" s="79"/>
      <c r="F111" s="79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</row>
    <row r="112" spans="1:39" s="52" customFormat="1" ht="15" customHeight="1" x14ac:dyDescent="0.35">
      <c r="A112" s="7"/>
      <c r="B112" s="7"/>
      <c r="C112" s="7"/>
      <c r="D112" s="1"/>
      <c r="E112" s="31"/>
      <c r="F112" s="79"/>
      <c r="G112" s="7"/>
      <c r="H112" s="88"/>
      <c r="I112" s="7"/>
      <c r="J112" s="7"/>
      <c r="K112" s="7"/>
      <c r="L112" s="90"/>
      <c r="M112" s="118"/>
      <c r="N112" s="7"/>
      <c r="O112" s="7"/>
      <c r="P112" s="7"/>
      <c r="Q112" s="7"/>
      <c r="R112" s="7"/>
      <c r="S112" s="7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</row>
    <row r="113" spans="1:39" s="52" customFormat="1" ht="15" customHeight="1" x14ac:dyDescent="0.35">
      <c r="A113" s="7"/>
      <c r="B113" s="25"/>
      <c r="C113" s="7"/>
      <c r="D113" s="7"/>
      <c r="E113" s="79"/>
      <c r="F113" s="79"/>
      <c r="G113" s="7"/>
      <c r="H113" s="88"/>
      <c r="I113" s="7"/>
      <c r="J113" s="7"/>
      <c r="K113" s="7"/>
      <c r="L113" s="90"/>
      <c r="M113" s="7"/>
      <c r="N113" s="7"/>
      <c r="O113" s="7"/>
      <c r="P113" s="7"/>
      <c r="Q113" s="7"/>
      <c r="R113" s="7"/>
      <c r="S113" s="7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</row>
    <row r="114" spans="1:39" s="52" customFormat="1" ht="15" customHeight="1" x14ac:dyDescent="0.35">
      <c r="A114" s="7"/>
      <c r="B114" s="25"/>
      <c r="C114" s="7"/>
      <c r="D114" s="7"/>
      <c r="E114" s="79"/>
      <c r="F114" s="79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</row>
    <row r="115" spans="1:39" s="52" customFormat="1" ht="15" customHeight="1" x14ac:dyDescent="0.35">
      <c r="A115" s="7"/>
      <c r="B115" s="25"/>
      <c r="C115" s="7"/>
      <c r="D115" s="7"/>
      <c r="E115" s="79"/>
      <c r="F115" s="79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</row>
    <row r="116" spans="1:39" s="52" customFormat="1" ht="15" customHeight="1" x14ac:dyDescent="0.35">
      <c r="A116" s="7"/>
      <c r="B116" s="25"/>
      <c r="C116" s="7"/>
      <c r="D116" s="7"/>
      <c r="E116" s="79"/>
      <c r="F116" s="79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</row>
    <row r="117" spans="1:39" s="52" customFormat="1" ht="15" customHeight="1" x14ac:dyDescent="0.35">
      <c r="A117" s="33"/>
      <c r="B117" s="25"/>
      <c r="C117" s="7"/>
      <c r="D117" s="7"/>
      <c r="E117" s="79"/>
      <c r="F117" s="79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</row>
    <row r="118" spans="1:39" s="52" customFormat="1" ht="15" customHeight="1" x14ac:dyDescent="0.35">
      <c r="A118" s="7"/>
      <c r="B118" s="25"/>
      <c r="C118" s="7"/>
      <c r="D118" s="7"/>
      <c r="E118" s="79"/>
      <c r="F118" s="79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</row>
    <row r="119" spans="1:39" s="52" customFormat="1" ht="15" customHeight="1" x14ac:dyDescent="0.35">
      <c r="A119" s="7"/>
      <c r="B119" s="25"/>
      <c r="C119" s="7"/>
      <c r="D119" s="7"/>
      <c r="E119" s="79"/>
      <c r="F119" s="79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</row>
    <row r="120" spans="1:39" s="52" customFormat="1" ht="15" customHeight="1" x14ac:dyDescent="0.35">
      <c r="A120" s="7"/>
      <c r="B120" s="25"/>
      <c r="C120" s="7"/>
      <c r="D120" s="7"/>
      <c r="E120" s="79"/>
      <c r="F120" s="79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</row>
    <row r="121" spans="1:39" s="52" customFormat="1" ht="15" customHeight="1" x14ac:dyDescent="0.35">
      <c r="A121" s="7"/>
      <c r="B121" s="25"/>
      <c r="C121" s="7"/>
      <c r="D121" s="7"/>
      <c r="E121" s="79"/>
      <c r="F121" s="79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</row>
    <row r="122" spans="1:39" s="52" customFormat="1" ht="15" customHeight="1" x14ac:dyDescent="0.35">
      <c r="A122" s="7"/>
      <c r="B122" s="25"/>
      <c r="C122" s="7"/>
      <c r="D122" s="7"/>
      <c r="E122" s="79"/>
      <c r="F122" s="79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39" s="52" customFormat="1" ht="15" customHeight="1" x14ac:dyDescent="0.35">
      <c r="A123" s="7"/>
      <c r="B123" s="25"/>
      <c r="C123" s="7"/>
      <c r="D123" s="7"/>
      <c r="E123" s="79"/>
      <c r="F123" s="79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39" s="52" customFormat="1" ht="15" customHeight="1" x14ac:dyDescent="0.35">
      <c r="A124" s="7"/>
      <c r="B124" s="25"/>
      <c r="C124" s="7"/>
      <c r="D124" s="7"/>
      <c r="E124" s="79"/>
      <c r="F124" s="79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39" s="52" customFormat="1" ht="15" customHeight="1" x14ac:dyDescent="0.35">
      <c r="A125" s="7"/>
      <c r="B125" s="25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39" s="52" customFormat="1" ht="15" customHeight="1" x14ac:dyDescent="0.35">
      <c r="A126" s="7"/>
      <c r="B126" s="25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</row>
    <row r="127" spans="1:39" s="52" customFormat="1" ht="15" customHeight="1" x14ac:dyDescent="0.35">
      <c r="A127" s="7"/>
      <c r="B127" s="25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</row>
    <row r="128" spans="1:39" s="52" customFormat="1" ht="15" customHeight="1" x14ac:dyDescent="0.35">
      <c r="A128" s="7"/>
      <c r="B128" s="25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</row>
    <row r="129" spans="1:39" s="52" customFormat="1" ht="15" customHeight="1" x14ac:dyDescent="0.35">
      <c r="A129" s="7"/>
      <c r="B129" s="25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</row>
    <row r="130" spans="1:39" s="52" customFormat="1" ht="15" customHeight="1" x14ac:dyDescent="0.35">
      <c r="A130" s="7"/>
      <c r="B130" s="25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</row>
    <row r="131" spans="1:39" s="52" customFormat="1" ht="15" customHeight="1" x14ac:dyDescent="0.35">
      <c r="A131" s="7"/>
      <c r="B131" s="25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</row>
    <row r="132" spans="1:39" s="52" customFormat="1" ht="15" customHeight="1" x14ac:dyDescent="0.35">
      <c r="A132" s="7"/>
      <c r="B132" s="25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</row>
    <row r="133" spans="1:39" s="52" customFormat="1" ht="15" customHeight="1" x14ac:dyDescent="0.35">
      <c r="A133" s="7"/>
      <c r="B133" s="25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</row>
    <row r="134" spans="1:39" s="52" customFormat="1" ht="15" customHeight="1" x14ac:dyDescent="0.35">
      <c r="A134" s="7"/>
      <c r="B134" s="25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</row>
    <row r="135" spans="1:39" s="52" customFormat="1" ht="15" customHeight="1" x14ac:dyDescent="0.35">
      <c r="A135" s="7"/>
      <c r="B135" s="25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</row>
    <row r="136" spans="1:39" s="52" customFormat="1" ht="15" customHeight="1" x14ac:dyDescent="0.35">
      <c r="A136" s="7"/>
      <c r="B136" s="25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</row>
    <row r="137" spans="1:39" s="52" customFormat="1" ht="15" customHeight="1" x14ac:dyDescent="0.35">
      <c r="A137" s="7"/>
      <c r="B137" s="25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1:39" s="52" customFormat="1" ht="15" customHeight="1" x14ac:dyDescent="0.35">
      <c r="A138" s="7"/>
      <c r="B138" s="25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1:39" s="52" customFormat="1" ht="15" customHeight="1" x14ac:dyDescent="0.35">
      <c r="A139" s="7"/>
      <c r="B139" s="25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</row>
    <row r="140" spans="1:39" s="52" customFormat="1" ht="15" customHeight="1" x14ac:dyDescent="0.35">
      <c r="A140" s="7"/>
      <c r="B140" s="25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</row>
    <row r="141" spans="1:39" s="52" customFormat="1" ht="15" customHeight="1" x14ac:dyDescent="0.35">
      <c r="A141" s="7"/>
      <c r="B141" s="25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</row>
    <row r="142" spans="1:39" s="52" customFormat="1" ht="15" customHeight="1" x14ac:dyDescent="0.35">
      <c r="A142" s="7"/>
      <c r="B142" s="25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</row>
    <row r="143" spans="1:39" s="52" customFormat="1" ht="15" customHeight="1" x14ac:dyDescent="0.35">
      <c r="A143" s="7"/>
      <c r="B143" s="25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</row>
    <row r="144" spans="1:39" s="52" customFormat="1" ht="15" customHeight="1" x14ac:dyDescent="0.35">
      <c r="A144" s="7"/>
      <c r="B144" s="25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</row>
    <row r="145" spans="1:39" s="52" customFormat="1" ht="15" customHeight="1" x14ac:dyDescent="0.35">
      <c r="A145" s="7"/>
      <c r="B145" s="25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</row>
    <row r="146" spans="1:39" s="52" customFormat="1" ht="15" customHeight="1" x14ac:dyDescent="0.35">
      <c r="A146" s="7"/>
      <c r="B146" s="25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</row>
    <row r="147" spans="1:39" s="52" customFormat="1" ht="15" customHeight="1" x14ac:dyDescent="0.35">
      <c r="A147" s="7"/>
      <c r="B147" s="25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</row>
    <row r="148" spans="1:39" s="52" customFormat="1" ht="15" customHeight="1" x14ac:dyDescent="0.35">
      <c r="A148" s="7"/>
      <c r="B148" s="25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</row>
    <row r="149" spans="1:39" s="52" customFormat="1" ht="15" customHeight="1" x14ac:dyDescent="0.35">
      <c r="A149" s="7"/>
      <c r="B149" s="25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</row>
    <row r="150" spans="1:39" s="52" customFormat="1" ht="15" customHeight="1" x14ac:dyDescent="0.35">
      <c r="A150" s="7"/>
      <c r="B150" s="25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:39" s="52" customFormat="1" ht="15" customHeight="1" x14ac:dyDescent="0.35">
      <c r="A151" s="7"/>
      <c r="B151" s="25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  <row r="152" spans="1:39" s="52" customFormat="1" ht="15" customHeight="1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</row>
    <row r="153" spans="1:39" s="52" customFormat="1" ht="15" customHeight="1" x14ac:dyDescent="0.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</row>
    <row r="154" spans="1:39" s="52" customFormat="1" ht="15" customHeight="1" x14ac:dyDescent="0.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</row>
    <row r="155" spans="1:39" s="52" customFormat="1" ht="15" customHeight="1" x14ac:dyDescent="0.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</row>
    <row r="156" spans="1:39" s="52" customFormat="1" ht="15" customHeight="1" x14ac:dyDescent="0.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</row>
    <row r="157" spans="1:39" s="52" customFormat="1" ht="15" customHeight="1" x14ac:dyDescent="0.3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1"/>
      <c r="N157" s="7"/>
      <c r="O157" s="7"/>
      <c r="P157" s="7"/>
      <c r="Q157" s="7"/>
      <c r="R157" s="7"/>
      <c r="S157" s="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</row>
    <row r="158" spans="1:39" s="52" customFormat="1" ht="1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</row>
    <row r="159" spans="1:39" s="52" customFormat="1" ht="1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</row>
    <row r="160" spans="1:39" s="52" customFormat="1" ht="1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</row>
    <row r="161" spans="1:39" s="52" customFormat="1" ht="1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</row>
    <row r="162" spans="1:39" s="52" customFormat="1" ht="1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</row>
    <row r="163" spans="1:39" s="52" customFormat="1" ht="1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</row>
    <row r="164" spans="1:39" s="52" customFormat="1" ht="1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</row>
    <row r="165" spans="1:39" s="52" customFormat="1" ht="1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</row>
    <row r="166" spans="1:39" s="52" customFormat="1" ht="1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</row>
    <row r="167" spans="1:39" s="52" customFormat="1" ht="1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</row>
    <row r="168" spans="1:39" s="52" customFormat="1" ht="1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</row>
    <row r="169" spans="1:39" s="52" customFormat="1" ht="1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</row>
    <row r="170" spans="1:39" s="52" customFormat="1" ht="1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</row>
    <row r="171" spans="1:39" s="52" customFormat="1" ht="1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</row>
    <row r="172" spans="1:39" s="52" customFormat="1" ht="1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</row>
    <row r="173" spans="1:39" s="52" customFormat="1" ht="1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</row>
    <row r="174" spans="1:39" s="52" customFormat="1" ht="1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</row>
    <row r="175" spans="1:39" s="52" customFormat="1" ht="1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</row>
    <row r="176" spans="1:39" s="52" customFormat="1" ht="1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</row>
    <row r="177" spans="1:39" s="52" customFormat="1" ht="1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</row>
    <row r="178" spans="1:39" s="52" customFormat="1" ht="1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</row>
    <row r="179" spans="1:39" s="52" customFormat="1" ht="1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</row>
    <row r="180" spans="1:39" s="52" customFormat="1" ht="1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</row>
    <row r="181" spans="1:39" s="52" customFormat="1" ht="1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</row>
    <row r="182" spans="1:39" s="52" customFormat="1" ht="1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</row>
    <row r="183" spans="1:39" s="52" customFormat="1" ht="1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</row>
    <row r="184" spans="1:39" s="52" customFormat="1" ht="1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</row>
    <row r="185" spans="1:39" s="52" customFormat="1" ht="1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</row>
    <row r="186" spans="1:39" s="52" customFormat="1" ht="1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</row>
    <row r="187" spans="1:39" s="52" customFormat="1" ht="1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</row>
    <row r="188" spans="1:39" s="52" customFormat="1" ht="1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</row>
    <row r="189" spans="1:39" s="52" customFormat="1" ht="1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</row>
    <row r="190" spans="1:39" s="52" customFormat="1" ht="1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</row>
    <row r="191" spans="1:39" s="52" customFormat="1" ht="1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</row>
    <row r="192" spans="1:39" s="52" customFormat="1" ht="1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</row>
    <row r="193" spans="1:39" s="52" customFormat="1" ht="1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</row>
    <row r="194" spans="1:39" s="52" customFormat="1" ht="1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</row>
    <row r="195" spans="1:39" s="52" customFormat="1" ht="1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</row>
    <row r="196" spans="1:39" s="52" customFormat="1" ht="1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</row>
    <row r="197" spans="1:39" s="52" customFormat="1" ht="1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</row>
    <row r="198" spans="1:39" s="52" customFormat="1" ht="1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</row>
    <row r="199" spans="1:39" s="52" customFormat="1" ht="1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</row>
    <row r="200" spans="1:39" s="52" customFormat="1" ht="1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</row>
    <row r="201" spans="1:39" s="52" customFormat="1" ht="1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</row>
    <row r="202" spans="1:39" s="52" customFormat="1" ht="1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</row>
    <row r="203" spans="1:39" s="52" customFormat="1" ht="1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</row>
    <row r="204" spans="1:39" s="52" customFormat="1" ht="1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</row>
    <row r="205" spans="1:39" s="52" customFormat="1" ht="1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</row>
    <row r="206" spans="1:39" s="52" customFormat="1" ht="1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</row>
    <row r="207" spans="1:39" s="52" customFormat="1" ht="1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</row>
    <row r="208" spans="1:39" s="52" customFormat="1" ht="1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</row>
    <row r="209" spans="1:39" s="52" customFormat="1" ht="1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</row>
    <row r="210" spans="1:39" s="52" customFormat="1" ht="1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</row>
    <row r="211" spans="1:39" s="52" customFormat="1" ht="1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</row>
    <row r="212" spans="1:39" s="52" customFormat="1" ht="1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</row>
    <row r="213" spans="1:39" s="52" customFormat="1" ht="1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</row>
    <row r="214" spans="1:39" s="52" customFormat="1" ht="1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</row>
    <row r="215" spans="1:39" s="52" customFormat="1" ht="1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</row>
    <row r="216" spans="1:39" s="52" customFormat="1" ht="1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</row>
    <row r="217" spans="1:39" s="52" customFormat="1" ht="1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</row>
    <row r="218" spans="1:39" s="52" customFormat="1" ht="1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</row>
    <row r="219" spans="1:39" s="52" customFormat="1" ht="1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</row>
    <row r="220" spans="1:39" s="52" customFormat="1" ht="1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</row>
    <row r="221" spans="1:39" s="52" customFormat="1" ht="1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</row>
    <row r="222" spans="1:39" s="52" customFormat="1" ht="1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</row>
    <row r="223" spans="1:39" s="52" customFormat="1" ht="1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</row>
    <row r="224" spans="1:39" s="52" customFormat="1" ht="1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</row>
    <row r="225" spans="1:39" s="52" customFormat="1" ht="1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</row>
    <row r="226" spans="1:39" s="52" customFormat="1" ht="1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</row>
    <row r="227" spans="1:39" s="52" customFormat="1" ht="1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</row>
    <row r="228" spans="1:39" s="52" customFormat="1" ht="1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</row>
    <row r="229" spans="1:39" s="52" customFormat="1" ht="1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</row>
    <row r="230" spans="1:39" s="52" customFormat="1" ht="1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</row>
    <row r="231" spans="1:39" s="52" customFormat="1" ht="1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</row>
    <row r="232" spans="1:39" s="52" customFormat="1" ht="1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</row>
    <row r="233" spans="1:39" s="52" customFormat="1" ht="1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</row>
    <row r="234" spans="1:39" s="52" customFormat="1" ht="1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</row>
    <row r="235" spans="1:39" s="52" customFormat="1" ht="1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</row>
    <row r="236" spans="1:39" s="52" customFormat="1" ht="1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</row>
    <row r="237" spans="1:39" s="52" customFormat="1" ht="1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</row>
    <row r="238" spans="1:39" s="52" customFormat="1" ht="1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</row>
    <row r="239" spans="1:39" s="52" customFormat="1" ht="1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</row>
    <row r="240" spans="1:39" s="52" customFormat="1" ht="1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</row>
    <row r="241" spans="1:39" s="52" customFormat="1" ht="1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</row>
    <row r="242" spans="1:39" s="52" customFormat="1" ht="1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</row>
    <row r="243" spans="1:39" s="52" customFormat="1" ht="1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</row>
    <row r="244" spans="1:39" s="52" customFormat="1" ht="1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</row>
    <row r="245" spans="1:39" s="52" customFormat="1" ht="1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</row>
    <row r="246" spans="1:39" s="52" customFormat="1" ht="1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</row>
    <row r="247" spans="1:39" s="52" customFormat="1" ht="1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</row>
    <row r="248" spans="1:39" s="52" customFormat="1" ht="1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</row>
    <row r="249" spans="1:39" s="52" customFormat="1" ht="1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</row>
    <row r="250" spans="1:39" s="52" customFormat="1" ht="1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</row>
    <row r="251" spans="1:39" s="52" customFormat="1" ht="1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</row>
    <row r="252" spans="1:39" s="52" customFormat="1" ht="1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</row>
    <row r="253" spans="1:39" s="52" customFormat="1" ht="1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</row>
    <row r="254" spans="1:39" s="52" customFormat="1" ht="1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</row>
    <row r="255" spans="1:39" s="52" customFormat="1" ht="1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</row>
    <row r="256" spans="1:39" s="52" customFormat="1" ht="1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</row>
    <row r="257" spans="1:39" s="52" customFormat="1" ht="1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</row>
    <row r="258" spans="1:39" s="52" customFormat="1" ht="1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</row>
    <row r="259" spans="1:39" s="52" customFormat="1" ht="1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</row>
    <row r="260" spans="1:39" s="52" customFormat="1" ht="1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</row>
    <row r="261" spans="1:39" s="52" customFormat="1" ht="1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</row>
    <row r="262" spans="1:39" s="52" customFormat="1" ht="1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</row>
    <row r="263" spans="1:39" s="52" customFormat="1" ht="1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</row>
    <row r="264" spans="1:39" s="52" customFormat="1" ht="1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</row>
    <row r="265" spans="1:39" s="52" customFormat="1" ht="1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</row>
    <row r="266" spans="1:39" s="52" customFormat="1" ht="1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</row>
    <row r="267" spans="1:39" s="52" customFormat="1" ht="1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</row>
    <row r="268" spans="1:39" s="52" customFormat="1" ht="1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</row>
    <row r="269" spans="1:39" s="52" customFormat="1" ht="1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</row>
    <row r="270" spans="1:39" s="52" customFormat="1" ht="1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</row>
    <row r="271" spans="1:39" s="52" customFormat="1" ht="1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</row>
    <row r="272" spans="1:39" s="52" customFormat="1" ht="1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</row>
    <row r="273" spans="1:39" s="52" customFormat="1" ht="1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</row>
    <row r="274" spans="1:39" s="52" customFormat="1" ht="1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</row>
    <row r="275" spans="1:39" s="52" customFormat="1" ht="1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</row>
    <row r="276" spans="1:39" s="52" customFormat="1" ht="1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</row>
    <row r="277" spans="1:39" s="52" customFormat="1" ht="1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</row>
    <row r="278" spans="1:39" s="52" customFormat="1" ht="1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</row>
    <row r="279" spans="1:39" s="52" customFormat="1" ht="1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</row>
    <row r="280" spans="1:39" s="52" customFormat="1" ht="1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</row>
    <row r="281" spans="1:39" s="52" customFormat="1" ht="1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</row>
    <row r="282" spans="1:39" s="52" customFormat="1" ht="1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</row>
    <row r="283" spans="1:39" s="52" customFormat="1" ht="1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</row>
    <row r="284" spans="1:39" s="52" customFormat="1" ht="1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</row>
    <row r="285" spans="1:39" s="52" customFormat="1" ht="1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</row>
    <row r="286" spans="1:39" s="52" customFormat="1" ht="1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</row>
    <row r="287" spans="1:39" ht="1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</row>
    <row r="288" spans="1:39" ht="1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</row>
    <row r="289" spans="1:39" ht="1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</row>
    <row r="290" spans="1:39" ht="1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</row>
    <row r="291" spans="1:39" ht="1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</row>
    <row r="292" spans="1:39" ht="1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</row>
    <row r="293" spans="1:39" ht="1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</row>
    <row r="294" spans="1:39" ht="1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</row>
    <row r="295" spans="1:39" ht="1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</row>
    <row r="296" spans="1:39" ht="1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</row>
    <row r="297" spans="1:39" ht="1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</row>
    <row r="298" spans="1:39" ht="1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</row>
    <row r="299" spans="1:39" ht="1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</row>
    <row r="300" spans="1:39" ht="1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</row>
    <row r="301" spans="1:39" ht="1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</row>
    <row r="302" spans="1:39" ht="1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</row>
    <row r="303" spans="1:39" ht="1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</row>
    <row r="304" spans="1:39" ht="1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</row>
    <row r="305" spans="1:39" ht="1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</row>
    <row r="306" spans="1:39" ht="1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</row>
    <row r="307" spans="1:39" ht="1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</row>
    <row r="308" spans="1:39" ht="1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</row>
    <row r="309" spans="1:39" ht="1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</row>
    <row r="310" spans="1:39" ht="1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</row>
    <row r="311" spans="1:39" ht="1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</row>
    <row r="312" spans="1:39" ht="1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</row>
    <row r="313" spans="1:39" ht="1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</row>
    <row r="314" spans="1:39" ht="1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</row>
    <row r="315" spans="1:39" ht="1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</row>
    <row r="316" spans="1:39" ht="1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</row>
    <row r="317" spans="1:39" ht="1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</row>
    <row r="318" spans="1:39" ht="1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</row>
    <row r="319" spans="1:39" ht="1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</row>
    <row r="320" spans="1:39" ht="1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</row>
    <row r="321" spans="1:39" ht="1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</row>
    <row r="322" spans="1:39" ht="1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</row>
    <row r="323" spans="1:39" ht="1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</row>
    <row r="324" spans="1:39" ht="1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</row>
    <row r="325" spans="1:39" ht="1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</row>
    <row r="326" spans="1:39" ht="1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</row>
    <row r="327" spans="1:39" ht="1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</row>
    <row r="328" spans="1:39" ht="1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</row>
    <row r="329" spans="1:39" ht="1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</row>
    <row r="330" spans="1:39" ht="1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</row>
    <row r="331" spans="1:39" ht="1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</row>
    <row r="332" spans="1:39" ht="1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</row>
    <row r="333" spans="1:39" ht="1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</row>
    <row r="334" spans="1:39" ht="1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</row>
    <row r="335" spans="1:39" ht="1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</row>
    <row r="336" spans="1:39" ht="1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</row>
    <row r="337" spans="1:39" ht="1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</row>
    <row r="338" spans="1:39" ht="1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</row>
    <row r="339" spans="1:39" ht="1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</row>
    <row r="340" spans="1:39" ht="1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</row>
    <row r="341" spans="1:39" ht="1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</row>
    <row r="342" spans="1:39" ht="1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</row>
    <row r="343" spans="1:39" ht="1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</row>
    <row r="344" spans="1:39" ht="1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</row>
    <row r="345" spans="1:39" ht="1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</row>
    <row r="346" spans="1:39" ht="1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</row>
    <row r="347" spans="1:39" ht="1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</row>
    <row r="348" spans="1:39" ht="1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</row>
    <row r="349" spans="1:39" ht="1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</row>
    <row r="350" spans="1:39" ht="1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</row>
    <row r="351" spans="1:39" ht="1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</row>
    <row r="352" spans="1:39" ht="1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</row>
    <row r="353" spans="1:39" ht="1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</row>
    <row r="354" spans="1:39" ht="1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</row>
    <row r="355" spans="1:39" ht="1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</row>
    <row r="356" spans="1:39" ht="1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</row>
    <row r="357" spans="1:39" ht="1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</row>
    <row r="358" spans="1:39" ht="1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</row>
    <row r="359" spans="1:39" ht="1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</row>
    <row r="360" spans="1:39" ht="1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</row>
    <row r="361" spans="1:39" ht="1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</row>
    <row r="362" spans="1:39" ht="1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</row>
    <row r="363" spans="1:39" ht="1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</row>
    <row r="364" spans="1:39" ht="1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</row>
    <row r="365" spans="1:39" ht="1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</row>
    <row r="366" spans="1:39" ht="1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</row>
    <row r="367" spans="1:39" ht="1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</row>
    <row r="368" spans="1:39" ht="1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</row>
    <row r="369" spans="1:39" ht="1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</row>
    <row r="370" spans="1:39" ht="1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</row>
    <row r="371" spans="1:39" ht="1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</row>
    <row r="372" spans="1:39" ht="1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</row>
    <row r="373" spans="1:39" ht="1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</row>
    <row r="374" spans="1:39" ht="1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</row>
    <row r="375" spans="1:39" ht="1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</row>
    <row r="376" spans="1:39" ht="1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</row>
    <row r="377" spans="1:39" ht="1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</row>
    <row r="378" spans="1:39" ht="1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</row>
    <row r="379" spans="1:39" ht="1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</row>
    <row r="380" spans="1:39" ht="1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</row>
    <row r="381" spans="1:39" ht="1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</row>
    <row r="382" spans="1:39" ht="1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</row>
    <row r="383" spans="1:39" ht="1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</row>
    <row r="384" spans="1:39" ht="1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</row>
    <row r="385" spans="1:39" ht="1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</row>
    <row r="386" spans="1:39" ht="1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</row>
    <row r="387" spans="1:39" ht="1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</row>
    <row r="388" spans="1:39" ht="1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</row>
    <row r="389" spans="1:39" ht="1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</row>
    <row r="390" spans="1:39" ht="1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</row>
    <row r="391" spans="1:39" ht="1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</row>
    <row r="392" spans="1:39" ht="1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</row>
    <row r="393" spans="1:39" ht="1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</row>
    <row r="394" spans="1:39" ht="1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</row>
    <row r="395" spans="1:39" ht="1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</row>
    <row r="396" spans="1:39" ht="1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</row>
    <row r="397" spans="1:39" ht="1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</row>
    <row r="398" spans="1:39" ht="1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</row>
    <row r="399" spans="1:39" ht="1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</row>
    <row r="400" spans="1:39" ht="1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</row>
    <row r="401" spans="1:39" ht="1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</row>
    <row r="402" spans="1:39" ht="1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</row>
    <row r="403" spans="1:39" ht="1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</row>
    <row r="404" spans="1:39" ht="1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</row>
    <row r="405" spans="1:39" ht="1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</row>
    <row r="406" spans="1:39" ht="1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</row>
    <row r="407" spans="1:39" ht="1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</row>
    <row r="408" spans="1:39" ht="1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</row>
    <row r="409" spans="1:39" ht="1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</row>
    <row r="410" spans="1:39" ht="1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</row>
    <row r="411" spans="1:39" ht="1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</row>
    <row r="412" spans="1:39" ht="1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</row>
    <row r="413" spans="1:39" ht="1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</row>
    <row r="414" spans="1:39" ht="1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</row>
    <row r="415" spans="1:39" ht="1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</row>
    <row r="416" spans="1:39" ht="1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</row>
    <row r="417" spans="1:39" ht="1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</row>
    <row r="418" spans="1:39" ht="1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</row>
    <row r="419" spans="1:39" ht="1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</row>
    <row r="420" spans="1:39" ht="1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</row>
    <row r="421" spans="1:39" ht="1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</row>
    <row r="422" spans="1:39" ht="1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</row>
    <row r="423" spans="1:39" ht="1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</row>
    <row r="424" spans="1:39" ht="1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</row>
    <row r="425" spans="1:39" ht="1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</row>
    <row r="426" spans="1:39" ht="1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</row>
    <row r="427" spans="1:39" ht="1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</row>
    <row r="428" spans="1:39" ht="1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</row>
    <row r="429" spans="1:39" ht="1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</row>
    <row r="430" spans="1:39" ht="1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</row>
    <row r="431" spans="1:39" ht="1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</row>
    <row r="432" spans="1:39" ht="1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</row>
    <row r="433" spans="1:39" ht="1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</row>
    <row r="434" spans="1:39" ht="1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</row>
    <row r="435" spans="1:39" ht="1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</row>
    <row r="436" spans="1:39" ht="1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</row>
    <row r="437" spans="1:39" ht="1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</row>
    <row r="438" spans="1:39" ht="1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</row>
    <row r="439" spans="1:39" ht="1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</row>
    <row r="440" spans="1:39" ht="1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</row>
    <row r="441" spans="1:39" ht="1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</row>
    <row r="442" spans="1:39" ht="1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</row>
    <row r="443" spans="1:39" ht="1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</row>
    <row r="444" spans="1:39" ht="1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</row>
    <row r="445" spans="1:39" ht="1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</row>
    <row r="446" spans="1:39" ht="1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</row>
    <row r="447" spans="1:39" ht="1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</row>
    <row r="448" spans="1:39" ht="1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</row>
    <row r="449" spans="1:39" ht="1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</row>
    <row r="450" spans="1:39" ht="1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</row>
    <row r="451" spans="1:39" ht="1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</row>
    <row r="452" spans="1:39" ht="1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</row>
    <row r="453" spans="1:39" ht="1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</row>
    <row r="454" spans="1:39" ht="1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</row>
    <row r="455" spans="1:39" ht="1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</row>
    <row r="456" spans="1:39" ht="1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</row>
    <row r="457" spans="1:39" ht="1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</row>
    <row r="458" spans="1:39" ht="1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</row>
    <row r="459" spans="1:39" ht="1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</row>
    <row r="460" spans="1:39" ht="1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</row>
    <row r="461" spans="1:39" ht="1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</row>
    <row r="462" spans="1:39" ht="1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</row>
    <row r="463" spans="1:39" ht="1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</row>
    <row r="464" spans="1:39" ht="1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</row>
    <row r="465" spans="1:39" ht="1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</row>
    <row r="466" spans="1:39" ht="1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</row>
    <row r="467" spans="1:39" ht="1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</row>
    <row r="468" spans="1:39" ht="1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</row>
    <row r="469" spans="1:39" ht="1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</row>
    <row r="470" spans="1:39" ht="1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</row>
    <row r="471" spans="1:39" ht="1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</row>
    <row r="472" spans="1:39" ht="1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</row>
    <row r="473" spans="1:39" ht="1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</row>
    <row r="474" spans="1:39" ht="1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</row>
    <row r="475" spans="1:39" ht="1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</row>
    <row r="476" spans="1:39" ht="1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</row>
    <row r="477" spans="1:39" ht="1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</row>
    <row r="478" spans="1:39" ht="1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</row>
    <row r="479" spans="1:39" ht="1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</row>
    <row r="480" spans="1:39" ht="1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</row>
    <row r="481" spans="1:39" ht="1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</row>
    <row r="482" spans="1:39" ht="1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</row>
    <row r="483" spans="1:39" ht="1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</row>
    <row r="484" spans="1:39" ht="1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</row>
    <row r="485" spans="1:39" ht="1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</row>
    <row r="486" spans="1:39" ht="1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</row>
    <row r="487" spans="1:39" ht="1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</row>
    <row r="488" spans="1:39" ht="1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</row>
    <row r="489" spans="1:39" ht="1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</row>
    <row r="490" spans="1:39" ht="1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</row>
    <row r="491" spans="1:39" ht="1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</row>
    <row r="492" spans="1:39" ht="1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</row>
    <row r="493" spans="1:39" ht="1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</row>
    <row r="494" spans="1:39" ht="1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</row>
    <row r="495" spans="1:39" ht="1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</row>
    <row r="496" spans="1:39" ht="1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</row>
    <row r="497" spans="1:39" ht="1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</row>
    <row r="498" spans="1:39" ht="1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</row>
    <row r="499" spans="1:39" ht="1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</row>
    <row r="500" spans="1:39" ht="1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</row>
    <row r="501" spans="1:39" ht="15" customHeight="1" x14ac:dyDescent="0.3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</row>
    <row r="502" spans="1:39" ht="15" customHeight="1" x14ac:dyDescent="0.3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</row>
    <row r="503" spans="1:39" ht="15" customHeight="1" x14ac:dyDescent="0.3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</row>
  </sheetData>
  <mergeCells count="3">
    <mergeCell ref="B8:E8"/>
    <mergeCell ref="I8:L8"/>
    <mergeCell ref="B64:E6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3ACF5-7DC4-4597-B318-1C3F343C0BDF}">
  <dimension ref="A1:BE503"/>
  <sheetViews>
    <sheetView showGridLines="0" tabSelected="1" zoomScale="80" zoomScaleNormal="80" workbookViewId="0">
      <selection activeCell="J27" sqref="J27"/>
    </sheetView>
  </sheetViews>
  <sheetFormatPr defaultColWidth="9.15234375" defaultRowHeight="15" customHeight="1" x14ac:dyDescent="0.35"/>
  <cols>
    <col min="1" max="1" width="19.15234375" style="54" customWidth="1"/>
    <col min="2" max="2" width="14.69140625" style="54" customWidth="1"/>
    <col min="3" max="3" width="12.53515625" style="54" customWidth="1"/>
    <col min="4" max="4" width="21.53515625" style="54" customWidth="1"/>
    <col min="5" max="5" width="18.84375" style="54" bestFit="1" customWidth="1"/>
    <col min="6" max="7" width="3.69140625" style="54" customWidth="1"/>
    <col min="8" max="8" width="16.53515625" style="54" bestFit="1" customWidth="1"/>
    <col min="9" max="9" width="11.69140625" style="54" customWidth="1"/>
    <col min="10" max="10" width="11.84375" style="54" customWidth="1"/>
    <col min="11" max="11" width="15.15234375" style="54" bestFit="1" customWidth="1"/>
    <col min="12" max="12" width="16.3046875" style="54" bestFit="1" customWidth="1"/>
    <col min="13" max="13" width="17.69140625" style="54" bestFit="1" customWidth="1"/>
    <col min="14" max="14" width="3" style="54" customWidth="1"/>
    <col min="15" max="15" width="13.3046875" style="54" customWidth="1"/>
    <col min="16" max="16" width="10" style="54" customWidth="1"/>
    <col min="17" max="17" width="7" style="54" bestFit="1" customWidth="1"/>
    <col min="18" max="18" width="17.3828125" style="54" bestFit="1" customWidth="1"/>
    <col min="19" max="19" width="16.53515625" style="54" bestFit="1" customWidth="1"/>
    <col min="20" max="20" width="18.15234375" style="54" bestFit="1" customWidth="1"/>
    <col min="21" max="21" width="15.15234375" style="54" bestFit="1" customWidth="1"/>
    <col min="22" max="22" width="16.53515625" style="54" bestFit="1" customWidth="1"/>
    <col min="23" max="16384" width="9.15234375" style="54"/>
  </cols>
  <sheetData>
    <row r="1" spans="1:57" ht="49.5" customHeight="1" thickBot="1" x14ac:dyDescent="0.4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</row>
    <row r="2" spans="1:57" s="52" customFormat="1" ht="24" thickTop="1" thickBot="1" x14ac:dyDescent="0.65">
      <c r="A2" s="3" t="s">
        <v>16</v>
      </c>
      <c r="B2" s="4"/>
      <c r="C2" s="4"/>
      <c r="D2" s="3" t="s">
        <v>171</v>
      </c>
      <c r="E2" s="4"/>
      <c r="F2" s="4"/>
      <c r="G2" s="4"/>
      <c r="H2" s="64"/>
      <c r="I2" s="64"/>
      <c r="J2" s="4"/>
      <c r="K2" s="64"/>
      <c r="L2" s="64"/>
      <c r="M2" s="4"/>
      <c r="N2" s="4"/>
      <c r="O2" s="4"/>
      <c r="P2" s="4"/>
      <c r="Q2" s="4"/>
      <c r="R2" s="4"/>
      <c r="S2" s="65" t="s">
        <v>172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</row>
    <row r="3" spans="1:57" s="52" customFormat="1" ht="15" customHeight="1" thickTop="1" x14ac:dyDescent="0.35">
      <c r="A3" s="7" t="s">
        <v>14</v>
      </c>
      <c r="B3" s="8">
        <v>45107</v>
      </c>
      <c r="C3" s="5"/>
      <c r="D3" s="6"/>
      <c r="E3" s="5"/>
      <c r="F3" s="5"/>
      <c r="G3" s="5"/>
      <c r="H3" s="66">
        <v>500348818.37</v>
      </c>
      <c r="I3" s="67" t="s">
        <v>48</v>
      </c>
      <c r="J3" s="5"/>
      <c r="K3" s="68" t="s">
        <v>49</v>
      </c>
      <c r="L3" s="69">
        <v>360</v>
      </c>
      <c r="M3" s="5"/>
      <c r="N3" s="5"/>
      <c r="O3" s="5"/>
      <c r="P3" s="5"/>
      <c r="Q3" s="5"/>
      <c r="R3" s="5"/>
      <c r="S3" s="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</row>
    <row r="4" spans="1:57" s="52" customFormat="1" ht="15" customHeight="1" thickBot="1" x14ac:dyDescent="0.4">
      <c r="A4" s="7" t="s">
        <v>50</v>
      </c>
      <c r="B4" s="8">
        <v>45092</v>
      </c>
      <c r="C4" s="5"/>
      <c r="D4" s="5"/>
      <c r="E4" s="5"/>
      <c r="F4" s="5"/>
      <c r="G4" s="5"/>
      <c r="H4" s="70">
        <f>+E106</f>
        <v>501553825.14739978</v>
      </c>
      <c r="I4" s="71" t="s">
        <v>51</v>
      </c>
      <c r="J4" s="5"/>
      <c r="K4" s="72" t="s">
        <v>52</v>
      </c>
      <c r="L4" s="73">
        <v>1</v>
      </c>
      <c r="M4" s="5"/>
      <c r="N4" s="74"/>
      <c r="O4" s="5"/>
      <c r="P4" s="5"/>
      <c r="Q4" s="5"/>
      <c r="R4" s="5"/>
      <c r="S4" s="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</row>
    <row r="5" spans="1:57" s="52" customFormat="1" ht="15" customHeight="1" thickBot="1" x14ac:dyDescent="0.4">
      <c r="A5" s="7" t="s">
        <v>53</v>
      </c>
      <c r="B5" s="8">
        <v>45099</v>
      </c>
      <c r="C5" s="5"/>
      <c r="D5" s="5"/>
      <c r="E5" s="5"/>
      <c r="F5" s="5"/>
      <c r="G5" s="5"/>
      <c r="H5" s="75">
        <f>(H4*L4/H3-1)*L3/(B3-B4)</f>
        <v>5.7800001910285559E-2</v>
      </c>
      <c r="I5" s="76" t="s">
        <v>54</v>
      </c>
      <c r="J5" s="5"/>
      <c r="K5" s="5"/>
      <c r="L5" s="5"/>
      <c r="M5" s="5"/>
      <c r="N5" s="74"/>
      <c r="O5" s="5"/>
      <c r="P5" s="5"/>
      <c r="Q5"/>
      <c r="R5"/>
      <c r="S5"/>
      <c r="T5"/>
      <c r="U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</row>
    <row r="6" spans="1:57" s="52" customFormat="1" ht="15" customHeight="1" x14ac:dyDescent="0.35">
      <c r="A6" s="7" t="s">
        <v>55</v>
      </c>
      <c r="B6" s="8">
        <v>45127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4"/>
      <c r="O6" s="5"/>
      <c r="P6" s="5"/>
      <c r="Q6"/>
      <c r="R6"/>
      <c r="S6"/>
      <c r="T6"/>
      <c r="U6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</row>
    <row r="7" spans="1:57" s="52" customFormat="1" ht="15" customHeight="1" x14ac:dyDescent="0.35">
      <c r="A7" s="16" t="s">
        <v>0</v>
      </c>
      <c r="B7" s="1"/>
      <c r="C7" s="1"/>
      <c r="D7" s="1"/>
      <c r="E7" s="1"/>
      <c r="F7" s="12"/>
      <c r="G7" s="22"/>
      <c r="H7" s="16"/>
      <c r="I7" s="1"/>
      <c r="J7" s="1"/>
      <c r="K7" s="1"/>
      <c r="L7" s="1"/>
      <c r="M7" s="7"/>
      <c r="N7" s="7"/>
      <c r="O7" s="7"/>
      <c r="P7" s="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57" s="52" customFormat="1" ht="15" customHeight="1" x14ac:dyDescent="0.35">
      <c r="A8" s="1"/>
      <c r="B8" s="123" t="s">
        <v>5</v>
      </c>
      <c r="C8" s="124"/>
      <c r="D8" s="124"/>
      <c r="E8" s="125"/>
      <c r="F8" s="7"/>
      <c r="G8" s="23"/>
      <c r="H8" s="1"/>
      <c r="I8" s="123"/>
      <c r="J8" s="124"/>
      <c r="K8" s="124"/>
      <c r="L8" s="125"/>
      <c r="M8" s="7"/>
      <c r="N8" s="7"/>
      <c r="O8" s="7"/>
      <c r="P8" s="7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57" s="52" customFormat="1" ht="15" customHeight="1" x14ac:dyDescent="0.35">
      <c r="A9" s="15" t="s">
        <v>1</v>
      </c>
      <c r="B9" s="15" t="s">
        <v>2</v>
      </c>
      <c r="C9" s="15" t="s">
        <v>3</v>
      </c>
      <c r="D9" s="15" t="s">
        <v>4</v>
      </c>
      <c r="E9" s="34" t="s">
        <v>15</v>
      </c>
      <c r="F9" s="18"/>
      <c r="G9" s="23"/>
      <c r="H9" s="15"/>
      <c r="I9" s="15"/>
      <c r="J9" s="15"/>
      <c r="K9" s="15"/>
      <c r="L9" s="15"/>
      <c r="M9" s="1"/>
      <c r="N9" s="7"/>
      <c r="O9" s="7"/>
      <c r="P9" s="7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57" s="52" customFormat="1" ht="15" customHeight="1" x14ac:dyDescent="0.35">
      <c r="A10" s="7" t="s">
        <v>173</v>
      </c>
      <c r="B10" s="10">
        <v>45092</v>
      </c>
      <c r="C10" s="10">
        <v>45127</v>
      </c>
      <c r="D10" s="77">
        <v>3095680</v>
      </c>
      <c r="E10" s="78">
        <v>3100734.85</v>
      </c>
      <c r="F10" s="79"/>
      <c r="G10" s="80"/>
      <c r="H10" s="7"/>
      <c r="I10" s="10"/>
      <c r="J10" s="10"/>
      <c r="K10" s="79"/>
      <c r="L10" s="79"/>
      <c r="M10" s="1"/>
      <c r="N10" s="7"/>
      <c r="O10" s="7"/>
      <c r="P10" s="7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57" s="52" customFormat="1" ht="15" customHeight="1" x14ac:dyDescent="0.35">
      <c r="A11" s="7" t="s">
        <v>174</v>
      </c>
      <c r="B11" s="10">
        <v>45092</v>
      </c>
      <c r="C11" s="10">
        <v>45127</v>
      </c>
      <c r="D11" s="77">
        <v>7792400</v>
      </c>
      <c r="E11" s="78">
        <v>7811426.9299999997</v>
      </c>
      <c r="F11" s="79"/>
      <c r="G11" s="80"/>
      <c r="H11" s="7"/>
      <c r="I11" s="10"/>
      <c r="J11" s="10"/>
      <c r="K11" s="79"/>
      <c r="L11" s="79"/>
      <c r="M11" s="1"/>
      <c r="N11" s="7"/>
      <c r="O11" s="7"/>
      <c r="P11" s="7"/>
      <c r="Q11"/>
      <c r="R11"/>
      <c r="S11"/>
      <c r="T11" s="56"/>
      <c r="U11" s="56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57" s="52" customFormat="1" ht="15" customHeight="1" x14ac:dyDescent="0.35">
      <c r="A12" s="7" t="s">
        <v>175</v>
      </c>
      <c r="B12" s="10">
        <v>45092</v>
      </c>
      <c r="C12" s="10">
        <v>45127</v>
      </c>
      <c r="D12" s="77">
        <v>521600</v>
      </c>
      <c r="E12" s="78">
        <v>522864.23</v>
      </c>
      <c r="F12" s="79"/>
      <c r="G12" s="80"/>
      <c r="H12" s="7"/>
      <c r="I12" s="10"/>
      <c r="J12" s="10"/>
      <c r="K12" s="79"/>
      <c r="L12" s="79"/>
      <c r="M12" s="1"/>
      <c r="N12" s="7"/>
      <c r="O12" s="7"/>
      <c r="P12" s="7"/>
      <c r="Q12"/>
      <c r="R12"/>
      <c r="S12"/>
      <c r="T12" s="56"/>
      <c r="U12" s="56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57" s="52" customFormat="1" ht="15" customHeight="1" x14ac:dyDescent="0.35">
      <c r="A13" s="7" t="s">
        <v>176</v>
      </c>
      <c r="B13" s="10">
        <v>45092</v>
      </c>
      <c r="C13" s="10">
        <v>45127</v>
      </c>
      <c r="D13" s="77">
        <v>15413600</v>
      </c>
      <c r="E13" s="78">
        <v>15451532.27</v>
      </c>
      <c r="F13" s="79"/>
      <c r="G13" s="80"/>
      <c r="H13" s="7"/>
      <c r="I13" s="10"/>
      <c r="J13" s="10"/>
      <c r="K13" s="79"/>
      <c r="L13" s="79"/>
      <c r="M13" s="1"/>
      <c r="N13" s="7"/>
      <c r="O13" s="7"/>
      <c r="P13" s="7"/>
      <c r="Q13"/>
      <c r="R13"/>
      <c r="S13"/>
      <c r="T13" s="56"/>
      <c r="U13" s="56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57" s="52" customFormat="1" ht="15" customHeight="1" x14ac:dyDescent="0.35">
      <c r="A14" s="7" t="s">
        <v>177</v>
      </c>
      <c r="B14" s="10">
        <v>45092</v>
      </c>
      <c r="C14" s="10">
        <v>45127</v>
      </c>
      <c r="D14" s="77">
        <v>244800</v>
      </c>
      <c r="E14" s="78">
        <v>245393.33</v>
      </c>
      <c r="F14" s="79"/>
      <c r="G14" s="80"/>
      <c r="H14" s="7"/>
      <c r="I14" s="10"/>
      <c r="J14" s="10"/>
      <c r="K14" s="79"/>
      <c r="L14" s="79"/>
      <c r="M14" s="1"/>
      <c r="N14" s="7"/>
      <c r="O14" s="7"/>
      <c r="P14" s="7"/>
      <c r="Q14"/>
      <c r="R14"/>
      <c r="S14"/>
      <c r="T14" s="56"/>
      <c r="U14" s="56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57" s="52" customFormat="1" ht="15" customHeight="1" x14ac:dyDescent="0.35">
      <c r="A15" s="7" t="s">
        <v>178</v>
      </c>
      <c r="B15" s="10">
        <v>45092</v>
      </c>
      <c r="C15" s="10">
        <v>45127</v>
      </c>
      <c r="D15" s="77">
        <v>4408000</v>
      </c>
      <c r="E15" s="78">
        <v>4418377.17</v>
      </c>
      <c r="F15" s="79"/>
      <c r="G15" s="80"/>
      <c r="H15" s="7"/>
      <c r="I15" s="10"/>
      <c r="J15" s="10"/>
      <c r="K15" s="79"/>
      <c r="L15" s="79"/>
      <c r="M15" s="1"/>
      <c r="N15" s="7"/>
      <c r="O15" s="7"/>
      <c r="P15" s="7"/>
      <c r="Q15"/>
      <c r="R15"/>
      <c r="S15"/>
      <c r="T15" s="56"/>
      <c r="U15" s="5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57" s="52" customFormat="1" ht="15" customHeight="1" x14ac:dyDescent="0.35">
      <c r="A16" s="7" t="s">
        <v>179</v>
      </c>
      <c r="B16" s="10">
        <v>45092</v>
      </c>
      <c r="C16" s="10">
        <v>45127</v>
      </c>
      <c r="D16" s="77">
        <v>15068320</v>
      </c>
      <c r="E16" s="78">
        <v>15106919.029999999</v>
      </c>
      <c r="F16" s="79"/>
      <c r="G16" s="80"/>
      <c r="H16" s="7"/>
      <c r="I16" s="10"/>
      <c r="J16" s="10"/>
      <c r="K16" s="79"/>
      <c r="L16" s="79"/>
      <c r="M16" s="1"/>
      <c r="N16" s="7"/>
      <c r="O16" s="7"/>
      <c r="P16" s="7"/>
      <c r="Q16"/>
      <c r="R16"/>
      <c r="S16"/>
      <c r="T16" s="56"/>
      <c r="U16" s="5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52" customFormat="1" ht="15" customHeight="1" x14ac:dyDescent="0.35">
      <c r="A17" s="7" t="s">
        <v>180</v>
      </c>
      <c r="B17" s="10">
        <v>45092</v>
      </c>
      <c r="C17" s="10">
        <v>45127</v>
      </c>
      <c r="D17" s="77">
        <v>23809160</v>
      </c>
      <c r="E17" s="78">
        <v>23867687.09</v>
      </c>
      <c r="F17" s="79"/>
      <c r="G17" s="80"/>
      <c r="H17" s="7"/>
      <c r="I17" s="10"/>
      <c r="J17" s="10"/>
      <c r="K17" s="79"/>
      <c r="L17" s="79"/>
      <c r="M17" s="1"/>
      <c r="N17" s="7"/>
      <c r="O17" s="7"/>
      <c r="P17" s="7"/>
      <c r="Q17"/>
      <c r="R17"/>
      <c r="S17"/>
      <c r="T17" s="56"/>
      <c r="U17" s="56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52" customFormat="1" ht="15" customHeight="1" x14ac:dyDescent="0.35">
      <c r="A18" s="7" t="s">
        <v>181</v>
      </c>
      <c r="B18" s="10">
        <v>45092</v>
      </c>
      <c r="C18" s="10">
        <v>45127</v>
      </c>
      <c r="D18" s="77">
        <v>31301000</v>
      </c>
      <c r="E18" s="78">
        <v>31369879.57</v>
      </c>
      <c r="F18" s="79"/>
      <c r="G18" s="80"/>
      <c r="H18" s="7"/>
      <c r="I18" s="10"/>
      <c r="J18" s="10"/>
      <c r="K18" s="79"/>
      <c r="L18" s="79"/>
      <c r="M18" s="1"/>
      <c r="N18" s="7"/>
      <c r="O18" s="7"/>
      <c r="P18" s="7"/>
      <c r="Q18"/>
      <c r="R18"/>
      <c r="S18"/>
      <c r="T18" s="56"/>
      <c r="U18" s="56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52" customFormat="1" ht="15" customHeight="1" x14ac:dyDescent="0.35">
      <c r="A19" s="7" t="s">
        <v>182</v>
      </c>
      <c r="B19" s="10">
        <v>45092</v>
      </c>
      <c r="C19" s="10">
        <v>45127</v>
      </c>
      <c r="D19" s="77">
        <v>5156800</v>
      </c>
      <c r="E19" s="78">
        <v>5169792.97</v>
      </c>
      <c r="F19" s="79"/>
      <c r="G19" s="80"/>
      <c r="H19" s="7"/>
      <c r="I19" s="10"/>
      <c r="J19" s="10"/>
      <c r="K19" s="79"/>
      <c r="L19" s="79"/>
      <c r="M19" s="1"/>
      <c r="N19" s="7"/>
      <c r="O19" s="7"/>
      <c r="P19" s="7"/>
      <c r="Q19"/>
      <c r="R19"/>
      <c r="S19"/>
      <c r="T19" s="56"/>
      <c r="U19" s="56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s="52" customFormat="1" ht="15" customHeight="1" x14ac:dyDescent="0.35">
      <c r="A20" s="7" t="s">
        <v>183</v>
      </c>
      <c r="B20" s="10">
        <v>45092</v>
      </c>
      <c r="C20" s="10">
        <v>45127</v>
      </c>
      <c r="D20" s="77">
        <v>771200</v>
      </c>
      <c r="E20" s="78">
        <v>773120.53</v>
      </c>
      <c r="F20" s="79"/>
      <c r="G20" s="80"/>
      <c r="H20" s="7"/>
      <c r="I20" s="10"/>
      <c r="J20" s="10"/>
      <c r="K20" s="79"/>
      <c r="L20" s="79"/>
      <c r="M20" s="1"/>
      <c r="N20" s="7"/>
      <c r="O20" s="7"/>
      <c r="P20" s="7"/>
      <c r="Q20"/>
      <c r="R20"/>
      <c r="S20"/>
      <c r="T20" s="56"/>
      <c r="U20" s="56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52" customFormat="1" ht="15" customHeight="1" x14ac:dyDescent="0.35">
      <c r="A21" s="7" t="s">
        <v>184</v>
      </c>
      <c r="B21" s="10">
        <v>45092</v>
      </c>
      <c r="C21" s="10">
        <v>45127</v>
      </c>
      <c r="D21" s="77">
        <v>3151200</v>
      </c>
      <c r="E21" s="78">
        <v>3159730.55</v>
      </c>
      <c r="F21" s="79"/>
      <c r="G21" s="80"/>
      <c r="H21" s="7"/>
      <c r="I21" s="10"/>
      <c r="J21" s="10"/>
      <c r="K21" s="79"/>
      <c r="L21" s="79"/>
      <c r="M21" s="1"/>
      <c r="N21" s="7"/>
      <c r="O21" s="7"/>
      <c r="P21" s="7"/>
      <c r="Q21"/>
      <c r="R21"/>
      <c r="S21"/>
      <c r="T21" s="56"/>
      <c r="U21" s="56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52" customFormat="1" ht="15" customHeight="1" x14ac:dyDescent="0.35">
      <c r="A22" s="7" t="s">
        <v>185</v>
      </c>
      <c r="B22" s="10">
        <v>45092</v>
      </c>
      <c r="C22" s="10">
        <v>45127</v>
      </c>
      <c r="D22" s="77">
        <v>144000</v>
      </c>
      <c r="E22" s="78">
        <v>144373.62</v>
      </c>
      <c r="F22" s="79"/>
      <c r="G22" s="80"/>
      <c r="H22" s="7"/>
      <c r="I22" s="10"/>
      <c r="J22" s="10"/>
      <c r="K22" s="79"/>
      <c r="L22" s="79"/>
      <c r="M22" s="1"/>
      <c r="N22" s="7"/>
      <c r="O22" s="7"/>
      <c r="P22" s="7"/>
      <c r="Q22"/>
      <c r="R22"/>
      <c r="S22"/>
      <c r="T22" s="56"/>
      <c r="U22" s="56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52" customFormat="1" ht="15" customHeight="1" x14ac:dyDescent="0.35">
      <c r="A23" s="7" t="s">
        <v>186</v>
      </c>
      <c r="B23" s="10">
        <v>45092</v>
      </c>
      <c r="C23" s="10">
        <v>45127</v>
      </c>
      <c r="D23" s="77">
        <v>468600</v>
      </c>
      <c r="E23" s="78">
        <v>469882.2</v>
      </c>
      <c r="F23" s="79"/>
      <c r="G23" s="80"/>
      <c r="H23" s="7"/>
      <c r="I23" s="10"/>
      <c r="J23" s="10"/>
      <c r="K23" s="79"/>
      <c r="L23" s="79"/>
      <c r="M23" s="1"/>
      <c r="N23" s="7"/>
      <c r="O23" s="7"/>
      <c r="P23" s="7"/>
      <c r="Q23"/>
      <c r="R23"/>
      <c r="S23"/>
      <c r="T23" s="56"/>
      <c r="U23" s="56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s="52" customFormat="1" ht="15" customHeight="1" x14ac:dyDescent="0.35">
      <c r="A24" s="7" t="s">
        <v>187</v>
      </c>
      <c r="B24" s="10">
        <v>45092</v>
      </c>
      <c r="C24" s="10">
        <v>45127</v>
      </c>
      <c r="D24" s="77">
        <v>363200</v>
      </c>
      <c r="E24" s="78">
        <v>364138</v>
      </c>
      <c r="F24" s="79"/>
      <c r="G24" s="80"/>
      <c r="H24" s="7"/>
      <c r="I24" s="10"/>
      <c r="J24" s="10"/>
      <c r="K24" s="79"/>
      <c r="L24" s="79"/>
      <c r="M24" s="1"/>
      <c r="N24" s="7"/>
      <c r="O24" s="7"/>
      <c r="P24" s="7"/>
      <c r="Q24"/>
      <c r="R24"/>
      <c r="S24"/>
      <c r="T24" s="56"/>
      <c r="U24" s="56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52" customFormat="1" ht="15" customHeight="1" x14ac:dyDescent="0.35">
      <c r="A25" s="7" t="s">
        <v>188</v>
      </c>
      <c r="B25" s="10">
        <v>45092</v>
      </c>
      <c r="C25" s="10">
        <v>45127</v>
      </c>
      <c r="D25" s="77">
        <v>2212400</v>
      </c>
      <c r="E25" s="78">
        <v>2217977.6</v>
      </c>
      <c r="F25" s="79"/>
      <c r="G25" s="80"/>
      <c r="H25" s="7"/>
      <c r="I25" s="10"/>
      <c r="J25" s="10"/>
      <c r="K25" s="79"/>
      <c r="L25" s="79"/>
      <c r="M25" s="1"/>
      <c r="N25" s="7"/>
      <c r="O25" s="7"/>
      <c r="P25" s="7"/>
      <c r="Q25"/>
      <c r="R25"/>
      <c r="S25"/>
      <c r="T25" s="56"/>
      <c r="U25" s="56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52" customFormat="1" ht="15" customHeight="1" x14ac:dyDescent="0.35">
      <c r="A26" s="7" t="s">
        <v>189</v>
      </c>
      <c r="B26" s="10">
        <v>45092</v>
      </c>
      <c r="C26" s="10">
        <v>45127</v>
      </c>
      <c r="D26" s="77">
        <v>376000</v>
      </c>
      <c r="E26" s="78">
        <v>376967.73</v>
      </c>
      <c r="F26" s="79"/>
      <c r="G26" s="80"/>
      <c r="H26" s="7"/>
      <c r="I26" s="10"/>
      <c r="J26" s="10"/>
      <c r="K26" s="79"/>
      <c r="L26" s="79"/>
      <c r="M26" s="1"/>
      <c r="N26" s="7"/>
      <c r="O26" s="7"/>
      <c r="P26" s="7"/>
      <c r="Q26"/>
      <c r="R26"/>
      <c r="S26"/>
      <c r="T26" s="56"/>
      <c r="U26" s="5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s="52" customFormat="1" ht="15" customHeight="1" x14ac:dyDescent="0.35">
      <c r="A27" s="7" t="s">
        <v>190</v>
      </c>
      <c r="B27" s="10">
        <v>45091</v>
      </c>
      <c r="C27" s="10">
        <v>45127</v>
      </c>
      <c r="D27" s="77">
        <v>115728468.98</v>
      </c>
      <c r="E27" s="78">
        <v>116015512.31</v>
      </c>
      <c r="F27" s="79"/>
      <c r="G27" s="80"/>
      <c r="H27" s="7"/>
      <c r="I27" s="10"/>
      <c r="J27" s="10"/>
      <c r="K27" s="79"/>
      <c r="L27" s="79"/>
      <c r="M27" s="1"/>
      <c r="N27" s="7"/>
      <c r="O27" s="7"/>
      <c r="P27" s="7"/>
      <c r="Q27"/>
      <c r="R27"/>
      <c r="S27"/>
      <c r="T27" s="56"/>
      <c r="U27" s="56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52" customFormat="1" ht="15" customHeight="1" x14ac:dyDescent="0.35">
      <c r="A28" s="7" t="s">
        <v>191</v>
      </c>
      <c r="B28" s="10">
        <v>45092</v>
      </c>
      <c r="C28" s="10">
        <v>45127</v>
      </c>
      <c r="D28" s="77">
        <v>1962000</v>
      </c>
      <c r="E28" s="78">
        <v>1967393.04</v>
      </c>
      <c r="F28" s="79"/>
      <c r="G28" s="80"/>
      <c r="H28" s="7"/>
      <c r="I28" s="10"/>
      <c r="J28" s="10"/>
      <c r="K28" s="79"/>
      <c r="L28" s="79"/>
      <c r="M28" s="1"/>
      <c r="N28" s="7"/>
      <c r="O28" s="7"/>
      <c r="P28" s="7"/>
      <c r="Q28"/>
      <c r="R28"/>
      <c r="S28"/>
      <c r="T28" s="56"/>
      <c r="U28" s="56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52" customFormat="1" ht="15" customHeight="1" x14ac:dyDescent="0.35">
      <c r="A29" s="7" t="s">
        <v>192</v>
      </c>
      <c r="B29" s="10">
        <v>45092</v>
      </c>
      <c r="C29" s="10">
        <v>45127</v>
      </c>
      <c r="D29" s="77">
        <v>9439800</v>
      </c>
      <c r="E29" s="78">
        <v>9464566.7699999996</v>
      </c>
      <c r="F29" s="79"/>
      <c r="G29" s="80"/>
      <c r="H29" s="7"/>
      <c r="I29" s="10"/>
      <c r="J29" s="10"/>
      <c r="K29" s="79"/>
      <c r="L29" s="79"/>
      <c r="M29" s="1"/>
      <c r="N29" s="7"/>
      <c r="O29" s="7"/>
      <c r="P29" s="7"/>
      <c r="Q29"/>
      <c r="R29"/>
      <c r="S29"/>
      <c r="T29" s="56"/>
      <c r="U29" s="56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52" customFormat="1" ht="15" customHeight="1" x14ac:dyDescent="0.35">
      <c r="A30" s="7" t="s">
        <v>193</v>
      </c>
      <c r="B30" s="10">
        <v>45091</v>
      </c>
      <c r="C30" s="10">
        <v>45127</v>
      </c>
      <c r="D30" s="77">
        <v>21942912.120000001</v>
      </c>
      <c r="E30" s="78">
        <v>21997313.719999999</v>
      </c>
      <c r="F30" s="79"/>
      <c r="G30" s="80"/>
      <c r="H30" s="7"/>
      <c r="I30" s="10"/>
      <c r="J30" s="10"/>
      <c r="K30" s="79"/>
      <c r="L30" s="79"/>
      <c r="M30" s="1"/>
      <c r="N30" s="7"/>
      <c r="O30" s="7"/>
      <c r="P30" s="7"/>
      <c r="Q30"/>
      <c r="R30"/>
      <c r="S30"/>
      <c r="T30" s="56"/>
      <c r="U30" s="56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s="52" customFormat="1" ht="15" customHeight="1" x14ac:dyDescent="0.35">
      <c r="A31" s="7" t="s">
        <v>194</v>
      </c>
      <c r="B31" s="10">
        <v>45092</v>
      </c>
      <c r="C31" s="10">
        <v>45127</v>
      </c>
      <c r="D31" s="77">
        <v>5113600</v>
      </c>
      <c r="E31" s="78">
        <v>5125744.8</v>
      </c>
      <c r="F31" s="79"/>
      <c r="G31" s="80"/>
      <c r="H31" s="7"/>
      <c r="I31" s="10"/>
      <c r="J31" s="10"/>
      <c r="K31" s="79"/>
      <c r="L31" s="79"/>
      <c r="M31" s="1"/>
      <c r="N31" s="7"/>
      <c r="O31" s="7"/>
      <c r="P31" s="7"/>
      <c r="Q31"/>
      <c r="R31"/>
      <c r="S31"/>
      <c r="T31" s="56"/>
      <c r="U31" s="56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s="52" customFormat="1" ht="15" customHeight="1" x14ac:dyDescent="0.35">
      <c r="A32" s="7" t="s">
        <v>195</v>
      </c>
      <c r="B32" s="10">
        <v>45092</v>
      </c>
      <c r="C32" s="10">
        <v>45127</v>
      </c>
      <c r="D32" s="77">
        <v>107107120</v>
      </c>
      <c r="E32" s="78">
        <v>107386473.58</v>
      </c>
      <c r="F32" s="79"/>
      <c r="G32" s="80"/>
      <c r="H32" s="7"/>
      <c r="I32" s="10"/>
      <c r="J32" s="10"/>
      <c r="K32" s="79"/>
      <c r="L32" s="79"/>
      <c r="M32" s="1"/>
      <c r="N32" s="7"/>
      <c r="O32" s="7"/>
      <c r="P32" s="7"/>
      <c r="Q32"/>
      <c r="R32"/>
      <c r="S32"/>
      <c r="T32" s="56"/>
      <c r="U32" s="56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s="52" customFormat="1" ht="15" customHeight="1" x14ac:dyDescent="0.35">
      <c r="A33" s="7" t="s">
        <v>196</v>
      </c>
      <c r="B33" s="10">
        <v>45092</v>
      </c>
      <c r="C33" s="10">
        <v>45127</v>
      </c>
      <c r="D33" s="77">
        <v>3941360</v>
      </c>
      <c r="E33" s="78">
        <v>3952097.99</v>
      </c>
      <c r="F33" s="79"/>
      <c r="G33" s="80"/>
      <c r="H33" s="7"/>
      <c r="I33" s="10"/>
      <c r="J33" s="10"/>
      <c r="K33" s="79"/>
      <c r="L33" s="79"/>
      <c r="M33" s="1"/>
      <c r="N33" s="7"/>
      <c r="O33" s="7"/>
      <c r="P33" s="7"/>
      <c r="Q33"/>
      <c r="R33"/>
      <c r="S33"/>
      <c r="T33" s="56"/>
      <c r="U33" s="56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s="52" customFormat="1" ht="15" customHeight="1" x14ac:dyDescent="0.35">
      <c r="A34" s="7" t="s">
        <v>197</v>
      </c>
      <c r="B34" s="10">
        <v>45092</v>
      </c>
      <c r="C34" s="10">
        <v>45127</v>
      </c>
      <c r="D34" s="77">
        <v>3824360</v>
      </c>
      <c r="E34" s="78">
        <v>3834768.99</v>
      </c>
      <c r="F34" s="79"/>
      <c r="G34" s="80"/>
      <c r="H34" s="7"/>
      <c r="I34" s="10"/>
      <c r="J34" s="10"/>
      <c r="K34" s="79"/>
      <c r="L34" s="79"/>
      <c r="M34" s="1"/>
      <c r="N34" s="7"/>
      <c r="O34" s="7"/>
      <c r="P34" s="7"/>
      <c r="Q34"/>
      <c r="R34"/>
      <c r="S34"/>
      <c r="T34" s="56"/>
      <c r="U34" s="56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s="52" customFormat="1" ht="15" customHeight="1" x14ac:dyDescent="0.35">
      <c r="A35" s="7" t="s">
        <v>198</v>
      </c>
      <c r="B35" s="10">
        <v>45092</v>
      </c>
      <c r="C35" s="10">
        <v>45127</v>
      </c>
      <c r="D35" s="77">
        <v>6155200</v>
      </c>
      <c r="E35" s="78">
        <v>6170389.71</v>
      </c>
      <c r="F35" s="79"/>
      <c r="G35" s="80"/>
      <c r="H35" s="7"/>
      <c r="I35" s="10"/>
      <c r="J35" s="10"/>
      <c r="K35" s="79"/>
      <c r="L35" s="79"/>
      <c r="M35" s="1"/>
      <c r="N35" s="7"/>
      <c r="O35" s="7"/>
      <c r="P35" s="7"/>
      <c r="Q35"/>
      <c r="R35"/>
      <c r="S35"/>
      <c r="T35" s="56"/>
      <c r="U35" s="56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s="52" customFormat="1" ht="15" customHeight="1" x14ac:dyDescent="0.35">
      <c r="A36" s="7" t="s">
        <v>199</v>
      </c>
      <c r="B36" s="10">
        <v>45092</v>
      </c>
      <c r="C36" s="10">
        <v>45127</v>
      </c>
      <c r="D36" s="77">
        <v>1490680</v>
      </c>
      <c r="E36" s="78">
        <v>1493416.71</v>
      </c>
      <c r="F36" s="79"/>
      <c r="G36" s="80"/>
      <c r="H36" s="7"/>
      <c r="I36" s="10"/>
      <c r="J36" s="10"/>
      <c r="K36" s="79"/>
      <c r="L36" s="79"/>
      <c r="M36" s="1"/>
      <c r="N36" s="7"/>
      <c r="O36" s="7"/>
      <c r="P36" s="7"/>
      <c r="Q36"/>
      <c r="R36"/>
      <c r="S36"/>
      <c r="T36" s="56"/>
      <c r="U36" s="5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s="52" customFormat="1" ht="15" customHeight="1" x14ac:dyDescent="0.35">
      <c r="A37" s="7" t="s">
        <v>200</v>
      </c>
      <c r="B37" s="10">
        <v>45092</v>
      </c>
      <c r="C37" s="10">
        <v>45127</v>
      </c>
      <c r="D37" s="77">
        <v>714600</v>
      </c>
      <c r="E37" s="78">
        <v>716659.53</v>
      </c>
      <c r="F37" s="79"/>
      <c r="G37" s="80"/>
      <c r="H37" s="7"/>
      <c r="I37" s="10"/>
      <c r="J37" s="10"/>
      <c r="K37" s="79"/>
      <c r="L37" s="79"/>
      <c r="M37" s="1"/>
      <c r="N37" s="7"/>
      <c r="O37" s="7"/>
      <c r="P37" s="7"/>
      <c r="Q37"/>
      <c r="R37"/>
      <c r="S37"/>
      <c r="T37" s="56"/>
      <c r="U37" s="56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s="52" customFormat="1" ht="15" customHeight="1" x14ac:dyDescent="0.35">
      <c r="A38" s="7" t="s">
        <v>201</v>
      </c>
      <c r="B38" s="10">
        <v>45092</v>
      </c>
      <c r="C38" s="10">
        <v>45127</v>
      </c>
      <c r="D38" s="77">
        <v>26945680</v>
      </c>
      <c r="E38" s="78">
        <v>27012843.239999998</v>
      </c>
      <c r="F38" s="79"/>
      <c r="G38" s="80"/>
      <c r="H38" s="7"/>
      <c r="I38" s="10"/>
      <c r="J38" s="10"/>
      <c r="K38" s="79"/>
      <c r="L38" s="79"/>
      <c r="M38" s="1"/>
      <c r="N38" s="7"/>
      <c r="O38" s="7"/>
      <c r="P38" s="7"/>
      <c r="Q38"/>
      <c r="R38"/>
      <c r="S38"/>
      <c r="T38" s="56"/>
      <c r="U38" s="56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s="52" customFormat="1" ht="15" customHeight="1" x14ac:dyDescent="0.35">
      <c r="A39" s="7" t="s">
        <v>202</v>
      </c>
      <c r="B39" s="10">
        <v>45092</v>
      </c>
      <c r="C39" s="10">
        <v>45127</v>
      </c>
      <c r="D39" s="77">
        <v>1329840</v>
      </c>
      <c r="E39" s="78">
        <v>1333307.8600000001</v>
      </c>
      <c r="F39" s="79"/>
      <c r="G39" s="80"/>
      <c r="H39" s="7"/>
      <c r="I39" s="10"/>
      <c r="J39" s="10"/>
      <c r="K39" s="79"/>
      <c r="L39" s="79"/>
      <c r="M39" s="1"/>
      <c r="N39" s="7"/>
      <c r="O39" s="7"/>
      <c r="P39" s="7"/>
      <c r="Q39"/>
      <c r="R39"/>
      <c r="S39"/>
      <c r="T39" s="56"/>
      <c r="U39" s="56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s="52" customFormat="1" ht="15" customHeight="1" x14ac:dyDescent="0.35">
      <c r="A40" s="7" t="s">
        <v>203</v>
      </c>
      <c r="B40" s="10">
        <v>45091</v>
      </c>
      <c r="C40" s="10">
        <v>45127</v>
      </c>
      <c r="D40" s="77">
        <v>21284243.399999999</v>
      </c>
      <c r="E40" s="78">
        <v>21337098.879999999</v>
      </c>
      <c r="F40" s="79"/>
      <c r="G40" s="80"/>
      <c r="H40" s="7"/>
      <c r="I40" s="10"/>
      <c r="J40" s="10"/>
      <c r="K40" s="79"/>
      <c r="L40" s="79"/>
      <c r="M40" s="1"/>
      <c r="N40" s="7"/>
      <c r="O40" s="7"/>
      <c r="P40" s="7"/>
      <c r="Q40"/>
      <c r="R40"/>
      <c r="S40"/>
      <c r="T40" s="56"/>
      <c r="U40" s="56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s="52" customFormat="1" ht="15" customHeight="1" x14ac:dyDescent="0.35">
      <c r="A41" s="7" t="s">
        <v>204</v>
      </c>
      <c r="B41" s="10">
        <v>45092</v>
      </c>
      <c r="C41" s="10">
        <v>45127</v>
      </c>
      <c r="D41" s="77">
        <v>3630800</v>
      </c>
      <c r="E41" s="78">
        <v>3638818.02</v>
      </c>
      <c r="F41" s="79"/>
      <c r="G41" s="80"/>
      <c r="H41" s="7"/>
      <c r="I41" s="10"/>
      <c r="J41" s="10"/>
      <c r="K41" s="79"/>
      <c r="L41" s="79"/>
      <c r="M41" s="1"/>
      <c r="N41" s="7"/>
      <c r="O41" s="7"/>
      <c r="P41" s="7"/>
      <c r="Q41"/>
      <c r="R41"/>
      <c r="S41"/>
      <c r="T41" s="56"/>
      <c r="U41" s="56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s="52" customFormat="1" ht="15" customHeight="1" x14ac:dyDescent="0.35">
      <c r="A42" s="7" t="s">
        <v>205</v>
      </c>
      <c r="B42" s="10">
        <v>45092</v>
      </c>
      <c r="C42" s="10">
        <v>45127</v>
      </c>
      <c r="D42" s="77">
        <v>576800</v>
      </c>
      <c r="E42" s="78">
        <v>578207.63</v>
      </c>
      <c r="F42" s="79"/>
      <c r="G42" s="80"/>
      <c r="H42" s="7"/>
      <c r="I42" s="10"/>
      <c r="J42" s="10"/>
      <c r="K42" s="79"/>
      <c r="L42" s="79"/>
      <c r="M42" s="1"/>
      <c r="N42" s="7"/>
      <c r="O42" s="7"/>
      <c r="P42" s="7"/>
      <c r="Q42"/>
      <c r="R42"/>
      <c r="S42"/>
      <c r="T42" s="56"/>
      <c r="U42" s="56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52" customFormat="1" ht="15" customHeight="1" x14ac:dyDescent="0.35">
      <c r="A43" s="7" t="s">
        <v>206</v>
      </c>
      <c r="B43" s="10">
        <v>45092</v>
      </c>
      <c r="C43" s="10">
        <v>45127</v>
      </c>
      <c r="D43" s="77">
        <v>138000</v>
      </c>
      <c r="E43" s="78">
        <v>138336.78</v>
      </c>
      <c r="F43" s="79"/>
      <c r="G43" s="80"/>
      <c r="H43" s="7"/>
      <c r="I43" s="10"/>
      <c r="J43" s="10"/>
      <c r="K43" s="79"/>
      <c r="L43" s="79"/>
      <c r="M43" s="1"/>
      <c r="N43" s="7"/>
      <c r="O43" s="7"/>
      <c r="P43" s="7"/>
      <c r="Q43"/>
      <c r="R43"/>
      <c r="S43"/>
      <c r="T43" s="56"/>
      <c r="U43" s="56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s="52" customFormat="1" ht="15" customHeight="1" x14ac:dyDescent="0.35">
      <c r="A44" s="7" t="s">
        <v>207</v>
      </c>
      <c r="B44" s="10">
        <v>45092</v>
      </c>
      <c r="C44" s="10">
        <v>45127</v>
      </c>
      <c r="D44" s="77">
        <v>1438000</v>
      </c>
      <c r="E44" s="78">
        <v>1441509.31</v>
      </c>
      <c r="F44" s="79"/>
      <c r="G44" s="80"/>
      <c r="H44" s="7"/>
      <c r="I44" s="10"/>
      <c r="J44" s="10"/>
      <c r="K44" s="79"/>
      <c r="L44" s="79"/>
      <c r="M44" s="1"/>
      <c r="N44" s="7"/>
      <c r="O44" s="7"/>
      <c r="P44" s="7"/>
      <c r="Q44"/>
      <c r="R44"/>
      <c r="S44"/>
      <c r="T44" s="56"/>
      <c r="U44" s="56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s="52" customFormat="1" ht="15" customHeight="1" x14ac:dyDescent="0.35">
      <c r="A45" s="7" t="s">
        <v>208</v>
      </c>
      <c r="B45" s="10">
        <v>45092</v>
      </c>
      <c r="C45" s="10">
        <v>45127</v>
      </c>
      <c r="D45" s="77">
        <v>7942200</v>
      </c>
      <c r="E45" s="78">
        <v>7964198.2000000002</v>
      </c>
      <c r="F45" s="79"/>
      <c r="G45" s="80"/>
      <c r="H45" s="7"/>
      <c r="I45" s="10"/>
      <c r="J45" s="10"/>
      <c r="K45" s="79"/>
      <c r="L45" s="79"/>
      <c r="M45" s="1"/>
      <c r="N45" s="7"/>
      <c r="O45" s="7"/>
      <c r="P45" s="7"/>
      <c r="Q45"/>
      <c r="R45"/>
      <c r="S45"/>
      <c r="T45" s="56"/>
      <c r="U45" s="56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52" customFormat="1" ht="15" customHeight="1" x14ac:dyDescent="0.35">
      <c r="A46" s="7" t="s">
        <v>209</v>
      </c>
      <c r="B46" s="10">
        <v>45092</v>
      </c>
      <c r="C46" s="10">
        <v>45127</v>
      </c>
      <c r="D46" s="77">
        <v>4320280</v>
      </c>
      <c r="E46" s="78">
        <v>4332284.53</v>
      </c>
      <c r="F46" s="79"/>
      <c r="G46" s="80"/>
      <c r="H46" s="7"/>
      <c r="I46" s="10"/>
      <c r="J46" s="10"/>
      <c r="K46" s="79"/>
      <c r="L46" s="79"/>
      <c r="M46" s="1"/>
      <c r="N46" s="7"/>
      <c r="O46" s="7"/>
      <c r="P46" s="7"/>
      <c r="Q46"/>
      <c r="R46"/>
      <c r="S46"/>
      <c r="T46" s="56"/>
      <c r="U46" s="5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52" customFormat="1" ht="15" customHeight="1" x14ac:dyDescent="0.35">
      <c r="A47" s="7" t="s">
        <v>210</v>
      </c>
      <c r="B47" s="10">
        <v>45029</v>
      </c>
      <c r="C47" s="10">
        <v>45127</v>
      </c>
      <c r="D47" s="77">
        <v>709680</v>
      </c>
      <c r="E47" s="78">
        <v>719507.93</v>
      </c>
      <c r="F47" s="79"/>
      <c r="G47" s="80"/>
      <c r="H47" s="7"/>
      <c r="I47" s="10"/>
      <c r="J47" s="10"/>
      <c r="K47" s="79"/>
      <c r="L47" s="79"/>
      <c r="M47" s="1"/>
      <c r="N47" s="7"/>
      <c r="O47" s="7"/>
      <c r="P47" s="7"/>
      <c r="Q47"/>
      <c r="R47"/>
      <c r="S47"/>
      <c r="T47" s="56"/>
      <c r="U47" s="56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s="52" customFormat="1" ht="15" customHeight="1" x14ac:dyDescent="0.35">
      <c r="A48" s="7" t="s">
        <v>211</v>
      </c>
      <c r="B48" s="10">
        <v>45092</v>
      </c>
      <c r="C48" s="10">
        <v>45127</v>
      </c>
      <c r="D48" s="77">
        <v>1180800</v>
      </c>
      <c r="E48" s="78">
        <v>1183973.3999999999</v>
      </c>
      <c r="F48" s="79"/>
      <c r="G48" s="80"/>
      <c r="H48" s="7"/>
      <c r="I48" s="10"/>
      <c r="J48" s="10"/>
      <c r="K48" s="79"/>
      <c r="L48" s="79"/>
      <c r="M48" s="1"/>
      <c r="N48" s="7"/>
      <c r="O48" s="7"/>
      <c r="P48" s="7"/>
      <c r="Q48"/>
      <c r="R48"/>
      <c r="S48"/>
      <c r="T48" s="56"/>
      <c r="U48" s="56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s="52" customFormat="1" ht="15" customHeight="1" x14ac:dyDescent="0.35">
      <c r="A49" s="7" t="s">
        <v>212</v>
      </c>
      <c r="B49" s="10">
        <v>45085</v>
      </c>
      <c r="C49" s="81" t="s">
        <v>96</v>
      </c>
      <c r="D49" s="77">
        <v>7336733.8899999997</v>
      </c>
      <c r="E49" s="78">
        <v>7344776.8899999997</v>
      </c>
      <c r="F49" s="79"/>
      <c r="G49" s="80"/>
      <c r="H49" s="7"/>
      <c r="I49" s="10"/>
      <c r="J49" s="10"/>
      <c r="K49" s="79"/>
      <c r="L49" s="79"/>
      <c r="M49" s="1"/>
      <c r="N49" s="7"/>
      <c r="O49" s="7"/>
      <c r="P49" s="7"/>
      <c r="Q49"/>
      <c r="R49"/>
      <c r="S49"/>
      <c r="T49" s="56"/>
      <c r="U49" s="56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s="52" customFormat="1" ht="15" customHeight="1" x14ac:dyDescent="0.35">
      <c r="A50" s="7" t="s">
        <v>213</v>
      </c>
      <c r="B50" s="10">
        <v>45034</v>
      </c>
      <c r="C50" s="81" t="s">
        <v>96</v>
      </c>
      <c r="D50" s="77">
        <v>10944344.439999999</v>
      </c>
      <c r="E50" s="78">
        <v>10984631.789999999</v>
      </c>
      <c r="F50" s="79"/>
      <c r="G50" s="80"/>
      <c r="H50" s="7"/>
      <c r="I50" s="10"/>
      <c r="J50" s="10"/>
      <c r="K50" s="79"/>
      <c r="L50" s="79"/>
      <c r="M50" s="1"/>
      <c r="N50" s="7"/>
      <c r="O50" s="7"/>
      <c r="P50" s="7"/>
      <c r="Q50"/>
      <c r="R50"/>
      <c r="S50"/>
      <c r="T50" s="56"/>
      <c r="U50" s="56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s="52" customFormat="1" ht="15" customHeight="1" x14ac:dyDescent="0.35">
      <c r="A51" s="7" t="s">
        <v>214</v>
      </c>
      <c r="B51" s="10">
        <v>45029</v>
      </c>
      <c r="C51" s="10">
        <v>45127</v>
      </c>
      <c r="D51" s="77">
        <v>11277856.65</v>
      </c>
      <c r="E51" s="78">
        <v>11329459.859999999</v>
      </c>
      <c r="F51" s="79"/>
      <c r="G51" s="80"/>
      <c r="H51" s="7"/>
      <c r="I51" s="10"/>
      <c r="J51" s="10"/>
      <c r="K51" s="79"/>
      <c r="L51" s="79"/>
      <c r="M51" s="1"/>
      <c r="N51" s="7"/>
      <c r="O51" s="7"/>
      <c r="P51" s="7"/>
      <c r="Q51"/>
      <c r="R51"/>
      <c r="S51"/>
      <c r="T51" s="56"/>
      <c r="U51" s="56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s="52" customFormat="1" ht="15" customHeight="1" x14ac:dyDescent="0.35">
      <c r="A52" s="7" t="s">
        <v>215</v>
      </c>
      <c r="B52" s="10">
        <v>45092</v>
      </c>
      <c r="C52" s="10">
        <v>45127</v>
      </c>
      <c r="D52" s="77">
        <v>1921800</v>
      </c>
      <c r="E52" s="78">
        <v>1926939.13</v>
      </c>
      <c r="F52" s="79"/>
      <c r="G52" s="80"/>
      <c r="H52" s="7"/>
      <c r="I52" s="10"/>
      <c r="J52" s="10"/>
      <c r="K52" s="79"/>
      <c r="L52" s="79"/>
      <c r="M52" s="1"/>
      <c r="N52" s="7"/>
      <c r="O52" s="7"/>
      <c r="P52" s="7"/>
      <c r="Q52"/>
      <c r="R52"/>
      <c r="S52"/>
      <c r="T52" s="56"/>
      <c r="U52" s="56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s="52" customFormat="1" ht="15" customHeight="1" x14ac:dyDescent="0.35">
      <c r="A53" s="7" t="s">
        <v>216</v>
      </c>
      <c r="B53" s="10">
        <v>45029</v>
      </c>
      <c r="C53" s="10">
        <v>45127</v>
      </c>
      <c r="D53" s="77">
        <v>1492160</v>
      </c>
      <c r="E53" s="78">
        <v>1512614.01</v>
      </c>
      <c r="F53" s="79"/>
      <c r="G53" s="80"/>
      <c r="H53" s="7"/>
      <c r="I53" s="10"/>
      <c r="J53" s="10"/>
      <c r="K53" s="79"/>
      <c r="L53" s="79"/>
      <c r="M53" s="1"/>
      <c r="N53" s="7"/>
      <c r="O53" s="7"/>
      <c r="P53" s="7"/>
      <c r="Q53"/>
      <c r="R53"/>
      <c r="S53"/>
      <c r="T53" s="56"/>
      <c r="U53" s="56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52" customFormat="1" ht="15" customHeight="1" x14ac:dyDescent="0.35">
      <c r="A54" s="7" t="s">
        <v>217</v>
      </c>
      <c r="B54" s="10">
        <v>45029</v>
      </c>
      <c r="C54" s="10">
        <v>45127</v>
      </c>
      <c r="D54" s="77">
        <v>473600</v>
      </c>
      <c r="E54" s="78">
        <v>480245.87</v>
      </c>
      <c r="F54" s="79"/>
      <c r="G54" s="80"/>
      <c r="H54" s="7"/>
      <c r="I54" s="10"/>
      <c r="J54" s="10"/>
      <c r="K54" s="79"/>
      <c r="L54" s="79"/>
      <c r="M54" s="1"/>
      <c r="N54" s="7"/>
      <c r="O54" s="7"/>
      <c r="P54" s="7"/>
      <c r="Q54"/>
      <c r="R54"/>
      <c r="S54"/>
      <c r="T54" s="56"/>
      <c r="U54" s="56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s="52" customFormat="1" ht="15" customHeight="1" x14ac:dyDescent="0.35">
      <c r="A55" s="7" t="s">
        <v>100</v>
      </c>
      <c r="B55" s="10">
        <v>45107</v>
      </c>
      <c r="C55" s="10">
        <v>45107</v>
      </c>
      <c r="D55" s="77">
        <v>0</v>
      </c>
      <c r="E55" s="78">
        <v>0</v>
      </c>
      <c r="F55" s="79"/>
      <c r="G55" s="80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56"/>
      <c r="U55" s="56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s="52" customFormat="1" ht="15" customHeight="1" x14ac:dyDescent="0.35">
      <c r="A56" s="7" t="s">
        <v>101</v>
      </c>
      <c r="B56" s="82">
        <v>45107</v>
      </c>
      <c r="C56" s="10">
        <v>45107</v>
      </c>
      <c r="D56" s="77">
        <v>5583923.5</v>
      </c>
      <c r="E56" s="77">
        <v>5583923.5</v>
      </c>
      <c r="F56" s="79"/>
      <c r="G56" s="23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56"/>
      <c r="U56" s="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s="52" customFormat="1" ht="15" customHeight="1" x14ac:dyDescent="0.35">
      <c r="A57" s="7"/>
      <c r="B57" s="7"/>
      <c r="C57" s="7"/>
      <c r="D57" s="7"/>
      <c r="E57" s="79"/>
      <c r="F57" s="79"/>
      <c r="G57" s="23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s="52" customFormat="1" ht="15" customHeight="1" x14ac:dyDescent="0.35">
      <c r="A58" s="7" t="str">
        <f>"MMF Unpaid Int Due to "&amp;MONTH($B$3)&amp;"/"&amp;DAY($B$3)</f>
        <v>MMF Unpaid Int Due to 6/30</v>
      </c>
      <c r="B58" s="7"/>
      <c r="C58" s="7" t="s">
        <v>102</v>
      </c>
      <c r="D58" s="83">
        <v>31150.2</v>
      </c>
      <c r="E58" s="84">
        <v>31150.2</v>
      </c>
      <c r="F58" s="79"/>
      <c r="G58" s="23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s="52" customFormat="1" ht="15" customHeight="1" x14ac:dyDescent="0.35">
      <c r="A59" s="7" t="str">
        <f>"MMF Unpaid Int Due to "&amp;MONTH($B$3)&amp;"/"&amp;DAY($B$3)</f>
        <v>MMF Unpaid Int Due to 6/30</v>
      </c>
      <c r="B59" s="7"/>
      <c r="C59" s="7" t="s">
        <v>103</v>
      </c>
      <c r="D59" s="83">
        <v>81.2</v>
      </c>
      <c r="E59" s="84">
        <v>81.2</v>
      </c>
      <c r="F59" s="79"/>
      <c r="G59" s="23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s="52" customFormat="1" ht="15" customHeight="1" x14ac:dyDescent="0.35">
      <c r="A60" s="7" t="s">
        <v>104</v>
      </c>
      <c r="B60" s="7"/>
      <c r="C60" s="7" t="s">
        <v>104</v>
      </c>
      <c r="D60" s="83">
        <v>0</v>
      </c>
      <c r="E60" s="84">
        <v>0</v>
      </c>
      <c r="F60" s="79"/>
      <c r="G60" s="23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s="52" customFormat="1" ht="15" customHeight="1" x14ac:dyDescent="0.35">
      <c r="A61" s="7" t="str">
        <f>"MMF Unpaid Int Due to "&amp;MONTH($B$3)&amp;"/"&amp;DAY($B$3)</f>
        <v>MMF Unpaid Int Due to 6/30</v>
      </c>
      <c r="B61" s="7"/>
      <c r="C61" s="7" t="s">
        <v>105</v>
      </c>
      <c r="D61" s="83">
        <v>15495.64</v>
      </c>
      <c r="E61" s="84">
        <v>15495.64</v>
      </c>
      <c r="F61" s="79"/>
      <c r="G61" s="23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s="52" customFormat="1" ht="15" customHeight="1" x14ac:dyDescent="0.35">
      <c r="A62" s="13" t="str">
        <f>"MMF Unpaid Int Due to "&amp;MONTH($B$3)&amp;"/"&amp;DAY($B$3)</f>
        <v>MMF Unpaid Int Due to 6/30</v>
      </c>
      <c r="B62" s="13"/>
      <c r="C62" s="13" t="s">
        <v>106</v>
      </c>
      <c r="D62" s="85">
        <v>108.93</v>
      </c>
      <c r="E62" s="86">
        <v>108.93</v>
      </c>
      <c r="F62" s="79"/>
      <c r="G62" s="23"/>
      <c r="H62" s="13"/>
      <c r="I62" s="7"/>
      <c r="J62" s="7"/>
      <c r="K62" s="7"/>
      <c r="L62" s="87"/>
      <c r="M62" s="7"/>
      <c r="N62" s="7"/>
      <c r="O62" s="7"/>
      <c r="P62" s="7"/>
      <c r="Q62" s="7"/>
      <c r="R62" s="7"/>
      <c r="S62" s="25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s="52" customFormat="1" ht="15" customHeight="1" x14ac:dyDescent="0.35">
      <c r="A63" s="9" t="s">
        <v>107</v>
      </c>
      <c r="B63" s="9"/>
      <c r="C63" s="9"/>
      <c r="D63" s="9"/>
      <c r="E63" s="88">
        <f>SUM(E10:E62)</f>
        <v>501584647.61999983</v>
      </c>
      <c r="F63" s="88"/>
      <c r="G63" s="89"/>
      <c r="H63" s="9"/>
      <c r="I63" s="9"/>
      <c r="J63" s="9"/>
      <c r="K63" s="9"/>
      <c r="L63" s="88"/>
      <c r="M63" s="9"/>
      <c r="N63" s="9"/>
      <c r="O63" s="7"/>
      <c r="P63" s="7"/>
      <c r="Q63" s="7"/>
      <c r="R63" s="7"/>
      <c r="S63" s="25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s="52" customFormat="1" ht="15" customHeight="1" x14ac:dyDescent="0.35">
      <c r="A64" s="9"/>
      <c r="B64" s="9"/>
      <c r="C64" s="9"/>
      <c r="D64" s="9"/>
      <c r="E64" s="88"/>
      <c r="F64" s="88"/>
      <c r="G64" s="89"/>
      <c r="H64" s="9"/>
      <c r="I64" s="9"/>
      <c r="J64" s="9"/>
      <c r="K64" s="9"/>
      <c r="L64" s="88"/>
      <c r="M64" s="9"/>
      <c r="N64" s="9"/>
      <c r="O64" s="7"/>
      <c r="P64" s="7"/>
      <c r="Q64" s="7"/>
      <c r="R64" s="7"/>
      <c r="S64" s="25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s="52" customFormat="1" ht="15" customHeight="1" x14ac:dyDescent="0.35">
      <c r="A65" s="9"/>
      <c r="B65" s="123" t="s">
        <v>108</v>
      </c>
      <c r="C65" s="124"/>
      <c r="D65" s="124"/>
      <c r="E65" s="125"/>
      <c r="F65" s="88"/>
      <c r="G65" s="89"/>
      <c r="H65" s="9"/>
      <c r="I65" s="9"/>
      <c r="J65" s="9"/>
      <c r="K65" s="9"/>
      <c r="L65" s="88"/>
      <c r="M65" s="9"/>
      <c r="N65" s="9"/>
      <c r="O65" s="7"/>
      <c r="P65" s="7"/>
      <c r="Q65" s="7"/>
      <c r="R65" s="7"/>
      <c r="S65" s="2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s="52" customFormat="1" ht="15" customHeight="1" x14ac:dyDescent="0.35">
      <c r="A66" s="15" t="s">
        <v>1</v>
      </c>
      <c r="B66" s="15" t="s">
        <v>2</v>
      </c>
      <c r="C66" s="15" t="s">
        <v>3</v>
      </c>
      <c r="D66" s="15" t="s">
        <v>12</v>
      </c>
      <c r="E66" s="15" t="s">
        <v>109</v>
      </c>
      <c r="F66" s="1"/>
      <c r="G66" s="23"/>
      <c r="H66" s="1"/>
      <c r="I66" s="1"/>
      <c r="J66" s="1"/>
      <c r="K66" s="1"/>
      <c r="L66" s="1"/>
      <c r="M66" s="7"/>
      <c r="N66" s="7"/>
      <c r="O66" s="7"/>
      <c r="P66" s="7"/>
      <c r="Q66" s="7"/>
      <c r="R66" s="7"/>
      <c r="S66" s="25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s="52" customFormat="1" ht="15" customHeight="1" x14ac:dyDescent="0.35">
      <c r="A67" s="7" t="s">
        <v>110</v>
      </c>
      <c r="B67" s="1"/>
      <c r="C67" s="10">
        <f>$B$3</f>
        <v>45107</v>
      </c>
      <c r="D67" s="77">
        <v>0</v>
      </c>
      <c r="E67" s="77">
        <v>0</v>
      </c>
      <c r="F67" s="1"/>
      <c r="G67" s="23"/>
      <c r="H67" s="31"/>
      <c r="I67" s="1"/>
      <c r="J67" s="1"/>
      <c r="K67" s="1"/>
      <c r="L67" s="1"/>
      <c r="M67" s="7"/>
      <c r="N67" s="7"/>
      <c r="O67" s="7"/>
      <c r="P67" s="7"/>
      <c r="Q67" s="7"/>
      <c r="R67" s="7"/>
      <c r="S67" s="25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s="52" customFormat="1" ht="15" customHeight="1" x14ac:dyDescent="0.35">
      <c r="A68" s="7" t="s">
        <v>111</v>
      </c>
      <c r="B68" s="1"/>
      <c r="C68" s="10">
        <f>$B$3</f>
        <v>45107</v>
      </c>
      <c r="D68" s="77">
        <v>24777</v>
      </c>
      <c r="E68" s="77">
        <v>24777</v>
      </c>
      <c r="F68" s="1"/>
      <c r="G68" s="23"/>
      <c r="H68" s="31"/>
      <c r="I68" s="1"/>
      <c r="J68" s="1"/>
      <c r="K68" s="1"/>
      <c r="L68" s="1"/>
      <c r="M68" s="7"/>
      <c r="N68" s="7"/>
      <c r="O68" s="7"/>
      <c r="P68" s="7"/>
      <c r="Q68" s="7"/>
      <c r="R68" s="7"/>
      <c r="S68" s="25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s="52" customFormat="1" ht="15" customHeight="1" x14ac:dyDescent="0.35">
      <c r="A69" s="7" t="s">
        <v>112</v>
      </c>
      <c r="B69" s="1"/>
      <c r="C69" s="10">
        <f>$B$3</f>
        <v>45107</v>
      </c>
      <c r="D69" s="77">
        <v>5750</v>
      </c>
      <c r="E69" s="77">
        <v>5750</v>
      </c>
      <c r="F69" s="1"/>
      <c r="G69" s="23"/>
      <c r="H69" s="31"/>
      <c r="I69" s="1"/>
      <c r="J69" s="1"/>
      <c r="K69" s="1"/>
      <c r="L69" s="1"/>
      <c r="M69" s="7"/>
      <c r="N69" s="7"/>
      <c r="O69" s="7"/>
      <c r="P69" s="7"/>
      <c r="Q69" s="7"/>
      <c r="R69" s="7"/>
      <c r="S69" s="25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s="52" customFormat="1" ht="15" customHeight="1" x14ac:dyDescent="0.35">
      <c r="A70" s="7" t="s">
        <v>113</v>
      </c>
      <c r="B70" s="1"/>
      <c r="C70" s="10">
        <f>$B$3</f>
        <v>45107</v>
      </c>
      <c r="D70" s="77">
        <v>3.1286617740988731E-10</v>
      </c>
      <c r="E70" s="77">
        <v>3.1286617740988731E-10</v>
      </c>
      <c r="F70" s="1"/>
      <c r="G70" s="23"/>
      <c r="H70" s="31"/>
      <c r="I70" s="1"/>
      <c r="J70" s="1"/>
      <c r="K70" s="1"/>
      <c r="L70" s="1"/>
      <c r="M70" s="7"/>
      <c r="N70" s="7"/>
      <c r="O70" s="7"/>
      <c r="P70" s="7"/>
      <c r="Q70" s="7"/>
      <c r="R70" s="7"/>
      <c r="S70" s="25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s="52" customFormat="1" ht="15" customHeight="1" x14ac:dyDescent="0.35">
      <c r="A71" s="7" t="s">
        <v>114</v>
      </c>
      <c r="B71" s="1"/>
      <c r="C71" s="10">
        <f>$B$3</f>
        <v>45107</v>
      </c>
      <c r="D71" s="77">
        <v>3164632.7095999997</v>
      </c>
      <c r="E71" s="77">
        <v>3164632.7095999997</v>
      </c>
      <c r="F71" s="1"/>
      <c r="G71" s="23"/>
      <c r="H71" s="31"/>
      <c r="I71" s="1"/>
      <c r="J71" s="1"/>
      <c r="K71" s="1"/>
      <c r="L71" s="1"/>
      <c r="M71" s="7"/>
      <c r="N71" s="7"/>
      <c r="O71" s="7"/>
      <c r="P71" s="7"/>
      <c r="Q71" s="7"/>
      <c r="R71" s="7"/>
      <c r="S71" s="25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s="52" customFormat="1" ht="15" customHeight="1" x14ac:dyDescent="0.35">
      <c r="A72" s="9" t="s">
        <v>13</v>
      </c>
      <c r="B72" s="9"/>
      <c r="C72" s="9"/>
      <c r="D72" s="9"/>
      <c r="E72" s="88">
        <f>SUM(E67:E71)</f>
        <v>3195159.7096000002</v>
      </c>
      <c r="F72" s="79"/>
      <c r="G72" s="23"/>
      <c r="H72" s="7"/>
      <c r="I72" s="7"/>
      <c r="J72" s="7"/>
      <c r="K72" s="7"/>
      <c r="L72" s="90"/>
      <c r="M72" s="7"/>
      <c r="N72" s="7"/>
      <c r="O72" s="7"/>
      <c r="P72" s="7"/>
      <c r="Q72" s="7"/>
      <c r="R72" s="7"/>
      <c r="S72" s="7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s="52" customFormat="1" ht="15" customHeight="1" thickBot="1" x14ac:dyDescent="0.4">
      <c r="A73" s="9"/>
      <c r="B73" s="9"/>
      <c r="C73" s="9"/>
      <c r="D73" s="9"/>
      <c r="E73" s="88"/>
      <c r="F73" s="79"/>
      <c r="G73" s="23"/>
      <c r="H73" s="7"/>
      <c r="I73" s="7"/>
      <c r="J73" s="7"/>
      <c r="K73" s="7"/>
      <c r="L73" s="90"/>
      <c r="M73" s="7"/>
      <c r="N73" s="7"/>
      <c r="O73" s="7"/>
      <c r="P73" s="7"/>
      <c r="Q73" s="7"/>
      <c r="R73" s="7"/>
      <c r="S73" s="7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s="52" customFormat="1" ht="15" customHeight="1" thickBot="1" x14ac:dyDescent="0.4">
      <c r="A74" s="9" t="s">
        <v>115</v>
      </c>
      <c r="B74" s="9"/>
      <c r="C74" s="9"/>
      <c r="D74" s="9"/>
      <c r="E74" s="91">
        <f>E63+E72</f>
        <v>504779807.3295998</v>
      </c>
      <c r="F74" s="79"/>
      <c r="G74" s="23"/>
      <c r="H74" s="9"/>
      <c r="I74" s="9"/>
      <c r="J74" s="9"/>
      <c r="K74" s="9"/>
      <c r="L74" s="91"/>
      <c r="M74" s="7"/>
      <c r="N74" s="7"/>
      <c r="O74" s="7"/>
      <c r="P74" s="7"/>
      <c r="Q74" s="7"/>
      <c r="R74" s="7"/>
      <c r="S74" s="7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s="52" customFormat="1" ht="15" customHeight="1" thickBot="1" x14ac:dyDescent="0.4">
      <c r="A75" s="26"/>
      <c r="B75" s="26"/>
      <c r="C75" s="26"/>
      <c r="D75" s="26"/>
      <c r="E75" s="92"/>
      <c r="F75" s="93"/>
      <c r="G75" s="29"/>
      <c r="H75" s="30"/>
      <c r="I75" s="30"/>
      <c r="J75" s="30"/>
      <c r="K75" s="30"/>
      <c r="L75" s="94"/>
      <c r="M75" s="30"/>
      <c r="N75" s="30"/>
      <c r="O75" s="30"/>
      <c r="P75" s="30"/>
      <c r="Q75" s="30"/>
      <c r="R75" s="30"/>
      <c r="S75" s="30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s="52" customFormat="1" ht="15" customHeight="1" thickTop="1" x14ac:dyDescent="0.35">
      <c r="A76" s="9"/>
      <c r="B76" s="9"/>
      <c r="C76" s="9"/>
      <c r="D76" s="9"/>
      <c r="E76" s="95"/>
      <c r="F76" s="79"/>
      <c r="G76" s="23"/>
      <c r="H76" s="7"/>
      <c r="I76" s="7"/>
      <c r="J76" s="7"/>
      <c r="K76" s="7"/>
      <c r="L76" s="90"/>
      <c r="M76" s="7"/>
      <c r="N76" s="7"/>
      <c r="O76" s="7"/>
      <c r="P76" s="7"/>
      <c r="Q76" s="7"/>
      <c r="R76" s="7"/>
      <c r="S76" s="7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s="52" customFormat="1" ht="15" customHeight="1" x14ac:dyDescent="0.35">
      <c r="A77" s="16" t="s">
        <v>6</v>
      </c>
      <c r="B77" s="9"/>
      <c r="C77" s="9"/>
      <c r="D77" s="9"/>
      <c r="E77" s="95"/>
      <c r="F77" s="79"/>
      <c r="G77" s="23"/>
      <c r="H77" s="16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s="52" customFormat="1" ht="15" customHeight="1" x14ac:dyDescent="0.35">
      <c r="A78" s="9"/>
      <c r="B78" s="9"/>
      <c r="C78" s="9"/>
      <c r="D78" s="9"/>
      <c r="E78" s="95"/>
      <c r="F78" s="79"/>
      <c r="G78" s="23"/>
      <c r="H78" s="9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s="52" customFormat="1" ht="15" customHeight="1" x14ac:dyDescent="0.35">
      <c r="A79" s="15" t="str">
        <f>"Accruals since "&amp;MONTH(B5)&amp;"/"&amp;DAY(B5)</f>
        <v>Accruals since 6/22</v>
      </c>
      <c r="B79" s="13" t="s">
        <v>116</v>
      </c>
      <c r="C79" s="15"/>
      <c r="D79" s="15"/>
      <c r="E79" s="15" t="s">
        <v>12</v>
      </c>
      <c r="F79" s="79"/>
      <c r="G79" s="23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s="52" customFormat="1" ht="15" customHeight="1" x14ac:dyDescent="0.35">
      <c r="A80" s="7" t="s">
        <v>11</v>
      </c>
      <c r="B80" s="96">
        <v>4829.75</v>
      </c>
      <c r="C80" s="9"/>
      <c r="D80" s="9"/>
      <c r="E80" s="79">
        <f>+B80*($B$3-$B$5)</f>
        <v>38638</v>
      </c>
      <c r="F80" s="79"/>
      <c r="G80" s="23"/>
      <c r="H80" s="7"/>
      <c r="I80" s="7"/>
      <c r="J80" s="1"/>
      <c r="K80" s="7"/>
      <c r="L80" s="97"/>
      <c r="M80" s="7"/>
      <c r="N80" s="7"/>
      <c r="O80" s="7"/>
      <c r="P80" s="7"/>
      <c r="Q80" s="7"/>
      <c r="R80" s="7"/>
      <c r="S80" s="7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s="52" customFormat="1" ht="15" customHeight="1" x14ac:dyDescent="0.35">
      <c r="A81" s="7" t="s">
        <v>37</v>
      </c>
      <c r="B81" s="96">
        <v>-942.81</v>
      </c>
      <c r="C81" s="9"/>
      <c r="D81" s="9"/>
      <c r="E81" s="79">
        <f t="shared" ref="E81:E87" si="0">+B81*($B$3-$B$5)</f>
        <v>-7542.48</v>
      </c>
      <c r="F81" s="79"/>
      <c r="G81" s="23"/>
      <c r="H81" s="7"/>
      <c r="I81" s="7"/>
      <c r="J81" s="1"/>
      <c r="K81" s="7"/>
      <c r="L81" s="97"/>
      <c r="M81" s="7"/>
      <c r="N81" s="7"/>
      <c r="O81" s="7"/>
      <c r="P81" s="7"/>
      <c r="Q81" s="7"/>
      <c r="R81" s="7"/>
      <c r="S81" s="7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s="52" customFormat="1" ht="15" customHeight="1" x14ac:dyDescent="0.35">
      <c r="A82" s="7" t="s">
        <v>38</v>
      </c>
      <c r="B82" s="96">
        <v>0</v>
      </c>
      <c r="C82" s="9"/>
      <c r="D82" s="9"/>
      <c r="E82" s="98">
        <f>+B82</f>
        <v>0</v>
      </c>
      <c r="F82" s="79"/>
      <c r="G82" s="23"/>
      <c r="H82" s="7"/>
      <c r="I82" s="7"/>
      <c r="J82" s="1"/>
      <c r="K82" s="7"/>
      <c r="L82" s="97"/>
      <c r="M82" s="7"/>
      <c r="N82" s="7"/>
      <c r="O82" s="7"/>
      <c r="P82" s="7"/>
      <c r="Q82" s="7"/>
      <c r="R82" s="7"/>
      <c r="S82" s="7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s="52" customFormat="1" ht="15" customHeight="1" x14ac:dyDescent="0.35">
      <c r="A83" s="7" t="s">
        <v>7</v>
      </c>
      <c r="B83" s="99">
        <v>400.46</v>
      </c>
      <c r="C83" s="9"/>
      <c r="D83" s="9"/>
      <c r="E83" s="79">
        <f t="shared" si="0"/>
        <v>3203.68</v>
      </c>
      <c r="F83" s="79"/>
      <c r="G83" s="23"/>
      <c r="H83" s="7"/>
      <c r="I83" s="90"/>
      <c r="J83" s="31"/>
      <c r="K83" s="97"/>
      <c r="L83" s="100"/>
      <c r="M83" s="101"/>
      <c r="N83" s="7"/>
      <c r="O83" s="7"/>
      <c r="P83" s="7"/>
      <c r="Q83" s="7"/>
      <c r="R83" s="7"/>
      <c r="S83" s="7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s="52" customFormat="1" ht="15" customHeight="1" x14ac:dyDescent="0.35">
      <c r="A84" s="7" t="s">
        <v>9</v>
      </c>
      <c r="B84" s="99">
        <v>173.73</v>
      </c>
      <c r="C84" s="9"/>
      <c r="D84" s="9"/>
      <c r="E84" s="79">
        <f t="shared" si="0"/>
        <v>1389.84</v>
      </c>
      <c r="F84" s="79"/>
      <c r="G84" s="23"/>
      <c r="H84" s="7"/>
      <c r="I84" s="90"/>
      <c r="J84" s="31"/>
      <c r="K84" s="97"/>
      <c r="L84" s="97"/>
      <c r="M84" s="102"/>
      <c r="N84" s="7"/>
      <c r="O84" s="7"/>
      <c r="P84" s="7"/>
      <c r="Q84" s="7"/>
      <c r="R84" s="7"/>
      <c r="S84" s="7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s="52" customFormat="1" ht="15" customHeight="1" x14ac:dyDescent="0.35">
      <c r="A85" s="7" t="s">
        <v>8</v>
      </c>
      <c r="B85" s="99">
        <v>101.35</v>
      </c>
      <c r="C85" s="9"/>
      <c r="D85" s="9"/>
      <c r="E85" s="79">
        <f t="shared" si="0"/>
        <v>810.8</v>
      </c>
      <c r="F85" s="79"/>
      <c r="G85" s="23"/>
      <c r="H85" s="7"/>
      <c r="I85" s="90"/>
      <c r="J85" s="31"/>
      <c r="K85" s="97"/>
      <c r="L85" s="97"/>
      <c r="M85" s="102"/>
      <c r="N85" s="7"/>
      <c r="O85" s="7"/>
      <c r="P85" s="7"/>
      <c r="Q85" s="7"/>
      <c r="R85" s="7"/>
      <c r="S85" s="7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s="52" customFormat="1" ht="15" customHeight="1" x14ac:dyDescent="0.35">
      <c r="A86" s="7" t="s">
        <v>10</v>
      </c>
      <c r="B86" s="99">
        <v>4.28</v>
      </c>
      <c r="C86" s="9"/>
      <c r="D86" s="9"/>
      <c r="E86" s="79">
        <f t="shared" si="0"/>
        <v>34.24</v>
      </c>
      <c r="F86" s="79"/>
      <c r="G86" s="23"/>
      <c r="H86" s="7"/>
      <c r="I86" s="90"/>
      <c r="J86" s="31"/>
      <c r="K86" s="97"/>
      <c r="L86" s="97"/>
      <c r="M86" s="103"/>
      <c r="N86" s="7"/>
      <c r="O86" s="7"/>
      <c r="P86" s="7"/>
      <c r="Q86" s="7"/>
      <c r="R86" s="7"/>
      <c r="S86" s="7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s="52" customFormat="1" ht="15" customHeight="1" x14ac:dyDescent="0.35">
      <c r="A87" s="7" t="s">
        <v>117</v>
      </c>
      <c r="B87" s="99">
        <v>4.8</v>
      </c>
      <c r="C87" s="9"/>
      <c r="D87" s="9"/>
      <c r="E87" s="79">
        <f t="shared" si="0"/>
        <v>38.4</v>
      </c>
      <c r="F87" s="79"/>
      <c r="G87" s="23"/>
      <c r="H87" s="7"/>
      <c r="I87" s="90"/>
      <c r="J87" s="31"/>
      <c r="K87" s="97"/>
      <c r="L87" s="97"/>
      <c r="M87" s="103"/>
      <c r="N87" s="7"/>
      <c r="O87" s="7"/>
      <c r="P87" s="7"/>
      <c r="Q87" s="7"/>
      <c r="R87" s="7"/>
      <c r="S87" s="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s="52" customFormat="1" ht="15" customHeight="1" x14ac:dyDescent="0.35">
      <c r="A88" s="104" t="str">
        <f>"TOTAL Liabilities Accrued since "&amp;MONTH(B5)&amp;"/"&amp;DAY(B5)</f>
        <v>TOTAL Liabilities Accrued since 6/22</v>
      </c>
      <c r="B88" s="105"/>
      <c r="C88" s="105"/>
      <c r="D88" s="105"/>
      <c r="E88" s="106">
        <f>SUM(E80:E87)</f>
        <v>36572.479999999996</v>
      </c>
      <c r="F88" s="79"/>
      <c r="G88" s="23"/>
      <c r="H88" s="7"/>
      <c r="I88" s="7"/>
      <c r="J88" s="31"/>
      <c r="K88" s="7"/>
      <c r="L88" s="97"/>
      <c r="M88" s="101"/>
      <c r="N88" s="7"/>
      <c r="O88" s="7"/>
      <c r="P88" s="7"/>
      <c r="Q88" s="7"/>
      <c r="R88" s="1"/>
      <c r="S88" s="7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s="52" customFormat="1" ht="15" customHeight="1" x14ac:dyDescent="0.35">
      <c r="A89" s="7"/>
      <c r="B89" s="7"/>
      <c r="C89" s="7"/>
      <c r="D89" s="7"/>
      <c r="E89" s="79"/>
      <c r="F89" s="79"/>
      <c r="G89" s="23"/>
      <c r="H89" s="7"/>
      <c r="I89" s="7"/>
      <c r="J89" s="7"/>
      <c r="K89" s="7"/>
      <c r="L89" s="101"/>
      <c r="M89" s="7"/>
      <c r="N89" s="7"/>
      <c r="O89" s="7"/>
      <c r="P89" s="7"/>
      <c r="Q89" s="7"/>
      <c r="R89" s="1"/>
      <c r="S89" s="7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s="52" customFormat="1" ht="15" customHeight="1" x14ac:dyDescent="0.35">
      <c r="A90" s="107" t="s">
        <v>118</v>
      </c>
      <c r="B90" s="13"/>
      <c r="C90" s="13"/>
      <c r="D90" s="13"/>
      <c r="E90" s="108" t="s">
        <v>119</v>
      </c>
      <c r="F90" s="79"/>
      <c r="G90" s="23"/>
      <c r="H90" s="7"/>
      <c r="I90" s="90"/>
      <c r="J90" s="7"/>
      <c r="K90" s="7"/>
      <c r="L90" s="7"/>
      <c r="M90" s="7"/>
      <c r="N90" s="7"/>
      <c r="O90" s="7"/>
      <c r="P90" s="7"/>
      <c r="Q90" s="7"/>
      <c r="R90" s="1"/>
      <c r="S90" s="7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s="52" customFormat="1" ht="15" customHeight="1" x14ac:dyDescent="0.35">
      <c r="A91" s="7" t="s">
        <v>11</v>
      </c>
      <c r="B91" s="109">
        <v>0</v>
      </c>
      <c r="C91" s="7"/>
      <c r="D91" s="7"/>
      <c r="E91" s="110">
        <v>33808.25</v>
      </c>
      <c r="F91" s="79"/>
      <c r="G91" s="23"/>
      <c r="H91" s="1"/>
      <c r="I91" s="7"/>
      <c r="J91" s="7"/>
      <c r="K91" s="111"/>
      <c r="L91" s="1"/>
      <c r="M91" s="7"/>
      <c r="N91" s="7"/>
      <c r="O91" s="7"/>
      <c r="P91" s="7"/>
      <c r="Q91" s="7"/>
      <c r="R91" s="1"/>
      <c r="S91" s="7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s="52" customFormat="1" ht="15" customHeight="1" x14ac:dyDescent="0.35">
      <c r="A92" s="7" t="s">
        <v>37</v>
      </c>
      <c r="B92" s="109">
        <v>0</v>
      </c>
      <c r="C92" s="7"/>
      <c r="D92" s="7"/>
      <c r="E92" s="110">
        <v>-9031.26</v>
      </c>
      <c r="F92" s="79"/>
      <c r="G92" s="23"/>
      <c r="H92" s="1"/>
      <c r="I92" s="7"/>
      <c r="J92" s="7"/>
      <c r="K92" s="111"/>
      <c r="L92" s="1"/>
      <c r="M92" s="7"/>
      <c r="N92" s="7"/>
      <c r="O92" s="7"/>
      <c r="P92" s="7"/>
      <c r="Q92" s="7"/>
      <c r="R92" s="1"/>
      <c r="S92" s="7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s="52" customFormat="1" ht="15" customHeight="1" x14ac:dyDescent="0.35">
      <c r="A93" s="7" t="s">
        <v>38</v>
      </c>
      <c r="B93" s="109">
        <v>0</v>
      </c>
      <c r="C93" s="7"/>
      <c r="D93" s="7"/>
      <c r="E93" s="110">
        <v>0</v>
      </c>
      <c r="F93" s="79"/>
      <c r="G93" s="23"/>
      <c r="H93" s="1"/>
      <c r="I93" s="7"/>
      <c r="J93" s="7"/>
      <c r="K93" s="111"/>
      <c r="L93" s="1"/>
      <c r="M93" s="7"/>
      <c r="N93" s="7"/>
      <c r="O93" s="7"/>
      <c r="P93" s="7"/>
      <c r="Q93" s="7"/>
      <c r="R93" s="1"/>
      <c r="S93" s="7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s="52" customFormat="1" ht="15" customHeight="1" x14ac:dyDescent="0.35">
      <c r="A94" s="7" t="s">
        <v>7</v>
      </c>
      <c r="B94" s="112">
        <v>0</v>
      </c>
      <c r="C94" s="7"/>
      <c r="D94" s="7"/>
      <c r="E94" s="110">
        <v>0</v>
      </c>
      <c r="F94" s="79"/>
      <c r="G94" s="23"/>
      <c r="H94" s="113"/>
      <c r="I94" s="90"/>
      <c r="J94" s="7"/>
      <c r="K94" s="111"/>
      <c r="L94" s="1"/>
      <c r="M94" s="7"/>
      <c r="N94" s="7"/>
      <c r="O94" s="7"/>
      <c r="P94" s="7"/>
      <c r="Q94" s="7"/>
      <c r="R94" s="1"/>
      <c r="S94" s="7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s="52" customFormat="1" ht="15" customHeight="1" x14ac:dyDescent="0.35">
      <c r="A95" s="7" t="s">
        <v>9</v>
      </c>
      <c r="B95" s="112">
        <v>0</v>
      </c>
      <c r="C95" s="7"/>
      <c r="D95" s="7"/>
      <c r="E95" s="110">
        <v>0</v>
      </c>
      <c r="F95" s="79"/>
      <c r="G95" s="23"/>
      <c r="H95" s="1"/>
      <c r="I95" s="90"/>
      <c r="J95" s="7"/>
      <c r="K95" s="111"/>
      <c r="L95" s="1"/>
      <c r="M95" s="7"/>
      <c r="N95" s="7"/>
      <c r="O95" s="7"/>
      <c r="P95" s="7"/>
      <c r="Q95" s="7"/>
      <c r="R95" s="1"/>
      <c r="S95" s="7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s="52" customFormat="1" ht="15" customHeight="1" x14ac:dyDescent="0.35">
      <c r="A96" s="7" t="s">
        <v>8</v>
      </c>
      <c r="B96" s="112">
        <v>0</v>
      </c>
      <c r="C96" s="7"/>
      <c r="D96" s="7"/>
      <c r="E96" s="110">
        <v>0</v>
      </c>
      <c r="F96" s="79"/>
      <c r="G96" s="23"/>
      <c r="H96" s="7"/>
      <c r="I96" s="90"/>
      <c r="J96" s="7"/>
      <c r="K96" s="111"/>
      <c r="L96" s="1"/>
      <c r="M96" s="7"/>
      <c r="N96" s="7"/>
      <c r="O96" s="7"/>
      <c r="P96" s="7"/>
      <c r="Q96" s="7"/>
      <c r="R96" s="1"/>
      <c r="S96" s="7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39" s="52" customFormat="1" ht="15" customHeight="1" x14ac:dyDescent="0.35">
      <c r="A97" s="7" t="s">
        <v>10</v>
      </c>
      <c r="B97" s="112">
        <v>0</v>
      </c>
      <c r="C97" s="7"/>
      <c r="D97" s="7"/>
      <c r="E97" s="110">
        <v>0</v>
      </c>
      <c r="F97" s="79"/>
      <c r="G97" s="23"/>
      <c r="H97" s="1"/>
      <c r="I97" s="90"/>
      <c r="J97" s="7"/>
      <c r="K97" s="111"/>
      <c r="L97" s="7"/>
      <c r="M97" s="7"/>
      <c r="N97" s="7"/>
      <c r="O97" s="7"/>
      <c r="P97" s="7"/>
      <c r="Q97" s="7"/>
      <c r="R97" s="1"/>
      <c r="S97" s="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  <row r="98" spans="1:39" s="52" customFormat="1" ht="15" customHeight="1" x14ac:dyDescent="0.35">
      <c r="A98" s="7" t="s">
        <v>117</v>
      </c>
      <c r="B98" s="112">
        <v>0</v>
      </c>
      <c r="C98" s="7"/>
      <c r="D98" s="7"/>
      <c r="E98" s="110">
        <v>0</v>
      </c>
      <c r="F98" s="79"/>
      <c r="G98" s="23"/>
      <c r="H98" s="1"/>
      <c r="I98" s="90"/>
      <c r="J98" s="7"/>
      <c r="K98" s="111"/>
      <c r="L98" s="7"/>
      <c r="M98" s="7"/>
      <c r="N98" s="7"/>
      <c r="O98" s="7"/>
      <c r="P98" s="7"/>
      <c r="Q98" s="7"/>
      <c r="R98" s="1"/>
      <c r="S98" s="7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</row>
    <row r="99" spans="1:39" s="52" customFormat="1" ht="15" customHeight="1" x14ac:dyDescent="0.35">
      <c r="A99" s="104" t="str">
        <f>"TOTAL Liabilities Accrued as of "&amp;MONTH(B5)&amp;"/"&amp;DAY(B5)</f>
        <v>TOTAL Liabilities Accrued as of 6/22</v>
      </c>
      <c r="B99" s="105"/>
      <c r="C99" s="105"/>
      <c r="D99" s="105"/>
      <c r="E99" s="106">
        <f>SUM(E91:E98)</f>
        <v>24776.989999999998</v>
      </c>
      <c r="F99" s="88"/>
      <c r="G99" s="23"/>
      <c r="H99" s="1"/>
      <c r="I99" s="1"/>
      <c r="J99" s="31"/>
      <c r="K99" s="7"/>
      <c r="L99" s="7"/>
      <c r="M99" s="7"/>
      <c r="N99" s="7"/>
      <c r="O99" s="7"/>
      <c r="P99" s="7"/>
      <c r="Q99" s="7"/>
      <c r="R99" s="7"/>
      <c r="S99" s="7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</row>
    <row r="100" spans="1:39" s="52" customFormat="1" ht="15" customHeight="1" x14ac:dyDescent="0.35">
      <c r="A100" s="9"/>
      <c r="B100" s="7"/>
      <c r="C100" s="7"/>
      <c r="D100" s="7"/>
      <c r="E100" s="88"/>
      <c r="F100" s="88"/>
      <c r="G100" s="23"/>
      <c r="H100" s="1"/>
      <c r="I100" s="1"/>
      <c r="J100" s="31"/>
      <c r="K100" s="7"/>
      <c r="L100" s="7"/>
      <c r="M100" s="7"/>
      <c r="N100" s="7"/>
      <c r="O100" s="7"/>
      <c r="P100" s="7"/>
      <c r="Q100" s="7"/>
      <c r="R100" s="7"/>
      <c r="S100" s="7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</row>
    <row r="101" spans="1:39" s="52" customFormat="1" ht="15" customHeight="1" x14ac:dyDescent="0.35">
      <c r="A101" s="7" t="s">
        <v>120</v>
      </c>
      <c r="B101" s="7"/>
      <c r="C101" s="7"/>
      <c r="D101" s="7"/>
      <c r="E101" s="114">
        <v>3164632.7022000002</v>
      </c>
      <c r="F101" s="79"/>
      <c r="G101" s="23"/>
      <c r="H101" s="1"/>
      <c r="I101" s="1"/>
      <c r="J101" s="1"/>
      <c r="K101" s="7"/>
      <c r="L101" s="7"/>
      <c r="M101" s="7"/>
      <c r="N101" s="7"/>
      <c r="O101" s="7"/>
      <c r="P101" s="7"/>
      <c r="Q101" s="7"/>
      <c r="R101" s="7"/>
      <c r="S101" s="7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</row>
    <row r="102" spans="1:39" s="52" customFormat="1" ht="15" customHeight="1" x14ac:dyDescent="0.35">
      <c r="A102" s="7" t="s">
        <v>121</v>
      </c>
      <c r="B102" s="7"/>
      <c r="C102" s="7"/>
      <c r="D102" s="7"/>
      <c r="E102" s="115">
        <v>0.01</v>
      </c>
      <c r="F102" s="79"/>
      <c r="G102" s="23"/>
      <c r="H102" s="1"/>
      <c r="I102" s="1"/>
      <c r="J102" s="1"/>
      <c r="K102" s="7"/>
      <c r="L102" s="7"/>
      <c r="M102" s="7"/>
      <c r="N102" s="7"/>
      <c r="O102" s="7"/>
      <c r="P102" s="7"/>
      <c r="Q102" s="7"/>
      <c r="R102" s="7"/>
      <c r="S102" s="7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</row>
    <row r="103" spans="1:39" s="52" customFormat="1" ht="15" customHeight="1" x14ac:dyDescent="0.35">
      <c r="A103" s="1"/>
      <c r="B103" s="7"/>
      <c r="C103" s="7"/>
      <c r="D103" s="7"/>
      <c r="E103" s="79"/>
      <c r="F103" s="79"/>
      <c r="G103" s="23"/>
      <c r="H103" s="1"/>
      <c r="I103" s="1"/>
      <c r="J103" s="1"/>
      <c r="K103" s="7"/>
      <c r="L103" s="7"/>
      <c r="M103" s="7"/>
      <c r="N103" s="7"/>
      <c r="O103" s="7"/>
      <c r="P103" s="7"/>
      <c r="Q103" s="7"/>
      <c r="R103" s="7"/>
      <c r="S103" s="7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</row>
    <row r="104" spans="1:39" s="52" customFormat="1" ht="15" customHeight="1" x14ac:dyDescent="0.35">
      <c r="A104" s="9" t="s">
        <v>122</v>
      </c>
      <c r="B104" s="7"/>
      <c r="C104" s="7"/>
      <c r="D104" s="7"/>
      <c r="E104" s="116">
        <f>E88+E99+E101+E102</f>
        <v>3225982.1822000002</v>
      </c>
      <c r="F104" s="79"/>
      <c r="G104" s="23"/>
      <c r="H104" s="9"/>
      <c r="I104" s="7"/>
      <c r="J104" s="7"/>
      <c r="K104" s="7"/>
      <c r="L104" s="88"/>
      <c r="M104" s="7"/>
      <c r="N104" s="7"/>
      <c r="O104" s="7"/>
      <c r="P104" s="7"/>
      <c r="Q104" s="7"/>
      <c r="R104" s="7"/>
      <c r="S104" s="7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</row>
    <row r="105" spans="1:39" s="52" customFormat="1" ht="15" customHeight="1" thickBot="1" x14ac:dyDescent="0.4">
      <c r="A105" s="9"/>
      <c r="B105" s="7"/>
      <c r="C105" s="7"/>
      <c r="D105" s="7"/>
      <c r="E105" s="79"/>
      <c r="F105" s="79"/>
      <c r="G105" s="23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</row>
    <row r="106" spans="1:39" s="52" customFormat="1" ht="15" customHeight="1" thickBot="1" x14ac:dyDescent="0.4">
      <c r="A106" s="9" t="s">
        <v>123</v>
      </c>
      <c r="B106" s="7"/>
      <c r="C106" s="7"/>
      <c r="D106" s="7"/>
      <c r="E106" s="91">
        <f>E74-E104</f>
        <v>501553825.14739978</v>
      </c>
      <c r="F106" s="95"/>
      <c r="G106" s="23"/>
      <c r="H106" s="9"/>
      <c r="I106" s="7"/>
      <c r="J106" s="7"/>
      <c r="K106" s="7"/>
      <c r="L106" s="91"/>
      <c r="M106" s="7"/>
      <c r="N106" s="7"/>
      <c r="O106" s="7"/>
      <c r="P106" s="7"/>
      <c r="Q106" s="7"/>
      <c r="R106" s="7"/>
      <c r="S106" s="7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</row>
    <row r="107" spans="1:39" s="52" customFormat="1" ht="15" customHeight="1" x14ac:dyDescent="0.35">
      <c r="A107" s="9"/>
      <c r="B107" s="7"/>
      <c r="C107" s="7"/>
      <c r="D107" s="7"/>
      <c r="E107" s="79"/>
      <c r="F107" s="79"/>
      <c r="G107" s="23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</row>
    <row r="108" spans="1:39" s="52" customFormat="1" ht="15" customHeight="1" x14ac:dyDescent="0.35">
      <c r="A108" s="7"/>
      <c r="B108" s="7"/>
      <c r="C108" s="7"/>
      <c r="D108" s="25"/>
      <c r="E108" s="79"/>
      <c r="F108" s="79"/>
      <c r="G108" s="23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</row>
    <row r="109" spans="1:39" s="52" customFormat="1" ht="15" customHeight="1" x14ac:dyDescent="0.35">
      <c r="A109" s="7"/>
      <c r="B109" s="7"/>
      <c r="C109" s="7"/>
      <c r="D109" s="7"/>
      <c r="E109" s="79"/>
      <c r="F109" s="79"/>
      <c r="G109" s="23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</row>
    <row r="110" spans="1:39" s="52" customFormat="1" ht="15" customHeight="1" x14ac:dyDescent="0.35">
      <c r="A110" s="7"/>
      <c r="B110" s="7"/>
      <c r="C110" s="7"/>
      <c r="D110" s="7"/>
      <c r="E110" s="117"/>
      <c r="F110" s="79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</row>
    <row r="111" spans="1:39" s="52" customFormat="1" ht="15" customHeight="1" x14ac:dyDescent="0.35">
      <c r="A111" s="7"/>
      <c r="B111" s="7"/>
      <c r="C111" s="7"/>
      <c r="D111" s="7"/>
      <c r="E111" s="79"/>
      <c r="F111" s="79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</row>
    <row r="112" spans="1:39" s="52" customFormat="1" ht="15" customHeight="1" x14ac:dyDescent="0.35">
      <c r="A112" s="7"/>
      <c r="B112" s="7"/>
      <c r="C112" s="7"/>
      <c r="D112" s="7"/>
      <c r="E112" s="79"/>
      <c r="F112" s="79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</row>
    <row r="113" spans="1:39" s="52" customFormat="1" ht="15" customHeight="1" x14ac:dyDescent="0.35">
      <c r="A113" s="7"/>
      <c r="B113" s="7"/>
      <c r="C113" s="7"/>
      <c r="D113" s="1"/>
      <c r="E113" s="31"/>
      <c r="F113" s="79"/>
      <c r="G113" s="7"/>
      <c r="H113" s="88"/>
      <c r="I113" s="7"/>
      <c r="J113" s="7"/>
      <c r="K113" s="7"/>
      <c r="L113" s="90"/>
      <c r="M113" s="118"/>
      <c r="N113" s="7"/>
      <c r="O113" s="7"/>
      <c r="P113" s="7"/>
      <c r="Q113" s="7"/>
      <c r="R113" s="7"/>
      <c r="S113" s="7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</row>
    <row r="114" spans="1:39" s="52" customFormat="1" ht="15" customHeight="1" x14ac:dyDescent="0.35">
      <c r="A114" s="7"/>
      <c r="B114" s="25"/>
      <c r="C114" s="7"/>
      <c r="D114" s="7"/>
      <c r="E114" s="79"/>
      <c r="F114" s="79"/>
      <c r="G114" s="7"/>
      <c r="H114" s="88"/>
      <c r="I114" s="7"/>
      <c r="J114" s="7"/>
      <c r="K114" s="7"/>
      <c r="L114" s="90"/>
      <c r="M114" s="7"/>
      <c r="N114" s="7"/>
      <c r="O114" s="7"/>
      <c r="P114" s="7"/>
      <c r="Q114" s="7"/>
      <c r="R114" s="7"/>
      <c r="S114" s="7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</row>
    <row r="115" spans="1:39" s="52" customFormat="1" ht="15" customHeight="1" x14ac:dyDescent="0.35">
      <c r="A115" s="7"/>
      <c r="B115" s="25"/>
      <c r="C115" s="7"/>
      <c r="D115" s="7"/>
      <c r="E115" s="79"/>
      <c r="F115" s="79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</row>
    <row r="116" spans="1:39" s="52" customFormat="1" ht="15" customHeight="1" x14ac:dyDescent="0.35">
      <c r="A116" s="7"/>
      <c r="B116" s="25"/>
      <c r="C116" s="7"/>
      <c r="D116" s="7"/>
      <c r="E116" s="79"/>
      <c r="F116" s="79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</row>
    <row r="117" spans="1:39" s="52" customFormat="1" ht="15" customHeight="1" x14ac:dyDescent="0.35">
      <c r="A117" s="7"/>
      <c r="B117" s="25"/>
      <c r="C117" s="7"/>
      <c r="D117" s="7"/>
      <c r="E117" s="79"/>
      <c r="F117" s="79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</row>
    <row r="118" spans="1:39" s="52" customFormat="1" ht="15" customHeight="1" x14ac:dyDescent="0.35">
      <c r="A118" s="33"/>
      <c r="B118" s="25"/>
      <c r="C118" s="7"/>
      <c r="D118" s="7"/>
      <c r="E118" s="79"/>
      <c r="F118" s="79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</row>
    <row r="119" spans="1:39" s="52" customFormat="1" ht="15" customHeight="1" x14ac:dyDescent="0.35">
      <c r="A119" s="7"/>
      <c r="B119" s="25"/>
      <c r="C119" s="7"/>
      <c r="D119" s="7"/>
      <c r="E119" s="79"/>
      <c r="F119" s="79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</row>
    <row r="120" spans="1:39" s="52" customFormat="1" ht="15" customHeight="1" x14ac:dyDescent="0.35">
      <c r="A120" s="7"/>
      <c r="B120" s="25"/>
      <c r="C120" s="7"/>
      <c r="D120" s="7"/>
      <c r="E120" s="79"/>
      <c r="F120" s="79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</row>
    <row r="121" spans="1:39" s="52" customFormat="1" ht="15" customHeight="1" x14ac:dyDescent="0.35">
      <c r="A121" s="7"/>
      <c r="B121" s="25"/>
      <c r="C121" s="7"/>
      <c r="D121" s="7"/>
      <c r="E121" s="79"/>
      <c r="F121" s="79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</row>
    <row r="122" spans="1:39" s="52" customFormat="1" ht="15" customHeight="1" x14ac:dyDescent="0.35">
      <c r="A122" s="7"/>
      <c r="B122" s="25"/>
      <c r="C122" s="7"/>
      <c r="D122" s="7"/>
      <c r="E122" s="79"/>
      <c r="F122" s="79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39" s="52" customFormat="1" ht="15" customHeight="1" x14ac:dyDescent="0.35">
      <c r="A123" s="7"/>
      <c r="B123" s="25"/>
      <c r="C123" s="7"/>
      <c r="D123" s="7"/>
      <c r="E123" s="79"/>
      <c r="F123" s="79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39" s="52" customFormat="1" ht="15" customHeight="1" x14ac:dyDescent="0.35">
      <c r="A124" s="7"/>
      <c r="B124" s="25"/>
      <c r="C124" s="7"/>
      <c r="D124" s="7"/>
      <c r="E124" s="79"/>
      <c r="F124" s="79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39" s="52" customFormat="1" ht="15" customHeight="1" x14ac:dyDescent="0.35">
      <c r="A125" s="7"/>
      <c r="B125" s="25"/>
      <c r="C125" s="7"/>
      <c r="D125" s="7"/>
      <c r="E125" s="79"/>
      <c r="F125" s="79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39" s="52" customFormat="1" ht="15" customHeight="1" x14ac:dyDescent="0.35">
      <c r="A126" s="7"/>
      <c r="B126" s="25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</row>
    <row r="127" spans="1:39" s="52" customFormat="1" ht="15" customHeight="1" x14ac:dyDescent="0.35">
      <c r="A127" s="7"/>
      <c r="B127" s="25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</row>
    <row r="128" spans="1:39" s="52" customFormat="1" ht="15" customHeight="1" x14ac:dyDescent="0.35">
      <c r="A128" s="7"/>
      <c r="B128" s="25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</row>
    <row r="129" spans="1:39" s="52" customFormat="1" ht="15" customHeight="1" x14ac:dyDescent="0.35">
      <c r="A129" s="7"/>
      <c r="B129" s="25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</row>
    <row r="130" spans="1:39" s="52" customFormat="1" ht="15" customHeight="1" x14ac:dyDescent="0.35">
      <c r="A130" s="7"/>
      <c r="B130" s="25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</row>
    <row r="131" spans="1:39" s="52" customFormat="1" ht="15" customHeight="1" x14ac:dyDescent="0.35">
      <c r="A131" s="7"/>
      <c r="B131" s="25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</row>
    <row r="132" spans="1:39" s="52" customFormat="1" ht="15" customHeight="1" x14ac:dyDescent="0.35">
      <c r="A132" s="7"/>
      <c r="B132" s="25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</row>
    <row r="133" spans="1:39" s="52" customFormat="1" ht="15" customHeight="1" x14ac:dyDescent="0.35">
      <c r="A133" s="7"/>
      <c r="B133" s="25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</row>
    <row r="134" spans="1:39" s="52" customFormat="1" ht="15" customHeight="1" x14ac:dyDescent="0.35">
      <c r="A134" s="7"/>
      <c r="B134" s="25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</row>
    <row r="135" spans="1:39" s="52" customFormat="1" ht="15" customHeight="1" x14ac:dyDescent="0.35">
      <c r="A135" s="7"/>
      <c r="B135" s="25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</row>
    <row r="136" spans="1:39" s="52" customFormat="1" ht="15" customHeight="1" x14ac:dyDescent="0.35">
      <c r="A136" s="7"/>
      <c r="B136" s="25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</row>
    <row r="137" spans="1:39" s="52" customFormat="1" ht="15" customHeight="1" x14ac:dyDescent="0.35">
      <c r="A137" s="7"/>
      <c r="B137" s="25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1:39" s="52" customFormat="1" ht="15" customHeight="1" x14ac:dyDescent="0.35">
      <c r="A138" s="7"/>
      <c r="B138" s="25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1:39" s="52" customFormat="1" ht="15" customHeight="1" x14ac:dyDescent="0.35">
      <c r="A139" s="7"/>
      <c r="B139" s="25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</row>
    <row r="140" spans="1:39" s="52" customFormat="1" ht="15" customHeight="1" x14ac:dyDescent="0.35">
      <c r="A140" s="7"/>
      <c r="B140" s="25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</row>
    <row r="141" spans="1:39" s="52" customFormat="1" ht="15" customHeight="1" x14ac:dyDescent="0.35">
      <c r="A141" s="7"/>
      <c r="B141" s="25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</row>
    <row r="142" spans="1:39" s="52" customFormat="1" ht="15" customHeight="1" x14ac:dyDescent="0.35">
      <c r="A142" s="7"/>
      <c r="B142" s="25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</row>
    <row r="143" spans="1:39" s="52" customFormat="1" ht="15" customHeight="1" x14ac:dyDescent="0.35">
      <c r="A143" s="7"/>
      <c r="B143" s="25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</row>
    <row r="144" spans="1:39" s="52" customFormat="1" ht="15" customHeight="1" x14ac:dyDescent="0.35">
      <c r="A144" s="7"/>
      <c r="B144" s="25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</row>
    <row r="145" spans="1:39" s="52" customFormat="1" ht="15" customHeight="1" x14ac:dyDescent="0.35">
      <c r="A145" s="7"/>
      <c r="B145" s="25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</row>
    <row r="146" spans="1:39" s="52" customFormat="1" ht="15" customHeight="1" x14ac:dyDescent="0.35">
      <c r="A146" s="7"/>
      <c r="B146" s="25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</row>
    <row r="147" spans="1:39" s="52" customFormat="1" ht="15" customHeight="1" x14ac:dyDescent="0.35">
      <c r="A147" s="7"/>
      <c r="B147" s="25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</row>
    <row r="148" spans="1:39" s="52" customFormat="1" ht="15" customHeight="1" x14ac:dyDescent="0.35">
      <c r="A148" s="7"/>
      <c r="B148" s="25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</row>
    <row r="149" spans="1:39" s="52" customFormat="1" ht="15" customHeight="1" x14ac:dyDescent="0.35">
      <c r="A149" s="7"/>
      <c r="B149" s="25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</row>
    <row r="150" spans="1:39" s="52" customFormat="1" ht="15" customHeight="1" x14ac:dyDescent="0.35">
      <c r="A150" s="7"/>
      <c r="B150" s="25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:39" s="52" customFormat="1" ht="15" customHeight="1" x14ac:dyDescent="0.35">
      <c r="A151" s="7"/>
      <c r="B151" s="25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  <row r="152" spans="1:39" s="52" customFormat="1" ht="15" customHeight="1" x14ac:dyDescent="0.35">
      <c r="A152" s="7"/>
      <c r="B152" s="25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</row>
    <row r="153" spans="1:39" s="52" customFormat="1" ht="15" customHeight="1" x14ac:dyDescent="0.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</row>
    <row r="154" spans="1:39" s="52" customFormat="1" ht="15" customHeight="1" x14ac:dyDescent="0.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</row>
    <row r="155" spans="1:39" s="52" customFormat="1" ht="15" customHeight="1" x14ac:dyDescent="0.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</row>
    <row r="156" spans="1:39" s="52" customFormat="1" ht="15" customHeight="1" x14ac:dyDescent="0.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</row>
    <row r="157" spans="1:39" s="52" customFormat="1" ht="15" customHeight="1" x14ac:dyDescent="0.3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</row>
    <row r="158" spans="1:39" s="52" customFormat="1" ht="15" customHeight="1" x14ac:dyDescent="0.3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1"/>
      <c r="N158" s="7"/>
      <c r="O158" s="7"/>
      <c r="P158" s="7"/>
      <c r="Q158" s="7"/>
      <c r="R158" s="7"/>
      <c r="S158" s="7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</row>
    <row r="159" spans="1:39" s="52" customFormat="1" ht="1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</row>
    <row r="160" spans="1:39" s="52" customFormat="1" ht="1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</row>
    <row r="161" spans="1:39" s="52" customFormat="1" ht="1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</row>
    <row r="162" spans="1:39" s="52" customFormat="1" ht="1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</row>
    <row r="163" spans="1:39" s="52" customFormat="1" ht="1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</row>
    <row r="164" spans="1:39" s="52" customFormat="1" ht="1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</row>
    <row r="165" spans="1:39" s="52" customFormat="1" ht="1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</row>
    <row r="166" spans="1:39" s="52" customFormat="1" ht="1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</row>
    <row r="167" spans="1:39" s="52" customFormat="1" ht="1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</row>
    <row r="168" spans="1:39" s="52" customFormat="1" ht="1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</row>
    <row r="169" spans="1:39" s="52" customFormat="1" ht="1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</row>
    <row r="170" spans="1:39" s="52" customFormat="1" ht="1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</row>
    <row r="171" spans="1:39" s="52" customFormat="1" ht="1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</row>
    <row r="172" spans="1:39" s="52" customFormat="1" ht="1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</row>
    <row r="173" spans="1:39" s="52" customFormat="1" ht="1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</row>
    <row r="174" spans="1:39" s="52" customFormat="1" ht="1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</row>
    <row r="175" spans="1:39" s="52" customFormat="1" ht="1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</row>
    <row r="176" spans="1:39" s="52" customFormat="1" ht="1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</row>
    <row r="177" spans="1:39" s="52" customFormat="1" ht="1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</row>
    <row r="178" spans="1:39" s="52" customFormat="1" ht="1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</row>
    <row r="179" spans="1:39" s="52" customFormat="1" ht="1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</row>
    <row r="180" spans="1:39" s="52" customFormat="1" ht="1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</row>
    <row r="181" spans="1:39" s="52" customFormat="1" ht="1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</row>
    <row r="182" spans="1:39" s="52" customFormat="1" ht="1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</row>
    <row r="183" spans="1:39" s="52" customFormat="1" ht="1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</row>
    <row r="184" spans="1:39" s="52" customFormat="1" ht="1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</row>
    <row r="185" spans="1:39" s="52" customFormat="1" ht="1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</row>
    <row r="186" spans="1:39" s="52" customFormat="1" ht="1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</row>
    <row r="187" spans="1:39" s="52" customFormat="1" ht="1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</row>
    <row r="188" spans="1:39" s="52" customFormat="1" ht="1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</row>
    <row r="189" spans="1:39" s="52" customFormat="1" ht="1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</row>
    <row r="190" spans="1:39" s="52" customFormat="1" ht="1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</row>
    <row r="191" spans="1:39" s="52" customFormat="1" ht="1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</row>
    <row r="192" spans="1:39" s="52" customFormat="1" ht="1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</row>
    <row r="193" spans="1:39" s="52" customFormat="1" ht="1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</row>
    <row r="194" spans="1:39" s="52" customFormat="1" ht="1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</row>
    <row r="195" spans="1:39" s="52" customFormat="1" ht="1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</row>
    <row r="196" spans="1:39" s="52" customFormat="1" ht="1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</row>
    <row r="197" spans="1:39" s="52" customFormat="1" ht="1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</row>
    <row r="198" spans="1:39" s="52" customFormat="1" ht="1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</row>
    <row r="199" spans="1:39" s="52" customFormat="1" ht="1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</row>
    <row r="200" spans="1:39" s="52" customFormat="1" ht="1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</row>
    <row r="201" spans="1:39" s="52" customFormat="1" ht="1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</row>
    <row r="202" spans="1:39" s="52" customFormat="1" ht="1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</row>
    <row r="203" spans="1:39" s="52" customFormat="1" ht="1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</row>
    <row r="204" spans="1:39" s="52" customFormat="1" ht="1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</row>
    <row r="205" spans="1:39" s="52" customFormat="1" ht="1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</row>
    <row r="206" spans="1:39" s="52" customFormat="1" ht="1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</row>
    <row r="207" spans="1:39" s="52" customFormat="1" ht="1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</row>
    <row r="208" spans="1:39" s="52" customFormat="1" ht="1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</row>
    <row r="209" spans="1:39" s="52" customFormat="1" ht="1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</row>
    <row r="210" spans="1:39" s="52" customFormat="1" ht="1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</row>
    <row r="211" spans="1:39" s="52" customFormat="1" ht="1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</row>
    <row r="212" spans="1:39" s="52" customFormat="1" ht="1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</row>
    <row r="213" spans="1:39" s="52" customFormat="1" ht="1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</row>
    <row r="214" spans="1:39" s="52" customFormat="1" ht="1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</row>
    <row r="215" spans="1:39" s="52" customFormat="1" ht="1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</row>
    <row r="216" spans="1:39" s="52" customFormat="1" ht="1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</row>
    <row r="217" spans="1:39" s="52" customFormat="1" ht="1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</row>
    <row r="218" spans="1:39" s="52" customFormat="1" ht="1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</row>
    <row r="219" spans="1:39" s="52" customFormat="1" ht="1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</row>
    <row r="220" spans="1:39" s="52" customFormat="1" ht="1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</row>
    <row r="221" spans="1:39" s="52" customFormat="1" ht="1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</row>
    <row r="222" spans="1:39" s="52" customFormat="1" ht="1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</row>
    <row r="223" spans="1:39" s="52" customFormat="1" ht="1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</row>
    <row r="224" spans="1:39" s="52" customFormat="1" ht="1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</row>
    <row r="225" spans="1:39" s="52" customFormat="1" ht="1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</row>
    <row r="226" spans="1:39" s="52" customFormat="1" ht="1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</row>
    <row r="227" spans="1:39" s="52" customFormat="1" ht="1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</row>
    <row r="228" spans="1:39" s="52" customFormat="1" ht="1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</row>
    <row r="229" spans="1:39" s="52" customFormat="1" ht="1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</row>
    <row r="230" spans="1:39" s="52" customFormat="1" ht="1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</row>
    <row r="231" spans="1:39" s="52" customFormat="1" ht="1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</row>
    <row r="232" spans="1:39" s="52" customFormat="1" ht="1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</row>
    <row r="233" spans="1:39" s="52" customFormat="1" ht="1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</row>
    <row r="234" spans="1:39" s="52" customFormat="1" ht="1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</row>
    <row r="235" spans="1:39" s="52" customFormat="1" ht="1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</row>
    <row r="236" spans="1:39" s="52" customFormat="1" ht="1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</row>
    <row r="237" spans="1:39" s="52" customFormat="1" ht="1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</row>
    <row r="238" spans="1:39" s="52" customFormat="1" ht="1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</row>
    <row r="239" spans="1:39" s="52" customFormat="1" ht="1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</row>
    <row r="240" spans="1:39" s="52" customFormat="1" ht="1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</row>
    <row r="241" spans="1:39" s="52" customFormat="1" ht="1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</row>
    <row r="242" spans="1:39" s="52" customFormat="1" ht="1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</row>
    <row r="243" spans="1:39" s="52" customFormat="1" ht="1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</row>
    <row r="244" spans="1:39" s="52" customFormat="1" ht="1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</row>
    <row r="245" spans="1:39" s="52" customFormat="1" ht="1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</row>
    <row r="246" spans="1:39" s="52" customFormat="1" ht="1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</row>
    <row r="247" spans="1:39" s="52" customFormat="1" ht="1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</row>
    <row r="248" spans="1:39" s="52" customFormat="1" ht="1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</row>
    <row r="249" spans="1:39" s="52" customFormat="1" ht="1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</row>
    <row r="250" spans="1:39" s="52" customFormat="1" ht="1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</row>
    <row r="251" spans="1:39" s="52" customFormat="1" ht="1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</row>
    <row r="252" spans="1:39" s="52" customFormat="1" ht="1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</row>
    <row r="253" spans="1:39" s="52" customFormat="1" ht="1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</row>
    <row r="254" spans="1:39" s="52" customFormat="1" ht="1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</row>
    <row r="255" spans="1:39" s="52" customFormat="1" ht="1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</row>
    <row r="256" spans="1:39" s="52" customFormat="1" ht="1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</row>
    <row r="257" spans="1:39" s="52" customFormat="1" ht="1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</row>
    <row r="258" spans="1:39" s="52" customFormat="1" ht="1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</row>
    <row r="259" spans="1:39" s="52" customFormat="1" ht="1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</row>
    <row r="260" spans="1:39" s="52" customFormat="1" ht="1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</row>
    <row r="261" spans="1:39" s="52" customFormat="1" ht="1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</row>
    <row r="262" spans="1:39" s="52" customFormat="1" ht="1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</row>
    <row r="263" spans="1:39" s="52" customFormat="1" ht="1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</row>
    <row r="264" spans="1:39" s="52" customFormat="1" ht="1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</row>
    <row r="265" spans="1:39" s="52" customFormat="1" ht="1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</row>
    <row r="266" spans="1:39" s="52" customFormat="1" ht="1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</row>
    <row r="267" spans="1:39" s="52" customFormat="1" ht="1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</row>
    <row r="268" spans="1:39" s="52" customFormat="1" ht="1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</row>
    <row r="269" spans="1:39" s="52" customFormat="1" ht="1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</row>
    <row r="270" spans="1:39" s="52" customFormat="1" ht="1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</row>
    <row r="271" spans="1:39" s="52" customFormat="1" ht="1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</row>
    <row r="272" spans="1:39" s="52" customFormat="1" ht="1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</row>
    <row r="273" spans="1:39" s="52" customFormat="1" ht="1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</row>
    <row r="274" spans="1:39" s="52" customFormat="1" ht="1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</row>
    <row r="275" spans="1:39" s="52" customFormat="1" ht="1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</row>
    <row r="276" spans="1:39" s="52" customFormat="1" ht="1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</row>
    <row r="277" spans="1:39" s="52" customFormat="1" ht="1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</row>
    <row r="278" spans="1:39" s="52" customFormat="1" ht="1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</row>
    <row r="279" spans="1:39" s="52" customFormat="1" ht="1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</row>
    <row r="280" spans="1:39" s="52" customFormat="1" ht="1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</row>
    <row r="281" spans="1:39" s="52" customFormat="1" ht="1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</row>
    <row r="282" spans="1:39" s="52" customFormat="1" ht="1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</row>
    <row r="283" spans="1:39" s="52" customFormat="1" ht="1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</row>
    <row r="284" spans="1:39" s="52" customFormat="1" ht="1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</row>
    <row r="285" spans="1:39" s="52" customFormat="1" ht="1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</row>
    <row r="286" spans="1:39" s="52" customFormat="1" ht="1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</row>
    <row r="287" spans="1:39" ht="1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</row>
    <row r="288" spans="1:39" ht="1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</row>
    <row r="289" spans="1:39" ht="1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</row>
    <row r="290" spans="1:39" ht="1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</row>
    <row r="291" spans="1:39" ht="1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</row>
    <row r="292" spans="1:39" ht="1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</row>
    <row r="293" spans="1:39" ht="1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</row>
    <row r="294" spans="1:39" ht="1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</row>
    <row r="295" spans="1:39" ht="1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</row>
    <row r="296" spans="1:39" ht="1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</row>
    <row r="297" spans="1:39" ht="1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</row>
    <row r="298" spans="1:39" ht="1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</row>
    <row r="299" spans="1:39" ht="1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</row>
    <row r="300" spans="1:39" ht="1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</row>
    <row r="301" spans="1:39" ht="1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</row>
    <row r="302" spans="1:39" ht="1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</row>
    <row r="303" spans="1:39" ht="1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</row>
    <row r="304" spans="1:39" ht="1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</row>
    <row r="305" spans="1:39" ht="1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</row>
    <row r="306" spans="1:39" ht="1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</row>
    <row r="307" spans="1:39" ht="1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</row>
    <row r="308" spans="1:39" ht="1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</row>
    <row r="309" spans="1:39" ht="1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</row>
    <row r="310" spans="1:39" ht="1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</row>
    <row r="311" spans="1:39" ht="1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</row>
    <row r="312" spans="1:39" ht="1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</row>
    <row r="313" spans="1:39" ht="1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</row>
    <row r="314" spans="1:39" ht="1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</row>
    <row r="315" spans="1:39" ht="1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</row>
    <row r="316" spans="1:39" ht="1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</row>
    <row r="317" spans="1:39" ht="1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</row>
    <row r="318" spans="1:39" ht="1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</row>
    <row r="319" spans="1:39" ht="1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</row>
    <row r="320" spans="1:39" ht="1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</row>
    <row r="321" spans="1:39" ht="1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</row>
    <row r="322" spans="1:39" ht="1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</row>
    <row r="323" spans="1:39" ht="1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</row>
    <row r="324" spans="1:39" ht="1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</row>
    <row r="325" spans="1:39" ht="1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</row>
    <row r="326" spans="1:39" ht="1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</row>
    <row r="327" spans="1:39" ht="1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</row>
    <row r="328" spans="1:39" ht="1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</row>
    <row r="329" spans="1:39" ht="1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</row>
    <row r="330" spans="1:39" ht="1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</row>
    <row r="331" spans="1:39" ht="1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</row>
    <row r="332" spans="1:39" ht="1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</row>
    <row r="333" spans="1:39" ht="1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</row>
    <row r="334" spans="1:39" ht="1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</row>
    <row r="335" spans="1:39" ht="1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</row>
    <row r="336" spans="1:39" ht="1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</row>
    <row r="337" spans="1:39" ht="1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</row>
    <row r="338" spans="1:39" ht="1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</row>
    <row r="339" spans="1:39" ht="1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</row>
    <row r="340" spans="1:39" ht="1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</row>
    <row r="341" spans="1:39" ht="1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</row>
    <row r="342" spans="1:39" ht="1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</row>
    <row r="343" spans="1:39" ht="1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</row>
    <row r="344" spans="1:39" ht="1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</row>
    <row r="345" spans="1:39" ht="1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</row>
    <row r="346" spans="1:39" ht="1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</row>
    <row r="347" spans="1:39" ht="1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</row>
    <row r="348" spans="1:39" ht="1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</row>
    <row r="349" spans="1:39" ht="1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</row>
    <row r="350" spans="1:39" ht="1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</row>
    <row r="351" spans="1:39" ht="1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</row>
    <row r="352" spans="1:39" ht="1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</row>
    <row r="353" spans="1:39" ht="1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</row>
    <row r="354" spans="1:39" ht="1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</row>
    <row r="355" spans="1:39" ht="1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</row>
    <row r="356" spans="1:39" ht="1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</row>
    <row r="357" spans="1:39" ht="1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</row>
    <row r="358" spans="1:39" ht="1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</row>
    <row r="359" spans="1:39" ht="1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</row>
    <row r="360" spans="1:39" ht="1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</row>
    <row r="361" spans="1:39" ht="1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</row>
    <row r="362" spans="1:39" ht="1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</row>
    <row r="363" spans="1:39" ht="1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</row>
    <row r="364" spans="1:39" ht="1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</row>
    <row r="365" spans="1:39" ht="1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</row>
    <row r="366" spans="1:39" ht="1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</row>
    <row r="367" spans="1:39" ht="1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</row>
    <row r="368" spans="1:39" ht="1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</row>
    <row r="369" spans="1:39" ht="1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</row>
    <row r="370" spans="1:39" ht="1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</row>
    <row r="371" spans="1:39" ht="1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</row>
    <row r="372" spans="1:39" ht="1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</row>
    <row r="373" spans="1:39" ht="1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</row>
    <row r="374" spans="1:39" ht="1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</row>
    <row r="375" spans="1:39" ht="1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</row>
    <row r="376" spans="1:39" ht="1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</row>
    <row r="377" spans="1:39" ht="1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</row>
    <row r="378" spans="1:39" ht="1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</row>
    <row r="379" spans="1:39" ht="1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</row>
    <row r="380" spans="1:39" ht="1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</row>
    <row r="381" spans="1:39" ht="1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</row>
    <row r="382" spans="1:39" ht="1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</row>
    <row r="383" spans="1:39" ht="1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</row>
    <row r="384" spans="1:39" ht="1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</row>
    <row r="385" spans="1:39" ht="1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</row>
    <row r="386" spans="1:39" ht="1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</row>
    <row r="387" spans="1:39" ht="1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</row>
    <row r="388" spans="1:39" ht="1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</row>
    <row r="389" spans="1:39" ht="1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</row>
    <row r="390" spans="1:39" ht="1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</row>
    <row r="391" spans="1:39" ht="1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</row>
    <row r="392" spans="1:39" ht="1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</row>
    <row r="393" spans="1:39" ht="1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</row>
    <row r="394" spans="1:39" ht="1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</row>
    <row r="395" spans="1:39" ht="1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</row>
    <row r="396" spans="1:39" ht="1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</row>
    <row r="397" spans="1:39" ht="1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</row>
    <row r="398" spans="1:39" ht="1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</row>
    <row r="399" spans="1:39" ht="1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</row>
    <row r="400" spans="1:39" ht="1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</row>
    <row r="401" spans="1:39" ht="1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</row>
    <row r="402" spans="1:39" ht="1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</row>
    <row r="403" spans="1:39" ht="1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</row>
    <row r="404" spans="1:39" ht="1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</row>
    <row r="405" spans="1:39" ht="1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</row>
    <row r="406" spans="1:39" ht="1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</row>
    <row r="407" spans="1:39" ht="1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</row>
    <row r="408" spans="1:39" ht="1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</row>
    <row r="409" spans="1:39" ht="1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</row>
    <row r="410" spans="1:39" ht="1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</row>
    <row r="411" spans="1:39" ht="1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</row>
    <row r="412" spans="1:39" ht="1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</row>
    <row r="413" spans="1:39" ht="1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</row>
    <row r="414" spans="1:39" ht="1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</row>
    <row r="415" spans="1:39" ht="1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</row>
    <row r="416" spans="1:39" ht="1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</row>
    <row r="417" spans="1:39" ht="1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</row>
    <row r="418" spans="1:39" ht="1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</row>
    <row r="419" spans="1:39" ht="1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</row>
    <row r="420" spans="1:39" ht="1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</row>
    <row r="421" spans="1:39" ht="1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</row>
    <row r="422" spans="1:39" ht="1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</row>
    <row r="423" spans="1:39" ht="1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</row>
    <row r="424" spans="1:39" ht="1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</row>
    <row r="425" spans="1:39" ht="1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</row>
    <row r="426" spans="1:39" ht="1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</row>
    <row r="427" spans="1:39" ht="1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</row>
    <row r="428" spans="1:39" ht="1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</row>
    <row r="429" spans="1:39" ht="1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</row>
    <row r="430" spans="1:39" ht="1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</row>
    <row r="431" spans="1:39" ht="1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</row>
    <row r="432" spans="1:39" ht="1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</row>
    <row r="433" spans="1:39" ht="1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</row>
    <row r="434" spans="1:39" ht="1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</row>
    <row r="435" spans="1:39" ht="1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</row>
    <row r="436" spans="1:39" ht="1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</row>
    <row r="437" spans="1:39" ht="1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</row>
    <row r="438" spans="1:39" ht="1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</row>
    <row r="439" spans="1:39" ht="1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</row>
    <row r="440" spans="1:39" ht="1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</row>
    <row r="441" spans="1:39" ht="1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</row>
    <row r="442" spans="1:39" ht="1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</row>
    <row r="443" spans="1:39" ht="1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</row>
    <row r="444" spans="1:39" ht="1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</row>
    <row r="445" spans="1:39" ht="1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</row>
    <row r="446" spans="1:39" ht="1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</row>
    <row r="447" spans="1:39" ht="1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</row>
    <row r="448" spans="1:39" ht="1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</row>
    <row r="449" spans="1:39" ht="1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</row>
    <row r="450" spans="1:39" ht="1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</row>
    <row r="451" spans="1:39" ht="1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</row>
    <row r="452" spans="1:39" ht="1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</row>
    <row r="453" spans="1:39" ht="1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</row>
    <row r="454" spans="1:39" ht="1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</row>
    <row r="455" spans="1:39" ht="1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</row>
    <row r="456" spans="1:39" ht="1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</row>
    <row r="457" spans="1:39" ht="1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</row>
    <row r="458" spans="1:39" ht="1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</row>
    <row r="459" spans="1:39" ht="1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</row>
    <row r="460" spans="1:39" ht="1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</row>
    <row r="461" spans="1:39" ht="1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</row>
    <row r="462" spans="1:39" ht="1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</row>
    <row r="463" spans="1:39" ht="1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</row>
    <row r="464" spans="1:39" ht="1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</row>
    <row r="465" spans="1:39" ht="1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</row>
    <row r="466" spans="1:39" ht="1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</row>
    <row r="467" spans="1:39" ht="1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</row>
    <row r="468" spans="1:39" ht="1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</row>
    <row r="469" spans="1:39" ht="1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</row>
    <row r="470" spans="1:39" ht="1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</row>
    <row r="471" spans="1:39" ht="1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</row>
    <row r="472" spans="1:39" ht="1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</row>
    <row r="473" spans="1:39" ht="1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</row>
    <row r="474" spans="1:39" ht="1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</row>
    <row r="475" spans="1:39" ht="1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</row>
    <row r="476" spans="1:39" ht="1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</row>
    <row r="477" spans="1:39" ht="1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</row>
    <row r="478" spans="1:39" ht="1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</row>
    <row r="479" spans="1:39" ht="1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</row>
    <row r="480" spans="1:39" ht="1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</row>
    <row r="481" spans="1:39" ht="1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</row>
    <row r="482" spans="1:39" ht="1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</row>
    <row r="483" spans="1:39" ht="1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</row>
    <row r="484" spans="1:39" ht="1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</row>
    <row r="485" spans="1:39" ht="1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</row>
    <row r="486" spans="1:39" ht="1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</row>
    <row r="487" spans="1:39" ht="1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</row>
    <row r="488" spans="1:39" ht="1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</row>
    <row r="489" spans="1:39" ht="1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</row>
    <row r="490" spans="1:39" ht="1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</row>
    <row r="491" spans="1:39" ht="1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</row>
    <row r="492" spans="1:39" ht="1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</row>
    <row r="493" spans="1:39" ht="1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</row>
    <row r="494" spans="1:39" ht="1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</row>
    <row r="495" spans="1:39" ht="1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</row>
    <row r="496" spans="1:39" ht="1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</row>
    <row r="497" spans="1:39" ht="1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</row>
    <row r="498" spans="1:39" ht="1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</row>
    <row r="499" spans="1:39" ht="1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</row>
    <row r="500" spans="1:39" ht="1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</row>
    <row r="501" spans="1:39" ht="15" customHeight="1" x14ac:dyDescent="0.3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</row>
    <row r="502" spans="1:39" ht="15" customHeight="1" x14ac:dyDescent="0.3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</row>
    <row r="503" spans="1:39" ht="15" customHeight="1" x14ac:dyDescent="0.3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</row>
  </sheetData>
  <mergeCells count="3">
    <mergeCell ref="B8:E8"/>
    <mergeCell ref="I8:L8"/>
    <mergeCell ref="B65:E6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C17D6-46A3-4480-B689-FF8BFA81372E}">
  <dimension ref="A1:BE503"/>
  <sheetViews>
    <sheetView showGridLines="0" topLeftCell="A25" zoomScale="80" zoomScaleNormal="80" workbookViewId="0">
      <selection activeCell="D54" sqref="D54"/>
    </sheetView>
  </sheetViews>
  <sheetFormatPr defaultColWidth="9.15234375" defaultRowHeight="15" customHeight="1" x14ac:dyDescent="0.35"/>
  <cols>
    <col min="1" max="1" width="19.15234375" style="54" customWidth="1"/>
    <col min="2" max="2" width="14.69140625" style="54" customWidth="1"/>
    <col min="3" max="3" width="12.53515625" style="54" customWidth="1"/>
    <col min="4" max="4" width="21.53515625" style="54" customWidth="1"/>
    <col min="5" max="5" width="18.84375" style="54" bestFit="1" customWidth="1"/>
    <col min="6" max="7" width="3.69140625" style="54" customWidth="1"/>
    <col min="8" max="8" width="16.53515625" style="54" bestFit="1" customWidth="1"/>
    <col min="9" max="9" width="11.69140625" style="54" customWidth="1"/>
    <col min="10" max="10" width="11.84375" style="54" customWidth="1"/>
    <col min="11" max="11" width="15.15234375" style="54" bestFit="1" customWidth="1"/>
    <col min="12" max="12" width="16.3046875" style="54" bestFit="1" customWidth="1"/>
    <col min="13" max="13" width="17.69140625" style="54" bestFit="1" customWidth="1"/>
    <col min="14" max="14" width="3" style="54" customWidth="1"/>
    <col min="15" max="15" width="13.3046875" style="54" customWidth="1"/>
    <col min="16" max="16" width="10" style="54" customWidth="1"/>
    <col min="17" max="17" width="7" style="54" bestFit="1" customWidth="1"/>
    <col min="18" max="18" width="17.3828125" style="54" bestFit="1" customWidth="1"/>
    <col min="19" max="19" width="16.53515625" style="54" bestFit="1" customWidth="1"/>
    <col min="20" max="20" width="18.15234375" style="54" bestFit="1" customWidth="1"/>
    <col min="21" max="21" width="15.15234375" style="54" bestFit="1" customWidth="1"/>
    <col min="22" max="22" width="16.53515625" style="54" bestFit="1" customWidth="1"/>
    <col min="23" max="16384" width="9.15234375" style="54"/>
  </cols>
  <sheetData>
    <row r="1" spans="1:57" ht="49.5" customHeight="1" thickBot="1" x14ac:dyDescent="0.4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</row>
    <row r="2" spans="1:57" s="52" customFormat="1" ht="24" thickTop="1" thickBot="1" x14ac:dyDescent="0.65">
      <c r="A2" s="3" t="s">
        <v>16</v>
      </c>
      <c r="B2" s="4"/>
      <c r="C2" s="4"/>
      <c r="D2" s="3" t="s">
        <v>125</v>
      </c>
      <c r="E2" s="4"/>
      <c r="F2" s="4"/>
      <c r="G2" s="4"/>
      <c r="H2" s="64"/>
      <c r="I2" s="64"/>
      <c r="J2" s="4"/>
      <c r="K2" s="64"/>
      <c r="L2" s="64"/>
      <c r="M2" s="4"/>
      <c r="N2" s="4"/>
      <c r="O2" s="4"/>
      <c r="P2" s="4"/>
      <c r="Q2" s="4"/>
      <c r="R2" s="4"/>
      <c r="S2" s="65" t="s">
        <v>126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</row>
    <row r="3" spans="1:57" s="52" customFormat="1" ht="15" customHeight="1" thickTop="1" x14ac:dyDescent="0.35">
      <c r="A3" s="7" t="s">
        <v>14</v>
      </c>
      <c r="B3" s="8">
        <v>45107</v>
      </c>
      <c r="C3" s="5"/>
      <c r="D3" s="6"/>
      <c r="E3" s="5"/>
      <c r="F3" s="5"/>
      <c r="G3" s="5"/>
      <c r="H3" s="66">
        <v>74922261.829999998</v>
      </c>
      <c r="I3" s="67" t="s">
        <v>48</v>
      </c>
      <c r="J3" s="5"/>
      <c r="K3" s="68" t="s">
        <v>49</v>
      </c>
      <c r="L3" s="69">
        <v>360</v>
      </c>
      <c r="M3" s="5"/>
      <c r="N3" s="5"/>
      <c r="O3" s="5"/>
      <c r="P3" s="5"/>
      <c r="Q3" s="5"/>
      <c r="R3" s="5"/>
      <c r="S3" s="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</row>
    <row r="4" spans="1:57" s="52" customFormat="1" ht="15" customHeight="1" thickBot="1" x14ac:dyDescent="0.4">
      <c r="A4" s="7" t="s">
        <v>50</v>
      </c>
      <c r="B4" s="8">
        <v>45092</v>
      </c>
      <c r="C4" s="5"/>
      <c r="D4" s="5"/>
      <c r="E4" s="5"/>
      <c r="F4" s="5"/>
      <c r="G4" s="5"/>
      <c r="H4" s="70">
        <f>+E104</f>
        <v>75099265.706113383</v>
      </c>
      <c r="I4" s="71" t="s">
        <v>51</v>
      </c>
      <c r="J4" s="5"/>
      <c r="K4" s="72" t="s">
        <v>52</v>
      </c>
      <c r="L4" s="73">
        <v>1</v>
      </c>
      <c r="M4" s="5"/>
      <c r="N4" s="74"/>
      <c r="O4" s="5"/>
      <c r="P4" s="5"/>
      <c r="Q4" s="5"/>
      <c r="R4" s="5"/>
      <c r="S4" s="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</row>
    <row r="5" spans="1:57" s="52" customFormat="1" ht="15" customHeight="1" thickBot="1" x14ac:dyDescent="0.4">
      <c r="A5" s="7" t="s">
        <v>53</v>
      </c>
      <c r="B5" s="8">
        <v>45099</v>
      </c>
      <c r="C5" s="5"/>
      <c r="D5" s="5"/>
      <c r="E5" s="5"/>
      <c r="F5" s="5"/>
      <c r="G5" s="5"/>
      <c r="H5" s="75">
        <f>(H4*L4/H3-1)*L3/(B3-B4)</f>
        <v>5.6700010423609726E-2</v>
      </c>
      <c r="I5" s="76" t="s">
        <v>54</v>
      </c>
      <c r="J5" s="5"/>
      <c r="K5" s="5"/>
      <c r="L5" s="5"/>
      <c r="M5" s="5"/>
      <c r="N5" s="74"/>
      <c r="O5" s="5"/>
      <c r="P5" s="5"/>
      <c r="Q5"/>
      <c r="R5"/>
      <c r="S5"/>
      <c r="T5"/>
      <c r="U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</row>
    <row r="6" spans="1:57" s="52" customFormat="1" ht="15" customHeight="1" x14ac:dyDescent="0.35">
      <c r="A6" s="7" t="s">
        <v>55</v>
      </c>
      <c r="B6" s="8">
        <v>45127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4"/>
      <c r="O6" s="5"/>
      <c r="P6" s="5"/>
      <c r="Q6"/>
      <c r="R6"/>
      <c r="S6"/>
      <c r="T6"/>
      <c r="U6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</row>
    <row r="7" spans="1:57" s="52" customFormat="1" ht="15" customHeight="1" x14ac:dyDescent="0.35">
      <c r="A7" s="16" t="s">
        <v>0</v>
      </c>
      <c r="B7" s="1"/>
      <c r="C7" s="1"/>
      <c r="D7" s="1"/>
      <c r="E7" s="1"/>
      <c r="F7" s="12"/>
      <c r="G7" s="22"/>
      <c r="H7" s="16"/>
      <c r="I7" s="1"/>
      <c r="J7" s="1"/>
      <c r="K7" s="1"/>
      <c r="L7" s="1"/>
      <c r="M7" s="7"/>
      <c r="N7" s="7"/>
      <c r="O7" s="7"/>
      <c r="P7" s="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57" s="52" customFormat="1" ht="15" customHeight="1" x14ac:dyDescent="0.35">
      <c r="A8" s="1"/>
      <c r="B8" s="123" t="s">
        <v>5</v>
      </c>
      <c r="C8" s="124"/>
      <c r="D8" s="124"/>
      <c r="E8" s="125"/>
      <c r="F8" s="7"/>
      <c r="G8" s="23"/>
      <c r="H8" s="1"/>
      <c r="I8" s="123"/>
      <c r="J8" s="124"/>
      <c r="K8" s="124"/>
      <c r="L8" s="125"/>
      <c r="M8" s="7"/>
      <c r="N8" s="7"/>
      <c r="O8" s="7"/>
      <c r="P8" s="7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57" s="52" customFormat="1" ht="15" customHeight="1" x14ac:dyDescent="0.35">
      <c r="A9" s="15" t="s">
        <v>1</v>
      </c>
      <c r="B9" s="15" t="s">
        <v>2</v>
      </c>
      <c r="C9" s="15" t="s">
        <v>3</v>
      </c>
      <c r="D9" s="15" t="s">
        <v>4</v>
      </c>
      <c r="E9" s="34" t="s">
        <v>15</v>
      </c>
      <c r="F9" s="18"/>
      <c r="G9" s="23"/>
      <c r="H9" s="15"/>
      <c r="I9" s="15"/>
      <c r="J9" s="15"/>
      <c r="K9" s="15"/>
      <c r="L9" s="15"/>
      <c r="M9" s="1"/>
      <c r="N9" s="7"/>
      <c r="O9" s="7"/>
      <c r="P9" s="7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57" s="52" customFormat="1" ht="15" customHeight="1" x14ac:dyDescent="0.35">
      <c r="A10" s="7" t="s">
        <v>127</v>
      </c>
      <c r="B10" s="10">
        <v>45092</v>
      </c>
      <c r="C10" s="10">
        <v>45127</v>
      </c>
      <c r="D10" s="77">
        <v>347308.29</v>
      </c>
      <c r="E10" s="78">
        <v>347837.95</v>
      </c>
      <c r="F10" s="79"/>
      <c r="G10" s="80"/>
      <c r="H10" s="7"/>
      <c r="I10" s="10"/>
      <c r="J10" s="10"/>
      <c r="K10" s="79"/>
      <c r="L10" s="79"/>
      <c r="M10" s="1"/>
      <c r="N10" s="7"/>
      <c r="O10" s="7"/>
      <c r="P10" s="7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57" s="52" customFormat="1" ht="15" customHeight="1" x14ac:dyDescent="0.35">
      <c r="A11" s="7" t="s">
        <v>128</v>
      </c>
      <c r="B11" s="10">
        <v>45092</v>
      </c>
      <c r="C11" s="10">
        <v>45127</v>
      </c>
      <c r="D11" s="77">
        <v>1369248.4</v>
      </c>
      <c r="E11" s="78">
        <v>1372591.73</v>
      </c>
      <c r="F11" s="79"/>
      <c r="G11" s="80"/>
      <c r="H11" s="7"/>
      <c r="I11" s="10"/>
      <c r="J11" s="10"/>
      <c r="K11" s="79"/>
      <c r="L11" s="79"/>
      <c r="M11" s="1"/>
      <c r="N11" s="7"/>
      <c r="O11" s="7"/>
      <c r="P11" s="7"/>
      <c r="Q11"/>
      <c r="R11"/>
      <c r="S11"/>
      <c r="T11" s="56"/>
      <c r="U11" s="56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57" s="52" customFormat="1" ht="15" customHeight="1" x14ac:dyDescent="0.35">
      <c r="A12" s="7" t="s">
        <v>129</v>
      </c>
      <c r="B12" s="10">
        <v>45092</v>
      </c>
      <c r="C12" s="10">
        <v>45127</v>
      </c>
      <c r="D12" s="77">
        <v>91653.4</v>
      </c>
      <c r="E12" s="78">
        <v>91875.55</v>
      </c>
      <c r="F12" s="79"/>
      <c r="G12" s="80"/>
      <c r="H12" s="7"/>
      <c r="I12" s="10"/>
      <c r="J12" s="10"/>
      <c r="K12" s="79"/>
      <c r="L12" s="79"/>
      <c r="M12" s="1"/>
      <c r="N12" s="7"/>
      <c r="O12" s="7"/>
      <c r="P12" s="7"/>
      <c r="Q12"/>
      <c r="R12"/>
      <c r="S12"/>
      <c r="T12" s="56"/>
      <c r="U12" s="56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57" s="52" customFormat="1" ht="15" customHeight="1" x14ac:dyDescent="0.35">
      <c r="A13" s="7" t="s">
        <v>130</v>
      </c>
      <c r="B13" s="10">
        <v>45092</v>
      </c>
      <c r="C13" s="10">
        <v>45127</v>
      </c>
      <c r="D13" s="77">
        <v>2240670.29</v>
      </c>
      <c r="E13" s="78">
        <v>2246153.83</v>
      </c>
      <c r="F13" s="79"/>
      <c r="G13" s="80"/>
      <c r="H13" s="7"/>
      <c r="I13" s="10"/>
      <c r="J13" s="10"/>
      <c r="K13" s="79"/>
      <c r="L13" s="79"/>
      <c r="M13" s="1"/>
      <c r="N13" s="7"/>
      <c r="O13" s="7"/>
      <c r="P13" s="7"/>
      <c r="Q13"/>
      <c r="R13"/>
      <c r="S13"/>
      <c r="T13" s="56"/>
      <c r="U13" s="56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57" s="52" customFormat="1" ht="15" customHeight="1" x14ac:dyDescent="0.35">
      <c r="A14" s="7" t="s">
        <v>131</v>
      </c>
      <c r="B14" s="10">
        <v>45092</v>
      </c>
      <c r="C14" s="10">
        <v>45127</v>
      </c>
      <c r="D14" s="77">
        <v>43015.25</v>
      </c>
      <c r="E14" s="78">
        <v>43119.5</v>
      </c>
      <c r="F14" s="79"/>
      <c r="G14" s="80"/>
      <c r="H14" s="7"/>
      <c r="I14" s="10"/>
      <c r="J14" s="10"/>
      <c r="K14" s="79"/>
      <c r="L14" s="79"/>
      <c r="M14" s="1"/>
      <c r="N14" s="7"/>
      <c r="O14" s="7"/>
      <c r="P14" s="7"/>
      <c r="Q14"/>
      <c r="R14"/>
      <c r="S14"/>
      <c r="T14" s="56"/>
      <c r="U14" s="56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57" s="52" customFormat="1" ht="15" customHeight="1" x14ac:dyDescent="0.35">
      <c r="A15" s="7" t="s">
        <v>132</v>
      </c>
      <c r="B15" s="10">
        <v>45092</v>
      </c>
      <c r="C15" s="10">
        <v>45127</v>
      </c>
      <c r="D15" s="77">
        <v>774555.58</v>
      </c>
      <c r="E15" s="78">
        <v>776379.01</v>
      </c>
      <c r="F15" s="79"/>
      <c r="G15" s="80"/>
      <c r="H15" s="7"/>
      <c r="I15" s="10"/>
      <c r="J15" s="10"/>
      <c r="K15" s="79"/>
      <c r="L15" s="79"/>
      <c r="M15" s="1"/>
      <c r="N15" s="7"/>
      <c r="O15" s="7"/>
      <c r="P15" s="7"/>
      <c r="Q15"/>
      <c r="R15"/>
      <c r="S15"/>
      <c r="T15" s="56"/>
      <c r="U15" s="5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57" s="52" customFormat="1" ht="15" customHeight="1" x14ac:dyDescent="0.35">
      <c r="A16" s="7" t="s">
        <v>133</v>
      </c>
      <c r="B16" s="10">
        <v>45092</v>
      </c>
      <c r="C16" s="10">
        <v>45127</v>
      </c>
      <c r="D16" s="77">
        <v>1627410.16</v>
      </c>
      <c r="E16" s="78">
        <v>1631626.4</v>
      </c>
      <c r="F16" s="79"/>
      <c r="G16" s="80"/>
      <c r="H16" s="7"/>
      <c r="I16" s="10"/>
      <c r="J16" s="10"/>
      <c r="K16" s="79"/>
      <c r="L16" s="79"/>
      <c r="M16" s="1"/>
      <c r="N16" s="7"/>
      <c r="O16" s="7"/>
      <c r="P16" s="7"/>
      <c r="Q16"/>
      <c r="R16"/>
      <c r="S16"/>
      <c r="T16" s="56"/>
      <c r="U16" s="5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52" customFormat="1" ht="15" customHeight="1" x14ac:dyDescent="0.35">
      <c r="A17" s="7" t="s">
        <v>134</v>
      </c>
      <c r="B17" s="10">
        <v>45092</v>
      </c>
      <c r="C17" s="10">
        <v>45127</v>
      </c>
      <c r="D17" s="77">
        <v>3902421.19</v>
      </c>
      <c r="E17" s="78">
        <v>3911990.9</v>
      </c>
      <c r="F17" s="79"/>
      <c r="G17" s="80"/>
      <c r="H17" s="7"/>
      <c r="I17" s="10"/>
      <c r="J17" s="10"/>
      <c r="K17" s="79"/>
      <c r="L17" s="79"/>
      <c r="M17" s="1"/>
      <c r="N17" s="7"/>
      <c r="O17" s="7"/>
      <c r="P17" s="7"/>
      <c r="Q17"/>
      <c r="R17"/>
      <c r="S17"/>
      <c r="T17" s="56"/>
      <c r="U17" s="56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52" customFormat="1" ht="15" customHeight="1" x14ac:dyDescent="0.35">
      <c r="A18" s="7" t="s">
        <v>135</v>
      </c>
      <c r="B18" s="10">
        <v>45092</v>
      </c>
      <c r="C18" s="10">
        <v>45127</v>
      </c>
      <c r="D18" s="77">
        <v>2501608.36</v>
      </c>
      <c r="E18" s="78">
        <v>2505706.4700000002</v>
      </c>
      <c r="F18" s="79"/>
      <c r="G18" s="80"/>
      <c r="H18" s="7"/>
      <c r="I18" s="10"/>
      <c r="J18" s="10"/>
      <c r="K18" s="79"/>
      <c r="L18" s="79"/>
      <c r="M18" s="1"/>
      <c r="N18" s="7"/>
      <c r="O18" s="7"/>
      <c r="P18" s="7"/>
      <c r="Q18"/>
      <c r="R18"/>
      <c r="S18"/>
      <c r="T18" s="56"/>
      <c r="U18" s="56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52" customFormat="1" ht="15" customHeight="1" x14ac:dyDescent="0.35">
      <c r="A19" s="7" t="s">
        <v>136</v>
      </c>
      <c r="B19" s="10">
        <v>45092</v>
      </c>
      <c r="C19" s="10">
        <v>45127</v>
      </c>
      <c r="D19" s="77">
        <v>906131.63</v>
      </c>
      <c r="E19" s="78">
        <v>908414.7</v>
      </c>
      <c r="F19" s="79"/>
      <c r="G19" s="80"/>
      <c r="H19" s="7"/>
      <c r="I19" s="10"/>
      <c r="J19" s="10"/>
      <c r="K19" s="79"/>
      <c r="L19" s="79"/>
      <c r="M19" s="1"/>
      <c r="N19" s="7"/>
      <c r="O19" s="7"/>
      <c r="P19" s="7"/>
      <c r="Q19"/>
      <c r="R19"/>
      <c r="S19"/>
      <c r="T19" s="56"/>
      <c r="U19" s="56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s="52" customFormat="1" ht="15" customHeight="1" x14ac:dyDescent="0.35">
      <c r="A20" s="7" t="s">
        <v>137</v>
      </c>
      <c r="B20" s="10">
        <v>45092</v>
      </c>
      <c r="C20" s="10">
        <v>45127</v>
      </c>
      <c r="D20" s="77">
        <v>135512.07999999999</v>
      </c>
      <c r="E20" s="78">
        <v>135849.54999999999</v>
      </c>
      <c r="F20" s="79"/>
      <c r="G20" s="80"/>
      <c r="H20" s="7"/>
      <c r="I20" s="10"/>
      <c r="J20" s="10"/>
      <c r="K20" s="79"/>
      <c r="L20" s="79"/>
      <c r="M20" s="1"/>
      <c r="N20" s="7"/>
      <c r="O20" s="7"/>
      <c r="P20" s="7"/>
      <c r="Q20"/>
      <c r="R20"/>
      <c r="S20"/>
      <c r="T20" s="56"/>
      <c r="U20" s="56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52" customFormat="1" ht="15" customHeight="1" x14ac:dyDescent="0.35">
      <c r="A21" s="7" t="s">
        <v>138</v>
      </c>
      <c r="B21" s="10">
        <v>45092</v>
      </c>
      <c r="C21" s="10">
        <v>45127</v>
      </c>
      <c r="D21" s="77">
        <v>301106.73</v>
      </c>
      <c r="E21" s="78">
        <v>301921.84999999998</v>
      </c>
      <c r="F21" s="79"/>
      <c r="G21" s="80"/>
      <c r="H21" s="7"/>
      <c r="I21" s="10"/>
      <c r="J21" s="10"/>
      <c r="K21" s="79"/>
      <c r="L21" s="79"/>
      <c r="M21" s="1"/>
      <c r="N21" s="7"/>
      <c r="O21" s="7"/>
      <c r="P21" s="7"/>
      <c r="Q21"/>
      <c r="R21"/>
      <c r="S21"/>
      <c r="T21" s="56"/>
      <c r="U21" s="56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52" customFormat="1" ht="15" customHeight="1" x14ac:dyDescent="0.35">
      <c r="A22" s="7" t="s">
        <v>139</v>
      </c>
      <c r="B22" s="10">
        <v>45092</v>
      </c>
      <c r="C22" s="10">
        <v>45127</v>
      </c>
      <c r="D22" s="77">
        <v>25303.09</v>
      </c>
      <c r="E22" s="78">
        <v>25368.74</v>
      </c>
      <c r="F22" s="79"/>
      <c r="G22" s="80"/>
      <c r="H22" s="7"/>
      <c r="I22" s="10"/>
      <c r="J22" s="10"/>
      <c r="K22" s="79"/>
      <c r="L22" s="79"/>
      <c r="M22" s="1"/>
      <c r="N22" s="7"/>
      <c r="O22" s="7"/>
      <c r="P22" s="7"/>
      <c r="Q22"/>
      <c r="R22"/>
      <c r="S22"/>
      <c r="T22" s="56"/>
      <c r="U22" s="56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52" customFormat="1" ht="15" customHeight="1" x14ac:dyDescent="0.35">
      <c r="A23" s="7" t="s">
        <v>140</v>
      </c>
      <c r="B23" s="10">
        <v>45092</v>
      </c>
      <c r="C23" s="10">
        <v>45127</v>
      </c>
      <c r="D23" s="77">
        <v>18297.88</v>
      </c>
      <c r="E23" s="78">
        <v>18347.95</v>
      </c>
      <c r="F23" s="79"/>
      <c r="G23" s="80"/>
      <c r="H23" s="7"/>
      <c r="I23" s="10"/>
      <c r="J23" s="10"/>
      <c r="K23" s="79"/>
      <c r="L23" s="79"/>
      <c r="M23" s="1"/>
      <c r="N23" s="7"/>
      <c r="O23" s="7"/>
      <c r="P23" s="7"/>
      <c r="Q23"/>
      <c r="R23"/>
      <c r="S23"/>
      <c r="T23" s="56"/>
      <c r="U23" s="56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s="52" customFormat="1" ht="15" customHeight="1" x14ac:dyDescent="0.35">
      <c r="A24" s="7" t="s">
        <v>141</v>
      </c>
      <c r="B24" s="10">
        <v>45092</v>
      </c>
      <c r="C24" s="10">
        <v>45127</v>
      </c>
      <c r="D24" s="77">
        <v>63820.01</v>
      </c>
      <c r="E24" s="78">
        <v>63984.83</v>
      </c>
      <c r="F24" s="79"/>
      <c r="G24" s="80"/>
      <c r="H24" s="7"/>
      <c r="I24" s="10"/>
      <c r="J24" s="10"/>
      <c r="K24" s="79"/>
      <c r="L24" s="79"/>
      <c r="M24" s="1"/>
      <c r="N24" s="7"/>
      <c r="O24" s="7"/>
      <c r="P24" s="7"/>
      <c r="Q24"/>
      <c r="R24"/>
      <c r="S24"/>
      <c r="T24" s="56"/>
      <c r="U24" s="56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52" customFormat="1" ht="15" customHeight="1" x14ac:dyDescent="0.35">
      <c r="A25" s="7" t="s">
        <v>142</v>
      </c>
      <c r="B25" s="10">
        <v>45092</v>
      </c>
      <c r="C25" s="10">
        <v>45127</v>
      </c>
      <c r="D25" s="77">
        <v>388753.81</v>
      </c>
      <c r="E25" s="78">
        <v>389733.88</v>
      </c>
      <c r="F25" s="79"/>
      <c r="G25" s="80"/>
      <c r="H25" s="7"/>
      <c r="I25" s="10"/>
      <c r="J25" s="10"/>
      <c r="K25" s="79"/>
      <c r="L25" s="79"/>
      <c r="M25" s="1"/>
      <c r="N25" s="7"/>
      <c r="O25" s="7"/>
      <c r="P25" s="7"/>
      <c r="Q25"/>
      <c r="R25"/>
      <c r="S25"/>
      <c r="T25" s="56"/>
      <c r="U25" s="56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52" customFormat="1" ht="15" customHeight="1" x14ac:dyDescent="0.35">
      <c r="A26" s="7" t="s">
        <v>143</v>
      </c>
      <c r="B26" s="10">
        <v>45092</v>
      </c>
      <c r="C26" s="10">
        <v>45127</v>
      </c>
      <c r="D26" s="77">
        <v>66069.17</v>
      </c>
      <c r="E26" s="78">
        <v>66239.210000000006</v>
      </c>
      <c r="F26" s="79"/>
      <c r="G26" s="80"/>
      <c r="H26" s="7"/>
      <c r="I26" s="10"/>
      <c r="J26" s="10"/>
      <c r="K26" s="79"/>
      <c r="L26" s="79"/>
      <c r="M26" s="1"/>
      <c r="N26" s="7"/>
      <c r="O26" s="7"/>
      <c r="P26" s="7"/>
      <c r="Q26"/>
      <c r="R26"/>
      <c r="S26"/>
      <c r="T26" s="56"/>
      <c r="U26" s="5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s="52" customFormat="1" ht="15" customHeight="1" x14ac:dyDescent="0.35">
      <c r="A27" s="7" t="s">
        <v>144</v>
      </c>
      <c r="B27" s="10">
        <v>45091</v>
      </c>
      <c r="C27" s="10">
        <v>45127</v>
      </c>
      <c r="D27" s="77">
        <v>17991775.420000002</v>
      </c>
      <c r="E27" s="78">
        <v>18036042.289999999</v>
      </c>
      <c r="F27" s="79"/>
      <c r="G27" s="80"/>
      <c r="H27" s="7"/>
      <c r="I27" s="10"/>
      <c r="J27" s="10"/>
      <c r="K27" s="79"/>
      <c r="L27" s="79"/>
      <c r="M27" s="1"/>
      <c r="N27" s="7"/>
      <c r="O27" s="7"/>
      <c r="P27" s="7"/>
      <c r="Q27"/>
      <c r="R27"/>
      <c r="S27"/>
      <c r="T27" s="56"/>
      <c r="U27" s="56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52" customFormat="1" ht="15" customHeight="1" x14ac:dyDescent="0.35">
      <c r="A28" s="7" t="s">
        <v>145</v>
      </c>
      <c r="B28" s="10">
        <v>45092</v>
      </c>
      <c r="C28" s="10">
        <v>45127</v>
      </c>
      <c r="D28" s="77">
        <v>193756.04</v>
      </c>
      <c r="E28" s="78">
        <v>194289.6</v>
      </c>
      <c r="F28" s="79"/>
      <c r="G28" s="80"/>
      <c r="H28" s="7"/>
      <c r="I28" s="10"/>
      <c r="J28" s="10"/>
      <c r="K28" s="79"/>
      <c r="L28" s="79"/>
      <c r="M28" s="1"/>
      <c r="N28" s="7"/>
      <c r="O28" s="7"/>
      <c r="P28" s="7"/>
      <c r="Q28"/>
      <c r="R28"/>
      <c r="S28"/>
      <c r="T28" s="56"/>
      <c r="U28" s="56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52" customFormat="1" ht="15" customHeight="1" x14ac:dyDescent="0.35">
      <c r="A29" s="7" t="s">
        <v>146</v>
      </c>
      <c r="B29" s="10">
        <v>45092</v>
      </c>
      <c r="C29" s="10">
        <v>45127</v>
      </c>
      <c r="D29" s="77">
        <v>368605.05</v>
      </c>
      <c r="E29" s="78">
        <v>369572.14</v>
      </c>
      <c r="F29" s="79"/>
      <c r="G29" s="80"/>
      <c r="H29" s="7"/>
      <c r="I29" s="10"/>
      <c r="J29" s="10"/>
      <c r="K29" s="79"/>
      <c r="L29" s="79"/>
      <c r="M29" s="1"/>
      <c r="N29" s="7"/>
      <c r="O29" s="7"/>
      <c r="P29" s="7"/>
      <c r="Q29"/>
      <c r="R29"/>
      <c r="S29"/>
      <c r="T29" s="56"/>
      <c r="U29" s="56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52" customFormat="1" ht="15" customHeight="1" x14ac:dyDescent="0.35">
      <c r="A30" s="7" t="s">
        <v>147</v>
      </c>
      <c r="B30" s="10">
        <v>45091</v>
      </c>
      <c r="C30" s="10">
        <v>45127</v>
      </c>
      <c r="D30" s="77">
        <v>3454544.78</v>
      </c>
      <c r="E30" s="78">
        <v>3463041.67</v>
      </c>
      <c r="F30" s="79"/>
      <c r="G30" s="80"/>
      <c r="H30" s="7"/>
      <c r="I30" s="10"/>
      <c r="J30" s="10"/>
      <c r="K30" s="79"/>
      <c r="L30" s="79"/>
      <c r="M30" s="1"/>
      <c r="N30" s="7"/>
      <c r="O30" s="7"/>
      <c r="P30" s="7"/>
      <c r="Q30"/>
      <c r="R30"/>
      <c r="S30"/>
      <c r="T30" s="56"/>
      <c r="U30" s="56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s="52" customFormat="1" ht="15" customHeight="1" x14ac:dyDescent="0.35">
      <c r="A31" s="7" t="s">
        <v>148</v>
      </c>
      <c r="B31" s="10">
        <v>45092</v>
      </c>
      <c r="C31" s="10">
        <v>45127</v>
      </c>
      <c r="D31" s="77">
        <v>898540.71</v>
      </c>
      <c r="E31" s="78">
        <v>900674.74</v>
      </c>
      <c r="F31" s="79"/>
      <c r="G31" s="80"/>
      <c r="H31" s="7"/>
      <c r="I31" s="10"/>
      <c r="J31" s="10"/>
      <c r="K31" s="79"/>
      <c r="L31" s="79"/>
      <c r="M31" s="1"/>
      <c r="N31" s="7"/>
      <c r="O31" s="7"/>
      <c r="P31" s="7"/>
      <c r="Q31"/>
      <c r="R31"/>
      <c r="S31"/>
      <c r="T31" s="56"/>
      <c r="U31" s="56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s="52" customFormat="1" ht="15" customHeight="1" x14ac:dyDescent="0.35">
      <c r="A32" s="7" t="s">
        <v>149</v>
      </c>
      <c r="B32" s="10">
        <v>45092</v>
      </c>
      <c r="C32" s="10">
        <v>45127</v>
      </c>
      <c r="D32" s="77">
        <v>14675520.59</v>
      </c>
      <c r="E32" s="78">
        <v>14713335.060000001</v>
      </c>
      <c r="F32" s="79"/>
      <c r="G32" s="80"/>
      <c r="H32" s="7"/>
      <c r="I32" s="10"/>
      <c r="J32" s="10"/>
      <c r="K32" s="79"/>
      <c r="L32" s="79"/>
      <c r="M32" s="1"/>
      <c r="N32" s="7"/>
      <c r="O32" s="7"/>
      <c r="P32" s="7"/>
      <c r="Q32"/>
      <c r="R32"/>
      <c r="S32"/>
      <c r="T32" s="56"/>
      <c r="U32" s="56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s="52" customFormat="1" ht="15" customHeight="1" x14ac:dyDescent="0.35">
      <c r="A33" s="7" t="s">
        <v>150</v>
      </c>
      <c r="B33" s="10">
        <v>45092</v>
      </c>
      <c r="C33" s="10">
        <v>45127</v>
      </c>
      <c r="D33" s="77">
        <v>331997.58</v>
      </c>
      <c r="E33" s="78">
        <v>332900.83</v>
      </c>
      <c r="F33" s="79"/>
      <c r="G33" s="80"/>
      <c r="H33" s="7"/>
      <c r="I33" s="10"/>
      <c r="J33" s="10"/>
      <c r="K33" s="79"/>
      <c r="L33" s="79"/>
      <c r="M33" s="1"/>
      <c r="N33" s="7"/>
      <c r="O33" s="7"/>
      <c r="P33" s="7"/>
      <c r="Q33"/>
      <c r="R33"/>
      <c r="S33"/>
      <c r="T33" s="56"/>
      <c r="U33" s="56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s="52" customFormat="1" ht="15" customHeight="1" x14ac:dyDescent="0.35">
      <c r="A34" s="7" t="s">
        <v>151</v>
      </c>
      <c r="B34" s="10">
        <v>45092</v>
      </c>
      <c r="C34" s="10">
        <v>45127</v>
      </c>
      <c r="D34" s="77">
        <v>313705.55</v>
      </c>
      <c r="E34" s="78">
        <v>314558.45</v>
      </c>
      <c r="F34" s="79"/>
      <c r="G34" s="80"/>
      <c r="H34" s="7"/>
      <c r="I34" s="10"/>
      <c r="J34" s="10"/>
      <c r="K34" s="79"/>
      <c r="L34" s="79"/>
      <c r="M34" s="1"/>
      <c r="N34" s="7"/>
      <c r="O34" s="7"/>
      <c r="P34" s="7"/>
      <c r="Q34"/>
      <c r="R34"/>
      <c r="S34"/>
      <c r="T34" s="56"/>
      <c r="U34" s="56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s="52" customFormat="1" ht="15" customHeight="1" x14ac:dyDescent="0.35">
      <c r="A35" s="7" t="s">
        <v>152</v>
      </c>
      <c r="B35" s="10">
        <v>45092</v>
      </c>
      <c r="C35" s="10">
        <v>45127</v>
      </c>
      <c r="D35" s="77">
        <v>1081566.3600000001</v>
      </c>
      <c r="E35" s="78">
        <v>1084235.44</v>
      </c>
      <c r="F35" s="79"/>
      <c r="G35" s="80"/>
      <c r="H35" s="7"/>
      <c r="I35" s="10"/>
      <c r="J35" s="10"/>
      <c r="K35" s="79"/>
      <c r="L35" s="79"/>
      <c r="M35" s="1"/>
      <c r="N35" s="7"/>
      <c r="O35" s="7"/>
      <c r="P35" s="7"/>
      <c r="Q35"/>
      <c r="R35"/>
      <c r="S35"/>
      <c r="T35" s="56"/>
      <c r="U35" s="56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s="52" customFormat="1" ht="15" customHeight="1" x14ac:dyDescent="0.35">
      <c r="A36" s="7" t="s">
        <v>153</v>
      </c>
      <c r="B36" s="10">
        <v>45092</v>
      </c>
      <c r="C36" s="10">
        <v>45127</v>
      </c>
      <c r="D36" s="77">
        <v>117612.49</v>
      </c>
      <c r="E36" s="78">
        <v>117917.16</v>
      </c>
      <c r="F36" s="79"/>
      <c r="G36" s="80"/>
      <c r="H36" s="7"/>
      <c r="I36" s="10"/>
      <c r="J36" s="10"/>
      <c r="K36" s="79"/>
      <c r="L36" s="79"/>
      <c r="M36" s="1"/>
      <c r="N36" s="7"/>
      <c r="O36" s="7"/>
      <c r="P36" s="7"/>
      <c r="Q36"/>
      <c r="R36"/>
      <c r="S36"/>
      <c r="T36" s="56"/>
      <c r="U36" s="5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s="52" customFormat="1" ht="15" customHeight="1" x14ac:dyDescent="0.35">
      <c r="A37" s="7" t="s">
        <v>154</v>
      </c>
      <c r="B37" s="10">
        <v>45092</v>
      </c>
      <c r="C37" s="10">
        <v>45127</v>
      </c>
      <c r="D37" s="77">
        <v>156709.28</v>
      </c>
      <c r="E37" s="78">
        <v>156975.04000000001</v>
      </c>
      <c r="F37" s="79"/>
      <c r="G37" s="80"/>
      <c r="H37" s="7"/>
      <c r="I37" s="10"/>
      <c r="J37" s="10"/>
      <c r="K37" s="79"/>
      <c r="L37" s="79"/>
      <c r="M37" s="1"/>
      <c r="N37" s="7"/>
      <c r="O37" s="7"/>
      <c r="P37" s="7"/>
      <c r="Q37"/>
      <c r="R37"/>
      <c r="S37"/>
      <c r="T37" s="56"/>
      <c r="U37" s="56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s="52" customFormat="1" ht="15" customHeight="1" x14ac:dyDescent="0.35">
      <c r="A38" s="7" t="s">
        <v>155</v>
      </c>
      <c r="B38" s="10">
        <v>45092</v>
      </c>
      <c r="C38" s="10">
        <v>45127</v>
      </c>
      <c r="D38" s="77">
        <v>27903.68</v>
      </c>
      <c r="E38" s="78">
        <v>27984.1</v>
      </c>
      <c r="F38" s="79"/>
      <c r="G38" s="80"/>
      <c r="H38" s="7"/>
      <c r="I38" s="10"/>
      <c r="J38" s="10"/>
      <c r="K38" s="79"/>
      <c r="L38" s="79"/>
      <c r="M38" s="1"/>
      <c r="N38" s="7"/>
      <c r="O38" s="7"/>
      <c r="P38" s="7"/>
      <c r="Q38"/>
      <c r="R38"/>
      <c r="S38"/>
      <c r="T38" s="56"/>
      <c r="U38" s="56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s="52" customFormat="1" ht="15" customHeight="1" x14ac:dyDescent="0.35">
      <c r="A39" s="7" t="s">
        <v>156</v>
      </c>
      <c r="B39" s="10">
        <v>45092</v>
      </c>
      <c r="C39" s="10">
        <v>45127</v>
      </c>
      <c r="D39" s="77">
        <v>4084784.98</v>
      </c>
      <c r="E39" s="78">
        <v>4095079.66</v>
      </c>
      <c r="F39" s="79"/>
      <c r="G39" s="80"/>
      <c r="H39" s="7"/>
      <c r="I39" s="10"/>
      <c r="J39" s="10"/>
      <c r="K39" s="79"/>
      <c r="L39" s="79"/>
      <c r="M39" s="1"/>
      <c r="N39" s="7"/>
      <c r="O39" s="7"/>
      <c r="P39" s="7"/>
      <c r="Q39"/>
      <c r="R39"/>
      <c r="S39"/>
      <c r="T39" s="56"/>
      <c r="U39" s="56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s="52" customFormat="1" ht="15" customHeight="1" x14ac:dyDescent="0.35">
      <c r="A40" s="7" t="s">
        <v>157</v>
      </c>
      <c r="B40" s="10">
        <v>45092</v>
      </c>
      <c r="C40" s="10">
        <v>45127</v>
      </c>
      <c r="D40" s="77">
        <v>213424.5</v>
      </c>
      <c r="E40" s="78">
        <v>213978.88</v>
      </c>
      <c r="F40" s="79"/>
      <c r="G40" s="80"/>
      <c r="H40" s="7"/>
      <c r="I40" s="10"/>
      <c r="J40" s="10"/>
      <c r="K40" s="79"/>
      <c r="L40" s="79"/>
      <c r="M40" s="1"/>
      <c r="N40" s="7"/>
      <c r="O40" s="7"/>
      <c r="P40" s="7"/>
      <c r="Q40"/>
      <c r="R40"/>
      <c r="S40"/>
      <c r="T40" s="56"/>
      <c r="U40" s="56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s="52" customFormat="1" ht="15" customHeight="1" x14ac:dyDescent="0.35">
      <c r="A41" s="7" t="s">
        <v>158</v>
      </c>
      <c r="B41" s="10">
        <v>45091</v>
      </c>
      <c r="C41" s="10">
        <v>45127</v>
      </c>
      <c r="D41" s="77">
        <v>3219084.64</v>
      </c>
      <c r="E41" s="78">
        <v>3227009.62</v>
      </c>
      <c r="F41" s="79"/>
      <c r="G41" s="80"/>
      <c r="H41" s="7"/>
      <c r="I41" s="10"/>
      <c r="J41" s="10"/>
      <c r="K41" s="79"/>
      <c r="L41" s="79"/>
      <c r="M41" s="1"/>
      <c r="N41" s="7"/>
      <c r="O41" s="7"/>
      <c r="P41" s="7"/>
      <c r="Q41"/>
      <c r="R41"/>
      <c r="S41"/>
      <c r="T41" s="56"/>
      <c r="U41" s="56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s="52" customFormat="1" ht="15" customHeight="1" x14ac:dyDescent="0.35">
      <c r="A42" s="7" t="s">
        <v>159</v>
      </c>
      <c r="B42" s="10">
        <v>45092</v>
      </c>
      <c r="C42" s="10">
        <v>45127</v>
      </c>
      <c r="D42" s="77">
        <v>637989.21</v>
      </c>
      <c r="E42" s="78">
        <v>639398.1</v>
      </c>
      <c r="F42" s="79"/>
      <c r="G42" s="80"/>
      <c r="H42" s="7"/>
      <c r="I42" s="10"/>
      <c r="J42" s="10"/>
      <c r="K42" s="79"/>
      <c r="L42" s="79"/>
      <c r="M42" s="1"/>
      <c r="N42" s="7"/>
      <c r="O42" s="7"/>
      <c r="P42" s="7"/>
      <c r="Q42"/>
      <c r="R42"/>
      <c r="S42"/>
      <c r="T42" s="56"/>
      <c r="U42" s="56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52" customFormat="1" ht="15" customHeight="1" x14ac:dyDescent="0.35">
      <c r="A43" s="7" t="s">
        <v>160</v>
      </c>
      <c r="B43" s="10">
        <v>45092</v>
      </c>
      <c r="C43" s="10">
        <v>45127</v>
      </c>
      <c r="D43" s="77">
        <v>142236.15</v>
      </c>
      <c r="E43" s="78">
        <v>142588.37</v>
      </c>
      <c r="F43" s="79"/>
      <c r="G43" s="80"/>
      <c r="H43" s="7"/>
      <c r="I43" s="10"/>
      <c r="J43" s="10"/>
      <c r="K43" s="79"/>
      <c r="L43" s="79"/>
      <c r="M43" s="1"/>
      <c r="N43" s="7"/>
      <c r="O43" s="7"/>
      <c r="P43" s="7"/>
      <c r="Q43"/>
      <c r="R43"/>
      <c r="S43"/>
      <c r="T43" s="56"/>
      <c r="U43" s="56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s="52" customFormat="1" ht="15" customHeight="1" x14ac:dyDescent="0.35">
      <c r="A44" s="7" t="s">
        <v>161</v>
      </c>
      <c r="B44" s="10">
        <v>45092</v>
      </c>
      <c r="C44" s="10">
        <v>45127</v>
      </c>
      <c r="D44" s="77">
        <v>24248.79</v>
      </c>
      <c r="E44" s="78">
        <v>24307.97</v>
      </c>
      <c r="F44" s="79"/>
      <c r="G44" s="80"/>
      <c r="H44" s="7"/>
      <c r="I44" s="10"/>
      <c r="J44" s="10"/>
      <c r="K44" s="79"/>
      <c r="L44" s="79"/>
      <c r="M44" s="1"/>
      <c r="N44" s="7"/>
      <c r="O44" s="7"/>
      <c r="P44" s="7"/>
      <c r="Q44"/>
      <c r="R44"/>
      <c r="S44"/>
      <c r="T44" s="56"/>
      <c r="U44" s="56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s="52" customFormat="1" ht="15" customHeight="1" x14ac:dyDescent="0.35">
      <c r="A45" s="7" t="s">
        <v>162</v>
      </c>
      <c r="B45" s="10">
        <v>45092</v>
      </c>
      <c r="C45" s="10">
        <v>45127</v>
      </c>
      <c r="D45" s="77">
        <v>252679.43</v>
      </c>
      <c r="E45" s="78">
        <v>253296.07</v>
      </c>
      <c r="F45" s="79"/>
      <c r="G45" s="80"/>
      <c r="H45" s="7"/>
      <c r="I45" s="10"/>
      <c r="J45" s="10"/>
      <c r="K45" s="79"/>
      <c r="L45" s="79"/>
      <c r="M45" s="1"/>
      <c r="N45" s="7"/>
      <c r="O45" s="7"/>
      <c r="P45" s="7"/>
      <c r="Q45"/>
      <c r="R45"/>
      <c r="S45"/>
      <c r="T45" s="56"/>
      <c r="U45" s="56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52" customFormat="1" ht="15" customHeight="1" x14ac:dyDescent="0.35">
      <c r="A46" s="7" t="s">
        <v>163</v>
      </c>
      <c r="B46" s="10">
        <v>45092</v>
      </c>
      <c r="C46" s="10">
        <v>45127</v>
      </c>
      <c r="D46" s="77">
        <v>310126.81</v>
      </c>
      <c r="E46" s="78">
        <v>310985.78999999998</v>
      </c>
      <c r="F46" s="79"/>
      <c r="G46" s="80"/>
      <c r="H46" s="7"/>
      <c r="I46" s="10"/>
      <c r="J46" s="10"/>
      <c r="K46" s="79"/>
      <c r="L46" s="79"/>
      <c r="M46" s="1"/>
      <c r="N46" s="7"/>
      <c r="O46" s="7"/>
      <c r="P46" s="7"/>
      <c r="Q46"/>
      <c r="R46"/>
      <c r="S46"/>
      <c r="T46" s="56"/>
      <c r="U46" s="5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52" customFormat="1" ht="15" customHeight="1" x14ac:dyDescent="0.35">
      <c r="A47" s="7" t="s">
        <v>164</v>
      </c>
      <c r="B47" s="10">
        <v>45092</v>
      </c>
      <c r="C47" s="10">
        <v>45127</v>
      </c>
      <c r="D47" s="77">
        <v>199824.09</v>
      </c>
      <c r="E47" s="78">
        <v>200379.05</v>
      </c>
      <c r="F47" s="79"/>
      <c r="G47" s="80"/>
      <c r="H47" s="7"/>
      <c r="I47" s="10"/>
      <c r="J47" s="10"/>
      <c r="K47" s="79"/>
      <c r="L47" s="79"/>
      <c r="M47" s="1"/>
      <c r="N47" s="7"/>
      <c r="O47" s="7"/>
      <c r="P47" s="7"/>
      <c r="Q47"/>
      <c r="R47"/>
      <c r="S47"/>
      <c r="T47" s="56"/>
      <c r="U47" s="56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s="52" customFormat="1" ht="15" customHeight="1" x14ac:dyDescent="0.35">
      <c r="A48" s="7" t="s">
        <v>165</v>
      </c>
      <c r="B48" s="10">
        <v>45092</v>
      </c>
      <c r="C48" s="10">
        <v>45127</v>
      </c>
      <c r="D48" s="77">
        <v>46107.85</v>
      </c>
      <c r="E48" s="78">
        <v>46231.76</v>
      </c>
      <c r="F48" s="79"/>
      <c r="G48" s="80"/>
      <c r="H48" s="7"/>
      <c r="I48" s="10"/>
      <c r="J48" s="10"/>
      <c r="K48" s="79"/>
      <c r="L48" s="79"/>
      <c r="M48" s="1"/>
      <c r="N48" s="7"/>
      <c r="O48" s="7"/>
      <c r="P48" s="7"/>
      <c r="Q48"/>
      <c r="R48"/>
      <c r="S48"/>
      <c r="T48" s="56"/>
      <c r="U48" s="56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s="52" customFormat="1" ht="15" customHeight="1" x14ac:dyDescent="0.35">
      <c r="A49" s="7" t="s">
        <v>166</v>
      </c>
      <c r="B49" s="10">
        <v>45085</v>
      </c>
      <c r="C49" s="81" t="s">
        <v>96</v>
      </c>
      <c r="D49" s="77">
        <v>3414085.56</v>
      </c>
      <c r="E49" s="78">
        <v>3417625.09</v>
      </c>
      <c r="F49" s="79"/>
      <c r="G49" s="80"/>
      <c r="H49" s="7"/>
      <c r="I49" s="10"/>
      <c r="J49" s="10"/>
      <c r="K49" s="79"/>
      <c r="L49" s="79"/>
      <c r="M49" s="1"/>
      <c r="N49" s="7"/>
      <c r="O49" s="7"/>
      <c r="P49" s="7"/>
      <c r="Q49"/>
      <c r="R49"/>
      <c r="S49"/>
      <c r="T49" s="56"/>
      <c r="U49" s="56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s="52" customFormat="1" ht="15" customHeight="1" x14ac:dyDescent="0.35">
      <c r="A50" s="7" t="s">
        <v>167</v>
      </c>
      <c r="B50" s="10">
        <v>45034</v>
      </c>
      <c r="C50" s="81" t="s">
        <v>96</v>
      </c>
      <c r="D50" s="77">
        <v>3157952.71</v>
      </c>
      <c r="E50" s="78">
        <v>3169051.16</v>
      </c>
      <c r="F50" s="79"/>
      <c r="G50" s="80"/>
      <c r="H50" s="7"/>
      <c r="I50" s="10"/>
      <c r="J50" s="10"/>
      <c r="K50" s="79"/>
      <c r="L50" s="79"/>
      <c r="M50" s="1"/>
      <c r="N50" s="7"/>
      <c r="O50" s="7"/>
      <c r="P50" s="7"/>
      <c r="Q50"/>
      <c r="R50"/>
      <c r="S50"/>
      <c r="T50" s="56"/>
      <c r="U50" s="56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s="52" customFormat="1" ht="15" customHeight="1" x14ac:dyDescent="0.35">
      <c r="A51" s="7" t="s">
        <v>168</v>
      </c>
      <c r="B51" s="10">
        <v>45092</v>
      </c>
      <c r="C51" s="10">
        <v>45127</v>
      </c>
      <c r="D51" s="77">
        <v>1417367.95</v>
      </c>
      <c r="E51" s="78">
        <v>1421182.54</v>
      </c>
      <c r="F51" s="79"/>
      <c r="G51" s="80"/>
      <c r="H51" s="7"/>
      <c r="I51" s="10"/>
      <c r="J51" s="10"/>
      <c r="K51" s="79"/>
      <c r="L51" s="79"/>
      <c r="M51" s="1"/>
      <c r="N51" s="7"/>
      <c r="O51" s="7"/>
      <c r="P51" s="7"/>
      <c r="Q51"/>
      <c r="R51"/>
      <c r="S51"/>
      <c r="T51" s="56"/>
      <c r="U51" s="56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s="52" customFormat="1" ht="15" customHeight="1" x14ac:dyDescent="0.35">
      <c r="A52" s="7" t="s">
        <v>169</v>
      </c>
      <c r="B52" s="10">
        <v>45092</v>
      </c>
      <c r="C52" s="10">
        <v>45127</v>
      </c>
      <c r="D52" s="77">
        <v>75042.39</v>
      </c>
      <c r="E52" s="78">
        <v>75243.070000000007</v>
      </c>
      <c r="F52" s="79"/>
      <c r="G52" s="80"/>
      <c r="H52" s="7"/>
      <c r="I52" s="10"/>
      <c r="J52" s="10"/>
      <c r="K52" s="79"/>
      <c r="L52" s="79"/>
      <c r="M52" s="1"/>
      <c r="N52" s="7"/>
      <c r="O52" s="7"/>
      <c r="P52" s="7"/>
      <c r="Q52"/>
      <c r="R52"/>
      <c r="S52"/>
      <c r="T52" s="56"/>
      <c r="U52" s="56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s="52" customFormat="1" ht="15" customHeight="1" x14ac:dyDescent="0.35">
      <c r="A53" s="7" t="s">
        <v>100</v>
      </c>
      <c r="B53" s="10">
        <v>45107</v>
      </c>
      <c r="C53" s="10">
        <v>45107</v>
      </c>
      <c r="D53" s="77">
        <v>0</v>
      </c>
      <c r="E53" s="78">
        <v>0</v>
      </c>
      <c r="F53" s="79"/>
      <c r="G53" s="80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56"/>
      <c r="U53" s="56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52" customFormat="1" ht="15" customHeight="1" x14ac:dyDescent="0.35">
      <c r="A54" s="7" t="s">
        <v>101</v>
      </c>
      <c r="B54" s="82">
        <v>45107</v>
      </c>
      <c r="C54" s="10">
        <v>45107</v>
      </c>
      <c r="D54" s="77">
        <v>3296555.32</v>
      </c>
      <c r="E54" s="77">
        <v>3296555.32</v>
      </c>
      <c r="F54" s="79"/>
      <c r="G54" s="23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56"/>
      <c r="U54" s="56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s="52" customFormat="1" ht="15" customHeight="1" x14ac:dyDescent="0.35">
      <c r="A55" s="7"/>
      <c r="B55" s="7"/>
      <c r="C55" s="7"/>
      <c r="D55" s="7"/>
      <c r="E55" s="79"/>
      <c r="F55" s="79"/>
      <c r="G55" s="23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56"/>
      <c r="U55" s="56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s="52" customFormat="1" ht="15" customHeight="1" x14ac:dyDescent="0.35">
      <c r="A56" s="7" t="str">
        <f>"MMF Unpaid Int Due to "&amp;MONTH($B$3)&amp;"/"&amp;DAY($B$3)</f>
        <v>MMF Unpaid Int Due to 6/30</v>
      </c>
      <c r="B56" s="7"/>
      <c r="C56" s="7" t="s">
        <v>102</v>
      </c>
      <c r="D56" s="83">
        <v>17716.439999999999</v>
      </c>
      <c r="E56" s="84">
        <v>17716.439999999999</v>
      </c>
      <c r="F56" s="79"/>
      <c r="G56" s="23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56"/>
      <c r="U56" s="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s="52" customFormat="1" ht="15" customHeight="1" x14ac:dyDescent="0.35">
      <c r="A57" s="7" t="str">
        <f>"MMF Unpaid Int Due to "&amp;MONTH($B$3)&amp;"/"&amp;DAY($B$3)</f>
        <v>MMF Unpaid Int Due to 6/30</v>
      </c>
      <c r="B57" s="7"/>
      <c r="C57" s="7" t="s">
        <v>103</v>
      </c>
      <c r="D57" s="83">
        <v>13.11</v>
      </c>
      <c r="E57" s="84">
        <v>13.11</v>
      </c>
      <c r="F57" s="79"/>
      <c r="G57" s="23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s="52" customFormat="1" ht="15" customHeight="1" x14ac:dyDescent="0.35">
      <c r="A58" s="7" t="s">
        <v>104</v>
      </c>
      <c r="B58" s="7"/>
      <c r="C58" s="7" t="s">
        <v>104</v>
      </c>
      <c r="D58" s="83">
        <v>0</v>
      </c>
      <c r="E58" s="84">
        <v>0</v>
      </c>
      <c r="F58" s="79"/>
      <c r="G58" s="23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s="52" customFormat="1" ht="15" customHeight="1" x14ac:dyDescent="0.35">
      <c r="A59" s="7" t="str">
        <f>"MMF Unpaid Int Due to "&amp;MONTH($B$3)&amp;"/"&amp;DAY($B$3)</f>
        <v>MMF Unpaid Int Due to 6/30</v>
      </c>
      <c r="B59" s="7"/>
      <c r="C59" s="7" t="s">
        <v>105</v>
      </c>
      <c r="D59" s="83">
        <v>3019.12</v>
      </c>
      <c r="E59" s="84">
        <v>3019.12</v>
      </c>
      <c r="F59" s="79"/>
      <c r="G59" s="23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s="52" customFormat="1" ht="15" customHeight="1" x14ac:dyDescent="0.35">
      <c r="A60" s="13" t="str">
        <f>"MMF Unpaid Int Due to "&amp;MONTH($B$3)&amp;"/"&amp;DAY($B$3)</f>
        <v>MMF Unpaid Int Due to 6/30</v>
      </c>
      <c r="B60" s="13"/>
      <c r="C60" s="13" t="s">
        <v>106</v>
      </c>
      <c r="D60" s="85">
        <v>17.21</v>
      </c>
      <c r="E60" s="86">
        <v>17.21</v>
      </c>
      <c r="F60" s="79"/>
      <c r="G60" s="23"/>
      <c r="H60" s="13"/>
      <c r="I60" s="7"/>
      <c r="J60" s="7"/>
      <c r="K60" s="7"/>
      <c r="L60" s="87"/>
      <c r="M60" s="7"/>
      <c r="N60" s="7"/>
      <c r="O60" s="7"/>
      <c r="P60" s="7"/>
      <c r="Q60" s="7"/>
      <c r="R60" s="7"/>
      <c r="S60" s="25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s="52" customFormat="1" ht="15" customHeight="1" x14ac:dyDescent="0.35">
      <c r="A61" s="9" t="s">
        <v>107</v>
      </c>
      <c r="B61" s="9"/>
      <c r="C61" s="9"/>
      <c r="D61" s="9"/>
      <c r="E61" s="88">
        <f>SUM(E10:E60)</f>
        <v>75102346.899999976</v>
      </c>
      <c r="F61" s="88"/>
      <c r="G61" s="89"/>
      <c r="H61" s="9"/>
      <c r="I61" s="9"/>
      <c r="J61" s="9"/>
      <c r="K61" s="9"/>
      <c r="L61" s="88"/>
      <c r="M61" s="9"/>
      <c r="N61" s="9"/>
      <c r="O61" s="7"/>
      <c r="P61" s="7"/>
      <c r="Q61" s="7"/>
      <c r="R61" s="7"/>
      <c r="S61" s="25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s="52" customFormat="1" ht="15" customHeight="1" x14ac:dyDescent="0.35">
      <c r="A62" s="9"/>
      <c r="B62" s="9"/>
      <c r="C62" s="9"/>
      <c r="D62" s="9"/>
      <c r="E62" s="88"/>
      <c r="F62" s="88"/>
      <c r="G62" s="89"/>
      <c r="H62" s="9"/>
      <c r="I62" s="9"/>
      <c r="J62" s="9"/>
      <c r="K62" s="9"/>
      <c r="L62" s="88"/>
      <c r="M62" s="9"/>
      <c r="N62" s="9"/>
      <c r="O62" s="7"/>
      <c r="P62" s="7"/>
      <c r="Q62" s="7"/>
      <c r="R62" s="7"/>
      <c r="S62" s="25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s="52" customFormat="1" ht="15" customHeight="1" x14ac:dyDescent="0.35">
      <c r="A63" s="9"/>
      <c r="B63" s="123" t="s">
        <v>108</v>
      </c>
      <c r="C63" s="124"/>
      <c r="D63" s="124"/>
      <c r="E63" s="125"/>
      <c r="F63" s="88"/>
      <c r="G63" s="89"/>
      <c r="H63" s="9"/>
      <c r="I63" s="9"/>
      <c r="J63" s="9"/>
      <c r="K63" s="9"/>
      <c r="L63" s="88"/>
      <c r="M63" s="9"/>
      <c r="N63" s="9"/>
      <c r="O63" s="7"/>
      <c r="P63" s="7"/>
      <c r="Q63" s="7"/>
      <c r="R63" s="7"/>
      <c r="S63" s="25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s="52" customFormat="1" ht="15" customHeight="1" x14ac:dyDescent="0.35">
      <c r="A64" s="15" t="s">
        <v>1</v>
      </c>
      <c r="B64" s="15" t="s">
        <v>2</v>
      </c>
      <c r="C64" s="15" t="s">
        <v>3</v>
      </c>
      <c r="D64" s="15" t="s">
        <v>12</v>
      </c>
      <c r="E64" s="15" t="s">
        <v>109</v>
      </c>
      <c r="F64" s="1"/>
      <c r="G64" s="23"/>
      <c r="H64" s="1"/>
      <c r="I64" s="1"/>
      <c r="J64" s="1"/>
      <c r="K64" s="1"/>
      <c r="L64" s="1"/>
      <c r="M64" s="7"/>
      <c r="N64" s="7"/>
      <c r="O64" s="7"/>
      <c r="P64" s="7"/>
      <c r="Q64" s="7"/>
      <c r="R64" s="7"/>
      <c r="S64" s="25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s="52" customFormat="1" ht="15" customHeight="1" x14ac:dyDescent="0.35">
      <c r="A65" s="7" t="s">
        <v>110</v>
      </c>
      <c r="B65" s="1"/>
      <c r="C65" s="10">
        <f>$B$3</f>
        <v>45107</v>
      </c>
      <c r="D65" s="77">
        <v>0</v>
      </c>
      <c r="E65" s="77">
        <v>0</v>
      </c>
      <c r="F65" s="1"/>
      <c r="G65" s="23"/>
      <c r="H65" s="31"/>
      <c r="I65" s="1"/>
      <c r="J65" s="1"/>
      <c r="K65" s="1"/>
      <c r="L65" s="1"/>
      <c r="M65" s="7"/>
      <c r="N65" s="7"/>
      <c r="O65" s="7"/>
      <c r="P65" s="7"/>
      <c r="Q65" s="7"/>
      <c r="R65" s="7"/>
      <c r="S65" s="2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s="52" customFormat="1" ht="15" customHeight="1" x14ac:dyDescent="0.35">
      <c r="A66" s="7" t="s">
        <v>111</v>
      </c>
      <c r="B66" s="1"/>
      <c r="C66" s="10">
        <f>$B$3</f>
        <v>45107</v>
      </c>
      <c r="D66" s="77">
        <v>3391.92</v>
      </c>
      <c r="E66" s="77">
        <v>3391.92</v>
      </c>
      <c r="F66" s="1"/>
      <c r="G66" s="23"/>
      <c r="H66" s="31"/>
      <c r="I66" s="1"/>
      <c r="J66" s="1"/>
      <c r="K66" s="1"/>
      <c r="L66" s="1"/>
      <c r="M66" s="7"/>
      <c r="N66" s="7"/>
      <c r="O66" s="7"/>
      <c r="P66" s="7"/>
      <c r="Q66" s="7"/>
      <c r="R66" s="7"/>
      <c r="S66" s="25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s="52" customFormat="1" ht="15" customHeight="1" x14ac:dyDescent="0.35">
      <c r="A67" s="7" t="s">
        <v>112</v>
      </c>
      <c r="B67" s="1"/>
      <c r="C67" s="10">
        <f>$B$3</f>
        <v>45107</v>
      </c>
      <c r="D67" s="77">
        <v>1744.49</v>
      </c>
      <c r="E67" s="77">
        <v>1744.49</v>
      </c>
      <c r="F67" s="1"/>
      <c r="G67" s="23"/>
      <c r="H67" s="31"/>
      <c r="I67" s="1"/>
      <c r="J67" s="1"/>
      <c r="K67" s="1"/>
      <c r="L67" s="1"/>
      <c r="M67" s="7"/>
      <c r="N67" s="7"/>
      <c r="O67" s="7"/>
      <c r="P67" s="7"/>
      <c r="Q67" s="7"/>
      <c r="R67" s="7"/>
      <c r="S67" s="25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s="52" customFormat="1" ht="15" customHeight="1" x14ac:dyDescent="0.35">
      <c r="A68" s="7" t="s">
        <v>113</v>
      </c>
      <c r="B68" s="1"/>
      <c r="C68" s="10">
        <f>$B$3</f>
        <v>45107</v>
      </c>
      <c r="D68" s="77">
        <v>1.3096723705530167E-10</v>
      </c>
      <c r="E68" s="77">
        <v>1.3096723705530167E-10</v>
      </c>
      <c r="F68" s="1"/>
      <c r="G68" s="23"/>
      <c r="H68" s="31"/>
      <c r="I68" s="1"/>
      <c r="J68" s="1"/>
      <c r="K68" s="1"/>
      <c r="L68" s="1"/>
      <c r="M68" s="7"/>
      <c r="N68" s="7"/>
      <c r="O68" s="7"/>
      <c r="P68" s="7"/>
      <c r="Q68" s="7"/>
      <c r="R68" s="7"/>
      <c r="S68" s="25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s="52" customFormat="1" ht="15" customHeight="1" x14ac:dyDescent="0.35">
      <c r="A69" s="7" t="s">
        <v>114</v>
      </c>
      <c r="B69" s="1"/>
      <c r="C69" s="10">
        <f>$B$3</f>
        <v>45107</v>
      </c>
      <c r="D69" s="77">
        <v>616534.55171340297</v>
      </c>
      <c r="E69" s="77">
        <v>616534.55171340297</v>
      </c>
      <c r="F69" s="1"/>
      <c r="G69" s="23"/>
      <c r="H69" s="31"/>
      <c r="I69" s="1"/>
      <c r="J69" s="1"/>
      <c r="K69" s="1"/>
      <c r="L69" s="1"/>
      <c r="M69" s="7"/>
      <c r="N69" s="7"/>
      <c r="O69" s="7"/>
      <c r="P69" s="7"/>
      <c r="Q69" s="7"/>
      <c r="R69" s="7"/>
      <c r="S69" s="25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s="52" customFormat="1" ht="15" customHeight="1" x14ac:dyDescent="0.35">
      <c r="A70" s="9" t="s">
        <v>13</v>
      </c>
      <c r="B70" s="9"/>
      <c r="C70" s="9"/>
      <c r="D70" s="9"/>
      <c r="E70" s="88">
        <f>SUM(E65:E69)</f>
        <v>621670.96171340311</v>
      </c>
      <c r="F70" s="79"/>
      <c r="G70" s="23"/>
      <c r="H70" s="7"/>
      <c r="I70" s="7"/>
      <c r="J70" s="7"/>
      <c r="K70" s="7"/>
      <c r="L70" s="90"/>
      <c r="M70" s="7"/>
      <c r="N70" s="7"/>
      <c r="O70" s="7"/>
      <c r="P70" s="7"/>
      <c r="Q70" s="7"/>
      <c r="R70" s="7"/>
      <c r="S70" s="7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s="52" customFormat="1" ht="15" customHeight="1" thickBot="1" x14ac:dyDescent="0.4">
      <c r="A71" s="9"/>
      <c r="B71" s="9"/>
      <c r="C71" s="9"/>
      <c r="D71" s="9"/>
      <c r="E71" s="88"/>
      <c r="F71" s="79"/>
      <c r="G71" s="23"/>
      <c r="H71" s="7"/>
      <c r="I71" s="7"/>
      <c r="J71" s="7"/>
      <c r="K71" s="7"/>
      <c r="L71" s="90"/>
      <c r="M71" s="7"/>
      <c r="N71" s="7"/>
      <c r="O71" s="7"/>
      <c r="P71" s="7"/>
      <c r="Q71" s="7"/>
      <c r="R71" s="7"/>
      <c r="S71" s="7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s="52" customFormat="1" ht="15" customHeight="1" thickBot="1" x14ac:dyDescent="0.4">
      <c r="A72" s="9" t="s">
        <v>115</v>
      </c>
      <c r="B72" s="9"/>
      <c r="C72" s="9"/>
      <c r="D72" s="9"/>
      <c r="E72" s="91">
        <f>E61+E70</f>
        <v>75724017.86171338</v>
      </c>
      <c r="F72" s="79"/>
      <c r="G72" s="23"/>
      <c r="H72" s="9"/>
      <c r="I72" s="9"/>
      <c r="J72" s="9"/>
      <c r="K72" s="9"/>
      <c r="L72" s="91"/>
      <c r="M72" s="7"/>
      <c r="N72" s="7"/>
      <c r="O72" s="7"/>
      <c r="P72" s="7"/>
      <c r="Q72" s="7"/>
      <c r="R72" s="7"/>
      <c r="S72" s="7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s="52" customFormat="1" ht="15" customHeight="1" thickBot="1" x14ac:dyDescent="0.4">
      <c r="A73" s="26"/>
      <c r="B73" s="26"/>
      <c r="C73" s="26"/>
      <c r="D73" s="26"/>
      <c r="E73" s="92"/>
      <c r="F73" s="93"/>
      <c r="G73" s="29"/>
      <c r="H73" s="30"/>
      <c r="I73" s="30"/>
      <c r="J73" s="30"/>
      <c r="K73" s="30"/>
      <c r="L73" s="94"/>
      <c r="M73" s="30"/>
      <c r="N73" s="30"/>
      <c r="O73" s="30"/>
      <c r="P73" s="30"/>
      <c r="Q73" s="30"/>
      <c r="R73" s="30"/>
      <c r="S73" s="30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s="52" customFormat="1" ht="15" customHeight="1" thickTop="1" x14ac:dyDescent="0.35">
      <c r="A74" s="9"/>
      <c r="B74" s="9"/>
      <c r="C74" s="9"/>
      <c r="D74" s="9"/>
      <c r="E74" s="95"/>
      <c r="F74" s="79"/>
      <c r="G74" s="23"/>
      <c r="H74" s="7"/>
      <c r="I74" s="7"/>
      <c r="J74" s="7"/>
      <c r="K74" s="7"/>
      <c r="L74" s="90"/>
      <c r="M74" s="7"/>
      <c r="N74" s="7"/>
      <c r="O74" s="7"/>
      <c r="P74" s="7"/>
      <c r="Q74" s="7"/>
      <c r="R74" s="7"/>
      <c r="S74" s="7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s="52" customFormat="1" ht="15" customHeight="1" x14ac:dyDescent="0.35">
      <c r="A75" s="16" t="s">
        <v>6</v>
      </c>
      <c r="B75" s="9"/>
      <c r="C75" s="9"/>
      <c r="D75" s="9"/>
      <c r="E75" s="95"/>
      <c r="F75" s="79"/>
      <c r="G75" s="23"/>
      <c r="H75" s="16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s="52" customFormat="1" ht="15" customHeight="1" x14ac:dyDescent="0.35">
      <c r="A76" s="9"/>
      <c r="B76" s="9"/>
      <c r="C76" s="9"/>
      <c r="D76" s="9"/>
      <c r="E76" s="95"/>
      <c r="F76" s="79"/>
      <c r="G76" s="23"/>
      <c r="H76" s="9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s="52" customFormat="1" ht="15" customHeight="1" x14ac:dyDescent="0.35">
      <c r="A77" s="15" t="str">
        <f>"Accruals since "&amp;MONTH(B5)&amp;"/"&amp;DAY(B5)</f>
        <v>Accruals since 6/22</v>
      </c>
      <c r="B77" s="13" t="s">
        <v>116</v>
      </c>
      <c r="C77" s="15"/>
      <c r="D77" s="15"/>
      <c r="E77" s="15" t="s">
        <v>12</v>
      </c>
      <c r="F77" s="79"/>
      <c r="G77" s="23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s="52" customFormat="1" ht="15" customHeight="1" x14ac:dyDescent="0.35">
      <c r="A78" s="7" t="s">
        <v>11</v>
      </c>
      <c r="B78" s="96">
        <v>572.32000000000005</v>
      </c>
      <c r="C78" s="9"/>
      <c r="D78" s="9"/>
      <c r="E78" s="79">
        <f>+B78*($B$3-$B$5)</f>
        <v>4578.5600000000004</v>
      </c>
      <c r="F78" s="79"/>
      <c r="G78" s="23"/>
      <c r="H78" s="7"/>
      <c r="I78" s="7"/>
      <c r="J78" s="1"/>
      <c r="K78" s="7"/>
      <c r="L78" s="97"/>
      <c r="M78" s="7"/>
      <c r="N78" s="7"/>
      <c r="O78" s="7"/>
      <c r="P78" s="7"/>
      <c r="Q78" s="7"/>
      <c r="R78" s="7"/>
      <c r="S78" s="7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s="52" customFormat="1" ht="15" customHeight="1" x14ac:dyDescent="0.35">
      <c r="A79" s="7" t="s">
        <v>37</v>
      </c>
      <c r="B79" s="96">
        <v>-71.63</v>
      </c>
      <c r="C79" s="9"/>
      <c r="D79" s="9"/>
      <c r="E79" s="79">
        <f t="shared" ref="E79:E85" si="0">+B79*($B$3-$B$5)</f>
        <v>-573.04</v>
      </c>
      <c r="F79" s="79"/>
      <c r="G79" s="23"/>
      <c r="H79" s="7"/>
      <c r="I79" s="7"/>
      <c r="J79" s="1"/>
      <c r="K79" s="7"/>
      <c r="L79" s="97"/>
      <c r="M79" s="7"/>
      <c r="N79" s="7"/>
      <c r="O79" s="7"/>
      <c r="P79" s="7"/>
      <c r="Q79" s="7"/>
      <c r="R79" s="7"/>
      <c r="S79" s="7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s="52" customFormat="1" ht="15" customHeight="1" x14ac:dyDescent="0.35">
      <c r="A80" s="7" t="s">
        <v>38</v>
      </c>
      <c r="B80" s="96">
        <v>0</v>
      </c>
      <c r="C80" s="9"/>
      <c r="D80" s="9"/>
      <c r="E80" s="98">
        <f>+B80</f>
        <v>0</v>
      </c>
      <c r="F80" s="79"/>
      <c r="G80" s="23"/>
      <c r="H80" s="7"/>
      <c r="I80" s="7"/>
      <c r="J80" s="1"/>
      <c r="K80" s="7"/>
      <c r="L80" s="97"/>
      <c r="M80" s="7"/>
      <c r="N80" s="7"/>
      <c r="O80" s="7"/>
      <c r="P80" s="7"/>
      <c r="Q80" s="7"/>
      <c r="R80" s="7"/>
      <c r="S80" s="7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s="52" customFormat="1" ht="15" customHeight="1" x14ac:dyDescent="0.35">
      <c r="A81" s="7" t="s">
        <v>7</v>
      </c>
      <c r="B81" s="99">
        <v>59.97</v>
      </c>
      <c r="C81" s="9"/>
      <c r="D81" s="9"/>
      <c r="E81" s="79">
        <f t="shared" si="0"/>
        <v>479.76</v>
      </c>
      <c r="F81" s="79"/>
      <c r="G81" s="23"/>
      <c r="H81" s="7"/>
      <c r="I81" s="90"/>
      <c r="J81" s="31"/>
      <c r="K81" s="97"/>
      <c r="L81" s="100"/>
      <c r="M81" s="101"/>
      <c r="N81" s="7"/>
      <c r="O81" s="7"/>
      <c r="P81" s="7"/>
      <c r="Q81" s="7"/>
      <c r="R81" s="7"/>
      <c r="S81" s="7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s="52" customFormat="1" ht="15" customHeight="1" x14ac:dyDescent="0.35">
      <c r="A82" s="7" t="s">
        <v>9</v>
      </c>
      <c r="B82" s="99">
        <v>26.01</v>
      </c>
      <c r="C82" s="9"/>
      <c r="D82" s="9"/>
      <c r="E82" s="79">
        <f t="shared" si="0"/>
        <v>208.08</v>
      </c>
      <c r="F82" s="79"/>
      <c r="G82" s="23"/>
      <c r="H82" s="7"/>
      <c r="I82" s="90"/>
      <c r="J82" s="31"/>
      <c r="K82" s="97"/>
      <c r="L82" s="97"/>
      <c r="M82" s="102"/>
      <c r="N82" s="7"/>
      <c r="O82" s="7"/>
      <c r="P82" s="7"/>
      <c r="Q82" s="7"/>
      <c r="R82" s="7"/>
      <c r="S82" s="7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s="52" customFormat="1" ht="15" customHeight="1" x14ac:dyDescent="0.35">
      <c r="A83" s="7" t="s">
        <v>8</v>
      </c>
      <c r="B83" s="99">
        <v>15.18</v>
      </c>
      <c r="C83" s="9"/>
      <c r="D83" s="9"/>
      <c r="E83" s="79">
        <f t="shared" si="0"/>
        <v>121.44</v>
      </c>
      <c r="F83" s="79"/>
      <c r="G83" s="23"/>
      <c r="H83" s="7"/>
      <c r="I83" s="90"/>
      <c r="J83" s="31"/>
      <c r="K83" s="97"/>
      <c r="L83" s="97"/>
      <c r="M83" s="102"/>
      <c r="N83" s="7"/>
      <c r="O83" s="7"/>
      <c r="P83" s="7"/>
      <c r="Q83" s="7"/>
      <c r="R83" s="7"/>
      <c r="S83" s="7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s="52" customFormat="1" ht="15" customHeight="1" x14ac:dyDescent="0.35">
      <c r="A84" s="7" t="s">
        <v>10</v>
      </c>
      <c r="B84" s="99">
        <v>0.64</v>
      </c>
      <c r="C84" s="9"/>
      <c r="D84" s="9"/>
      <c r="E84" s="79">
        <f t="shared" si="0"/>
        <v>5.12</v>
      </c>
      <c r="F84" s="79"/>
      <c r="G84" s="23"/>
      <c r="H84" s="7"/>
      <c r="I84" s="90"/>
      <c r="J84" s="31"/>
      <c r="K84" s="97"/>
      <c r="L84" s="97"/>
      <c r="M84" s="103"/>
      <c r="N84" s="7"/>
      <c r="O84" s="7"/>
      <c r="P84" s="7"/>
      <c r="Q84" s="7"/>
      <c r="R84" s="7"/>
      <c r="S84" s="7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s="52" customFormat="1" ht="15" customHeight="1" x14ac:dyDescent="0.35">
      <c r="A85" s="7" t="s">
        <v>117</v>
      </c>
      <c r="B85" s="99">
        <v>0.72</v>
      </c>
      <c r="C85" s="9"/>
      <c r="D85" s="9"/>
      <c r="E85" s="79">
        <f t="shared" si="0"/>
        <v>5.76</v>
      </c>
      <c r="F85" s="79"/>
      <c r="G85" s="23"/>
      <c r="H85" s="7"/>
      <c r="I85" s="90"/>
      <c r="J85" s="31"/>
      <c r="K85" s="97"/>
      <c r="L85" s="97"/>
      <c r="M85" s="103"/>
      <c r="N85" s="7"/>
      <c r="O85" s="7"/>
      <c r="P85" s="7"/>
      <c r="Q85" s="7"/>
      <c r="R85" s="7"/>
      <c r="S85" s="7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s="52" customFormat="1" ht="15" customHeight="1" x14ac:dyDescent="0.35">
      <c r="A86" s="104" t="str">
        <f>"TOTAL Liabilities Accrued since "&amp;MONTH(B5)&amp;"/"&amp;DAY(B5)</f>
        <v>TOTAL Liabilities Accrued since 6/22</v>
      </c>
      <c r="B86" s="105"/>
      <c r="C86" s="105"/>
      <c r="D86" s="105"/>
      <c r="E86" s="106">
        <f>SUM(E78:E85)</f>
        <v>4825.68</v>
      </c>
      <c r="F86" s="79"/>
      <c r="G86" s="23"/>
      <c r="H86" s="7"/>
      <c r="I86" s="7"/>
      <c r="J86" s="31"/>
      <c r="K86" s="7"/>
      <c r="L86" s="97"/>
      <c r="M86" s="101"/>
      <c r="N86" s="7"/>
      <c r="O86" s="7"/>
      <c r="P86" s="7"/>
      <c r="Q86" s="7"/>
      <c r="R86" s="1"/>
      <c r="S86" s="7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s="52" customFormat="1" ht="15" customHeight="1" x14ac:dyDescent="0.35">
      <c r="A87" s="7"/>
      <c r="B87" s="7"/>
      <c r="C87" s="7"/>
      <c r="D87" s="7"/>
      <c r="E87" s="79"/>
      <c r="F87" s="79"/>
      <c r="G87" s="23"/>
      <c r="H87" s="7"/>
      <c r="I87" s="7"/>
      <c r="J87" s="7"/>
      <c r="K87" s="7"/>
      <c r="L87" s="101"/>
      <c r="M87" s="7"/>
      <c r="N87" s="7"/>
      <c r="O87" s="7"/>
      <c r="P87" s="7"/>
      <c r="Q87" s="7"/>
      <c r="R87" s="1"/>
      <c r="S87" s="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s="52" customFormat="1" ht="15" customHeight="1" x14ac:dyDescent="0.35">
      <c r="A88" s="107" t="s">
        <v>118</v>
      </c>
      <c r="B88" s="13"/>
      <c r="C88" s="13"/>
      <c r="D88" s="13"/>
      <c r="E88" s="108" t="s">
        <v>119</v>
      </c>
      <c r="F88" s="79"/>
      <c r="G88" s="23"/>
      <c r="H88" s="7"/>
      <c r="I88" s="90"/>
      <c r="J88" s="7"/>
      <c r="K88" s="7"/>
      <c r="L88" s="7"/>
      <c r="M88" s="7"/>
      <c r="N88" s="7"/>
      <c r="O88" s="7"/>
      <c r="P88" s="7"/>
      <c r="Q88" s="7"/>
      <c r="R88" s="1"/>
      <c r="S88" s="7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s="52" customFormat="1" ht="15" customHeight="1" x14ac:dyDescent="0.35">
      <c r="A89" s="7" t="s">
        <v>11</v>
      </c>
      <c r="B89" s="109">
        <v>0</v>
      </c>
      <c r="C89" s="7"/>
      <c r="D89" s="7"/>
      <c r="E89" s="110">
        <v>4006.24</v>
      </c>
      <c r="F89" s="79"/>
      <c r="G89" s="23"/>
      <c r="H89" s="1"/>
      <c r="I89" s="7"/>
      <c r="J89" s="7"/>
      <c r="K89" s="111"/>
      <c r="L89" s="1"/>
      <c r="M89" s="7"/>
      <c r="N89" s="7"/>
      <c r="O89" s="7"/>
      <c r="P89" s="7"/>
      <c r="Q89" s="7"/>
      <c r="R89" s="1"/>
      <c r="S89" s="7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s="52" customFormat="1" ht="15" customHeight="1" x14ac:dyDescent="0.35">
      <c r="A90" s="7" t="s">
        <v>37</v>
      </c>
      <c r="B90" s="109">
        <v>0</v>
      </c>
      <c r="C90" s="7"/>
      <c r="D90" s="7"/>
      <c r="E90" s="110">
        <v>-614.32000000000005</v>
      </c>
      <c r="F90" s="79"/>
      <c r="G90" s="23"/>
      <c r="H90" s="1"/>
      <c r="I90" s="7"/>
      <c r="J90" s="7"/>
      <c r="K90" s="111"/>
      <c r="L90" s="1"/>
      <c r="M90" s="7"/>
      <c r="N90" s="7"/>
      <c r="O90" s="7"/>
      <c r="P90" s="7"/>
      <c r="Q90" s="7"/>
      <c r="R90" s="1"/>
      <c r="S90" s="7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s="52" customFormat="1" ht="15" customHeight="1" x14ac:dyDescent="0.35">
      <c r="A91" s="7" t="s">
        <v>38</v>
      </c>
      <c r="B91" s="109">
        <v>0</v>
      </c>
      <c r="C91" s="7"/>
      <c r="D91" s="7"/>
      <c r="E91" s="110">
        <v>0</v>
      </c>
      <c r="F91" s="79"/>
      <c r="G91" s="23"/>
      <c r="H91" s="1"/>
      <c r="I91" s="7"/>
      <c r="J91" s="7"/>
      <c r="K91" s="111"/>
      <c r="L91" s="1"/>
      <c r="M91" s="7"/>
      <c r="N91" s="7"/>
      <c r="O91" s="7"/>
      <c r="P91" s="7"/>
      <c r="Q91" s="7"/>
      <c r="R91" s="1"/>
      <c r="S91" s="7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s="52" customFormat="1" ht="15" customHeight="1" x14ac:dyDescent="0.35">
      <c r="A92" s="7" t="s">
        <v>7</v>
      </c>
      <c r="B92" s="112">
        <v>0</v>
      </c>
      <c r="C92" s="7"/>
      <c r="D92" s="7"/>
      <c r="E92" s="110">
        <v>0</v>
      </c>
      <c r="F92" s="79"/>
      <c r="G92" s="23"/>
      <c r="H92" s="113"/>
      <c r="I92" s="90"/>
      <c r="J92" s="7"/>
      <c r="K92" s="111"/>
      <c r="L92" s="1"/>
      <c r="M92" s="7"/>
      <c r="N92" s="7"/>
      <c r="O92" s="7"/>
      <c r="P92" s="7"/>
      <c r="Q92" s="7"/>
      <c r="R92" s="1"/>
      <c r="S92" s="7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s="52" customFormat="1" ht="15" customHeight="1" x14ac:dyDescent="0.35">
      <c r="A93" s="7" t="s">
        <v>9</v>
      </c>
      <c r="B93" s="112">
        <v>0</v>
      </c>
      <c r="C93" s="7"/>
      <c r="D93" s="7"/>
      <c r="E93" s="110">
        <v>0</v>
      </c>
      <c r="F93" s="79"/>
      <c r="G93" s="23"/>
      <c r="H93" s="1"/>
      <c r="I93" s="90"/>
      <c r="J93" s="7"/>
      <c r="K93" s="111"/>
      <c r="L93" s="1"/>
      <c r="M93" s="7"/>
      <c r="N93" s="7"/>
      <c r="O93" s="7"/>
      <c r="P93" s="7"/>
      <c r="Q93" s="7"/>
      <c r="R93" s="1"/>
      <c r="S93" s="7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s="52" customFormat="1" ht="15" customHeight="1" x14ac:dyDescent="0.35">
      <c r="A94" s="7" t="s">
        <v>8</v>
      </c>
      <c r="B94" s="112">
        <v>0</v>
      </c>
      <c r="C94" s="7"/>
      <c r="D94" s="7"/>
      <c r="E94" s="110">
        <v>0</v>
      </c>
      <c r="F94" s="79"/>
      <c r="G94" s="23"/>
      <c r="H94" s="7"/>
      <c r="I94" s="90"/>
      <c r="J94" s="7"/>
      <c r="K94" s="111"/>
      <c r="L94" s="1"/>
      <c r="M94" s="7"/>
      <c r="N94" s="7"/>
      <c r="O94" s="7"/>
      <c r="P94" s="7"/>
      <c r="Q94" s="7"/>
      <c r="R94" s="1"/>
      <c r="S94" s="7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s="52" customFormat="1" ht="15" customHeight="1" x14ac:dyDescent="0.35">
      <c r="A95" s="7" t="s">
        <v>10</v>
      </c>
      <c r="B95" s="112">
        <v>0</v>
      </c>
      <c r="C95" s="7"/>
      <c r="D95" s="7"/>
      <c r="E95" s="110">
        <v>0</v>
      </c>
      <c r="F95" s="79"/>
      <c r="G95" s="23"/>
      <c r="H95" s="1"/>
      <c r="I95" s="90"/>
      <c r="J95" s="7"/>
      <c r="K95" s="111"/>
      <c r="L95" s="7"/>
      <c r="M95" s="7"/>
      <c r="N95" s="7"/>
      <c r="O95" s="7"/>
      <c r="P95" s="7"/>
      <c r="Q95" s="7"/>
      <c r="R95" s="1"/>
      <c r="S95" s="7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s="52" customFormat="1" ht="15" customHeight="1" x14ac:dyDescent="0.35">
      <c r="A96" s="7" t="s">
        <v>117</v>
      </c>
      <c r="B96" s="112">
        <v>0</v>
      </c>
      <c r="C96" s="7"/>
      <c r="D96" s="7"/>
      <c r="E96" s="110">
        <v>0</v>
      </c>
      <c r="F96" s="79"/>
      <c r="G96" s="23"/>
      <c r="H96" s="1"/>
      <c r="I96" s="90"/>
      <c r="J96" s="7"/>
      <c r="K96" s="111"/>
      <c r="L96" s="7"/>
      <c r="M96" s="7"/>
      <c r="N96" s="7"/>
      <c r="O96" s="7"/>
      <c r="P96" s="7"/>
      <c r="Q96" s="7"/>
      <c r="R96" s="1"/>
      <c r="S96" s="7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39" s="52" customFormat="1" ht="15" customHeight="1" x14ac:dyDescent="0.35">
      <c r="A97" s="104" t="str">
        <f>"TOTAL Liabilities Accrued as of "&amp;MONTH(B5)&amp;"/"&amp;DAY(B5)</f>
        <v>TOTAL Liabilities Accrued as of 6/22</v>
      </c>
      <c r="B97" s="105"/>
      <c r="C97" s="105"/>
      <c r="D97" s="105"/>
      <c r="E97" s="106">
        <f>SUM(E89:E96)</f>
        <v>3391.9199999999996</v>
      </c>
      <c r="F97" s="88"/>
      <c r="G97" s="23"/>
      <c r="H97" s="1"/>
      <c r="I97" s="1"/>
      <c r="J97" s="31"/>
      <c r="K97" s="7"/>
      <c r="L97" s="7"/>
      <c r="M97" s="7"/>
      <c r="N97" s="7"/>
      <c r="O97" s="7"/>
      <c r="P97" s="7"/>
      <c r="Q97" s="7"/>
      <c r="R97" s="7"/>
      <c r="S97" s="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  <row r="98" spans="1:39" s="52" customFormat="1" ht="15" customHeight="1" x14ac:dyDescent="0.35">
      <c r="A98" s="9"/>
      <c r="B98" s="7"/>
      <c r="C98" s="7"/>
      <c r="D98" s="7"/>
      <c r="E98" s="88"/>
      <c r="F98" s="88"/>
      <c r="G98" s="23"/>
      <c r="H98" s="1"/>
      <c r="I98" s="1"/>
      <c r="J98" s="31"/>
      <c r="K98" s="7"/>
      <c r="L98" s="7"/>
      <c r="M98" s="7"/>
      <c r="N98" s="7"/>
      <c r="O98" s="7"/>
      <c r="P98" s="7"/>
      <c r="Q98" s="7"/>
      <c r="R98" s="7"/>
      <c r="S98" s="7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</row>
    <row r="99" spans="1:39" s="52" customFormat="1" ht="15" customHeight="1" x14ac:dyDescent="0.35">
      <c r="A99" s="7" t="s">
        <v>120</v>
      </c>
      <c r="B99" s="7"/>
      <c r="C99" s="7"/>
      <c r="D99" s="7"/>
      <c r="E99" s="114">
        <v>616534.53560000006</v>
      </c>
      <c r="F99" s="79"/>
      <c r="G99" s="23"/>
      <c r="H99" s="1"/>
      <c r="I99" s="1"/>
      <c r="J99" s="1"/>
      <c r="K99" s="7"/>
      <c r="L99" s="7"/>
      <c r="M99" s="7"/>
      <c r="N99" s="7"/>
      <c r="O99" s="7"/>
      <c r="P99" s="7"/>
      <c r="Q99" s="7"/>
      <c r="R99" s="7"/>
      <c r="S99" s="7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</row>
    <row r="100" spans="1:39" s="52" customFormat="1" ht="15" customHeight="1" x14ac:dyDescent="0.35">
      <c r="A100" s="7" t="s">
        <v>121</v>
      </c>
      <c r="B100" s="7"/>
      <c r="C100" s="7"/>
      <c r="D100" s="7"/>
      <c r="E100" s="115">
        <v>0.02</v>
      </c>
      <c r="F100" s="79"/>
      <c r="G100" s="23"/>
      <c r="H100" s="1"/>
      <c r="I100" s="1"/>
      <c r="J100" s="1"/>
      <c r="K100" s="7"/>
      <c r="L100" s="7"/>
      <c r="M100" s="7"/>
      <c r="N100" s="7"/>
      <c r="O100" s="7"/>
      <c r="P100" s="7"/>
      <c r="Q100" s="7"/>
      <c r="R100" s="7"/>
      <c r="S100" s="7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</row>
    <row r="101" spans="1:39" s="52" customFormat="1" ht="15" customHeight="1" x14ac:dyDescent="0.35">
      <c r="A101" s="1"/>
      <c r="B101" s="7"/>
      <c r="C101" s="7"/>
      <c r="D101" s="7"/>
      <c r="E101" s="79"/>
      <c r="F101" s="79"/>
      <c r="G101" s="23"/>
      <c r="H101" s="1"/>
      <c r="I101" s="1"/>
      <c r="J101" s="1"/>
      <c r="K101" s="7"/>
      <c r="L101" s="7"/>
      <c r="M101" s="7"/>
      <c r="N101" s="7"/>
      <c r="O101" s="7"/>
      <c r="P101" s="7"/>
      <c r="Q101" s="7"/>
      <c r="R101" s="7"/>
      <c r="S101" s="7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</row>
    <row r="102" spans="1:39" s="52" customFormat="1" ht="15" customHeight="1" x14ac:dyDescent="0.35">
      <c r="A102" s="9" t="s">
        <v>122</v>
      </c>
      <c r="B102" s="7"/>
      <c r="C102" s="7"/>
      <c r="D102" s="7"/>
      <c r="E102" s="116">
        <f>E86+E97+E99+E100</f>
        <v>624752.15560000006</v>
      </c>
      <c r="F102" s="79"/>
      <c r="G102" s="23"/>
      <c r="H102" s="9"/>
      <c r="I102" s="7"/>
      <c r="J102" s="7"/>
      <c r="K102" s="7"/>
      <c r="L102" s="88"/>
      <c r="M102" s="7"/>
      <c r="N102" s="7"/>
      <c r="O102" s="7"/>
      <c r="P102" s="7"/>
      <c r="Q102" s="7"/>
      <c r="R102" s="7"/>
      <c r="S102" s="7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</row>
    <row r="103" spans="1:39" s="52" customFormat="1" ht="15" customHeight="1" thickBot="1" x14ac:dyDescent="0.4">
      <c r="A103" s="9"/>
      <c r="B103" s="7"/>
      <c r="C103" s="7"/>
      <c r="D103" s="7"/>
      <c r="E103" s="79"/>
      <c r="F103" s="79"/>
      <c r="G103" s="23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</row>
    <row r="104" spans="1:39" s="52" customFormat="1" ht="15" customHeight="1" thickBot="1" x14ac:dyDescent="0.4">
      <c r="A104" s="9" t="s">
        <v>123</v>
      </c>
      <c r="B104" s="7"/>
      <c r="C104" s="7"/>
      <c r="D104" s="7"/>
      <c r="E104" s="91">
        <f>E72-E102</f>
        <v>75099265.706113383</v>
      </c>
      <c r="F104" s="95"/>
      <c r="G104" s="23"/>
      <c r="H104" s="9"/>
      <c r="I104" s="7"/>
      <c r="J104" s="7"/>
      <c r="K104" s="7"/>
      <c r="L104" s="91"/>
      <c r="M104" s="7"/>
      <c r="N104" s="7"/>
      <c r="O104" s="7"/>
      <c r="P104" s="7"/>
      <c r="Q104" s="7"/>
      <c r="R104" s="7"/>
      <c r="S104" s="7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</row>
    <row r="105" spans="1:39" s="52" customFormat="1" ht="15" customHeight="1" x14ac:dyDescent="0.35">
      <c r="A105" s="9"/>
      <c r="B105" s="7"/>
      <c r="C105" s="7"/>
      <c r="D105" s="7"/>
      <c r="E105" s="79"/>
      <c r="F105" s="79"/>
      <c r="G105" s="23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</row>
    <row r="106" spans="1:39" s="52" customFormat="1" ht="15" customHeight="1" x14ac:dyDescent="0.35">
      <c r="A106" s="7"/>
      <c r="B106" s="7"/>
      <c r="C106" s="7"/>
      <c r="D106" s="25"/>
      <c r="E106" s="79"/>
      <c r="F106" s="79"/>
      <c r="G106" s="23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</row>
    <row r="107" spans="1:39" s="52" customFormat="1" ht="15" customHeight="1" x14ac:dyDescent="0.35">
      <c r="A107" s="7"/>
      <c r="B107" s="7"/>
      <c r="C107" s="7"/>
      <c r="D107" s="7"/>
      <c r="E107" s="79"/>
      <c r="F107" s="79"/>
      <c r="G107" s="23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</row>
    <row r="108" spans="1:39" s="52" customFormat="1" ht="15" customHeight="1" x14ac:dyDescent="0.35">
      <c r="A108" s="7"/>
      <c r="B108" s="7"/>
      <c r="C108" s="7"/>
      <c r="D108" s="7"/>
      <c r="E108" s="117"/>
      <c r="F108" s="79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</row>
    <row r="109" spans="1:39" s="52" customFormat="1" ht="15" customHeight="1" x14ac:dyDescent="0.35">
      <c r="A109" s="7"/>
      <c r="B109" s="7"/>
      <c r="C109" s="7"/>
      <c r="D109" s="7"/>
      <c r="E109" s="79"/>
      <c r="F109" s="79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</row>
    <row r="110" spans="1:39" s="52" customFormat="1" ht="15" customHeight="1" x14ac:dyDescent="0.35">
      <c r="A110" s="7"/>
      <c r="B110" s="7"/>
      <c r="C110" s="7"/>
      <c r="D110" s="7"/>
      <c r="E110" s="79"/>
      <c r="F110" s="79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</row>
    <row r="111" spans="1:39" s="52" customFormat="1" ht="15" customHeight="1" x14ac:dyDescent="0.35">
      <c r="A111" s="7"/>
      <c r="B111" s="7"/>
      <c r="C111" s="7"/>
      <c r="D111" s="1"/>
      <c r="E111" s="31"/>
      <c r="F111" s="79"/>
      <c r="G111" s="7"/>
      <c r="H111" s="88"/>
      <c r="I111" s="7"/>
      <c r="J111" s="7"/>
      <c r="K111" s="7"/>
      <c r="L111" s="90"/>
      <c r="M111" s="118"/>
      <c r="N111" s="7"/>
      <c r="O111" s="7"/>
      <c r="P111" s="7"/>
      <c r="Q111" s="7"/>
      <c r="R111" s="7"/>
      <c r="S111" s="7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</row>
    <row r="112" spans="1:39" s="52" customFormat="1" ht="15" customHeight="1" x14ac:dyDescent="0.35">
      <c r="A112" s="7"/>
      <c r="B112" s="25"/>
      <c r="C112" s="7"/>
      <c r="D112" s="7"/>
      <c r="E112" s="79"/>
      <c r="F112" s="79"/>
      <c r="G112" s="7"/>
      <c r="H112" s="88"/>
      <c r="I112" s="7"/>
      <c r="J112" s="7"/>
      <c r="K112" s="7"/>
      <c r="L112" s="90"/>
      <c r="M112" s="7"/>
      <c r="N112" s="7"/>
      <c r="O112" s="7"/>
      <c r="P112" s="7"/>
      <c r="Q112" s="7"/>
      <c r="R112" s="7"/>
      <c r="S112" s="7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</row>
    <row r="113" spans="1:39" s="52" customFormat="1" ht="15" customHeight="1" x14ac:dyDescent="0.35">
      <c r="A113" s="7"/>
      <c r="B113" s="25"/>
      <c r="C113" s="7"/>
      <c r="D113" s="7"/>
      <c r="E113" s="79"/>
      <c r="F113" s="79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</row>
    <row r="114" spans="1:39" s="52" customFormat="1" ht="15" customHeight="1" x14ac:dyDescent="0.35">
      <c r="A114" s="7"/>
      <c r="B114" s="25"/>
      <c r="C114" s="7"/>
      <c r="D114" s="7"/>
      <c r="E114" s="79"/>
      <c r="F114" s="79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</row>
    <row r="115" spans="1:39" s="52" customFormat="1" ht="15" customHeight="1" x14ac:dyDescent="0.35">
      <c r="A115" s="7"/>
      <c r="B115" s="25"/>
      <c r="C115" s="7"/>
      <c r="D115" s="7"/>
      <c r="E115" s="79"/>
      <c r="F115" s="79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</row>
    <row r="116" spans="1:39" s="52" customFormat="1" ht="15" customHeight="1" x14ac:dyDescent="0.35">
      <c r="A116" s="33"/>
      <c r="B116" s="25"/>
      <c r="C116" s="7"/>
      <c r="D116" s="7"/>
      <c r="E116" s="79"/>
      <c r="F116" s="79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</row>
    <row r="117" spans="1:39" s="52" customFormat="1" ht="15" customHeight="1" x14ac:dyDescent="0.35">
      <c r="A117" s="7"/>
      <c r="B117" s="25"/>
      <c r="C117" s="7"/>
      <c r="D117" s="7"/>
      <c r="E117" s="79"/>
      <c r="F117" s="79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</row>
    <row r="118" spans="1:39" s="52" customFormat="1" ht="15" customHeight="1" x14ac:dyDescent="0.35">
      <c r="A118" s="7"/>
      <c r="B118" s="25"/>
      <c r="C118" s="7"/>
      <c r="D118" s="7"/>
      <c r="E118" s="79"/>
      <c r="F118" s="79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</row>
    <row r="119" spans="1:39" s="52" customFormat="1" ht="15" customHeight="1" x14ac:dyDescent="0.35">
      <c r="A119" s="7"/>
      <c r="B119" s="25"/>
      <c r="C119" s="7"/>
      <c r="D119" s="7"/>
      <c r="E119" s="79"/>
      <c r="F119" s="79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</row>
    <row r="120" spans="1:39" s="52" customFormat="1" ht="15" customHeight="1" x14ac:dyDescent="0.35">
      <c r="A120" s="7"/>
      <c r="B120" s="25"/>
      <c r="C120" s="7"/>
      <c r="D120" s="7"/>
      <c r="E120" s="79"/>
      <c r="F120" s="79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</row>
    <row r="121" spans="1:39" s="52" customFormat="1" ht="15" customHeight="1" x14ac:dyDescent="0.35">
      <c r="A121" s="7"/>
      <c r="B121" s="25"/>
      <c r="C121" s="7"/>
      <c r="D121" s="7"/>
      <c r="E121" s="79"/>
      <c r="F121" s="79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</row>
    <row r="122" spans="1:39" s="52" customFormat="1" ht="15" customHeight="1" x14ac:dyDescent="0.35">
      <c r="A122" s="7"/>
      <c r="B122" s="25"/>
      <c r="C122" s="7"/>
      <c r="D122" s="7"/>
      <c r="E122" s="79"/>
      <c r="F122" s="79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39" s="52" customFormat="1" ht="15" customHeight="1" x14ac:dyDescent="0.35">
      <c r="A123" s="7"/>
      <c r="B123" s="25"/>
      <c r="C123" s="7"/>
      <c r="D123" s="7"/>
      <c r="E123" s="79"/>
      <c r="F123" s="79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39" s="52" customFormat="1" ht="15" customHeight="1" x14ac:dyDescent="0.35">
      <c r="A124" s="7"/>
      <c r="B124" s="25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39" s="52" customFormat="1" ht="15" customHeight="1" x14ac:dyDescent="0.35">
      <c r="A125" s="7"/>
      <c r="B125" s="25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39" s="52" customFormat="1" ht="15" customHeight="1" x14ac:dyDescent="0.35">
      <c r="A126" s="7"/>
      <c r="B126" s="25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</row>
    <row r="127" spans="1:39" s="52" customFormat="1" ht="15" customHeight="1" x14ac:dyDescent="0.35">
      <c r="A127" s="7"/>
      <c r="B127" s="25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</row>
    <row r="128" spans="1:39" s="52" customFormat="1" ht="15" customHeight="1" x14ac:dyDescent="0.35">
      <c r="A128" s="7"/>
      <c r="B128" s="25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</row>
    <row r="129" spans="1:39" s="52" customFormat="1" ht="15" customHeight="1" x14ac:dyDescent="0.35">
      <c r="A129" s="7"/>
      <c r="B129" s="25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</row>
    <row r="130" spans="1:39" s="52" customFormat="1" ht="15" customHeight="1" x14ac:dyDescent="0.35">
      <c r="A130" s="7"/>
      <c r="B130" s="25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</row>
    <row r="131" spans="1:39" s="52" customFormat="1" ht="15" customHeight="1" x14ac:dyDescent="0.35">
      <c r="A131" s="7"/>
      <c r="B131" s="25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</row>
    <row r="132" spans="1:39" s="52" customFormat="1" ht="15" customHeight="1" x14ac:dyDescent="0.35">
      <c r="A132" s="7"/>
      <c r="B132" s="25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</row>
    <row r="133" spans="1:39" s="52" customFormat="1" ht="15" customHeight="1" x14ac:dyDescent="0.35">
      <c r="A133" s="7"/>
      <c r="B133" s="25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</row>
    <row r="134" spans="1:39" s="52" customFormat="1" ht="15" customHeight="1" x14ac:dyDescent="0.35">
      <c r="A134" s="7"/>
      <c r="B134" s="25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</row>
    <row r="135" spans="1:39" s="52" customFormat="1" ht="15" customHeight="1" x14ac:dyDescent="0.35">
      <c r="A135" s="7"/>
      <c r="B135" s="25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</row>
    <row r="136" spans="1:39" s="52" customFormat="1" ht="15" customHeight="1" x14ac:dyDescent="0.35">
      <c r="A136" s="7"/>
      <c r="B136" s="25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</row>
    <row r="137" spans="1:39" s="52" customFormat="1" ht="15" customHeight="1" x14ac:dyDescent="0.35">
      <c r="A137" s="7"/>
      <c r="B137" s="25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1:39" s="52" customFormat="1" ht="15" customHeight="1" x14ac:dyDescent="0.35">
      <c r="A138" s="7"/>
      <c r="B138" s="25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1:39" s="52" customFormat="1" ht="15" customHeight="1" x14ac:dyDescent="0.35">
      <c r="A139" s="7"/>
      <c r="B139" s="25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</row>
    <row r="140" spans="1:39" s="52" customFormat="1" ht="15" customHeight="1" x14ac:dyDescent="0.35">
      <c r="A140" s="7"/>
      <c r="B140" s="25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</row>
    <row r="141" spans="1:39" s="52" customFormat="1" ht="15" customHeight="1" x14ac:dyDescent="0.35">
      <c r="A141" s="7"/>
      <c r="B141" s="25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</row>
    <row r="142" spans="1:39" s="52" customFormat="1" ht="15" customHeight="1" x14ac:dyDescent="0.35">
      <c r="A142" s="7"/>
      <c r="B142" s="25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</row>
    <row r="143" spans="1:39" s="52" customFormat="1" ht="15" customHeight="1" x14ac:dyDescent="0.35">
      <c r="A143" s="7"/>
      <c r="B143" s="25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</row>
    <row r="144" spans="1:39" s="52" customFormat="1" ht="15" customHeight="1" x14ac:dyDescent="0.35">
      <c r="A144" s="7"/>
      <c r="B144" s="25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</row>
    <row r="145" spans="1:39" s="52" customFormat="1" ht="15" customHeight="1" x14ac:dyDescent="0.35">
      <c r="A145" s="7"/>
      <c r="B145" s="25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</row>
    <row r="146" spans="1:39" s="52" customFormat="1" ht="15" customHeight="1" x14ac:dyDescent="0.35">
      <c r="A146" s="7"/>
      <c r="B146" s="25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</row>
    <row r="147" spans="1:39" s="52" customFormat="1" ht="15" customHeight="1" x14ac:dyDescent="0.35">
      <c r="A147" s="7"/>
      <c r="B147" s="25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</row>
    <row r="148" spans="1:39" s="52" customFormat="1" ht="15" customHeight="1" x14ac:dyDescent="0.35">
      <c r="A148" s="7"/>
      <c r="B148" s="25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</row>
    <row r="149" spans="1:39" s="52" customFormat="1" ht="15" customHeight="1" x14ac:dyDescent="0.35">
      <c r="A149" s="7"/>
      <c r="B149" s="25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</row>
    <row r="150" spans="1:39" s="52" customFormat="1" ht="15" customHeight="1" x14ac:dyDescent="0.35">
      <c r="A150" s="7"/>
      <c r="B150" s="25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:39" s="52" customFormat="1" ht="15" customHeight="1" x14ac:dyDescent="0.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  <row r="152" spans="1:39" s="52" customFormat="1" ht="15" customHeight="1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</row>
    <row r="153" spans="1:39" s="52" customFormat="1" ht="15" customHeight="1" x14ac:dyDescent="0.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</row>
    <row r="154" spans="1:39" s="52" customFormat="1" ht="15" customHeight="1" x14ac:dyDescent="0.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</row>
    <row r="155" spans="1:39" s="52" customFormat="1" ht="15" customHeight="1" x14ac:dyDescent="0.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</row>
    <row r="156" spans="1:39" s="52" customFormat="1" ht="15" customHeight="1" x14ac:dyDescent="0.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1"/>
      <c r="N156" s="7"/>
      <c r="O156" s="7"/>
      <c r="P156" s="7"/>
      <c r="Q156" s="7"/>
      <c r="R156" s="7"/>
      <c r="S156" s="7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</row>
    <row r="157" spans="1:39" s="52" customFormat="1" ht="1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</row>
    <row r="158" spans="1:39" s="52" customFormat="1" ht="1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</row>
    <row r="159" spans="1:39" s="52" customFormat="1" ht="1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</row>
    <row r="160" spans="1:39" s="52" customFormat="1" ht="1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</row>
    <row r="161" spans="1:39" s="52" customFormat="1" ht="1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</row>
    <row r="162" spans="1:39" s="52" customFormat="1" ht="1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</row>
    <row r="163" spans="1:39" s="52" customFormat="1" ht="1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</row>
    <row r="164" spans="1:39" s="52" customFormat="1" ht="1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</row>
    <row r="165" spans="1:39" s="52" customFormat="1" ht="1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</row>
    <row r="166" spans="1:39" s="52" customFormat="1" ht="1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</row>
    <row r="167" spans="1:39" s="52" customFormat="1" ht="1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</row>
    <row r="168" spans="1:39" s="52" customFormat="1" ht="1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</row>
    <row r="169" spans="1:39" s="52" customFormat="1" ht="1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</row>
    <row r="170" spans="1:39" s="52" customFormat="1" ht="1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</row>
    <row r="171" spans="1:39" s="52" customFormat="1" ht="1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</row>
    <row r="172" spans="1:39" s="52" customFormat="1" ht="1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</row>
    <row r="173" spans="1:39" s="52" customFormat="1" ht="1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</row>
    <row r="174" spans="1:39" s="52" customFormat="1" ht="1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</row>
    <row r="175" spans="1:39" s="52" customFormat="1" ht="1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</row>
    <row r="176" spans="1:39" s="52" customFormat="1" ht="1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</row>
    <row r="177" spans="1:39" s="52" customFormat="1" ht="1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</row>
    <row r="178" spans="1:39" s="52" customFormat="1" ht="1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</row>
    <row r="179" spans="1:39" s="52" customFormat="1" ht="1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</row>
    <row r="180" spans="1:39" s="52" customFormat="1" ht="1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</row>
    <row r="181" spans="1:39" s="52" customFormat="1" ht="1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</row>
    <row r="182" spans="1:39" s="52" customFormat="1" ht="1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</row>
    <row r="183" spans="1:39" s="52" customFormat="1" ht="1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</row>
    <row r="184" spans="1:39" s="52" customFormat="1" ht="1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</row>
    <row r="185" spans="1:39" s="52" customFormat="1" ht="1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</row>
    <row r="186" spans="1:39" s="52" customFormat="1" ht="1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</row>
    <row r="187" spans="1:39" s="52" customFormat="1" ht="1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</row>
    <row r="188" spans="1:39" s="52" customFormat="1" ht="1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</row>
    <row r="189" spans="1:39" s="52" customFormat="1" ht="1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</row>
    <row r="190" spans="1:39" s="52" customFormat="1" ht="1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</row>
    <row r="191" spans="1:39" s="52" customFormat="1" ht="1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</row>
    <row r="192" spans="1:39" s="52" customFormat="1" ht="1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</row>
    <row r="193" spans="1:39" s="52" customFormat="1" ht="1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</row>
    <row r="194" spans="1:39" s="52" customFormat="1" ht="1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</row>
    <row r="195" spans="1:39" s="52" customFormat="1" ht="1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</row>
    <row r="196" spans="1:39" s="52" customFormat="1" ht="1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</row>
    <row r="197" spans="1:39" s="52" customFormat="1" ht="1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</row>
    <row r="198" spans="1:39" s="52" customFormat="1" ht="1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</row>
    <row r="199" spans="1:39" s="52" customFormat="1" ht="1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</row>
    <row r="200" spans="1:39" s="52" customFormat="1" ht="1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</row>
    <row r="201" spans="1:39" s="52" customFormat="1" ht="1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</row>
    <row r="202" spans="1:39" s="52" customFormat="1" ht="1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</row>
    <row r="203" spans="1:39" s="52" customFormat="1" ht="1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</row>
    <row r="204" spans="1:39" s="52" customFormat="1" ht="1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</row>
    <row r="205" spans="1:39" s="52" customFormat="1" ht="1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</row>
    <row r="206" spans="1:39" s="52" customFormat="1" ht="1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</row>
    <row r="207" spans="1:39" s="52" customFormat="1" ht="1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</row>
    <row r="208" spans="1:39" s="52" customFormat="1" ht="1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</row>
    <row r="209" spans="1:39" s="52" customFormat="1" ht="1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</row>
    <row r="210" spans="1:39" s="52" customFormat="1" ht="1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</row>
    <row r="211" spans="1:39" s="52" customFormat="1" ht="1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</row>
    <row r="212" spans="1:39" s="52" customFormat="1" ht="1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</row>
    <row r="213" spans="1:39" s="52" customFormat="1" ht="1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</row>
    <row r="214" spans="1:39" s="52" customFormat="1" ht="1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</row>
    <row r="215" spans="1:39" s="52" customFormat="1" ht="1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</row>
    <row r="216" spans="1:39" s="52" customFormat="1" ht="1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</row>
    <row r="217" spans="1:39" s="52" customFormat="1" ht="1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</row>
    <row r="218" spans="1:39" s="52" customFormat="1" ht="1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</row>
    <row r="219" spans="1:39" s="52" customFormat="1" ht="1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</row>
    <row r="220" spans="1:39" s="52" customFormat="1" ht="1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</row>
    <row r="221" spans="1:39" s="52" customFormat="1" ht="1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</row>
    <row r="222" spans="1:39" s="52" customFormat="1" ht="1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</row>
    <row r="223" spans="1:39" s="52" customFormat="1" ht="1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</row>
    <row r="224" spans="1:39" s="52" customFormat="1" ht="1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</row>
    <row r="225" spans="1:39" s="52" customFormat="1" ht="1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</row>
    <row r="226" spans="1:39" s="52" customFormat="1" ht="1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</row>
    <row r="227" spans="1:39" s="52" customFormat="1" ht="1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</row>
    <row r="228" spans="1:39" s="52" customFormat="1" ht="1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</row>
    <row r="229" spans="1:39" s="52" customFormat="1" ht="1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</row>
    <row r="230" spans="1:39" s="52" customFormat="1" ht="1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</row>
    <row r="231" spans="1:39" s="52" customFormat="1" ht="1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</row>
    <row r="232" spans="1:39" s="52" customFormat="1" ht="1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</row>
    <row r="233" spans="1:39" s="52" customFormat="1" ht="1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</row>
    <row r="234" spans="1:39" s="52" customFormat="1" ht="1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</row>
    <row r="235" spans="1:39" s="52" customFormat="1" ht="1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</row>
    <row r="236" spans="1:39" s="52" customFormat="1" ht="1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</row>
    <row r="237" spans="1:39" s="52" customFormat="1" ht="1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</row>
    <row r="238" spans="1:39" s="52" customFormat="1" ht="1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</row>
    <row r="239" spans="1:39" s="52" customFormat="1" ht="1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</row>
    <row r="240" spans="1:39" s="52" customFormat="1" ht="1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</row>
    <row r="241" spans="1:39" s="52" customFormat="1" ht="1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</row>
    <row r="242" spans="1:39" s="52" customFormat="1" ht="1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</row>
    <row r="243" spans="1:39" s="52" customFormat="1" ht="1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</row>
    <row r="244" spans="1:39" s="52" customFormat="1" ht="1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</row>
    <row r="245" spans="1:39" s="52" customFormat="1" ht="1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</row>
    <row r="246" spans="1:39" s="52" customFormat="1" ht="1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</row>
    <row r="247" spans="1:39" s="52" customFormat="1" ht="1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</row>
    <row r="248" spans="1:39" s="52" customFormat="1" ht="1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</row>
    <row r="249" spans="1:39" s="52" customFormat="1" ht="1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</row>
    <row r="250" spans="1:39" s="52" customFormat="1" ht="1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</row>
    <row r="251" spans="1:39" s="52" customFormat="1" ht="1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</row>
    <row r="252" spans="1:39" s="52" customFormat="1" ht="1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</row>
    <row r="253" spans="1:39" s="52" customFormat="1" ht="1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</row>
    <row r="254" spans="1:39" s="52" customFormat="1" ht="1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</row>
    <row r="255" spans="1:39" s="52" customFormat="1" ht="1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</row>
    <row r="256" spans="1:39" s="52" customFormat="1" ht="1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</row>
    <row r="257" spans="1:39" s="52" customFormat="1" ht="1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</row>
    <row r="258" spans="1:39" s="52" customFormat="1" ht="1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</row>
    <row r="259" spans="1:39" s="52" customFormat="1" ht="1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</row>
    <row r="260" spans="1:39" s="52" customFormat="1" ht="1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</row>
    <row r="261" spans="1:39" s="52" customFormat="1" ht="1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</row>
    <row r="262" spans="1:39" s="52" customFormat="1" ht="1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</row>
    <row r="263" spans="1:39" s="52" customFormat="1" ht="1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</row>
    <row r="264" spans="1:39" s="52" customFormat="1" ht="1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</row>
    <row r="265" spans="1:39" s="52" customFormat="1" ht="1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</row>
    <row r="266" spans="1:39" s="52" customFormat="1" ht="1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</row>
    <row r="267" spans="1:39" s="52" customFormat="1" ht="1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</row>
    <row r="268" spans="1:39" s="52" customFormat="1" ht="1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</row>
    <row r="269" spans="1:39" s="52" customFormat="1" ht="1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</row>
    <row r="270" spans="1:39" s="52" customFormat="1" ht="1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</row>
    <row r="271" spans="1:39" s="52" customFormat="1" ht="1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</row>
    <row r="272" spans="1:39" s="52" customFormat="1" ht="1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</row>
    <row r="273" spans="1:39" s="52" customFormat="1" ht="1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</row>
    <row r="274" spans="1:39" s="52" customFormat="1" ht="1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</row>
    <row r="275" spans="1:39" s="52" customFormat="1" ht="1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</row>
    <row r="276" spans="1:39" s="52" customFormat="1" ht="1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</row>
    <row r="277" spans="1:39" s="52" customFormat="1" ht="1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</row>
    <row r="278" spans="1:39" s="52" customFormat="1" ht="1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</row>
    <row r="279" spans="1:39" s="52" customFormat="1" ht="1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</row>
    <row r="280" spans="1:39" s="52" customFormat="1" ht="1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</row>
    <row r="281" spans="1:39" s="52" customFormat="1" ht="1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</row>
    <row r="282" spans="1:39" s="52" customFormat="1" ht="1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</row>
    <row r="283" spans="1:39" s="52" customFormat="1" ht="1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</row>
    <row r="284" spans="1:39" s="52" customFormat="1" ht="1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</row>
    <row r="285" spans="1:39" s="52" customFormat="1" ht="1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</row>
    <row r="286" spans="1:39" s="52" customFormat="1" ht="1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</row>
    <row r="287" spans="1:39" ht="1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</row>
    <row r="288" spans="1:39" ht="1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</row>
    <row r="289" spans="1:39" ht="1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</row>
    <row r="290" spans="1:39" ht="1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</row>
    <row r="291" spans="1:39" ht="1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</row>
    <row r="292" spans="1:39" ht="1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</row>
    <row r="293" spans="1:39" ht="1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</row>
    <row r="294" spans="1:39" ht="1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</row>
    <row r="295" spans="1:39" ht="1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</row>
    <row r="296" spans="1:39" ht="1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</row>
    <row r="297" spans="1:39" ht="1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</row>
    <row r="298" spans="1:39" ht="1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</row>
    <row r="299" spans="1:39" ht="1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</row>
    <row r="300" spans="1:39" ht="1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</row>
    <row r="301" spans="1:39" ht="1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</row>
    <row r="302" spans="1:39" ht="1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</row>
    <row r="303" spans="1:39" ht="1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</row>
    <row r="304" spans="1:39" ht="1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</row>
    <row r="305" spans="1:39" ht="1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</row>
    <row r="306" spans="1:39" ht="1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</row>
    <row r="307" spans="1:39" ht="1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</row>
    <row r="308" spans="1:39" ht="1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</row>
    <row r="309" spans="1:39" ht="1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</row>
    <row r="310" spans="1:39" ht="1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</row>
    <row r="311" spans="1:39" ht="1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</row>
    <row r="312" spans="1:39" ht="1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</row>
    <row r="313" spans="1:39" ht="1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</row>
    <row r="314" spans="1:39" ht="1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</row>
    <row r="315" spans="1:39" ht="1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</row>
    <row r="316" spans="1:39" ht="1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</row>
    <row r="317" spans="1:39" ht="1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</row>
    <row r="318" spans="1:39" ht="1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</row>
    <row r="319" spans="1:39" ht="1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</row>
    <row r="320" spans="1:39" ht="1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</row>
    <row r="321" spans="1:39" ht="1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</row>
    <row r="322" spans="1:39" ht="1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</row>
    <row r="323" spans="1:39" ht="1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</row>
    <row r="324" spans="1:39" ht="1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</row>
    <row r="325" spans="1:39" ht="1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</row>
    <row r="326" spans="1:39" ht="1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</row>
    <row r="327" spans="1:39" ht="1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</row>
    <row r="328" spans="1:39" ht="1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</row>
    <row r="329" spans="1:39" ht="1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</row>
    <row r="330" spans="1:39" ht="1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</row>
    <row r="331" spans="1:39" ht="1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</row>
    <row r="332" spans="1:39" ht="1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</row>
    <row r="333" spans="1:39" ht="1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</row>
    <row r="334" spans="1:39" ht="1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</row>
    <row r="335" spans="1:39" ht="1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</row>
    <row r="336" spans="1:39" ht="1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</row>
    <row r="337" spans="1:39" ht="1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</row>
    <row r="338" spans="1:39" ht="1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</row>
    <row r="339" spans="1:39" ht="1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</row>
    <row r="340" spans="1:39" ht="1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</row>
    <row r="341" spans="1:39" ht="1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</row>
    <row r="342" spans="1:39" ht="1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</row>
    <row r="343" spans="1:39" ht="1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</row>
    <row r="344" spans="1:39" ht="1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</row>
    <row r="345" spans="1:39" ht="1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</row>
    <row r="346" spans="1:39" ht="1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</row>
    <row r="347" spans="1:39" ht="1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</row>
    <row r="348" spans="1:39" ht="1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</row>
    <row r="349" spans="1:39" ht="1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</row>
    <row r="350" spans="1:39" ht="1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</row>
    <row r="351" spans="1:39" ht="1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</row>
    <row r="352" spans="1:39" ht="1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</row>
    <row r="353" spans="1:39" ht="1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</row>
    <row r="354" spans="1:39" ht="1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</row>
    <row r="355" spans="1:39" ht="1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</row>
    <row r="356" spans="1:39" ht="1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</row>
    <row r="357" spans="1:39" ht="1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</row>
    <row r="358" spans="1:39" ht="1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</row>
    <row r="359" spans="1:39" ht="1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</row>
    <row r="360" spans="1:39" ht="1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</row>
    <row r="361" spans="1:39" ht="1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</row>
    <row r="362" spans="1:39" ht="1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</row>
    <row r="363" spans="1:39" ht="1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</row>
    <row r="364" spans="1:39" ht="1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</row>
    <row r="365" spans="1:39" ht="1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</row>
    <row r="366" spans="1:39" ht="1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</row>
    <row r="367" spans="1:39" ht="1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</row>
    <row r="368" spans="1:39" ht="1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</row>
    <row r="369" spans="1:39" ht="1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</row>
    <row r="370" spans="1:39" ht="1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</row>
    <row r="371" spans="1:39" ht="1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</row>
    <row r="372" spans="1:39" ht="1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</row>
    <row r="373" spans="1:39" ht="1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</row>
    <row r="374" spans="1:39" ht="1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</row>
    <row r="375" spans="1:39" ht="1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</row>
    <row r="376" spans="1:39" ht="1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</row>
    <row r="377" spans="1:39" ht="1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</row>
    <row r="378" spans="1:39" ht="1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</row>
    <row r="379" spans="1:39" ht="1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</row>
    <row r="380" spans="1:39" ht="1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</row>
    <row r="381" spans="1:39" ht="1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</row>
    <row r="382" spans="1:39" ht="1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</row>
    <row r="383" spans="1:39" ht="1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</row>
    <row r="384" spans="1:39" ht="1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</row>
    <row r="385" spans="1:39" ht="1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</row>
    <row r="386" spans="1:39" ht="1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</row>
    <row r="387" spans="1:39" ht="1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</row>
    <row r="388" spans="1:39" ht="1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</row>
    <row r="389" spans="1:39" ht="1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</row>
    <row r="390" spans="1:39" ht="1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</row>
    <row r="391" spans="1:39" ht="1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</row>
    <row r="392" spans="1:39" ht="1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</row>
    <row r="393" spans="1:39" ht="1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</row>
    <row r="394" spans="1:39" ht="1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</row>
    <row r="395" spans="1:39" ht="1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</row>
    <row r="396" spans="1:39" ht="1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</row>
    <row r="397" spans="1:39" ht="1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</row>
    <row r="398" spans="1:39" ht="1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</row>
    <row r="399" spans="1:39" ht="1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</row>
    <row r="400" spans="1:39" ht="1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</row>
    <row r="401" spans="1:39" ht="1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</row>
    <row r="402" spans="1:39" ht="1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</row>
    <row r="403" spans="1:39" ht="1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</row>
    <row r="404" spans="1:39" ht="1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</row>
    <row r="405" spans="1:39" ht="1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</row>
    <row r="406" spans="1:39" ht="1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</row>
    <row r="407" spans="1:39" ht="1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</row>
    <row r="408" spans="1:39" ht="1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</row>
    <row r="409" spans="1:39" ht="1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</row>
    <row r="410" spans="1:39" ht="1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</row>
    <row r="411" spans="1:39" ht="1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</row>
    <row r="412" spans="1:39" ht="1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</row>
    <row r="413" spans="1:39" ht="1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</row>
    <row r="414" spans="1:39" ht="1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</row>
    <row r="415" spans="1:39" ht="1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</row>
    <row r="416" spans="1:39" ht="1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</row>
    <row r="417" spans="1:39" ht="1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</row>
    <row r="418" spans="1:39" ht="1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</row>
    <row r="419" spans="1:39" ht="1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</row>
    <row r="420" spans="1:39" ht="1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</row>
    <row r="421" spans="1:39" ht="1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</row>
    <row r="422" spans="1:39" ht="1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</row>
    <row r="423" spans="1:39" ht="1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</row>
    <row r="424" spans="1:39" ht="1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</row>
    <row r="425" spans="1:39" ht="1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</row>
    <row r="426" spans="1:39" ht="1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</row>
    <row r="427" spans="1:39" ht="1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</row>
    <row r="428" spans="1:39" ht="1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</row>
    <row r="429" spans="1:39" ht="1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</row>
    <row r="430" spans="1:39" ht="1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</row>
    <row r="431" spans="1:39" ht="1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</row>
    <row r="432" spans="1:39" ht="1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</row>
    <row r="433" spans="1:39" ht="1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</row>
    <row r="434" spans="1:39" ht="1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</row>
    <row r="435" spans="1:39" ht="1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</row>
    <row r="436" spans="1:39" ht="1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</row>
    <row r="437" spans="1:39" ht="1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</row>
    <row r="438" spans="1:39" ht="1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</row>
    <row r="439" spans="1:39" ht="1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</row>
    <row r="440" spans="1:39" ht="1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</row>
    <row r="441" spans="1:39" ht="1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</row>
    <row r="442" spans="1:39" ht="1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</row>
    <row r="443" spans="1:39" ht="1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</row>
    <row r="444" spans="1:39" ht="1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</row>
    <row r="445" spans="1:39" ht="1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</row>
    <row r="446" spans="1:39" ht="1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</row>
    <row r="447" spans="1:39" ht="1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</row>
    <row r="448" spans="1:39" ht="1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</row>
    <row r="449" spans="1:39" ht="1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</row>
    <row r="450" spans="1:39" ht="1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</row>
    <row r="451" spans="1:39" ht="1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</row>
    <row r="452" spans="1:39" ht="1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</row>
    <row r="453" spans="1:39" ht="1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</row>
    <row r="454" spans="1:39" ht="1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</row>
    <row r="455" spans="1:39" ht="1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</row>
    <row r="456" spans="1:39" ht="1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</row>
    <row r="457" spans="1:39" ht="1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</row>
    <row r="458" spans="1:39" ht="1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</row>
    <row r="459" spans="1:39" ht="1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</row>
    <row r="460" spans="1:39" ht="1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</row>
    <row r="461" spans="1:39" ht="1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</row>
    <row r="462" spans="1:39" ht="1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</row>
    <row r="463" spans="1:39" ht="1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</row>
    <row r="464" spans="1:39" ht="1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</row>
    <row r="465" spans="1:39" ht="1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</row>
    <row r="466" spans="1:39" ht="1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</row>
    <row r="467" spans="1:39" ht="1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</row>
    <row r="468" spans="1:39" ht="1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</row>
    <row r="469" spans="1:39" ht="1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</row>
    <row r="470" spans="1:39" ht="1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</row>
    <row r="471" spans="1:39" ht="1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</row>
    <row r="472" spans="1:39" ht="1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</row>
    <row r="473" spans="1:39" ht="1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</row>
    <row r="474" spans="1:39" ht="1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</row>
    <row r="475" spans="1:39" ht="1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</row>
    <row r="476" spans="1:39" ht="1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</row>
    <row r="477" spans="1:39" ht="1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</row>
    <row r="478" spans="1:39" ht="1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</row>
    <row r="479" spans="1:39" ht="1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</row>
    <row r="480" spans="1:39" ht="1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</row>
    <row r="481" spans="1:39" ht="1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</row>
    <row r="482" spans="1:39" ht="1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</row>
    <row r="483" spans="1:39" ht="1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</row>
    <row r="484" spans="1:39" ht="1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</row>
    <row r="485" spans="1:39" ht="1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</row>
    <row r="486" spans="1:39" ht="1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</row>
    <row r="487" spans="1:39" ht="1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</row>
    <row r="488" spans="1:39" ht="1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</row>
    <row r="489" spans="1:39" ht="1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</row>
    <row r="490" spans="1:39" ht="1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</row>
    <row r="491" spans="1:39" ht="1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</row>
    <row r="492" spans="1:39" ht="1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</row>
    <row r="493" spans="1:39" ht="1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</row>
    <row r="494" spans="1:39" ht="1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</row>
    <row r="495" spans="1:39" ht="1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</row>
    <row r="496" spans="1:39" ht="1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</row>
    <row r="497" spans="1:39" ht="1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</row>
    <row r="498" spans="1:39" ht="1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</row>
    <row r="499" spans="1:39" ht="1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</row>
    <row r="500" spans="1:39" ht="1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</row>
    <row r="501" spans="1:39" ht="15" customHeight="1" x14ac:dyDescent="0.3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</row>
    <row r="502" spans="1:39" ht="15" customHeight="1" x14ac:dyDescent="0.3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</row>
    <row r="503" spans="1:39" ht="15" customHeight="1" x14ac:dyDescent="0.3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</row>
  </sheetData>
  <mergeCells count="3">
    <mergeCell ref="B8:E8"/>
    <mergeCell ref="I8:L8"/>
    <mergeCell ref="B63:E6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36ED-236A-48A3-973A-84922F9F537D}">
  <dimension ref="A1:BE503"/>
  <sheetViews>
    <sheetView showGridLines="0" topLeftCell="A46" zoomScale="80" zoomScaleNormal="80" workbookViewId="0">
      <selection activeCell="E97" activeCellId="1" sqref="E86 E97"/>
    </sheetView>
  </sheetViews>
  <sheetFormatPr defaultColWidth="9.15234375" defaultRowHeight="15" customHeight="1" x14ac:dyDescent="0.35"/>
  <cols>
    <col min="1" max="1" width="19.15234375" style="54" customWidth="1"/>
    <col min="2" max="2" width="14.69140625" style="54" customWidth="1"/>
    <col min="3" max="3" width="12.53515625" style="54" customWidth="1"/>
    <col min="4" max="4" width="21.53515625" style="54" customWidth="1"/>
    <col min="5" max="5" width="18.84375" style="54" bestFit="1" customWidth="1"/>
    <col min="6" max="7" width="3.69140625" style="54" customWidth="1"/>
    <col min="8" max="8" width="16.53515625" style="54" bestFit="1" customWidth="1"/>
    <col min="9" max="9" width="11.69140625" style="54" customWidth="1"/>
    <col min="10" max="10" width="11.84375" style="54" customWidth="1"/>
    <col min="11" max="11" width="15.15234375" style="54" bestFit="1" customWidth="1"/>
    <col min="12" max="12" width="16.3046875" style="54" bestFit="1" customWidth="1"/>
    <col min="13" max="13" width="17.69140625" style="54" bestFit="1" customWidth="1"/>
    <col min="14" max="14" width="3" style="54" customWidth="1"/>
    <col min="15" max="15" width="13.3046875" style="54" customWidth="1"/>
    <col min="16" max="16" width="10" style="54" customWidth="1"/>
    <col min="17" max="17" width="7" style="54" bestFit="1" customWidth="1"/>
    <col min="18" max="18" width="17.3828125" style="54" bestFit="1" customWidth="1"/>
    <col min="19" max="19" width="16.53515625" style="54" bestFit="1" customWidth="1"/>
    <col min="20" max="20" width="18.15234375" style="54" bestFit="1" customWidth="1"/>
    <col min="21" max="21" width="15.15234375" style="54" bestFit="1" customWidth="1"/>
    <col min="22" max="22" width="16.53515625" style="54" bestFit="1" customWidth="1"/>
    <col min="23" max="16384" width="9.15234375" style="54"/>
  </cols>
  <sheetData>
    <row r="1" spans="1:57" ht="49.5" customHeight="1" thickBot="1" x14ac:dyDescent="0.4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</row>
    <row r="2" spans="1:57" s="52" customFormat="1" ht="24" thickTop="1" thickBot="1" x14ac:dyDescent="0.65">
      <c r="A2" s="3" t="s">
        <v>16</v>
      </c>
      <c r="B2" s="4"/>
      <c r="C2" s="4"/>
      <c r="D2" s="3" t="s">
        <v>46</v>
      </c>
      <c r="E2" s="4"/>
      <c r="F2" s="4"/>
      <c r="G2" s="4"/>
      <c r="H2" s="64"/>
      <c r="I2" s="64"/>
      <c r="J2" s="4"/>
      <c r="K2" s="64"/>
      <c r="L2" s="64"/>
      <c r="M2" s="4"/>
      <c r="N2" s="4"/>
      <c r="O2" s="4"/>
      <c r="P2" s="4"/>
      <c r="Q2" s="4"/>
      <c r="R2" s="4"/>
      <c r="S2" s="65" t="s">
        <v>47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</row>
    <row r="3" spans="1:57" s="52" customFormat="1" ht="15" customHeight="1" thickTop="1" x14ac:dyDescent="0.35">
      <c r="A3" s="7" t="s">
        <v>14</v>
      </c>
      <c r="B3" s="8">
        <v>45107</v>
      </c>
      <c r="C3" s="5"/>
      <c r="D3" s="6"/>
      <c r="E3" s="5"/>
      <c r="F3" s="5"/>
      <c r="G3" s="5"/>
      <c r="H3" s="66">
        <v>564653668.31999993</v>
      </c>
      <c r="I3" s="67" t="s">
        <v>48</v>
      </c>
      <c r="J3" s="5"/>
      <c r="K3" s="68" t="s">
        <v>49</v>
      </c>
      <c r="L3" s="69">
        <v>360</v>
      </c>
      <c r="M3" s="5"/>
      <c r="N3" s="5"/>
      <c r="O3" s="5"/>
      <c r="P3" s="5"/>
      <c r="Q3" s="5"/>
      <c r="R3" s="5"/>
      <c r="S3" s="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</row>
    <row r="4" spans="1:57" s="52" customFormat="1" ht="15" customHeight="1" thickBot="1" x14ac:dyDescent="0.4">
      <c r="A4" s="7" t="s">
        <v>50</v>
      </c>
      <c r="B4" s="8">
        <v>45092</v>
      </c>
      <c r="C4" s="5"/>
      <c r="D4" s="5"/>
      <c r="E4" s="5"/>
      <c r="F4" s="5"/>
      <c r="G4" s="5"/>
      <c r="H4" s="70">
        <f>+E104</f>
        <v>576011289.72939885</v>
      </c>
      <c r="I4" s="71" t="s">
        <v>51</v>
      </c>
      <c r="J4" s="5"/>
      <c r="K4" s="72" t="s">
        <v>52</v>
      </c>
      <c r="L4" s="73">
        <v>0.9825982107476664</v>
      </c>
      <c r="M4" s="5"/>
      <c r="N4" s="74"/>
      <c r="O4" s="5"/>
      <c r="P4" s="5"/>
      <c r="Q4" s="5"/>
      <c r="R4" s="5"/>
      <c r="S4" s="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</row>
    <row r="5" spans="1:57" s="52" customFormat="1" ht="15" customHeight="1" thickBot="1" x14ac:dyDescent="0.4">
      <c r="A5" s="7" t="s">
        <v>53</v>
      </c>
      <c r="B5" s="8">
        <v>45099</v>
      </c>
      <c r="C5" s="5"/>
      <c r="D5" s="5"/>
      <c r="E5" s="5"/>
      <c r="F5" s="5"/>
      <c r="G5" s="5"/>
      <c r="H5" s="75">
        <f>(H4*L4/H3-1)*L3/(B3-B4)</f>
        <v>5.6700002004360428E-2</v>
      </c>
      <c r="I5" s="76" t="s">
        <v>54</v>
      </c>
      <c r="J5" s="5"/>
      <c r="K5" s="5"/>
      <c r="L5" s="5"/>
      <c r="M5" s="5"/>
      <c r="N5" s="74"/>
      <c r="O5" s="5"/>
      <c r="P5" s="5"/>
      <c r="Q5"/>
      <c r="R5"/>
      <c r="S5"/>
      <c r="T5"/>
      <c r="U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</row>
    <row r="6" spans="1:57" s="52" customFormat="1" ht="15" customHeight="1" x14ac:dyDescent="0.35">
      <c r="A6" s="7" t="s">
        <v>55</v>
      </c>
      <c r="B6" s="8">
        <v>45127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4"/>
      <c r="O6" s="5"/>
      <c r="P6" s="5"/>
      <c r="Q6"/>
      <c r="R6"/>
      <c r="S6"/>
      <c r="T6"/>
      <c r="U6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</row>
    <row r="7" spans="1:57" s="52" customFormat="1" ht="15" customHeight="1" x14ac:dyDescent="0.35">
      <c r="A7" s="16" t="s">
        <v>0</v>
      </c>
      <c r="B7" s="1"/>
      <c r="C7" s="1"/>
      <c r="D7" s="1"/>
      <c r="E7" s="1"/>
      <c r="F7" s="12"/>
      <c r="G7" s="22"/>
      <c r="H7" s="16"/>
      <c r="I7" s="1"/>
      <c r="J7" s="1"/>
      <c r="K7" s="1"/>
      <c r="L7" s="1"/>
      <c r="M7" s="7"/>
      <c r="N7" s="7"/>
      <c r="O7" s="7"/>
      <c r="P7" s="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57" s="52" customFormat="1" ht="15" customHeight="1" x14ac:dyDescent="0.35">
      <c r="A8" s="1"/>
      <c r="B8" s="123" t="s">
        <v>5</v>
      </c>
      <c r="C8" s="124"/>
      <c r="D8" s="124"/>
      <c r="E8" s="125"/>
      <c r="F8" s="7"/>
      <c r="G8" s="23"/>
      <c r="H8" s="1"/>
      <c r="I8" s="123"/>
      <c r="J8" s="124"/>
      <c r="K8" s="124"/>
      <c r="L8" s="125"/>
      <c r="M8" s="7"/>
      <c r="N8" s="7"/>
      <c r="O8" s="7"/>
      <c r="P8" s="7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57" s="52" customFormat="1" ht="15" customHeight="1" x14ac:dyDescent="0.35">
      <c r="A9" s="15" t="s">
        <v>1</v>
      </c>
      <c r="B9" s="15" t="s">
        <v>2</v>
      </c>
      <c r="C9" s="15" t="s">
        <v>3</v>
      </c>
      <c r="D9" s="15" t="s">
        <v>4</v>
      </c>
      <c r="E9" s="34" t="s">
        <v>15</v>
      </c>
      <c r="F9" s="18"/>
      <c r="G9" s="23"/>
      <c r="H9" s="15"/>
      <c r="I9" s="15"/>
      <c r="J9" s="15"/>
      <c r="K9" s="15"/>
      <c r="L9" s="15"/>
      <c r="M9" s="1"/>
      <c r="N9" s="7"/>
      <c r="O9" s="7"/>
      <c r="P9" s="7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57" s="52" customFormat="1" ht="15" customHeight="1" x14ac:dyDescent="0.35">
      <c r="A10" s="7" t="s">
        <v>56</v>
      </c>
      <c r="B10" s="10">
        <v>45092</v>
      </c>
      <c r="C10" s="10">
        <v>45127</v>
      </c>
      <c r="D10" s="77">
        <v>2617491.71</v>
      </c>
      <c r="E10" s="78">
        <v>2621483.48</v>
      </c>
      <c r="F10" s="79"/>
      <c r="G10" s="80"/>
      <c r="H10" s="7"/>
      <c r="I10" s="10"/>
      <c r="J10" s="10"/>
      <c r="K10" s="79"/>
      <c r="L10" s="79"/>
      <c r="M10" s="1"/>
      <c r="N10" s="7"/>
      <c r="O10" s="7"/>
      <c r="P10" s="7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57" s="52" customFormat="1" ht="15" customHeight="1" x14ac:dyDescent="0.35">
      <c r="A11" s="7" t="s">
        <v>57</v>
      </c>
      <c r="B11" s="10">
        <v>45092</v>
      </c>
      <c r="C11" s="10">
        <v>45127</v>
      </c>
      <c r="D11" s="77">
        <v>10319351.6</v>
      </c>
      <c r="E11" s="78">
        <v>10344548.66</v>
      </c>
      <c r="F11" s="79"/>
      <c r="G11" s="80"/>
      <c r="H11" s="7"/>
      <c r="I11" s="10"/>
      <c r="J11" s="10"/>
      <c r="K11" s="79"/>
      <c r="L11" s="79"/>
      <c r="M11" s="1"/>
      <c r="N11" s="7"/>
      <c r="O11" s="7"/>
      <c r="P11" s="7"/>
      <c r="Q11"/>
      <c r="R11"/>
      <c r="S11"/>
      <c r="T11" s="56"/>
      <c r="U11" s="56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57" s="52" customFormat="1" ht="15" customHeight="1" x14ac:dyDescent="0.35">
      <c r="A12" s="7" t="s">
        <v>58</v>
      </c>
      <c r="B12" s="10">
        <v>45092</v>
      </c>
      <c r="C12" s="10">
        <v>45127</v>
      </c>
      <c r="D12" s="77">
        <v>690746.6</v>
      </c>
      <c r="E12" s="78">
        <v>692420.79</v>
      </c>
      <c r="F12" s="79"/>
      <c r="G12" s="80"/>
      <c r="H12" s="7"/>
      <c r="I12" s="10"/>
      <c r="J12" s="10"/>
      <c r="K12" s="79"/>
      <c r="L12" s="79"/>
      <c r="M12" s="1"/>
      <c r="N12" s="7"/>
      <c r="O12" s="7"/>
      <c r="P12" s="7"/>
      <c r="Q12"/>
      <c r="R12"/>
      <c r="S12"/>
      <c r="T12" s="56"/>
      <c r="U12" s="56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57" s="52" customFormat="1" ht="15" customHeight="1" x14ac:dyDescent="0.35">
      <c r="A13" s="7" t="s">
        <v>59</v>
      </c>
      <c r="B13" s="10">
        <v>45092</v>
      </c>
      <c r="C13" s="10">
        <v>45127</v>
      </c>
      <c r="D13" s="77">
        <v>16886829.710000001</v>
      </c>
      <c r="E13" s="78">
        <v>16928156.48</v>
      </c>
      <c r="F13" s="79"/>
      <c r="G13" s="80"/>
      <c r="H13" s="126" t="s">
        <v>372</v>
      </c>
      <c r="I13" s="127"/>
      <c r="J13"/>
      <c r="K13"/>
      <c r="L13"/>
      <c r="M13"/>
      <c r="N13"/>
      <c r="O13" s="7"/>
      <c r="P13" s="7"/>
      <c r="Q13"/>
      <c r="R13"/>
      <c r="S13"/>
      <c r="T13" s="56"/>
      <c r="U13" s="56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57" s="52" customFormat="1" ht="15" customHeight="1" x14ac:dyDescent="0.35">
      <c r="A14" s="7" t="s">
        <v>60</v>
      </c>
      <c r="B14" s="10">
        <v>45092</v>
      </c>
      <c r="C14" s="10">
        <v>45127</v>
      </c>
      <c r="D14" s="77">
        <v>324184.75</v>
      </c>
      <c r="E14" s="78">
        <v>324970.49</v>
      </c>
      <c r="F14" s="79"/>
      <c r="G14" s="80"/>
      <c r="H14" s="128" t="s">
        <v>373</v>
      </c>
      <c r="I14" s="129" t="s">
        <v>374</v>
      </c>
      <c r="J14" s="129" t="s">
        <v>375</v>
      </c>
      <c r="K14" s="129" t="s">
        <v>376</v>
      </c>
      <c r="L14" s="129" t="s">
        <v>377</v>
      </c>
      <c r="M14" s="128" t="s">
        <v>378</v>
      </c>
      <c r="N14" s="130" t="s">
        <v>379</v>
      </c>
      <c r="O14" s="7"/>
      <c r="P14" s="7"/>
      <c r="Q14"/>
      <c r="R14"/>
      <c r="S14"/>
      <c r="T14" s="56"/>
      <c r="U14" s="56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57" s="52" customFormat="1" ht="15" customHeight="1" x14ac:dyDescent="0.35">
      <c r="A15" s="7" t="s">
        <v>61</v>
      </c>
      <c r="B15" s="10">
        <v>45092</v>
      </c>
      <c r="C15" s="10">
        <v>45127</v>
      </c>
      <c r="D15" s="77">
        <v>5837444.4199999999</v>
      </c>
      <c r="E15" s="78">
        <v>5851186.7400000002</v>
      </c>
      <c r="F15" s="79"/>
      <c r="G15" s="80"/>
      <c r="H15" s="131">
        <f>H4</f>
        <v>576011289.72939885</v>
      </c>
      <c r="I15" s="132">
        <f>_xlfn.XLOOKUP(I17,$A:$A,$D:$D)+_xlfn.XLOOKUP(I18,$A:$A,$D:$D)+_xlfn.XLOOKUP(I19,$A:$A,$D:$D)</f>
        <v>30166689.289999999</v>
      </c>
      <c r="J15" s="132">
        <f>_xlfn.XLOOKUP(J17,$A:$A,$D:$D)+_xlfn.XLOOKUP(J18,$A:$A,$D:$D)+_xlfn.XLOOKUP(J19,$A:$A,$D:$D)</f>
        <v>5287007.3476988794</v>
      </c>
      <c r="K15" s="132">
        <f>_xlfn.XLOOKUP(K17,$A:$A,$D:$D)+_xlfn.XLOOKUP(K18,$A:$A,$D:$D)+_xlfn.XLOOKUP(K19,$A:$A,$D:$D)</f>
        <v>0</v>
      </c>
      <c r="L15" s="132" t="e">
        <f>_xlfn.XLOOKUP(L17,$A:$A,$E:$E)+_xlfn.XLOOKUP(L18,$A:$A,$E:$E)+_xlfn.XLOOKUP(L19,$A:$A,$E:$E)</f>
        <v>#N/A</v>
      </c>
      <c r="M15" s="131">
        <f>SUMIFS($D:$D,$A:$A,$M$18)</f>
        <v>0</v>
      </c>
      <c r="N15" s="133">
        <f>_xlfn.XLOOKUP(N17,$A:$A,$D:$D)+_xlfn.XLOOKUP(N18,$A:$A,$D:$D)+_xlfn.XLOOKUP(N19,$A:$A,$D:$D)</f>
        <v>15505.51</v>
      </c>
      <c r="O15" s="7"/>
      <c r="P15" s="7"/>
      <c r="Q15"/>
      <c r="R15"/>
      <c r="S15"/>
      <c r="T15" s="56"/>
      <c r="U15" s="5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57" s="52" customFormat="1" ht="15" customHeight="1" x14ac:dyDescent="0.35">
      <c r="A16" s="7" t="s">
        <v>62</v>
      </c>
      <c r="B16" s="10">
        <v>45092</v>
      </c>
      <c r="C16" s="10">
        <v>45127</v>
      </c>
      <c r="D16" s="77">
        <v>12264989.84</v>
      </c>
      <c r="E16" s="78">
        <v>12296765.529999999</v>
      </c>
      <c r="F16" s="79"/>
      <c r="G16" s="80"/>
      <c r="H16" s="7"/>
      <c r="I16" s="10"/>
      <c r="J16" s="10"/>
      <c r="K16" s="79"/>
      <c r="L16" s="79"/>
      <c r="M16" s="1"/>
      <c r="N16" s="7"/>
      <c r="O16" s="7"/>
      <c r="P16" s="7"/>
      <c r="Q16"/>
      <c r="R16"/>
      <c r="S16"/>
      <c r="T16" s="56"/>
      <c r="U16" s="5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52" customFormat="1" ht="15" customHeight="1" x14ac:dyDescent="0.35">
      <c r="A17" s="7" t="s">
        <v>63</v>
      </c>
      <c r="B17" s="10">
        <v>45092</v>
      </c>
      <c r="C17" s="10">
        <v>45127</v>
      </c>
      <c r="D17" s="77">
        <v>29410628.809999999</v>
      </c>
      <c r="E17" s="78">
        <v>29482750.989999998</v>
      </c>
      <c r="F17" s="79"/>
      <c r="G17" s="80"/>
      <c r="H17" s="7"/>
      <c r="I17" s="10"/>
      <c r="J17" s="10" t="s">
        <v>114</v>
      </c>
      <c r="K17" s="79" t="s">
        <v>100</v>
      </c>
      <c r="L17" s="79" t="s">
        <v>380</v>
      </c>
      <c r="M17" s="1"/>
      <c r="N17" s="7" t="s">
        <v>112</v>
      </c>
      <c r="O17" s="7"/>
      <c r="P17" s="7"/>
      <c r="Q17"/>
      <c r="R17"/>
      <c r="S17"/>
      <c r="T17" s="56"/>
      <c r="U17" s="56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52" customFormat="1" ht="15" customHeight="1" x14ac:dyDescent="0.35">
      <c r="A18" s="7" t="s">
        <v>64</v>
      </c>
      <c r="B18" s="10">
        <v>45092</v>
      </c>
      <c r="C18" s="10">
        <v>45127</v>
      </c>
      <c r="D18" s="77">
        <v>18853391.640000001</v>
      </c>
      <c r="E18" s="78">
        <v>18884277.07</v>
      </c>
      <c r="F18" s="79"/>
      <c r="G18" s="80"/>
      <c r="H18" s="7"/>
      <c r="I18" s="10" t="s">
        <v>101</v>
      </c>
      <c r="J18" s="7" t="s">
        <v>113</v>
      </c>
      <c r="K18" s="79"/>
      <c r="L18" s="7"/>
      <c r="M18" s="7" t="s">
        <v>381</v>
      </c>
      <c r="N18" s="7"/>
      <c r="O18" s="7"/>
      <c r="P18" s="7"/>
      <c r="Q18"/>
      <c r="R18"/>
      <c r="S18"/>
      <c r="T18" s="56"/>
      <c r="U18" s="56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52" customFormat="1" ht="15" customHeight="1" x14ac:dyDescent="0.35">
      <c r="A19" s="7" t="s">
        <v>65</v>
      </c>
      <c r="B19" s="10">
        <v>45092</v>
      </c>
      <c r="C19" s="10">
        <v>45127</v>
      </c>
      <c r="D19" s="77">
        <v>6829068.3700000001</v>
      </c>
      <c r="E19" s="78">
        <v>6846274.75</v>
      </c>
      <c r="F19" s="79"/>
      <c r="G19" s="80"/>
      <c r="H19" s="7"/>
      <c r="I19" s="10" t="s">
        <v>111</v>
      </c>
      <c r="J19" s="10"/>
      <c r="K19" s="79"/>
      <c r="L19" s="79"/>
      <c r="M19" s="1"/>
      <c r="N19" s="7"/>
      <c r="O19" s="7"/>
      <c r="P19" s="7"/>
      <c r="Q19"/>
      <c r="R19"/>
      <c r="S19"/>
      <c r="T19" s="56"/>
      <c r="U19" s="56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s="52" customFormat="1" ht="15" customHeight="1" x14ac:dyDescent="0.35">
      <c r="A20" s="7" t="s">
        <v>66</v>
      </c>
      <c r="B20" s="10">
        <v>45092</v>
      </c>
      <c r="C20" s="10">
        <v>45127</v>
      </c>
      <c r="D20" s="77">
        <v>1021287.92</v>
      </c>
      <c r="E20" s="78">
        <v>1023831.24</v>
      </c>
      <c r="F20" s="79"/>
      <c r="G20" s="80"/>
      <c r="H20" s="7"/>
      <c r="I20" s="10"/>
      <c r="J20" s="10"/>
      <c r="K20" s="79"/>
      <c r="L20" s="79"/>
      <c r="M20" s="1"/>
      <c r="N20" s="7"/>
      <c r="O20" s="7"/>
      <c r="P20" s="7"/>
      <c r="Q20"/>
      <c r="R20"/>
      <c r="S20"/>
      <c r="T20" s="56"/>
      <c r="U20" s="56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52" customFormat="1" ht="15" customHeight="1" x14ac:dyDescent="0.35">
      <c r="A21" s="7" t="s">
        <v>67</v>
      </c>
      <c r="B21" s="10">
        <v>45092</v>
      </c>
      <c r="C21" s="10">
        <v>45127</v>
      </c>
      <c r="D21" s="77">
        <v>2269293.27</v>
      </c>
      <c r="E21" s="78">
        <v>2275436.4300000002</v>
      </c>
      <c r="F21" s="79"/>
      <c r="G21" s="80"/>
      <c r="H21" s="7"/>
      <c r="I21" s="10"/>
      <c r="J21" s="10"/>
      <c r="K21" s="79"/>
      <c r="L21" s="79"/>
      <c r="M21" s="1"/>
      <c r="N21" s="7"/>
      <c r="O21" s="7"/>
      <c r="P21" s="7"/>
      <c r="Q21"/>
      <c r="R21"/>
      <c r="S21"/>
      <c r="T21" s="56"/>
      <c r="U21" s="56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52" customFormat="1" ht="15" customHeight="1" x14ac:dyDescent="0.35">
      <c r="A22" s="7" t="s">
        <v>68</v>
      </c>
      <c r="B22" s="10">
        <v>45092</v>
      </c>
      <c r="C22" s="10">
        <v>45127</v>
      </c>
      <c r="D22" s="77">
        <v>190696.91</v>
      </c>
      <c r="E22" s="78">
        <v>191191.69</v>
      </c>
      <c r="F22" s="79"/>
      <c r="G22" s="80"/>
      <c r="H22" s="7"/>
      <c r="I22" s="10"/>
      <c r="J22" s="10"/>
      <c r="K22" s="79"/>
      <c r="L22" s="79"/>
      <c r="M22" s="1"/>
      <c r="N22" s="7"/>
      <c r="O22" s="7"/>
      <c r="P22" s="7"/>
      <c r="Q22"/>
      <c r="R22"/>
      <c r="S22"/>
      <c r="T22" s="56"/>
      <c r="U22" s="56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52" customFormat="1" ht="15" customHeight="1" x14ac:dyDescent="0.35">
      <c r="A23" s="7" t="s">
        <v>69</v>
      </c>
      <c r="B23" s="10">
        <v>45092</v>
      </c>
      <c r="C23" s="10">
        <v>45127</v>
      </c>
      <c r="D23" s="77">
        <v>137902.12</v>
      </c>
      <c r="E23" s="78">
        <v>138279.45000000001</v>
      </c>
      <c r="F23" s="79"/>
      <c r="G23" s="80"/>
      <c r="H23" s="7"/>
      <c r="I23" s="10"/>
      <c r="J23" s="10"/>
      <c r="K23" s="79"/>
      <c r="L23" s="79"/>
      <c r="M23" s="1"/>
      <c r="N23" s="7"/>
      <c r="O23" s="7"/>
      <c r="P23" s="7"/>
      <c r="Q23"/>
      <c r="R23"/>
      <c r="S23"/>
      <c r="T23" s="56"/>
      <c r="U23" s="56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s="52" customFormat="1" ht="15" customHeight="1" x14ac:dyDescent="0.35">
      <c r="A24" s="7" t="s">
        <v>70</v>
      </c>
      <c r="B24" s="10">
        <v>45092</v>
      </c>
      <c r="C24" s="10">
        <v>45127</v>
      </c>
      <c r="D24" s="77">
        <v>480979.99</v>
      </c>
      <c r="E24" s="78">
        <v>482222.17</v>
      </c>
      <c r="F24" s="79"/>
      <c r="G24" s="80"/>
      <c r="H24" s="7"/>
      <c r="I24" s="10"/>
      <c r="J24" s="10"/>
      <c r="K24" s="79"/>
      <c r="L24" s="79"/>
      <c r="M24" s="1"/>
      <c r="N24" s="7"/>
      <c r="O24" s="7"/>
      <c r="P24" s="7"/>
      <c r="Q24"/>
      <c r="R24"/>
      <c r="S24"/>
      <c r="T24" s="56"/>
      <c r="U24" s="56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52" customFormat="1" ht="15" customHeight="1" x14ac:dyDescent="0.35">
      <c r="A25" s="7" t="s">
        <v>71</v>
      </c>
      <c r="B25" s="10">
        <v>45092</v>
      </c>
      <c r="C25" s="10">
        <v>45127</v>
      </c>
      <c r="D25" s="77">
        <v>2929846.19</v>
      </c>
      <c r="E25" s="78">
        <v>2937232.52</v>
      </c>
      <c r="F25" s="79"/>
      <c r="G25" s="80"/>
      <c r="H25" s="7"/>
      <c r="I25" s="10"/>
      <c r="J25" s="10"/>
      <c r="K25" s="79"/>
      <c r="L25" s="79"/>
      <c r="M25" s="1"/>
      <c r="N25" s="7"/>
      <c r="O25" s="7"/>
      <c r="P25" s="7"/>
      <c r="Q25"/>
      <c r="R25"/>
      <c r="S25"/>
      <c r="T25" s="56"/>
      <c r="U25" s="56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52" customFormat="1" ht="15" customHeight="1" x14ac:dyDescent="0.35">
      <c r="A26" s="7" t="s">
        <v>72</v>
      </c>
      <c r="B26" s="10">
        <v>45092</v>
      </c>
      <c r="C26" s="10">
        <v>45127</v>
      </c>
      <c r="D26" s="77">
        <v>497930.83</v>
      </c>
      <c r="E26" s="78">
        <v>499212.38</v>
      </c>
      <c r="F26" s="79"/>
      <c r="G26" s="80"/>
      <c r="H26" s="7"/>
      <c r="I26" s="10"/>
      <c r="J26" s="10"/>
      <c r="K26" s="79"/>
      <c r="L26" s="79"/>
      <c r="M26" s="1"/>
      <c r="N26" s="7"/>
      <c r="O26" s="7"/>
      <c r="P26" s="7"/>
      <c r="Q26"/>
      <c r="R26"/>
      <c r="S26"/>
      <c r="T26" s="56"/>
      <c r="U26" s="5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s="52" customFormat="1" ht="15" customHeight="1" x14ac:dyDescent="0.35">
      <c r="A27" s="7" t="s">
        <v>73</v>
      </c>
      <c r="B27" s="10">
        <v>45091</v>
      </c>
      <c r="C27" s="10">
        <v>45127</v>
      </c>
      <c r="D27" s="77">
        <v>136384325.97999999</v>
      </c>
      <c r="E27" s="78">
        <v>136719983.86000001</v>
      </c>
      <c r="F27" s="79"/>
      <c r="G27" s="80"/>
      <c r="H27" s="7"/>
      <c r="I27" s="10"/>
      <c r="J27" s="10"/>
      <c r="K27" s="79"/>
      <c r="L27" s="79"/>
      <c r="M27" s="1"/>
      <c r="N27" s="7"/>
      <c r="O27" s="7"/>
      <c r="P27" s="7"/>
      <c r="Q27"/>
      <c r="R27"/>
      <c r="S27"/>
      <c r="T27" s="56"/>
      <c r="U27" s="56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52" customFormat="1" ht="15" customHeight="1" x14ac:dyDescent="0.35">
      <c r="A28" s="7" t="s">
        <v>74</v>
      </c>
      <c r="B28" s="10">
        <v>45092</v>
      </c>
      <c r="C28" s="10">
        <v>45127</v>
      </c>
      <c r="D28" s="77">
        <v>1460243.96</v>
      </c>
      <c r="E28" s="78">
        <v>1464265.16</v>
      </c>
      <c r="F28" s="79"/>
      <c r="G28" s="80"/>
      <c r="H28" s="7"/>
      <c r="I28" s="10"/>
      <c r="J28" s="10"/>
      <c r="K28" s="79"/>
      <c r="L28" s="79"/>
      <c r="M28" s="1"/>
      <c r="N28" s="7"/>
      <c r="O28" s="7"/>
      <c r="P28" s="7"/>
      <c r="Q28"/>
      <c r="R28"/>
      <c r="S28"/>
      <c r="T28" s="56"/>
      <c r="U28" s="56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52" customFormat="1" ht="15" customHeight="1" x14ac:dyDescent="0.35">
      <c r="A29" s="7" t="s">
        <v>75</v>
      </c>
      <c r="B29" s="10">
        <v>45092</v>
      </c>
      <c r="C29" s="10">
        <v>45127</v>
      </c>
      <c r="D29" s="77">
        <v>2777994.95</v>
      </c>
      <c r="E29" s="78">
        <v>2785283.45</v>
      </c>
      <c r="F29" s="79"/>
      <c r="G29" s="80"/>
      <c r="H29" s="7"/>
      <c r="I29" s="10"/>
      <c r="J29" s="10"/>
      <c r="K29" s="79"/>
      <c r="L29" s="79"/>
      <c r="M29" s="1"/>
      <c r="N29" s="7"/>
      <c r="O29" s="7"/>
      <c r="P29" s="7"/>
      <c r="Q29"/>
      <c r="R29"/>
      <c r="S29"/>
      <c r="T29" s="56"/>
      <c r="U29" s="56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52" customFormat="1" ht="15" customHeight="1" x14ac:dyDescent="0.35">
      <c r="A30" s="7" t="s">
        <v>76</v>
      </c>
      <c r="B30" s="10">
        <v>45091</v>
      </c>
      <c r="C30" s="10">
        <v>45127</v>
      </c>
      <c r="D30" s="77">
        <v>26186880.52</v>
      </c>
      <c r="E30" s="78">
        <v>26251309.530000001</v>
      </c>
      <c r="F30" s="79"/>
      <c r="G30" s="80"/>
      <c r="H30" s="7"/>
      <c r="I30" s="10"/>
      <c r="J30" s="10"/>
      <c r="K30" s="79"/>
      <c r="L30" s="79"/>
      <c r="M30" s="1"/>
      <c r="N30" s="7"/>
      <c r="O30" s="7"/>
      <c r="P30" s="7"/>
      <c r="Q30"/>
      <c r="R30"/>
      <c r="S30"/>
      <c r="T30" s="56"/>
      <c r="U30" s="56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s="52" customFormat="1" ht="15" customHeight="1" x14ac:dyDescent="0.35">
      <c r="A31" s="7" t="s">
        <v>77</v>
      </c>
      <c r="B31" s="10">
        <v>45092</v>
      </c>
      <c r="C31" s="10">
        <v>45127</v>
      </c>
      <c r="D31" s="77">
        <v>6771859.29</v>
      </c>
      <c r="E31" s="78">
        <v>6787942.46</v>
      </c>
      <c r="F31" s="79"/>
      <c r="G31" s="80"/>
      <c r="H31" s="7"/>
      <c r="I31" s="10"/>
      <c r="J31" s="10"/>
      <c r="K31" s="79"/>
      <c r="L31" s="79"/>
      <c r="M31" s="1"/>
      <c r="N31" s="7"/>
      <c r="O31" s="7"/>
      <c r="P31" s="7"/>
      <c r="Q31"/>
      <c r="R31"/>
      <c r="S31"/>
      <c r="T31" s="56"/>
      <c r="U31" s="56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s="52" customFormat="1" ht="15" customHeight="1" x14ac:dyDescent="0.35">
      <c r="A32" s="7" t="s">
        <v>78</v>
      </c>
      <c r="B32" s="10">
        <v>45092</v>
      </c>
      <c r="C32" s="10">
        <v>45127</v>
      </c>
      <c r="D32" s="77">
        <v>110602179.41</v>
      </c>
      <c r="E32" s="78">
        <v>110887168.48999999</v>
      </c>
      <c r="F32" s="79"/>
      <c r="G32" s="80"/>
      <c r="H32" s="7"/>
      <c r="I32" s="10"/>
      <c r="J32" s="10"/>
      <c r="K32" s="79"/>
      <c r="L32" s="79"/>
      <c r="M32" s="1"/>
      <c r="N32" s="7"/>
      <c r="O32" s="7"/>
      <c r="P32" s="7"/>
      <c r="Q32"/>
      <c r="R32"/>
      <c r="S32"/>
      <c r="T32" s="56"/>
      <c r="U32" s="56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s="52" customFormat="1" ht="15" customHeight="1" x14ac:dyDescent="0.35">
      <c r="A33" s="7" t="s">
        <v>79</v>
      </c>
      <c r="B33" s="10">
        <v>45092</v>
      </c>
      <c r="C33" s="10">
        <v>45127</v>
      </c>
      <c r="D33" s="77">
        <v>2502102.42</v>
      </c>
      <c r="E33" s="78">
        <v>2508909.7999999998</v>
      </c>
      <c r="F33" s="79"/>
      <c r="G33" s="80"/>
      <c r="H33" s="7"/>
      <c r="I33" s="10"/>
      <c r="J33" s="10"/>
      <c r="K33" s="79"/>
      <c r="L33" s="79"/>
      <c r="M33" s="1"/>
      <c r="N33" s="7"/>
      <c r="O33" s="7"/>
      <c r="P33" s="7"/>
      <c r="Q33"/>
      <c r="R33"/>
      <c r="S33"/>
      <c r="T33" s="56"/>
      <c r="U33" s="56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s="52" customFormat="1" ht="15" customHeight="1" x14ac:dyDescent="0.35">
      <c r="A34" s="7" t="s">
        <v>80</v>
      </c>
      <c r="B34" s="10">
        <v>45092</v>
      </c>
      <c r="C34" s="10">
        <v>45127</v>
      </c>
      <c r="D34" s="77">
        <v>2364244.4500000002</v>
      </c>
      <c r="E34" s="78">
        <v>2370672.2799999998</v>
      </c>
      <c r="F34" s="79"/>
      <c r="G34" s="80"/>
      <c r="H34" s="7"/>
      <c r="I34" s="10"/>
      <c r="J34" s="10"/>
      <c r="K34" s="79"/>
      <c r="L34" s="79"/>
      <c r="M34" s="1"/>
      <c r="N34" s="7"/>
      <c r="O34" s="7"/>
      <c r="P34" s="7"/>
      <c r="Q34"/>
      <c r="R34"/>
      <c r="S34"/>
      <c r="T34" s="56"/>
      <c r="U34" s="56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s="52" customFormat="1" ht="15" customHeight="1" x14ac:dyDescent="0.35">
      <c r="A35" s="7" t="s">
        <v>81</v>
      </c>
      <c r="B35" s="10">
        <v>45092</v>
      </c>
      <c r="C35" s="10">
        <v>45127</v>
      </c>
      <c r="D35" s="77">
        <v>8151233.6399999997</v>
      </c>
      <c r="E35" s="78">
        <v>8171349.1299999999</v>
      </c>
      <c r="F35" s="79"/>
      <c r="G35" s="80"/>
      <c r="H35" s="7"/>
      <c r="I35" s="10"/>
      <c r="J35" s="10"/>
      <c r="K35" s="79"/>
      <c r="L35" s="79"/>
      <c r="M35" s="1"/>
      <c r="N35" s="7"/>
      <c r="O35" s="7"/>
      <c r="P35" s="7"/>
      <c r="Q35"/>
      <c r="R35"/>
      <c r="S35"/>
      <c r="T35" s="56"/>
      <c r="U35" s="56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s="52" customFormat="1" ht="15" customHeight="1" x14ac:dyDescent="0.35">
      <c r="A36" s="7" t="s">
        <v>82</v>
      </c>
      <c r="B36" s="10">
        <v>45092</v>
      </c>
      <c r="C36" s="10">
        <v>45127</v>
      </c>
      <c r="D36" s="77">
        <v>886387.51</v>
      </c>
      <c r="E36" s="78">
        <v>888683.62</v>
      </c>
      <c r="F36" s="79"/>
      <c r="G36" s="80"/>
      <c r="H36" s="7"/>
      <c r="I36" s="10"/>
      <c r="J36" s="10"/>
      <c r="K36" s="79"/>
      <c r="L36" s="79"/>
      <c r="M36" s="1"/>
      <c r="N36" s="7"/>
      <c r="O36" s="7"/>
      <c r="P36" s="7"/>
      <c r="Q36"/>
      <c r="R36"/>
      <c r="S36"/>
      <c r="T36" s="56"/>
      <c r="U36" s="5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s="52" customFormat="1" ht="15" customHeight="1" x14ac:dyDescent="0.35">
      <c r="A37" s="7" t="s">
        <v>83</v>
      </c>
      <c r="B37" s="10">
        <v>45092</v>
      </c>
      <c r="C37" s="10">
        <v>45127</v>
      </c>
      <c r="D37" s="77">
        <v>1181040.72</v>
      </c>
      <c r="E37" s="78">
        <v>1183043.6599999999</v>
      </c>
      <c r="F37" s="79"/>
      <c r="G37" s="80"/>
      <c r="H37" s="7"/>
      <c r="I37" s="10"/>
      <c r="J37" s="10"/>
      <c r="K37" s="79"/>
      <c r="L37" s="79"/>
      <c r="M37" s="1"/>
      <c r="N37" s="7"/>
      <c r="O37" s="7"/>
      <c r="P37" s="7"/>
      <c r="Q37"/>
      <c r="R37"/>
      <c r="S37"/>
      <c r="T37" s="56"/>
      <c r="U37" s="56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s="52" customFormat="1" ht="15" customHeight="1" x14ac:dyDescent="0.35">
      <c r="A38" s="7" t="s">
        <v>84</v>
      </c>
      <c r="B38" s="10">
        <v>45092</v>
      </c>
      <c r="C38" s="10">
        <v>45127</v>
      </c>
      <c r="D38" s="77">
        <v>210296.32000000001</v>
      </c>
      <c r="E38" s="78">
        <v>210902.41</v>
      </c>
      <c r="F38" s="79"/>
      <c r="G38" s="80"/>
      <c r="H38" s="7"/>
      <c r="I38" s="10"/>
      <c r="J38" s="10"/>
      <c r="K38" s="79"/>
      <c r="L38" s="79"/>
      <c r="M38" s="1"/>
      <c r="N38" s="7"/>
      <c r="O38" s="7"/>
      <c r="P38" s="7"/>
      <c r="Q38"/>
      <c r="R38"/>
      <c r="S38"/>
      <c r="T38" s="56"/>
      <c r="U38" s="56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s="52" customFormat="1" ht="15" customHeight="1" x14ac:dyDescent="0.35">
      <c r="A39" s="7" t="s">
        <v>85</v>
      </c>
      <c r="B39" s="10">
        <v>45092</v>
      </c>
      <c r="C39" s="10">
        <v>45127</v>
      </c>
      <c r="D39" s="77">
        <v>30785015.02</v>
      </c>
      <c r="E39" s="78">
        <v>30862600.890000001</v>
      </c>
      <c r="F39" s="79"/>
      <c r="G39" s="80"/>
      <c r="H39" s="7"/>
      <c r="I39" s="10"/>
      <c r="J39" s="10"/>
      <c r="K39" s="79"/>
      <c r="L39" s="79"/>
      <c r="M39" s="1"/>
      <c r="N39" s="7"/>
      <c r="O39" s="7"/>
      <c r="P39" s="7"/>
      <c r="Q39"/>
      <c r="R39"/>
      <c r="S39"/>
      <c r="T39" s="56"/>
      <c r="U39" s="56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s="52" customFormat="1" ht="15" customHeight="1" x14ac:dyDescent="0.35">
      <c r="A40" s="7" t="s">
        <v>86</v>
      </c>
      <c r="B40" s="10">
        <v>45092</v>
      </c>
      <c r="C40" s="10">
        <v>45127</v>
      </c>
      <c r="D40" s="77">
        <v>1608475.5</v>
      </c>
      <c r="E40" s="78">
        <v>1612653.53</v>
      </c>
      <c r="F40" s="79"/>
      <c r="G40" s="80"/>
      <c r="H40" s="7"/>
      <c r="I40" s="10"/>
      <c r="J40" s="10"/>
      <c r="K40" s="79"/>
      <c r="L40" s="79"/>
      <c r="M40" s="1"/>
      <c r="N40" s="7"/>
      <c r="O40" s="7"/>
      <c r="P40" s="7"/>
      <c r="Q40"/>
      <c r="R40"/>
      <c r="S40"/>
      <c r="T40" s="56"/>
      <c r="U40" s="56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s="52" customFormat="1" ht="15" customHeight="1" x14ac:dyDescent="0.35">
      <c r="A41" s="7" t="s">
        <v>87</v>
      </c>
      <c r="B41" s="10">
        <v>45091</v>
      </c>
      <c r="C41" s="10">
        <v>45127</v>
      </c>
      <c r="D41" s="77">
        <v>24379098.41</v>
      </c>
      <c r="E41" s="78">
        <v>24439131.219999999</v>
      </c>
      <c r="F41" s="79"/>
      <c r="G41" s="80"/>
      <c r="H41" s="7"/>
      <c r="I41" s="10"/>
      <c r="J41" s="10"/>
      <c r="K41" s="79"/>
      <c r="L41" s="79"/>
      <c r="M41" s="1"/>
      <c r="N41" s="7"/>
      <c r="O41" s="7"/>
      <c r="P41" s="7"/>
      <c r="Q41"/>
      <c r="R41"/>
      <c r="S41"/>
      <c r="T41" s="56"/>
      <c r="U41" s="56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s="52" customFormat="1" ht="15" customHeight="1" x14ac:dyDescent="0.35">
      <c r="A42" s="7" t="s">
        <v>88</v>
      </c>
      <c r="B42" s="10">
        <v>45092</v>
      </c>
      <c r="C42" s="10">
        <v>45127</v>
      </c>
      <c r="D42" s="77">
        <v>4808210.8</v>
      </c>
      <c r="E42" s="78">
        <v>4818828.93</v>
      </c>
      <c r="F42" s="79"/>
      <c r="G42" s="80"/>
      <c r="H42" s="7"/>
      <c r="I42" s="10"/>
      <c r="J42" s="10"/>
      <c r="K42" s="79"/>
      <c r="L42" s="79"/>
      <c r="M42" s="1"/>
      <c r="N42" s="7"/>
      <c r="O42" s="7"/>
      <c r="P42" s="7"/>
      <c r="Q42"/>
      <c r="R42"/>
      <c r="S42"/>
      <c r="T42" s="56"/>
      <c r="U42" s="56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52" customFormat="1" ht="15" customHeight="1" x14ac:dyDescent="0.35">
      <c r="A43" s="7" t="s">
        <v>89</v>
      </c>
      <c r="B43" s="10">
        <v>45092</v>
      </c>
      <c r="C43" s="10">
        <v>45127</v>
      </c>
      <c r="D43" s="77">
        <v>1071963.8600000001</v>
      </c>
      <c r="E43" s="78">
        <v>1074618.3999999999</v>
      </c>
      <c r="F43" s="79"/>
      <c r="G43" s="80"/>
      <c r="H43" s="7"/>
      <c r="I43" s="10"/>
      <c r="J43" s="10"/>
      <c r="K43" s="79"/>
      <c r="L43" s="79"/>
      <c r="M43" s="1"/>
      <c r="N43" s="7"/>
      <c r="O43" s="7"/>
      <c r="P43" s="7"/>
      <c r="Q43"/>
      <c r="R43"/>
      <c r="S43"/>
      <c r="T43" s="56"/>
      <c r="U43" s="56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s="52" customFormat="1" ht="15" customHeight="1" x14ac:dyDescent="0.35">
      <c r="A44" s="7" t="s">
        <v>90</v>
      </c>
      <c r="B44" s="10">
        <v>45092</v>
      </c>
      <c r="C44" s="10">
        <v>45127</v>
      </c>
      <c r="D44" s="77">
        <v>182751.21</v>
      </c>
      <c r="E44" s="78">
        <v>183197.2</v>
      </c>
      <c r="F44" s="79"/>
      <c r="G44" s="80"/>
      <c r="H44" s="7"/>
      <c r="I44" s="10"/>
      <c r="J44" s="10"/>
      <c r="K44" s="79"/>
      <c r="L44" s="79"/>
      <c r="M44" s="1"/>
      <c r="N44" s="7"/>
      <c r="O44" s="7"/>
      <c r="P44" s="7"/>
      <c r="Q44"/>
      <c r="R44"/>
      <c r="S44"/>
      <c r="T44" s="56"/>
      <c r="U44" s="56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s="52" customFormat="1" ht="15" customHeight="1" x14ac:dyDescent="0.35">
      <c r="A45" s="7" t="s">
        <v>91</v>
      </c>
      <c r="B45" s="10">
        <v>45092</v>
      </c>
      <c r="C45" s="10">
        <v>45127</v>
      </c>
      <c r="D45" s="77">
        <v>1904320.57</v>
      </c>
      <c r="E45" s="78">
        <v>1908967.9</v>
      </c>
      <c r="F45" s="79"/>
      <c r="G45" s="80"/>
      <c r="H45" s="7"/>
      <c r="I45" s="10"/>
      <c r="J45" s="10"/>
      <c r="K45" s="79"/>
      <c r="L45" s="79"/>
      <c r="M45" s="1"/>
      <c r="N45" s="7"/>
      <c r="O45" s="7"/>
      <c r="P45" s="7"/>
      <c r="Q45"/>
      <c r="R45"/>
      <c r="S45"/>
      <c r="T45" s="56"/>
      <c r="U45" s="56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52" customFormat="1" ht="15" customHeight="1" x14ac:dyDescent="0.35">
      <c r="A46" s="7" t="s">
        <v>92</v>
      </c>
      <c r="B46" s="10">
        <v>45092</v>
      </c>
      <c r="C46" s="10">
        <v>45127</v>
      </c>
      <c r="D46" s="77">
        <v>2337273.19</v>
      </c>
      <c r="E46" s="78">
        <v>2343746.94</v>
      </c>
      <c r="F46" s="79"/>
      <c r="G46" s="80"/>
      <c r="H46" s="7"/>
      <c r="I46" s="10"/>
      <c r="J46" s="10"/>
      <c r="K46" s="79"/>
      <c r="L46" s="79"/>
      <c r="M46" s="1"/>
      <c r="N46" s="7"/>
      <c r="O46" s="7"/>
      <c r="P46" s="7"/>
      <c r="Q46"/>
      <c r="R46"/>
      <c r="S46"/>
      <c r="T46" s="56"/>
      <c r="U46" s="5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52" customFormat="1" ht="15" customHeight="1" x14ac:dyDescent="0.35">
      <c r="A47" s="7" t="s">
        <v>93</v>
      </c>
      <c r="B47" s="10">
        <v>45092</v>
      </c>
      <c r="C47" s="10">
        <v>45127</v>
      </c>
      <c r="D47" s="77">
        <v>1505975.91</v>
      </c>
      <c r="E47" s="78">
        <v>1510158.35</v>
      </c>
      <c r="F47" s="79"/>
      <c r="G47" s="80"/>
      <c r="H47" s="7"/>
      <c r="I47" s="10"/>
      <c r="J47" s="10"/>
      <c r="K47" s="79"/>
      <c r="L47" s="79"/>
      <c r="M47" s="1"/>
      <c r="N47" s="7"/>
      <c r="O47" s="7"/>
      <c r="P47" s="7"/>
      <c r="Q47"/>
      <c r="R47"/>
      <c r="S47"/>
      <c r="T47" s="56"/>
      <c r="U47" s="56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s="52" customFormat="1" ht="15" customHeight="1" x14ac:dyDescent="0.35">
      <c r="A48" s="7" t="s">
        <v>94</v>
      </c>
      <c r="B48" s="10">
        <v>45092</v>
      </c>
      <c r="C48" s="10">
        <v>45127</v>
      </c>
      <c r="D48" s="77">
        <v>347492.15</v>
      </c>
      <c r="E48" s="78">
        <v>348426.04</v>
      </c>
      <c r="F48" s="79"/>
      <c r="G48" s="80"/>
      <c r="H48" s="7"/>
      <c r="I48" s="10"/>
      <c r="J48" s="10"/>
      <c r="K48" s="79"/>
      <c r="L48" s="79"/>
      <c r="M48" s="1"/>
      <c r="N48" s="7"/>
      <c r="O48" s="7"/>
      <c r="P48" s="7"/>
      <c r="Q48"/>
      <c r="R48"/>
      <c r="S48"/>
      <c r="T48" s="56"/>
      <c r="U48" s="56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s="52" customFormat="1" ht="15" customHeight="1" x14ac:dyDescent="0.35">
      <c r="A49" s="7" t="s">
        <v>95</v>
      </c>
      <c r="B49" s="10">
        <v>45085</v>
      </c>
      <c r="C49" s="81" t="s">
        <v>96</v>
      </c>
      <c r="D49" s="77">
        <v>30057056.510000002</v>
      </c>
      <c r="E49" s="78">
        <v>30087760.82</v>
      </c>
      <c r="F49" s="79"/>
      <c r="G49" s="80"/>
      <c r="H49" s="7"/>
      <c r="I49" s="10"/>
      <c r="J49" s="10"/>
      <c r="K49" s="79"/>
      <c r="L49" s="79"/>
      <c r="M49" s="1"/>
      <c r="N49" s="7"/>
      <c r="O49" s="7"/>
      <c r="P49" s="7"/>
      <c r="Q49"/>
      <c r="R49"/>
      <c r="S49"/>
      <c r="T49" s="56"/>
      <c r="U49" s="56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s="52" customFormat="1" ht="15" customHeight="1" x14ac:dyDescent="0.35">
      <c r="A50" s="7" t="s">
        <v>97</v>
      </c>
      <c r="B50" s="10">
        <v>45034</v>
      </c>
      <c r="C50" s="81" t="s">
        <v>96</v>
      </c>
      <c r="D50" s="77">
        <v>23129211.390000001</v>
      </c>
      <c r="E50" s="78">
        <v>23216076.77</v>
      </c>
      <c r="F50" s="79"/>
      <c r="G50" s="80"/>
      <c r="H50" s="7"/>
      <c r="I50" s="10"/>
      <c r="J50" s="10"/>
      <c r="K50" s="79"/>
      <c r="L50" s="79"/>
      <c r="M50" s="1"/>
      <c r="N50" s="7"/>
      <c r="O50" s="7"/>
      <c r="P50" s="7"/>
      <c r="Q50"/>
      <c r="R50"/>
      <c r="S50"/>
      <c r="T50" s="56"/>
      <c r="U50" s="56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s="52" customFormat="1" ht="15" customHeight="1" x14ac:dyDescent="0.35">
      <c r="A51" s="7" t="s">
        <v>98</v>
      </c>
      <c r="B51" s="10">
        <v>45092</v>
      </c>
      <c r="C51" s="10">
        <v>45127</v>
      </c>
      <c r="D51" s="77">
        <v>10682004.970000001</v>
      </c>
      <c r="E51" s="78">
        <v>10710753.66</v>
      </c>
      <c r="F51" s="79"/>
      <c r="G51" s="80"/>
      <c r="H51" s="7"/>
      <c r="I51" s="10"/>
      <c r="J51" s="10"/>
      <c r="K51" s="79"/>
      <c r="L51" s="79"/>
      <c r="M51" s="1"/>
      <c r="N51" s="7"/>
      <c r="O51" s="7"/>
      <c r="P51" s="7"/>
      <c r="Q51"/>
      <c r="R51"/>
      <c r="S51"/>
      <c r="T51" s="56"/>
      <c r="U51" s="56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s="52" customFormat="1" ht="15" customHeight="1" x14ac:dyDescent="0.35">
      <c r="A52" s="7" t="s">
        <v>99</v>
      </c>
      <c r="B52" s="10">
        <v>45092</v>
      </c>
      <c r="C52" s="10">
        <v>45127</v>
      </c>
      <c r="D52" s="77">
        <v>565557.61</v>
      </c>
      <c r="E52" s="78">
        <v>567069.98</v>
      </c>
      <c r="F52" s="79"/>
      <c r="G52" s="80"/>
      <c r="H52" s="7"/>
      <c r="I52" s="10"/>
      <c r="J52" s="10"/>
      <c r="K52" s="79"/>
      <c r="L52" s="79"/>
      <c r="M52" s="1"/>
      <c r="N52" s="7"/>
      <c r="O52" s="7"/>
      <c r="P52" s="7"/>
      <c r="Q52"/>
      <c r="R52"/>
      <c r="S52"/>
      <c r="T52" s="56"/>
      <c r="U52" s="56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s="52" customFormat="1" ht="15" customHeight="1" x14ac:dyDescent="0.35">
      <c r="A53" s="7" t="s">
        <v>100</v>
      </c>
      <c r="B53" s="10">
        <v>45107</v>
      </c>
      <c r="C53" s="10">
        <v>45107</v>
      </c>
      <c r="D53" s="77">
        <v>0</v>
      </c>
      <c r="E53" s="78">
        <v>0</v>
      </c>
      <c r="F53" s="79"/>
      <c r="G53" s="80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56"/>
      <c r="U53" s="56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52" customFormat="1" ht="15" customHeight="1" x14ac:dyDescent="0.35">
      <c r="A54" s="7" t="s">
        <v>101</v>
      </c>
      <c r="B54" s="82">
        <v>45107</v>
      </c>
      <c r="C54" s="10">
        <v>45107</v>
      </c>
      <c r="D54" s="77">
        <v>30140653.98</v>
      </c>
      <c r="E54" s="77">
        <v>30140653.98</v>
      </c>
      <c r="F54" s="79"/>
      <c r="G54" s="23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56"/>
      <c r="U54" s="56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s="52" customFormat="1" ht="15" customHeight="1" x14ac:dyDescent="0.35">
      <c r="A55" s="7"/>
      <c r="B55" s="7"/>
      <c r="C55" s="7"/>
      <c r="D55" s="7"/>
      <c r="E55" s="79"/>
      <c r="F55" s="79"/>
      <c r="G55" s="23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56"/>
      <c r="U55" s="56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s="52" customFormat="1" ht="15" customHeight="1" x14ac:dyDescent="0.35">
      <c r="A56" s="7" t="str">
        <f>"MMF Unpaid Int Due to "&amp;MONTH($B$3)&amp;"/"&amp;DAY($B$3)</f>
        <v>MMF Unpaid Int Due to 6/30</v>
      </c>
      <c r="B56" s="7"/>
      <c r="C56" s="7" t="s">
        <v>102</v>
      </c>
      <c r="D56" s="83">
        <v>130335.91</v>
      </c>
      <c r="E56" s="84">
        <v>130335.91</v>
      </c>
      <c r="F56" s="79"/>
      <c r="G56" s="23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56"/>
      <c r="U56" s="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s="52" customFormat="1" ht="15" customHeight="1" x14ac:dyDescent="0.35">
      <c r="A57" s="7" t="str">
        <f>"MMF Unpaid Int Due to "&amp;MONTH($B$3)&amp;"/"&amp;DAY($B$3)</f>
        <v>MMF Unpaid Int Due to 6/30</v>
      </c>
      <c r="B57" s="7"/>
      <c r="C57" s="7" t="s">
        <v>103</v>
      </c>
      <c r="D57" s="83">
        <v>105.59</v>
      </c>
      <c r="E57" s="84">
        <v>105.59</v>
      </c>
      <c r="F57" s="79"/>
      <c r="G57" s="23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s="52" customFormat="1" ht="15" customHeight="1" x14ac:dyDescent="0.35">
      <c r="A58" s="7" t="s">
        <v>104</v>
      </c>
      <c r="B58" s="7"/>
      <c r="C58" s="7" t="s">
        <v>104</v>
      </c>
      <c r="D58" s="83">
        <v>0</v>
      </c>
      <c r="E58" s="84">
        <v>0</v>
      </c>
      <c r="F58" s="79"/>
      <c r="G58" s="23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s="52" customFormat="1" ht="15" customHeight="1" x14ac:dyDescent="0.35">
      <c r="A59" s="7" t="str">
        <f>"MMF Unpaid Int Due to "&amp;MONTH($B$3)&amp;"/"&amp;DAY($B$3)</f>
        <v>MMF Unpaid Int Due to 6/30</v>
      </c>
      <c r="B59" s="7"/>
      <c r="C59" s="7" t="s">
        <v>105</v>
      </c>
      <c r="D59" s="83">
        <v>26555.17</v>
      </c>
      <c r="E59" s="84">
        <v>26555.17</v>
      </c>
      <c r="F59" s="79"/>
      <c r="G59" s="23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s="52" customFormat="1" ht="15" customHeight="1" x14ac:dyDescent="0.35">
      <c r="A60" s="13" t="str">
        <f>"MMF Unpaid Int Due to "&amp;MONTH($B$3)&amp;"/"&amp;DAY($B$3)</f>
        <v>MMF Unpaid Int Due to 6/30</v>
      </c>
      <c r="B60" s="13"/>
      <c r="C60" s="13" t="s">
        <v>106</v>
      </c>
      <c r="D60" s="85">
        <v>149.51</v>
      </c>
      <c r="E60" s="86">
        <v>149.51</v>
      </c>
      <c r="F60" s="79"/>
      <c r="G60" s="23"/>
      <c r="H60" s="13"/>
      <c r="I60" s="7"/>
      <c r="J60" s="7"/>
      <c r="K60" s="7"/>
      <c r="L60" s="87"/>
      <c r="M60" s="7"/>
      <c r="N60" s="7"/>
      <c r="O60" s="7"/>
      <c r="P60" s="7"/>
      <c r="Q60" s="7"/>
      <c r="R60" s="7"/>
      <c r="S60" s="25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s="52" customFormat="1" ht="15" customHeight="1" x14ac:dyDescent="0.35">
      <c r="A61" s="9" t="s">
        <v>107</v>
      </c>
      <c r="B61" s="9"/>
      <c r="C61" s="9"/>
      <c r="D61" s="9"/>
      <c r="E61" s="88">
        <f>SUM(E10:E60)</f>
        <v>576031545.5</v>
      </c>
      <c r="F61" s="88"/>
      <c r="G61" s="89"/>
      <c r="H61" s="9"/>
      <c r="I61" s="9"/>
      <c r="J61" s="9"/>
      <c r="K61" s="9"/>
      <c r="L61" s="88"/>
      <c r="M61" s="9"/>
      <c r="N61" s="9"/>
      <c r="O61" s="7"/>
      <c r="P61" s="7"/>
      <c r="Q61" s="7"/>
      <c r="R61" s="7"/>
      <c r="S61" s="25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s="52" customFormat="1" ht="15" customHeight="1" x14ac:dyDescent="0.35">
      <c r="A62" s="9"/>
      <c r="B62" s="9"/>
      <c r="C62" s="9"/>
      <c r="D62" s="9"/>
      <c r="E62" s="88"/>
      <c r="F62" s="88"/>
      <c r="G62" s="89"/>
      <c r="H62" s="9"/>
      <c r="I62" s="9"/>
      <c r="J62" s="9"/>
      <c r="K62" s="9"/>
      <c r="L62" s="88"/>
      <c r="M62" s="9"/>
      <c r="N62" s="9"/>
      <c r="O62" s="7"/>
      <c r="P62" s="7"/>
      <c r="Q62" s="7"/>
      <c r="R62" s="7"/>
      <c r="S62" s="25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s="52" customFormat="1" ht="15" customHeight="1" x14ac:dyDescent="0.35">
      <c r="A63" s="9"/>
      <c r="B63" s="123" t="s">
        <v>108</v>
      </c>
      <c r="C63" s="124"/>
      <c r="D63" s="124"/>
      <c r="E63" s="125"/>
      <c r="F63" s="88"/>
      <c r="G63" s="89"/>
      <c r="H63" s="9"/>
      <c r="I63" s="9"/>
      <c r="J63" s="9"/>
      <c r="K63" s="9"/>
      <c r="L63" s="88"/>
      <c r="M63" s="9"/>
      <c r="N63" s="9"/>
      <c r="O63" s="7"/>
      <c r="P63" s="7"/>
      <c r="Q63" s="7"/>
      <c r="R63" s="7"/>
      <c r="S63" s="25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s="52" customFormat="1" ht="15" customHeight="1" x14ac:dyDescent="0.35">
      <c r="A64" s="15" t="s">
        <v>1</v>
      </c>
      <c r="B64" s="15" t="s">
        <v>2</v>
      </c>
      <c r="C64" s="15" t="s">
        <v>3</v>
      </c>
      <c r="D64" s="15" t="s">
        <v>12</v>
      </c>
      <c r="E64" s="15" t="s">
        <v>109</v>
      </c>
      <c r="F64" s="1"/>
      <c r="G64" s="23"/>
      <c r="H64" s="1"/>
      <c r="I64" s="1"/>
      <c r="J64" s="1"/>
      <c r="K64" s="1"/>
      <c r="L64" s="1"/>
      <c r="M64" s="7"/>
      <c r="N64" s="7"/>
      <c r="O64" s="7"/>
      <c r="P64" s="7"/>
      <c r="Q64" s="7"/>
      <c r="R64" s="7"/>
      <c r="S64" s="25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s="52" customFormat="1" ht="15" customHeight="1" x14ac:dyDescent="0.35">
      <c r="A65" s="7" t="s">
        <v>110</v>
      </c>
      <c r="B65" s="1"/>
      <c r="C65" s="10">
        <f>$B$3</f>
        <v>45107</v>
      </c>
      <c r="D65" s="77">
        <v>0</v>
      </c>
      <c r="E65" s="77">
        <v>0</v>
      </c>
      <c r="F65" s="1"/>
      <c r="G65" s="23"/>
      <c r="H65" s="31"/>
      <c r="I65" s="1"/>
      <c r="J65" s="1"/>
      <c r="K65" s="1"/>
      <c r="L65" s="1"/>
      <c r="M65" s="7"/>
      <c r="N65" s="7"/>
      <c r="O65" s="7"/>
      <c r="P65" s="7"/>
      <c r="Q65" s="7"/>
      <c r="R65" s="7"/>
      <c r="S65" s="2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s="52" customFormat="1" ht="15" customHeight="1" x14ac:dyDescent="0.35">
      <c r="A66" s="7" t="s">
        <v>111</v>
      </c>
      <c r="B66" s="1"/>
      <c r="C66" s="10">
        <f>$B$3</f>
        <v>45107</v>
      </c>
      <c r="D66" s="77">
        <v>26035.31</v>
      </c>
      <c r="E66" s="77">
        <v>26035.31</v>
      </c>
      <c r="F66" s="1"/>
      <c r="G66" s="23"/>
      <c r="H66" s="31"/>
      <c r="I66" s="1"/>
      <c r="J66" s="1"/>
      <c r="K66" s="1"/>
      <c r="L66" s="1"/>
      <c r="M66" s="7"/>
      <c r="N66" s="7"/>
      <c r="O66" s="7"/>
      <c r="P66" s="7"/>
      <c r="Q66" s="7"/>
      <c r="R66" s="7"/>
      <c r="S66" s="25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s="52" customFormat="1" ht="15" customHeight="1" x14ac:dyDescent="0.35">
      <c r="A67" s="7" t="s">
        <v>112</v>
      </c>
      <c r="B67" s="1"/>
      <c r="C67" s="10">
        <f>$B$3</f>
        <v>45107</v>
      </c>
      <c r="D67" s="77">
        <v>15505.51</v>
      </c>
      <c r="E67" s="77">
        <v>15505.51</v>
      </c>
      <c r="F67" s="1"/>
      <c r="G67" s="23"/>
      <c r="H67" s="31"/>
      <c r="I67" s="1"/>
      <c r="J67" s="1"/>
      <c r="K67" s="1"/>
      <c r="L67" s="1"/>
      <c r="M67" s="7"/>
      <c r="N67" s="7"/>
      <c r="O67" s="7"/>
      <c r="P67" s="7"/>
      <c r="Q67" s="7"/>
      <c r="R67" s="7"/>
      <c r="S67" s="25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s="52" customFormat="1" ht="15" customHeight="1" x14ac:dyDescent="0.35">
      <c r="A68" s="7" t="s">
        <v>113</v>
      </c>
      <c r="B68" s="1"/>
      <c r="C68" s="10">
        <f>$B$3</f>
        <v>45107</v>
      </c>
      <c r="D68" s="77">
        <v>-1.0859366739168763E-9</v>
      </c>
      <c r="E68" s="77">
        <v>-1.0859366739168763E-9</v>
      </c>
      <c r="F68" s="1"/>
      <c r="G68" s="23"/>
      <c r="H68" s="31"/>
      <c r="I68" s="1"/>
      <c r="J68" s="1"/>
      <c r="K68" s="1"/>
      <c r="L68" s="1"/>
      <c r="M68" s="7"/>
      <c r="N68" s="7"/>
      <c r="O68" s="7"/>
      <c r="P68" s="7"/>
      <c r="Q68" s="7"/>
      <c r="R68" s="7"/>
      <c r="S68" s="25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s="52" customFormat="1" ht="15" customHeight="1" x14ac:dyDescent="0.35">
      <c r="A69" s="7" t="s">
        <v>114</v>
      </c>
      <c r="B69" s="1"/>
      <c r="C69" s="10">
        <f>$B$3</f>
        <v>45107</v>
      </c>
      <c r="D69" s="77">
        <v>5287007.3476988804</v>
      </c>
      <c r="E69" s="77">
        <v>5287007.3476988804</v>
      </c>
      <c r="F69" s="1"/>
      <c r="G69" s="23"/>
      <c r="H69" s="31"/>
      <c r="I69" s="1"/>
      <c r="J69" s="1"/>
      <c r="K69" s="1"/>
      <c r="L69" s="1"/>
      <c r="M69" s="7"/>
      <c r="N69" s="7"/>
      <c r="O69" s="7"/>
      <c r="P69" s="7"/>
      <c r="Q69" s="7"/>
      <c r="R69" s="7"/>
      <c r="S69" s="25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s="52" customFormat="1" ht="15" customHeight="1" x14ac:dyDescent="0.35">
      <c r="A70" s="9" t="s">
        <v>13</v>
      </c>
      <c r="B70" s="9"/>
      <c r="C70" s="9"/>
      <c r="D70" s="9"/>
      <c r="E70" s="88">
        <f>SUM(E65:E69)</f>
        <v>5328548.1676988797</v>
      </c>
      <c r="F70" s="79"/>
      <c r="G70" s="23"/>
      <c r="H70" s="7"/>
      <c r="I70" s="7"/>
      <c r="J70" s="7"/>
      <c r="K70" s="7"/>
      <c r="L70" s="90"/>
      <c r="M70" s="7"/>
      <c r="N70" s="7"/>
      <c r="O70" s="7"/>
      <c r="P70" s="7"/>
      <c r="Q70" s="7"/>
      <c r="R70" s="7"/>
      <c r="S70" s="7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s="52" customFormat="1" ht="15" customHeight="1" thickBot="1" x14ac:dyDescent="0.4">
      <c r="A71" s="9"/>
      <c r="B71" s="9"/>
      <c r="C71" s="9"/>
      <c r="D71" s="9"/>
      <c r="E71" s="88"/>
      <c r="F71" s="79"/>
      <c r="G71" s="23"/>
      <c r="H71" s="7"/>
      <c r="I71" s="7"/>
      <c r="J71" s="7"/>
      <c r="K71" s="7"/>
      <c r="L71" s="90"/>
      <c r="M71" s="7"/>
      <c r="N71" s="7"/>
      <c r="O71" s="7"/>
      <c r="P71" s="7"/>
      <c r="Q71" s="7"/>
      <c r="R71" s="7"/>
      <c r="S71" s="7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s="52" customFormat="1" ht="15" customHeight="1" thickBot="1" x14ac:dyDescent="0.4">
      <c r="A72" s="9" t="s">
        <v>115</v>
      </c>
      <c r="B72" s="9"/>
      <c r="C72" s="9"/>
      <c r="D72" s="9"/>
      <c r="E72" s="91">
        <f>E61+E70</f>
        <v>581360093.66769886</v>
      </c>
      <c r="F72" s="79"/>
      <c r="G72" s="23"/>
      <c r="H72" s="9"/>
      <c r="I72" s="9"/>
      <c r="J72" s="9"/>
      <c r="K72" s="9"/>
      <c r="L72" s="91"/>
      <c r="M72" s="7"/>
      <c r="N72" s="7"/>
      <c r="O72" s="7"/>
      <c r="P72" s="7"/>
      <c r="Q72" s="7"/>
      <c r="R72" s="7"/>
      <c r="S72" s="7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s="52" customFormat="1" ht="15" customHeight="1" thickBot="1" x14ac:dyDescent="0.4">
      <c r="A73" s="26"/>
      <c r="B73" s="26"/>
      <c r="C73" s="26"/>
      <c r="D73" s="26"/>
      <c r="E73" s="92"/>
      <c r="F73" s="93"/>
      <c r="G73" s="29"/>
      <c r="H73" s="30"/>
      <c r="I73" s="30"/>
      <c r="J73" s="30"/>
      <c r="K73" s="30"/>
      <c r="L73" s="94"/>
      <c r="M73" s="30"/>
      <c r="N73" s="30"/>
      <c r="O73" s="30"/>
      <c r="P73" s="30"/>
      <c r="Q73" s="30"/>
      <c r="R73" s="30"/>
      <c r="S73" s="30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s="52" customFormat="1" ht="15" customHeight="1" thickTop="1" x14ac:dyDescent="0.35">
      <c r="A74" s="9"/>
      <c r="B74" s="9"/>
      <c r="C74" s="9"/>
      <c r="D74" s="9"/>
      <c r="E74" s="95"/>
      <c r="F74" s="79"/>
      <c r="G74" s="23"/>
      <c r="H74" s="7"/>
      <c r="I74" s="7"/>
      <c r="J74" s="7"/>
      <c r="K74" s="7"/>
      <c r="L74" s="90"/>
      <c r="M74" s="7"/>
      <c r="N74" s="7"/>
      <c r="O74" s="7"/>
      <c r="P74" s="7"/>
      <c r="Q74" s="7"/>
      <c r="R74" s="7"/>
      <c r="S74" s="7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s="52" customFormat="1" ht="15" customHeight="1" x14ac:dyDescent="0.35">
      <c r="A75" s="16" t="s">
        <v>6</v>
      </c>
      <c r="B75" s="9"/>
      <c r="C75" s="9"/>
      <c r="D75" s="9"/>
      <c r="E75" s="95"/>
      <c r="F75" s="79"/>
      <c r="G75" s="23"/>
      <c r="H75" s="16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s="52" customFormat="1" ht="15" customHeight="1" x14ac:dyDescent="0.35">
      <c r="A76" s="9"/>
      <c r="B76" s="9"/>
      <c r="C76" s="9"/>
      <c r="D76" s="9"/>
      <c r="E76" s="95"/>
      <c r="F76" s="79"/>
      <c r="G76" s="23"/>
      <c r="H76" s="9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s="52" customFormat="1" ht="15" customHeight="1" x14ac:dyDescent="0.35">
      <c r="A77" s="15" t="str">
        <f>"Accruals since "&amp;MONTH(B5)&amp;"/"&amp;DAY(B5)</f>
        <v>Accruals since 6/22</v>
      </c>
      <c r="B77" s="13" t="s">
        <v>116</v>
      </c>
      <c r="C77" s="15"/>
      <c r="D77" s="15"/>
      <c r="E77" s="15" t="s">
        <v>12</v>
      </c>
      <c r="F77" s="79"/>
      <c r="G77" s="23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s="52" customFormat="1" ht="15" customHeight="1" x14ac:dyDescent="0.35">
      <c r="A78" s="7" t="s">
        <v>11</v>
      </c>
      <c r="B78" s="96">
        <v>4389.71</v>
      </c>
      <c r="C78" s="9"/>
      <c r="D78" s="9"/>
      <c r="E78" s="79">
        <f>+B78*($B$3-$B$5)</f>
        <v>35117.68</v>
      </c>
      <c r="F78" s="79"/>
      <c r="G78" s="23"/>
      <c r="H78" s="7"/>
      <c r="I78" s="7"/>
      <c r="J78" s="1"/>
      <c r="K78" s="7"/>
      <c r="L78" s="97"/>
      <c r="M78" s="7"/>
      <c r="N78" s="7"/>
      <c r="O78" s="7"/>
      <c r="P78" s="7"/>
      <c r="Q78" s="7"/>
      <c r="R78" s="7"/>
      <c r="S78" s="7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s="52" customFormat="1" ht="15" customHeight="1" x14ac:dyDescent="0.35">
      <c r="A79" s="7" t="s">
        <v>37</v>
      </c>
      <c r="B79" s="96">
        <v>-692.17</v>
      </c>
      <c r="C79" s="9"/>
      <c r="D79" s="9"/>
      <c r="E79" s="79">
        <f t="shared" ref="E79:E85" si="0">+B79*($B$3-$B$5)</f>
        <v>-5537.36</v>
      </c>
      <c r="F79" s="79"/>
      <c r="G79" s="23"/>
      <c r="H79" s="7"/>
      <c r="I79" s="7"/>
      <c r="J79" s="1"/>
      <c r="K79" s="7"/>
      <c r="L79" s="97"/>
      <c r="M79" s="7"/>
      <c r="N79" s="7"/>
      <c r="O79" s="7"/>
      <c r="P79" s="7"/>
      <c r="Q79" s="7"/>
      <c r="R79" s="7"/>
      <c r="S79" s="7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s="52" customFormat="1" ht="15" customHeight="1" x14ac:dyDescent="0.35">
      <c r="A80" s="7" t="s">
        <v>38</v>
      </c>
      <c r="B80" s="96">
        <v>0</v>
      </c>
      <c r="C80" s="9"/>
      <c r="D80" s="9"/>
      <c r="E80" s="98">
        <f>+B80</f>
        <v>0</v>
      </c>
      <c r="F80" s="79"/>
      <c r="G80" s="23"/>
      <c r="H80" s="7"/>
      <c r="I80" s="7"/>
      <c r="J80" s="1"/>
      <c r="K80" s="7"/>
      <c r="L80" s="97"/>
      <c r="M80" s="7"/>
      <c r="N80" s="7"/>
      <c r="O80" s="7"/>
      <c r="P80" s="7"/>
      <c r="Q80" s="7"/>
      <c r="R80" s="7"/>
      <c r="S80" s="7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s="52" customFormat="1" ht="15" customHeight="1" x14ac:dyDescent="0.35">
      <c r="A81" s="7" t="s">
        <v>7</v>
      </c>
      <c r="B81" s="99">
        <v>451.93</v>
      </c>
      <c r="C81" s="9"/>
      <c r="D81" s="9"/>
      <c r="E81" s="79">
        <f t="shared" si="0"/>
        <v>3615.44</v>
      </c>
      <c r="F81" s="79"/>
      <c r="G81" s="23"/>
      <c r="H81" s="7"/>
      <c r="I81" s="90"/>
      <c r="J81" s="31"/>
      <c r="K81" s="97"/>
      <c r="L81" s="100"/>
      <c r="M81" s="101"/>
      <c r="N81" s="7"/>
      <c r="O81" s="7"/>
      <c r="P81" s="7"/>
      <c r="Q81" s="7"/>
      <c r="R81" s="7"/>
      <c r="S81" s="7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s="52" customFormat="1" ht="15" customHeight="1" x14ac:dyDescent="0.35">
      <c r="A82" s="7" t="s">
        <v>9</v>
      </c>
      <c r="B82" s="99">
        <v>196.06</v>
      </c>
      <c r="C82" s="9"/>
      <c r="D82" s="9"/>
      <c r="E82" s="79">
        <f t="shared" si="0"/>
        <v>1568.48</v>
      </c>
      <c r="F82" s="79"/>
      <c r="G82" s="23"/>
      <c r="H82" s="7"/>
      <c r="I82" s="90"/>
      <c r="J82" s="31"/>
      <c r="K82" s="97"/>
      <c r="L82" s="97"/>
      <c r="M82" s="102"/>
      <c r="N82" s="7"/>
      <c r="O82" s="7"/>
      <c r="P82" s="7"/>
      <c r="Q82" s="7"/>
      <c r="R82" s="7"/>
      <c r="S82" s="7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s="52" customFormat="1" ht="15" customHeight="1" x14ac:dyDescent="0.35">
      <c r="A83" s="7" t="s">
        <v>8</v>
      </c>
      <c r="B83" s="99">
        <v>114.38</v>
      </c>
      <c r="C83" s="9"/>
      <c r="D83" s="9"/>
      <c r="E83" s="79">
        <f t="shared" si="0"/>
        <v>915.04</v>
      </c>
      <c r="F83" s="79"/>
      <c r="G83" s="23"/>
      <c r="H83" s="7"/>
      <c r="I83" s="90"/>
      <c r="J83" s="31"/>
      <c r="K83" s="97"/>
      <c r="L83" s="97"/>
      <c r="M83" s="102"/>
      <c r="N83" s="7"/>
      <c r="O83" s="7"/>
      <c r="P83" s="7"/>
      <c r="Q83" s="7"/>
      <c r="R83" s="7"/>
      <c r="S83" s="7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s="52" customFormat="1" ht="15" customHeight="1" x14ac:dyDescent="0.35">
      <c r="A84" s="7" t="s">
        <v>10</v>
      </c>
      <c r="B84" s="99">
        <v>4.83</v>
      </c>
      <c r="C84" s="9"/>
      <c r="D84" s="9"/>
      <c r="E84" s="79">
        <f t="shared" si="0"/>
        <v>38.64</v>
      </c>
      <c r="F84" s="79"/>
      <c r="G84" s="23"/>
      <c r="H84" s="7"/>
      <c r="I84" s="90"/>
      <c r="J84" s="31"/>
      <c r="K84" s="97"/>
      <c r="L84" s="97"/>
      <c r="M84" s="103"/>
      <c r="N84" s="7"/>
      <c r="O84" s="7"/>
      <c r="P84" s="7"/>
      <c r="Q84" s="7"/>
      <c r="R84" s="7"/>
      <c r="S84" s="7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s="52" customFormat="1" ht="15" customHeight="1" x14ac:dyDescent="0.35">
      <c r="A85" s="7" t="s">
        <v>117</v>
      </c>
      <c r="B85" s="99">
        <v>5.42</v>
      </c>
      <c r="C85" s="9"/>
      <c r="D85" s="9"/>
      <c r="E85" s="79">
        <f t="shared" si="0"/>
        <v>43.36</v>
      </c>
      <c r="F85" s="79"/>
      <c r="G85" s="23"/>
      <c r="H85" s="7"/>
      <c r="I85" s="90"/>
      <c r="J85" s="31"/>
      <c r="K85" s="97"/>
      <c r="L85" s="97"/>
      <c r="M85" s="103"/>
      <c r="N85" s="7"/>
      <c r="O85" s="7"/>
      <c r="P85" s="7"/>
      <c r="Q85" s="7"/>
      <c r="R85" s="7"/>
      <c r="S85" s="7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s="52" customFormat="1" ht="15" customHeight="1" x14ac:dyDescent="0.35">
      <c r="A86" s="104" t="str">
        <f>"TOTAL Liabilities Accrued since "&amp;MONTH(B5)&amp;"/"&amp;DAY(B5)</f>
        <v>TOTAL Liabilities Accrued since 6/22</v>
      </c>
      <c r="B86" s="105"/>
      <c r="C86" s="105"/>
      <c r="D86" s="105"/>
      <c r="E86" s="106">
        <f>SUM(E78:E85)</f>
        <v>35761.280000000006</v>
      </c>
      <c r="F86" s="79"/>
      <c r="G86" s="23"/>
      <c r="H86" s="7"/>
      <c r="I86" s="7"/>
      <c r="J86" s="31"/>
      <c r="K86" s="7"/>
      <c r="L86" s="97"/>
      <c r="M86" s="101"/>
      <c r="N86" s="7"/>
      <c r="O86" s="7"/>
      <c r="P86" s="7"/>
      <c r="Q86" s="7"/>
      <c r="R86" s="1"/>
      <c r="S86" s="7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s="52" customFormat="1" ht="15" customHeight="1" x14ac:dyDescent="0.35">
      <c r="A87" s="7"/>
      <c r="B87" s="7"/>
      <c r="C87" s="7"/>
      <c r="D87" s="7"/>
      <c r="E87" s="79"/>
      <c r="F87" s="79"/>
      <c r="G87" s="23"/>
      <c r="H87" s="7"/>
      <c r="I87" s="7"/>
      <c r="J87" s="7"/>
      <c r="K87" s="7"/>
      <c r="L87" s="101"/>
      <c r="M87" s="7"/>
      <c r="N87" s="7"/>
      <c r="O87" s="7"/>
      <c r="P87" s="7"/>
      <c r="Q87" s="7"/>
      <c r="R87" s="1"/>
      <c r="S87" s="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s="52" customFormat="1" ht="15" customHeight="1" x14ac:dyDescent="0.35">
      <c r="A88" s="107" t="s">
        <v>118</v>
      </c>
      <c r="B88" s="13"/>
      <c r="C88" s="13"/>
      <c r="D88" s="13"/>
      <c r="E88" s="108" t="s">
        <v>119</v>
      </c>
      <c r="F88" s="79"/>
      <c r="G88" s="23"/>
      <c r="H88" s="7"/>
      <c r="I88" s="90"/>
      <c r="J88" s="7"/>
      <c r="K88" s="7"/>
      <c r="L88" s="7"/>
      <c r="M88" s="7"/>
      <c r="N88" s="7"/>
      <c r="O88" s="7"/>
      <c r="P88" s="7"/>
      <c r="Q88" s="7"/>
      <c r="R88" s="1"/>
      <c r="S88" s="7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s="52" customFormat="1" ht="15" customHeight="1" x14ac:dyDescent="0.35">
      <c r="A89" s="7" t="s">
        <v>11</v>
      </c>
      <c r="B89" s="109">
        <v>0</v>
      </c>
      <c r="C89" s="7"/>
      <c r="D89" s="7"/>
      <c r="E89" s="110">
        <v>30193.24</v>
      </c>
      <c r="F89" s="79"/>
      <c r="G89" s="23"/>
      <c r="H89" s="1"/>
      <c r="I89" s="7"/>
      <c r="J89" s="7"/>
      <c r="K89" s="111"/>
      <c r="L89" s="1"/>
      <c r="M89" s="7"/>
      <c r="N89" s="7"/>
      <c r="O89" s="7"/>
      <c r="P89" s="7"/>
      <c r="Q89" s="7"/>
      <c r="R89" s="1"/>
      <c r="S89" s="7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s="52" customFormat="1" ht="15" customHeight="1" x14ac:dyDescent="0.35">
      <c r="A90" s="7" t="s">
        <v>37</v>
      </c>
      <c r="B90" s="109">
        <v>0</v>
      </c>
      <c r="C90" s="7"/>
      <c r="D90" s="7"/>
      <c r="E90" s="110">
        <v>-4157.93</v>
      </c>
      <c r="F90" s="79"/>
      <c r="G90" s="23"/>
      <c r="H90" s="1"/>
      <c r="I90" s="7"/>
      <c r="J90" s="7"/>
      <c r="K90" s="111"/>
      <c r="L90" s="1"/>
      <c r="M90" s="7"/>
      <c r="N90" s="7"/>
      <c r="O90" s="7"/>
      <c r="P90" s="7"/>
      <c r="Q90" s="7"/>
      <c r="R90" s="1"/>
      <c r="S90" s="7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s="52" customFormat="1" ht="15" customHeight="1" x14ac:dyDescent="0.35">
      <c r="A91" s="7" t="s">
        <v>38</v>
      </c>
      <c r="B91" s="109">
        <v>0</v>
      </c>
      <c r="C91" s="7"/>
      <c r="D91" s="7"/>
      <c r="E91" s="110">
        <v>0</v>
      </c>
      <c r="F91" s="79"/>
      <c r="G91" s="23"/>
      <c r="H91" s="1"/>
      <c r="I91" s="7"/>
      <c r="J91" s="7"/>
      <c r="K91" s="111"/>
      <c r="L91" s="1"/>
      <c r="M91" s="7"/>
      <c r="N91" s="7"/>
      <c r="O91" s="7"/>
      <c r="P91" s="7"/>
      <c r="Q91" s="7"/>
      <c r="R91" s="1"/>
      <c r="S91" s="7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s="52" customFormat="1" ht="15" customHeight="1" x14ac:dyDescent="0.35">
      <c r="A92" s="7" t="s">
        <v>7</v>
      </c>
      <c r="B92" s="112">
        <v>0</v>
      </c>
      <c r="C92" s="7"/>
      <c r="D92" s="7"/>
      <c r="E92" s="110">
        <v>0</v>
      </c>
      <c r="F92" s="79"/>
      <c r="G92" s="23"/>
      <c r="H92" s="113"/>
      <c r="I92" s="90"/>
      <c r="J92" s="7"/>
      <c r="K92" s="111"/>
      <c r="L92" s="1"/>
      <c r="M92" s="7"/>
      <c r="N92" s="7"/>
      <c r="O92" s="7"/>
      <c r="P92" s="7"/>
      <c r="Q92" s="7"/>
      <c r="R92" s="1"/>
      <c r="S92" s="7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s="52" customFormat="1" ht="15" customHeight="1" x14ac:dyDescent="0.35">
      <c r="A93" s="7" t="s">
        <v>9</v>
      </c>
      <c r="B93" s="112">
        <v>0</v>
      </c>
      <c r="C93" s="7"/>
      <c r="D93" s="7"/>
      <c r="E93" s="110">
        <v>0</v>
      </c>
      <c r="F93" s="79"/>
      <c r="G93" s="23"/>
      <c r="H93" s="1"/>
      <c r="I93" s="90"/>
      <c r="J93" s="7"/>
      <c r="K93" s="111"/>
      <c r="L93" s="1"/>
      <c r="M93" s="7"/>
      <c r="N93" s="7"/>
      <c r="O93" s="7"/>
      <c r="P93" s="7"/>
      <c r="Q93" s="7"/>
      <c r="R93" s="1"/>
      <c r="S93" s="7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s="52" customFormat="1" ht="15" customHeight="1" x14ac:dyDescent="0.35">
      <c r="A94" s="7" t="s">
        <v>8</v>
      </c>
      <c r="B94" s="112">
        <v>0</v>
      </c>
      <c r="C94" s="7"/>
      <c r="D94" s="7"/>
      <c r="E94" s="110">
        <v>0</v>
      </c>
      <c r="F94" s="79"/>
      <c r="G94" s="23"/>
      <c r="H94" s="7"/>
      <c r="I94" s="90"/>
      <c r="J94" s="7"/>
      <c r="K94" s="111"/>
      <c r="L94" s="1"/>
      <c r="M94" s="7"/>
      <c r="N94" s="7"/>
      <c r="O94" s="7"/>
      <c r="P94" s="7"/>
      <c r="Q94" s="7"/>
      <c r="R94" s="1"/>
      <c r="S94" s="7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s="52" customFormat="1" ht="15" customHeight="1" x14ac:dyDescent="0.35">
      <c r="A95" s="7" t="s">
        <v>10</v>
      </c>
      <c r="B95" s="112">
        <v>0</v>
      </c>
      <c r="C95" s="7"/>
      <c r="D95" s="7"/>
      <c r="E95" s="110">
        <v>0</v>
      </c>
      <c r="F95" s="79"/>
      <c r="G95" s="23"/>
      <c r="H95" s="1"/>
      <c r="I95" s="90"/>
      <c r="J95" s="7"/>
      <c r="K95" s="111"/>
      <c r="L95" s="7"/>
      <c r="M95" s="7"/>
      <c r="N95" s="7"/>
      <c r="O95" s="7"/>
      <c r="P95" s="7"/>
      <c r="Q95" s="7"/>
      <c r="R95" s="1"/>
      <c r="S95" s="7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s="52" customFormat="1" ht="15" customHeight="1" x14ac:dyDescent="0.35">
      <c r="A96" s="7" t="s">
        <v>117</v>
      </c>
      <c r="B96" s="112">
        <v>0</v>
      </c>
      <c r="C96" s="7"/>
      <c r="D96" s="7"/>
      <c r="E96" s="110">
        <v>0</v>
      </c>
      <c r="F96" s="79"/>
      <c r="G96" s="23"/>
      <c r="H96" s="1"/>
      <c r="I96" s="90"/>
      <c r="J96" s="7"/>
      <c r="K96" s="111"/>
      <c r="L96" s="7"/>
      <c r="M96" s="7"/>
      <c r="N96" s="7"/>
      <c r="O96" s="7"/>
      <c r="P96" s="7"/>
      <c r="Q96" s="7"/>
      <c r="R96" s="1"/>
      <c r="S96" s="7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39" s="52" customFormat="1" ht="15" customHeight="1" x14ac:dyDescent="0.35">
      <c r="A97" s="104" t="str">
        <f>"TOTAL Liabilities Accrued as of "&amp;MONTH(B5)&amp;"/"&amp;DAY(B5)</f>
        <v>TOTAL Liabilities Accrued as of 6/22</v>
      </c>
      <c r="B97" s="105"/>
      <c r="C97" s="105"/>
      <c r="D97" s="105"/>
      <c r="E97" s="106">
        <f>SUM(E89:E96)</f>
        <v>26035.31</v>
      </c>
      <c r="F97" s="88"/>
      <c r="G97" s="23"/>
      <c r="H97" s="1"/>
      <c r="I97" s="1"/>
      <c r="J97" s="31"/>
      <c r="K97" s="7"/>
      <c r="L97" s="7"/>
      <c r="M97" s="7"/>
      <c r="N97" s="7"/>
      <c r="O97" s="7"/>
      <c r="P97" s="7"/>
      <c r="Q97" s="7"/>
      <c r="R97" s="7"/>
      <c r="S97" s="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  <row r="98" spans="1:39" s="52" customFormat="1" ht="15" customHeight="1" x14ac:dyDescent="0.35">
      <c r="A98" s="9"/>
      <c r="B98" s="7"/>
      <c r="C98" s="7"/>
      <c r="D98" s="7"/>
      <c r="E98" s="88"/>
      <c r="F98" s="88"/>
      <c r="G98" s="23"/>
      <c r="H98" s="1"/>
      <c r="I98" s="1"/>
      <c r="J98" s="31"/>
      <c r="K98" s="7"/>
      <c r="L98" s="7"/>
      <c r="M98" s="7"/>
      <c r="N98" s="7"/>
      <c r="O98" s="7"/>
      <c r="P98" s="7"/>
      <c r="Q98" s="7"/>
      <c r="R98" s="7"/>
      <c r="S98" s="7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</row>
    <row r="99" spans="1:39" s="52" customFormat="1" ht="15" customHeight="1" x14ac:dyDescent="0.35">
      <c r="A99" s="7" t="s">
        <v>120</v>
      </c>
      <c r="B99" s="7"/>
      <c r="C99" s="7"/>
      <c r="D99" s="7"/>
      <c r="E99" s="114">
        <v>5287007.3483000007</v>
      </c>
      <c r="F99" s="79"/>
      <c r="G99" s="23"/>
      <c r="H99" s="1"/>
      <c r="I99" s="1"/>
      <c r="J99" s="1"/>
      <c r="K99" s="7"/>
      <c r="L99" s="7"/>
      <c r="M99" s="7"/>
      <c r="N99" s="7"/>
      <c r="O99" s="7"/>
      <c r="P99" s="7"/>
      <c r="Q99" s="7"/>
      <c r="R99" s="7"/>
      <c r="S99" s="7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</row>
    <row r="100" spans="1:39" s="52" customFormat="1" ht="15" customHeight="1" x14ac:dyDescent="0.35">
      <c r="A100" s="7" t="s">
        <v>121</v>
      </c>
      <c r="B100" s="7"/>
      <c r="C100" s="7"/>
      <c r="D100" s="7"/>
      <c r="E100" s="115">
        <v>0</v>
      </c>
      <c r="F100" s="79"/>
      <c r="G100" s="23"/>
      <c r="H100" s="1"/>
      <c r="I100" s="1"/>
      <c r="J100" s="1"/>
      <c r="K100" s="7"/>
      <c r="L100" s="7"/>
      <c r="M100" s="7"/>
      <c r="N100" s="7"/>
      <c r="O100" s="7"/>
      <c r="P100" s="7"/>
      <c r="Q100" s="7"/>
      <c r="R100" s="7"/>
      <c r="S100" s="7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</row>
    <row r="101" spans="1:39" s="52" customFormat="1" ht="15" customHeight="1" x14ac:dyDescent="0.35">
      <c r="A101" s="1"/>
      <c r="B101" s="7"/>
      <c r="C101" s="7"/>
      <c r="D101" s="7"/>
      <c r="E101" s="79"/>
      <c r="F101" s="79"/>
      <c r="G101" s="23"/>
      <c r="H101" s="1"/>
      <c r="I101" s="1"/>
      <c r="J101" s="1"/>
      <c r="K101" s="7"/>
      <c r="L101" s="7"/>
      <c r="M101" s="7"/>
      <c r="N101" s="7"/>
      <c r="O101" s="7"/>
      <c r="P101" s="7"/>
      <c r="Q101" s="7"/>
      <c r="R101" s="7"/>
      <c r="S101" s="7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</row>
    <row r="102" spans="1:39" s="52" customFormat="1" ht="15" customHeight="1" x14ac:dyDescent="0.35">
      <c r="A102" s="9" t="s">
        <v>122</v>
      </c>
      <c r="B102" s="7"/>
      <c r="C102" s="7"/>
      <c r="D102" s="7"/>
      <c r="E102" s="116">
        <f>E86+E97+E99+E100</f>
        <v>5348803.9383000005</v>
      </c>
      <c r="F102" s="79"/>
      <c r="G102" s="23"/>
      <c r="H102" s="9"/>
      <c r="I102" s="7"/>
      <c r="J102" s="7"/>
      <c r="K102" s="7"/>
      <c r="L102" s="88"/>
      <c r="M102" s="7"/>
      <c r="N102" s="7"/>
      <c r="O102" s="7"/>
      <c r="P102" s="7"/>
      <c r="Q102" s="7"/>
      <c r="R102" s="7"/>
      <c r="S102" s="7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</row>
    <row r="103" spans="1:39" s="52" customFormat="1" ht="15" customHeight="1" thickBot="1" x14ac:dyDescent="0.4">
      <c r="A103" s="9"/>
      <c r="B103" s="7"/>
      <c r="C103" s="7"/>
      <c r="D103" s="7"/>
      <c r="E103" s="79"/>
      <c r="F103" s="79"/>
      <c r="G103" s="23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</row>
    <row r="104" spans="1:39" s="52" customFormat="1" ht="15" customHeight="1" thickBot="1" x14ac:dyDescent="0.4">
      <c r="A104" s="9" t="s">
        <v>123</v>
      </c>
      <c r="B104" s="7"/>
      <c r="C104" s="7"/>
      <c r="D104" s="7"/>
      <c r="E104" s="91">
        <f>E72-E102</f>
        <v>576011289.72939885</v>
      </c>
      <c r="F104" s="95"/>
      <c r="G104" s="23"/>
      <c r="H104" s="9"/>
      <c r="I104" s="7"/>
      <c r="J104" s="7"/>
      <c r="K104" s="7"/>
      <c r="L104" s="91"/>
      <c r="M104" s="7"/>
      <c r="N104" s="7"/>
      <c r="O104" s="7"/>
      <c r="P104" s="7"/>
      <c r="Q104" s="7"/>
      <c r="R104" s="7"/>
      <c r="S104" s="7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</row>
    <row r="105" spans="1:39" s="52" customFormat="1" ht="15" customHeight="1" x14ac:dyDescent="0.35">
      <c r="A105" s="9"/>
      <c r="B105" s="7"/>
      <c r="C105" s="7"/>
      <c r="D105" s="7"/>
      <c r="E105" s="79"/>
      <c r="F105" s="79"/>
      <c r="G105" s="23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</row>
    <row r="106" spans="1:39" s="52" customFormat="1" ht="15" customHeight="1" x14ac:dyDescent="0.35">
      <c r="A106" s="7"/>
      <c r="B106" s="7"/>
      <c r="C106" s="7"/>
      <c r="D106" s="25"/>
      <c r="E106" s="79"/>
      <c r="F106" s="79"/>
      <c r="G106" s="23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</row>
    <row r="107" spans="1:39" s="52" customFormat="1" ht="15" customHeight="1" x14ac:dyDescent="0.35">
      <c r="A107" s="7"/>
      <c r="B107" s="7"/>
      <c r="C107" s="7"/>
      <c r="D107" s="7"/>
      <c r="E107" s="79"/>
      <c r="F107" s="79"/>
      <c r="G107" s="23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</row>
    <row r="108" spans="1:39" s="52" customFormat="1" ht="15" customHeight="1" x14ac:dyDescent="0.35">
      <c r="A108" s="7"/>
      <c r="B108" s="7"/>
      <c r="C108" s="7"/>
      <c r="D108" s="7"/>
      <c r="E108" s="117"/>
      <c r="F108" s="79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</row>
    <row r="109" spans="1:39" s="52" customFormat="1" ht="15" customHeight="1" x14ac:dyDescent="0.35">
      <c r="A109" s="7"/>
      <c r="B109" s="7"/>
      <c r="C109" s="7"/>
      <c r="D109" s="7"/>
      <c r="E109" s="79"/>
      <c r="F109" s="79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</row>
    <row r="110" spans="1:39" s="52" customFormat="1" ht="15" customHeight="1" x14ac:dyDescent="0.35">
      <c r="A110" s="7"/>
      <c r="B110" s="7"/>
      <c r="C110" s="7"/>
      <c r="D110" s="7"/>
      <c r="E110" s="79"/>
      <c r="F110" s="79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</row>
    <row r="111" spans="1:39" s="52" customFormat="1" ht="15" customHeight="1" x14ac:dyDescent="0.35">
      <c r="A111" s="7"/>
      <c r="B111" s="7"/>
      <c r="C111" s="7"/>
      <c r="D111" s="1"/>
      <c r="E111" s="31"/>
      <c r="F111" s="79"/>
      <c r="G111" s="7"/>
      <c r="H111" s="88"/>
      <c r="I111" s="7"/>
      <c r="J111" s="7"/>
      <c r="K111" s="7"/>
      <c r="L111" s="90"/>
      <c r="M111" s="118"/>
      <c r="N111" s="7"/>
      <c r="O111" s="7"/>
      <c r="P111" s="7"/>
      <c r="Q111" s="7"/>
      <c r="R111" s="7"/>
      <c r="S111" s="7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</row>
    <row r="112" spans="1:39" s="52" customFormat="1" ht="15" customHeight="1" x14ac:dyDescent="0.35">
      <c r="A112" s="7"/>
      <c r="B112" s="25"/>
      <c r="C112" s="7"/>
      <c r="D112" s="7"/>
      <c r="E112" s="79"/>
      <c r="F112" s="79"/>
      <c r="G112" s="7"/>
      <c r="H112" s="88"/>
      <c r="I112" s="7"/>
      <c r="J112" s="7"/>
      <c r="K112" s="7"/>
      <c r="L112" s="90"/>
      <c r="M112" s="7"/>
      <c r="N112" s="7"/>
      <c r="O112" s="7"/>
      <c r="P112" s="7"/>
      <c r="Q112" s="7"/>
      <c r="R112" s="7"/>
      <c r="S112" s="7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</row>
    <row r="113" spans="1:39" s="52" customFormat="1" ht="15" customHeight="1" x14ac:dyDescent="0.35">
      <c r="A113" s="7"/>
      <c r="B113" s="25"/>
      <c r="C113" s="7"/>
      <c r="D113" s="7"/>
      <c r="E113" s="79"/>
      <c r="F113" s="79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</row>
    <row r="114" spans="1:39" s="52" customFormat="1" ht="15" customHeight="1" x14ac:dyDescent="0.35">
      <c r="A114" s="7"/>
      <c r="B114" s="25"/>
      <c r="C114" s="7"/>
      <c r="D114" s="7"/>
      <c r="E114" s="79"/>
      <c r="F114" s="79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</row>
    <row r="115" spans="1:39" s="52" customFormat="1" ht="15" customHeight="1" x14ac:dyDescent="0.35">
      <c r="A115" s="7"/>
      <c r="B115" s="25"/>
      <c r="C115" s="7"/>
      <c r="D115" s="7"/>
      <c r="E115" s="79"/>
      <c r="F115" s="79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</row>
    <row r="116" spans="1:39" s="52" customFormat="1" ht="15" customHeight="1" x14ac:dyDescent="0.35">
      <c r="A116" s="33"/>
      <c r="B116" s="25"/>
      <c r="C116" s="7"/>
      <c r="D116" s="7"/>
      <c r="E116" s="79"/>
      <c r="F116" s="79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</row>
    <row r="117" spans="1:39" s="52" customFormat="1" ht="15" customHeight="1" x14ac:dyDescent="0.35">
      <c r="A117" s="7"/>
      <c r="B117" s="25"/>
      <c r="C117" s="7"/>
      <c r="D117" s="7"/>
      <c r="E117" s="79"/>
      <c r="F117" s="79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</row>
    <row r="118" spans="1:39" s="52" customFormat="1" ht="15" customHeight="1" x14ac:dyDescent="0.35">
      <c r="A118" s="7"/>
      <c r="B118" s="25"/>
      <c r="C118" s="7"/>
      <c r="D118" s="7"/>
      <c r="E118" s="79"/>
      <c r="F118" s="79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</row>
    <row r="119" spans="1:39" s="52" customFormat="1" ht="15" customHeight="1" x14ac:dyDescent="0.35">
      <c r="A119" s="7"/>
      <c r="B119" s="25"/>
      <c r="C119" s="7"/>
      <c r="D119" s="7"/>
      <c r="E119" s="79"/>
      <c r="F119" s="79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</row>
    <row r="120" spans="1:39" s="52" customFormat="1" ht="15" customHeight="1" x14ac:dyDescent="0.35">
      <c r="A120" s="7"/>
      <c r="B120" s="25"/>
      <c r="C120" s="7"/>
      <c r="D120" s="7"/>
      <c r="E120" s="79"/>
      <c r="F120" s="79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</row>
    <row r="121" spans="1:39" s="52" customFormat="1" ht="15" customHeight="1" x14ac:dyDescent="0.35">
      <c r="A121" s="7"/>
      <c r="B121" s="25"/>
      <c r="C121" s="7"/>
      <c r="D121" s="7"/>
      <c r="E121" s="79"/>
      <c r="F121" s="79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</row>
    <row r="122" spans="1:39" s="52" customFormat="1" ht="15" customHeight="1" x14ac:dyDescent="0.35">
      <c r="A122" s="7"/>
      <c r="B122" s="25"/>
      <c r="C122" s="7"/>
      <c r="D122" s="7"/>
      <c r="E122" s="79"/>
      <c r="F122" s="79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39" s="52" customFormat="1" ht="15" customHeight="1" x14ac:dyDescent="0.35">
      <c r="A123" s="7"/>
      <c r="B123" s="25"/>
      <c r="C123" s="7"/>
      <c r="D123" s="7"/>
      <c r="E123" s="79"/>
      <c r="F123" s="79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39" s="52" customFormat="1" ht="15" customHeight="1" x14ac:dyDescent="0.35">
      <c r="A124" s="7"/>
      <c r="B124" s="25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39" s="52" customFormat="1" ht="15" customHeight="1" x14ac:dyDescent="0.35">
      <c r="A125" s="7"/>
      <c r="B125" s="25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39" s="52" customFormat="1" ht="15" customHeight="1" x14ac:dyDescent="0.35">
      <c r="A126" s="7"/>
      <c r="B126" s="25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</row>
    <row r="127" spans="1:39" s="52" customFormat="1" ht="15" customHeight="1" x14ac:dyDescent="0.35">
      <c r="A127" s="7"/>
      <c r="B127" s="25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</row>
    <row r="128" spans="1:39" s="52" customFormat="1" ht="15" customHeight="1" x14ac:dyDescent="0.35">
      <c r="A128" s="7"/>
      <c r="B128" s="25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</row>
    <row r="129" spans="1:39" s="52" customFormat="1" ht="15" customHeight="1" x14ac:dyDescent="0.35">
      <c r="A129" s="7"/>
      <c r="B129" s="25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</row>
    <row r="130" spans="1:39" s="52" customFormat="1" ht="15" customHeight="1" x14ac:dyDescent="0.35">
      <c r="A130" s="7"/>
      <c r="B130" s="25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</row>
    <row r="131" spans="1:39" s="52" customFormat="1" ht="15" customHeight="1" x14ac:dyDescent="0.35">
      <c r="A131" s="7"/>
      <c r="B131" s="25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</row>
    <row r="132" spans="1:39" s="52" customFormat="1" ht="15" customHeight="1" x14ac:dyDescent="0.35">
      <c r="A132" s="7"/>
      <c r="B132" s="25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</row>
    <row r="133" spans="1:39" s="52" customFormat="1" ht="15" customHeight="1" x14ac:dyDescent="0.35">
      <c r="A133" s="7"/>
      <c r="B133" s="25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</row>
    <row r="134" spans="1:39" s="52" customFormat="1" ht="15" customHeight="1" x14ac:dyDescent="0.35">
      <c r="A134" s="7"/>
      <c r="B134" s="25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</row>
    <row r="135" spans="1:39" s="52" customFormat="1" ht="15" customHeight="1" x14ac:dyDescent="0.35">
      <c r="A135" s="7"/>
      <c r="B135" s="25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</row>
    <row r="136" spans="1:39" s="52" customFormat="1" ht="15" customHeight="1" x14ac:dyDescent="0.35">
      <c r="A136" s="7"/>
      <c r="B136" s="25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</row>
    <row r="137" spans="1:39" s="52" customFormat="1" ht="15" customHeight="1" x14ac:dyDescent="0.35">
      <c r="A137" s="7"/>
      <c r="B137" s="25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1:39" s="52" customFormat="1" ht="15" customHeight="1" x14ac:dyDescent="0.35">
      <c r="A138" s="7"/>
      <c r="B138" s="25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1:39" s="52" customFormat="1" ht="15" customHeight="1" x14ac:dyDescent="0.35">
      <c r="A139" s="7"/>
      <c r="B139" s="25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</row>
    <row r="140" spans="1:39" s="52" customFormat="1" ht="15" customHeight="1" x14ac:dyDescent="0.35">
      <c r="A140" s="7"/>
      <c r="B140" s="25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</row>
    <row r="141" spans="1:39" s="52" customFormat="1" ht="15" customHeight="1" x14ac:dyDescent="0.35">
      <c r="A141" s="7"/>
      <c r="B141" s="25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</row>
    <row r="142" spans="1:39" s="52" customFormat="1" ht="15" customHeight="1" x14ac:dyDescent="0.35">
      <c r="A142" s="7"/>
      <c r="B142" s="25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</row>
    <row r="143" spans="1:39" s="52" customFormat="1" ht="15" customHeight="1" x14ac:dyDescent="0.35">
      <c r="A143" s="7"/>
      <c r="B143" s="25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</row>
    <row r="144" spans="1:39" s="52" customFormat="1" ht="15" customHeight="1" x14ac:dyDescent="0.35">
      <c r="A144" s="7"/>
      <c r="B144" s="25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</row>
    <row r="145" spans="1:39" s="52" customFormat="1" ht="15" customHeight="1" x14ac:dyDescent="0.35">
      <c r="A145" s="7"/>
      <c r="B145" s="25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</row>
    <row r="146" spans="1:39" s="52" customFormat="1" ht="15" customHeight="1" x14ac:dyDescent="0.35">
      <c r="A146" s="7"/>
      <c r="B146" s="25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</row>
    <row r="147" spans="1:39" s="52" customFormat="1" ht="15" customHeight="1" x14ac:dyDescent="0.35">
      <c r="A147" s="7"/>
      <c r="B147" s="25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</row>
    <row r="148" spans="1:39" s="52" customFormat="1" ht="15" customHeight="1" x14ac:dyDescent="0.35">
      <c r="A148" s="7"/>
      <c r="B148" s="25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</row>
    <row r="149" spans="1:39" s="52" customFormat="1" ht="15" customHeight="1" x14ac:dyDescent="0.35">
      <c r="A149" s="7"/>
      <c r="B149" s="25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</row>
    <row r="150" spans="1:39" s="52" customFormat="1" ht="15" customHeight="1" x14ac:dyDescent="0.35">
      <c r="A150" s="7"/>
      <c r="B150" s="25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:39" s="52" customFormat="1" ht="15" customHeight="1" x14ac:dyDescent="0.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  <row r="152" spans="1:39" s="52" customFormat="1" ht="15" customHeight="1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</row>
    <row r="153" spans="1:39" s="52" customFormat="1" ht="15" customHeight="1" x14ac:dyDescent="0.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</row>
    <row r="154" spans="1:39" s="52" customFormat="1" ht="15" customHeight="1" x14ac:dyDescent="0.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</row>
    <row r="155" spans="1:39" s="52" customFormat="1" ht="15" customHeight="1" x14ac:dyDescent="0.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</row>
    <row r="156" spans="1:39" s="52" customFormat="1" ht="15" customHeight="1" x14ac:dyDescent="0.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1"/>
      <c r="N156" s="7"/>
      <c r="O156" s="7"/>
      <c r="P156" s="7"/>
      <c r="Q156" s="7"/>
      <c r="R156" s="7"/>
      <c r="S156" s="7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</row>
    <row r="157" spans="1:39" s="52" customFormat="1" ht="1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</row>
    <row r="158" spans="1:39" s="52" customFormat="1" ht="1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</row>
    <row r="159" spans="1:39" s="52" customFormat="1" ht="1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</row>
    <row r="160" spans="1:39" s="52" customFormat="1" ht="1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</row>
    <row r="161" spans="1:39" s="52" customFormat="1" ht="1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</row>
    <row r="162" spans="1:39" s="52" customFormat="1" ht="1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</row>
    <row r="163" spans="1:39" s="52" customFormat="1" ht="1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</row>
    <row r="164" spans="1:39" s="52" customFormat="1" ht="1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</row>
    <row r="165" spans="1:39" s="52" customFormat="1" ht="1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</row>
    <row r="166" spans="1:39" s="52" customFormat="1" ht="1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</row>
    <row r="167" spans="1:39" s="52" customFormat="1" ht="1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</row>
    <row r="168" spans="1:39" s="52" customFormat="1" ht="1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</row>
    <row r="169" spans="1:39" s="52" customFormat="1" ht="1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</row>
    <row r="170" spans="1:39" s="52" customFormat="1" ht="1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</row>
    <row r="171" spans="1:39" s="52" customFormat="1" ht="1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</row>
    <row r="172" spans="1:39" s="52" customFormat="1" ht="1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</row>
    <row r="173" spans="1:39" s="52" customFormat="1" ht="1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</row>
    <row r="174" spans="1:39" s="52" customFormat="1" ht="1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</row>
    <row r="175" spans="1:39" s="52" customFormat="1" ht="1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</row>
    <row r="176" spans="1:39" s="52" customFormat="1" ht="1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</row>
    <row r="177" spans="1:39" s="52" customFormat="1" ht="1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</row>
    <row r="178" spans="1:39" s="52" customFormat="1" ht="1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</row>
    <row r="179" spans="1:39" s="52" customFormat="1" ht="1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</row>
    <row r="180" spans="1:39" s="52" customFormat="1" ht="1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</row>
    <row r="181" spans="1:39" s="52" customFormat="1" ht="1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</row>
    <row r="182" spans="1:39" s="52" customFormat="1" ht="1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</row>
    <row r="183" spans="1:39" s="52" customFormat="1" ht="1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</row>
    <row r="184" spans="1:39" s="52" customFormat="1" ht="1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</row>
    <row r="185" spans="1:39" s="52" customFormat="1" ht="1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</row>
    <row r="186" spans="1:39" s="52" customFormat="1" ht="1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</row>
    <row r="187" spans="1:39" s="52" customFormat="1" ht="1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</row>
    <row r="188" spans="1:39" s="52" customFormat="1" ht="1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</row>
    <row r="189" spans="1:39" s="52" customFormat="1" ht="1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</row>
    <row r="190" spans="1:39" s="52" customFormat="1" ht="1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</row>
    <row r="191" spans="1:39" s="52" customFormat="1" ht="1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</row>
    <row r="192" spans="1:39" s="52" customFormat="1" ht="1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</row>
    <row r="193" spans="1:39" s="52" customFormat="1" ht="1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</row>
    <row r="194" spans="1:39" s="52" customFormat="1" ht="1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</row>
    <row r="195" spans="1:39" s="52" customFormat="1" ht="1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</row>
    <row r="196" spans="1:39" s="52" customFormat="1" ht="1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</row>
    <row r="197" spans="1:39" s="52" customFormat="1" ht="1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</row>
    <row r="198" spans="1:39" s="52" customFormat="1" ht="1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</row>
    <row r="199" spans="1:39" s="52" customFormat="1" ht="1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</row>
    <row r="200" spans="1:39" s="52" customFormat="1" ht="1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</row>
    <row r="201" spans="1:39" s="52" customFormat="1" ht="1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</row>
    <row r="202" spans="1:39" s="52" customFormat="1" ht="1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</row>
    <row r="203" spans="1:39" s="52" customFormat="1" ht="1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</row>
    <row r="204" spans="1:39" s="52" customFormat="1" ht="1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</row>
    <row r="205" spans="1:39" s="52" customFormat="1" ht="1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</row>
    <row r="206" spans="1:39" s="52" customFormat="1" ht="1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</row>
    <row r="207" spans="1:39" s="52" customFormat="1" ht="1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</row>
    <row r="208" spans="1:39" s="52" customFormat="1" ht="1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</row>
    <row r="209" spans="1:39" s="52" customFormat="1" ht="1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</row>
    <row r="210" spans="1:39" s="52" customFormat="1" ht="1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</row>
    <row r="211" spans="1:39" s="52" customFormat="1" ht="1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</row>
    <row r="212" spans="1:39" s="52" customFormat="1" ht="1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</row>
    <row r="213" spans="1:39" s="52" customFormat="1" ht="1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</row>
    <row r="214" spans="1:39" s="52" customFormat="1" ht="1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</row>
    <row r="215" spans="1:39" s="52" customFormat="1" ht="1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</row>
    <row r="216" spans="1:39" s="52" customFormat="1" ht="1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</row>
    <row r="217" spans="1:39" s="52" customFormat="1" ht="1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</row>
    <row r="218" spans="1:39" s="52" customFormat="1" ht="1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</row>
    <row r="219" spans="1:39" s="52" customFormat="1" ht="1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</row>
    <row r="220" spans="1:39" s="52" customFormat="1" ht="1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</row>
    <row r="221" spans="1:39" s="52" customFormat="1" ht="1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</row>
    <row r="222" spans="1:39" s="52" customFormat="1" ht="1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</row>
    <row r="223" spans="1:39" s="52" customFormat="1" ht="1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</row>
    <row r="224" spans="1:39" s="52" customFormat="1" ht="1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</row>
    <row r="225" spans="1:39" s="52" customFormat="1" ht="1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</row>
    <row r="226" spans="1:39" s="52" customFormat="1" ht="1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</row>
    <row r="227" spans="1:39" s="52" customFormat="1" ht="1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</row>
    <row r="228" spans="1:39" s="52" customFormat="1" ht="1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</row>
    <row r="229" spans="1:39" s="52" customFormat="1" ht="1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</row>
    <row r="230" spans="1:39" s="52" customFormat="1" ht="1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</row>
    <row r="231" spans="1:39" s="52" customFormat="1" ht="1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</row>
    <row r="232" spans="1:39" s="52" customFormat="1" ht="1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</row>
    <row r="233" spans="1:39" s="52" customFormat="1" ht="1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</row>
    <row r="234" spans="1:39" s="52" customFormat="1" ht="1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</row>
    <row r="235" spans="1:39" s="52" customFormat="1" ht="1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</row>
    <row r="236" spans="1:39" s="52" customFormat="1" ht="1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</row>
    <row r="237" spans="1:39" s="52" customFormat="1" ht="1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</row>
    <row r="238" spans="1:39" s="52" customFormat="1" ht="1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</row>
    <row r="239" spans="1:39" s="52" customFormat="1" ht="1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</row>
    <row r="240" spans="1:39" s="52" customFormat="1" ht="1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</row>
    <row r="241" spans="1:39" s="52" customFormat="1" ht="1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</row>
    <row r="242" spans="1:39" s="52" customFormat="1" ht="1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</row>
    <row r="243" spans="1:39" s="52" customFormat="1" ht="1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</row>
    <row r="244" spans="1:39" s="52" customFormat="1" ht="1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</row>
    <row r="245" spans="1:39" s="52" customFormat="1" ht="1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</row>
    <row r="246" spans="1:39" s="52" customFormat="1" ht="1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</row>
    <row r="247" spans="1:39" s="52" customFormat="1" ht="1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</row>
    <row r="248" spans="1:39" s="52" customFormat="1" ht="1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</row>
    <row r="249" spans="1:39" s="52" customFormat="1" ht="1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</row>
    <row r="250" spans="1:39" s="52" customFormat="1" ht="1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</row>
    <row r="251" spans="1:39" s="52" customFormat="1" ht="1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</row>
    <row r="252" spans="1:39" s="52" customFormat="1" ht="1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</row>
    <row r="253" spans="1:39" s="52" customFormat="1" ht="1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</row>
    <row r="254" spans="1:39" s="52" customFormat="1" ht="1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</row>
    <row r="255" spans="1:39" s="52" customFormat="1" ht="1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</row>
    <row r="256" spans="1:39" s="52" customFormat="1" ht="1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</row>
    <row r="257" spans="1:39" s="52" customFormat="1" ht="1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</row>
    <row r="258" spans="1:39" s="52" customFormat="1" ht="1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</row>
    <row r="259" spans="1:39" s="52" customFormat="1" ht="1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</row>
    <row r="260" spans="1:39" s="52" customFormat="1" ht="1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</row>
    <row r="261" spans="1:39" s="52" customFormat="1" ht="1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</row>
    <row r="262" spans="1:39" s="52" customFormat="1" ht="1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</row>
    <row r="263" spans="1:39" s="52" customFormat="1" ht="1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</row>
    <row r="264" spans="1:39" s="52" customFormat="1" ht="1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</row>
    <row r="265" spans="1:39" s="52" customFormat="1" ht="1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</row>
    <row r="266" spans="1:39" s="52" customFormat="1" ht="1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</row>
    <row r="267" spans="1:39" s="52" customFormat="1" ht="1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</row>
    <row r="268" spans="1:39" s="52" customFormat="1" ht="1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</row>
    <row r="269" spans="1:39" s="52" customFormat="1" ht="1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</row>
    <row r="270" spans="1:39" s="52" customFormat="1" ht="1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</row>
    <row r="271" spans="1:39" s="52" customFormat="1" ht="1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</row>
    <row r="272" spans="1:39" s="52" customFormat="1" ht="1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</row>
    <row r="273" spans="1:39" s="52" customFormat="1" ht="1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</row>
    <row r="274" spans="1:39" s="52" customFormat="1" ht="1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</row>
    <row r="275" spans="1:39" s="52" customFormat="1" ht="1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</row>
    <row r="276" spans="1:39" s="52" customFormat="1" ht="1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</row>
    <row r="277" spans="1:39" s="52" customFormat="1" ht="1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</row>
    <row r="278" spans="1:39" s="52" customFormat="1" ht="1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</row>
    <row r="279" spans="1:39" s="52" customFormat="1" ht="1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</row>
    <row r="280" spans="1:39" s="52" customFormat="1" ht="1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</row>
    <row r="281" spans="1:39" s="52" customFormat="1" ht="1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</row>
    <row r="282" spans="1:39" s="52" customFormat="1" ht="1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</row>
    <row r="283" spans="1:39" s="52" customFormat="1" ht="1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</row>
    <row r="284" spans="1:39" s="52" customFormat="1" ht="1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</row>
    <row r="285" spans="1:39" s="52" customFormat="1" ht="1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</row>
    <row r="286" spans="1:39" s="52" customFormat="1" ht="1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</row>
    <row r="287" spans="1:39" ht="1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</row>
    <row r="288" spans="1:39" ht="1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</row>
    <row r="289" spans="1:39" ht="1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</row>
    <row r="290" spans="1:39" ht="1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</row>
    <row r="291" spans="1:39" ht="1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</row>
    <row r="292" spans="1:39" ht="1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</row>
    <row r="293" spans="1:39" ht="1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</row>
    <row r="294" spans="1:39" ht="1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</row>
    <row r="295" spans="1:39" ht="1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</row>
    <row r="296" spans="1:39" ht="1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</row>
    <row r="297" spans="1:39" ht="1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</row>
    <row r="298" spans="1:39" ht="1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</row>
    <row r="299" spans="1:39" ht="1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</row>
    <row r="300" spans="1:39" ht="1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</row>
    <row r="301" spans="1:39" ht="1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</row>
    <row r="302" spans="1:39" ht="1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</row>
    <row r="303" spans="1:39" ht="1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</row>
    <row r="304" spans="1:39" ht="1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</row>
    <row r="305" spans="1:39" ht="1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</row>
    <row r="306" spans="1:39" ht="1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</row>
    <row r="307" spans="1:39" ht="1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</row>
    <row r="308" spans="1:39" ht="1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</row>
    <row r="309" spans="1:39" ht="1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</row>
    <row r="310" spans="1:39" ht="1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</row>
    <row r="311" spans="1:39" ht="1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</row>
    <row r="312" spans="1:39" ht="1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</row>
    <row r="313" spans="1:39" ht="1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</row>
    <row r="314" spans="1:39" ht="1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</row>
    <row r="315" spans="1:39" ht="1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</row>
    <row r="316" spans="1:39" ht="1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</row>
    <row r="317" spans="1:39" ht="1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</row>
    <row r="318" spans="1:39" ht="1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</row>
    <row r="319" spans="1:39" ht="1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</row>
    <row r="320" spans="1:39" ht="1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</row>
    <row r="321" spans="1:39" ht="1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</row>
    <row r="322" spans="1:39" ht="1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</row>
    <row r="323" spans="1:39" ht="1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</row>
    <row r="324" spans="1:39" ht="1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</row>
    <row r="325" spans="1:39" ht="1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</row>
    <row r="326" spans="1:39" ht="1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</row>
    <row r="327" spans="1:39" ht="1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</row>
    <row r="328" spans="1:39" ht="1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</row>
    <row r="329" spans="1:39" ht="1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</row>
    <row r="330" spans="1:39" ht="1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</row>
    <row r="331" spans="1:39" ht="1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</row>
    <row r="332" spans="1:39" ht="1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</row>
    <row r="333" spans="1:39" ht="1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</row>
    <row r="334" spans="1:39" ht="1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</row>
    <row r="335" spans="1:39" ht="1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</row>
    <row r="336" spans="1:39" ht="1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</row>
    <row r="337" spans="1:39" ht="1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</row>
    <row r="338" spans="1:39" ht="1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</row>
    <row r="339" spans="1:39" ht="1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</row>
    <row r="340" spans="1:39" ht="1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</row>
    <row r="341" spans="1:39" ht="1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</row>
    <row r="342" spans="1:39" ht="1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</row>
    <row r="343" spans="1:39" ht="1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</row>
    <row r="344" spans="1:39" ht="1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</row>
    <row r="345" spans="1:39" ht="1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</row>
    <row r="346" spans="1:39" ht="1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</row>
    <row r="347" spans="1:39" ht="1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</row>
    <row r="348" spans="1:39" ht="1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</row>
    <row r="349" spans="1:39" ht="1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</row>
    <row r="350" spans="1:39" ht="1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</row>
    <row r="351" spans="1:39" ht="1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</row>
    <row r="352" spans="1:39" ht="1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</row>
    <row r="353" spans="1:39" ht="1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</row>
    <row r="354" spans="1:39" ht="1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</row>
    <row r="355" spans="1:39" ht="1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</row>
    <row r="356" spans="1:39" ht="1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</row>
    <row r="357" spans="1:39" ht="1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</row>
    <row r="358" spans="1:39" ht="1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</row>
    <row r="359" spans="1:39" ht="1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</row>
    <row r="360" spans="1:39" ht="1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</row>
    <row r="361" spans="1:39" ht="1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</row>
    <row r="362" spans="1:39" ht="1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</row>
    <row r="363" spans="1:39" ht="1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</row>
    <row r="364" spans="1:39" ht="1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</row>
    <row r="365" spans="1:39" ht="1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</row>
    <row r="366" spans="1:39" ht="1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</row>
    <row r="367" spans="1:39" ht="1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</row>
    <row r="368" spans="1:39" ht="1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</row>
    <row r="369" spans="1:39" ht="1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</row>
    <row r="370" spans="1:39" ht="1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</row>
    <row r="371" spans="1:39" ht="1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</row>
    <row r="372" spans="1:39" ht="1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</row>
    <row r="373" spans="1:39" ht="1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</row>
    <row r="374" spans="1:39" ht="1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</row>
    <row r="375" spans="1:39" ht="1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</row>
    <row r="376" spans="1:39" ht="1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</row>
    <row r="377" spans="1:39" ht="1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</row>
    <row r="378" spans="1:39" ht="1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</row>
    <row r="379" spans="1:39" ht="1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</row>
    <row r="380" spans="1:39" ht="1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</row>
    <row r="381" spans="1:39" ht="1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</row>
    <row r="382" spans="1:39" ht="1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</row>
    <row r="383" spans="1:39" ht="1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</row>
    <row r="384" spans="1:39" ht="1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</row>
    <row r="385" spans="1:39" ht="1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</row>
    <row r="386" spans="1:39" ht="1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</row>
    <row r="387" spans="1:39" ht="1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</row>
    <row r="388" spans="1:39" ht="1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</row>
    <row r="389" spans="1:39" ht="1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</row>
    <row r="390" spans="1:39" ht="1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</row>
    <row r="391" spans="1:39" ht="1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</row>
    <row r="392" spans="1:39" ht="1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</row>
    <row r="393" spans="1:39" ht="1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</row>
    <row r="394" spans="1:39" ht="1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</row>
    <row r="395" spans="1:39" ht="1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</row>
    <row r="396" spans="1:39" ht="1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</row>
    <row r="397" spans="1:39" ht="1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</row>
    <row r="398" spans="1:39" ht="1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</row>
    <row r="399" spans="1:39" ht="1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</row>
    <row r="400" spans="1:39" ht="1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</row>
    <row r="401" spans="1:39" ht="1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</row>
    <row r="402" spans="1:39" ht="1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</row>
    <row r="403" spans="1:39" ht="1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</row>
    <row r="404" spans="1:39" ht="1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</row>
    <row r="405" spans="1:39" ht="1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</row>
    <row r="406" spans="1:39" ht="1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</row>
    <row r="407" spans="1:39" ht="1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</row>
    <row r="408" spans="1:39" ht="1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</row>
    <row r="409" spans="1:39" ht="1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</row>
    <row r="410" spans="1:39" ht="1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</row>
    <row r="411" spans="1:39" ht="1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</row>
    <row r="412" spans="1:39" ht="1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</row>
    <row r="413" spans="1:39" ht="1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</row>
    <row r="414" spans="1:39" ht="1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</row>
    <row r="415" spans="1:39" ht="1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</row>
    <row r="416" spans="1:39" ht="1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</row>
    <row r="417" spans="1:39" ht="1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</row>
    <row r="418" spans="1:39" ht="1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</row>
    <row r="419" spans="1:39" ht="1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</row>
    <row r="420" spans="1:39" ht="1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</row>
    <row r="421" spans="1:39" ht="1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</row>
    <row r="422" spans="1:39" ht="1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</row>
    <row r="423" spans="1:39" ht="1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</row>
    <row r="424" spans="1:39" ht="1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</row>
    <row r="425" spans="1:39" ht="1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</row>
    <row r="426" spans="1:39" ht="1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</row>
    <row r="427" spans="1:39" ht="1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</row>
    <row r="428" spans="1:39" ht="1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</row>
    <row r="429" spans="1:39" ht="1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</row>
    <row r="430" spans="1:39" ht="1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</row>
    <row r="431" spans="1:39" ht="1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</row>
    <row r="432" spans="1:39" ht="1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</row>
    <row r="433" spans="1:39" ht="1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</row>
    <row r="434" spans="1:39" ht="1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</row>
    <row r="435" spans="1:39" ht="1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</row>
    <row r="436" spans="1:39" ht="1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</row>
    <row r="437" spans="1:39" ht="1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</row>
    <row r="438" spans="1:39" ht="1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</row>
    <row r="439" spans="1:39" ht="1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</row>
    <row r="440" spans="1:39" ht="1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</row>
    <row r="441" spans="1:39" ht="1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</row>
    <row r="442" spans="1:39" ht="1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</row>
    <row r="443" spans="1:39" ht="1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</row>
    <row r="444" spans="1:39" ht="1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</row>
    <row r="445" spans="1:39" ht="1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</row>
    <row r="446" spans="1:39" ht="1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</row>
    <row r="447" spans="1:39" ht="1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</row>
    <row r="448" spans="1:39" ht="1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</row>
    <row r="449" spans="1:39" ht="1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</row>
    <row r="450" spans="1:39" ht="1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</row>
    <row r="451" spans="1:39" ht="1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</row>
    <row r="452" spans="1:39" ht="1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</row>
    <row r="453" spans="1:39" ht="1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</row>
    <row r="454" spans="1:39" ht="1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</row>
    <row r="455" spans="1:39" ht="1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</row>
    <row r="456" spans="1:39" ht="1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</row>
    <row r="457" spans="1:39" ht="1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</row>
    <row r="458" spans="1:39" ht="1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</row>
    <row r="459" spans="1:39" ht="1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</row>
    <row r="460" spans="1:39" ht="1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</row>
    <row r="461" spans="1:39" ht="1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</row>
    <row r="462" spans="1:39" ht="1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</row>
    <row r="463" spans="1:39" ht="1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</row>
    <row r="464" spans="1:39" ht="1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</row>
    <row r="465" spans="1:39" ht="1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</row>
    <row r="466" spans="1:39" ht="1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</row>
    <row r="467" spans="1:39" ht="1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</row>
    <row r="468" spans="1:39" ht="1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</row>
    <row r="469" spans="1:39" ht="1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</row>
    <row r="470" spans="1:39" ht="1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</row>
    <row r="471" spans="1:39" ht="1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</row>
    <row r="472" spans="1:39" ht="1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</row>
    <row r="473" spans="1:39" ht="1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</row>
    <row r="474" spans="1:39" ht="1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</row>
    <row r="475" spans="1:39" ht="1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</row>
    <row r="476" spans="1:39" ht="1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</row>
    <row r="477" spans="1:39" ht="1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</row>
    <row r="478" spans="1:39" ht="1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</row>
    <row r="479" spans="1:39" ht="1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</row>
    <row r="480" spans="1:39" ht="1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</row>
    <row r="481" spans="1:39" ht="1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</row>
    <row r="482" spans="1:39" ht="1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</row>
    <row r="483" spans="1:39" ht="1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</row>
    <row r="484" spans="1:39" ht="1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</row>
    <row r="485" spans="1:39" ht="1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</row>
    <row r="486" spans="1:39" ht="1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</row>
    <row r="487" spans="1:39" ht="1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</row>
    <row r="488" spans="1:39" ht="1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</row>
    <row r="489" spans="1:39" ht="1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</row>
    <row r="490" spans="1:39" ht="1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</row>
    <row r="491" spans="1:39" ht="1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</row>
    <row r="492" spans="1:39" ht="1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</row>
    <row r="493" spans="1:39" ht="1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</row>
    <row r="494" spans="1:39" ht="1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</row>
    <row r="495" spans="1:39" ht="1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</row>
    <row r="496" spans="1:39" ht="1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</row>
    <row r="497" spans="1:39" ht="1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</row>
    <row r="498" spans="1:39" ht="1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</row>
    <row r="499" spans="1:39" ht="1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</row>
    <row r="500" spans="1:39" ht="1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</row>
    <row r="501" spans="1:39" ht="15" customHeight="1" x14ac:dyDescent="0.3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</row>
    <row r="502" spans="1:39" ht="15" customHeight="1" x14ac:dyDescent="0.3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</row>
    <row r="503" spans="1:39" ht="15" customHeight="1" x14ac:dyDescent="0.3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</row>
  </sheetData>
  <mergeCells count="3">
    <mergeCell ref="B8:E8"/>
    <mergeCell ref="I8:L8"/>
    <mergeCell ref="B63:E6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Series Expense Calcs</vt:lpstr>
      <vt:lpstr>Series 2YIG</vt:lpstr>
      <vt:lpstr>Series A1</vt:lpstr>
      <vt:lpstr>Series Q364</vt:lpstr>
      <vt:lpstr>Series QuarterlyX</vt:lpstr>
      <vt:lpstr>Series Quarterly1</vt:lpstr>
      <vt:lpstr>Series MonthlyIG</vt:lpstr>
      <vt:lpstr>Series Custom1</vt:lpstr>
      <vt:lpstr>Series 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St. Pierre</dc:creator>
  <cp:lastModifiedBy>Martin St. Pierre</cp:lastModifiedBy>
  <dcterms:created xsi:type="dcterms:W3CDTF">2017-06-08T22:56:09Z</dcterms:created>
  <dcterms:modified xsi:type="dcterms:W3CDTF">2023-07-11T13:03:25Z</dcterms:modified>
</cp:coreProperties>
</file>