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15.22\"/>
    </mc:Choice>
  </mc:AlternateContent>
  <xr:revisionPtr revIDLastSave="0" documentId="13_ncr:1_{66097A53-F7B2-4CAF-A514-C34771615F68}" xr6:coauthVersionLast="47" xr6:coauthVersionMax="47" xr10:uidLastSave="{00000000-0000-0000-0000-000000000000}"/>
  <bookViews>
    <workbookView xWindow="-108" yWindow="-108" windowWidth="23256" windowHeight="12576" firstSheet="23" activeTab="26"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MMT T" sheetId="34" r:id="rId11"/>
    <sheet name="Section 1c All Hedge Funds" sheetId="35" r:id="rId12"/>
    <sheet name="Section 2A" sheetId="11" r:id="rId13"/>
    <sheet name="Sec 3 Item A-C USG M" sheetId="12" r:id="rId14"/>
    <sheet name="Sec 3 Item D-E USG M" sheetId="13" r:id="rId15"/>
    <sheet name="Sec 3 Item A-C Prime M" sheetId="18" r:id="rId16"/>
    <sheet name="Sec 3 Item D-E Prime M" sheetId="19" r:id="rId17"/>
    <sheet name="Sec 3 Item A-C Prime C1" sheetId="20" r:id="rId18"/>
    <sheet name="Sec 3 Item D-E Prime C1" sheetId="21" r:id="rId19"/>
    <sheet name="Sec 3 Item A-C Prime Q1" sheetId="22" r:id="rId20"/>
    <sheet name="Sec 3 Item D-E Prime Q1" sheetId="23" r:id="rId21"/>
    <sheet name="Sec 3 Item A-C Prime MIG" sheetId="24" r:id="rId22"/>
    <sheet name="Sec 3 Item D-E Prime MIG" sheetId="25" r:id="rId23"/>
    <sheet name="Sec 3 Item A-C Prime QX" sheetId="29" r:id="rId24"/>
    <sheet name="Sec 3 Item D-E Prime QX" sheetId="30" r:id="rId25"/>
    <sheet name="Sec 3 Item A-C Prime Q364" sheetId="32" r:id="rId26"/>
    <sheet name="Sec 3 Item D-E Prime Q364" sheetId="33" r:id="rId27"/>
  </sheets>
  <externalReferences>
    <externalReference r:id="rId28"/>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 i="35" l="1"/>
  <c r="C45" i="34"/>
  <c r="C36" i="34" l="1"/>
  <c r="C35" i="34"/>
  <c r="M107" i="34"/>
  <c r="J107" i="34"/>
  <c r="F110" i="34" s="1"/>
  <c r="M106" i="34"/>
  <c r="E109" i="34" s="1"/>
  <c r="J106" i="34"/>
  <c r="F109" i="34" s="1"/>
  <c r="M105" i="34"/>
  <c r="J105" i="34"/>
  <c r="F108" i="34" s="1"/>
  <c r="M104" i="34"/>
  <c r="J104" i="34"/>
  <c r="M103" i="34"/>
  <c r="J103" i="34"/>
  <c r="M102" i="34"/>
  <c r="E104" i="34" s="1"/>
  <c r="J102" i="34"/>
  <c r="F104" i="34" s="1"/>
  <c r="M101" i="34"/>
  <c r="E102" i="34" s="1"/>
  <c r="J101" i="34"/>
  <c r="F102" i="34" s="1"/>
  <c r="M100" i="34"/>
  <c r="E101" i="34" s="1"/>
  <c r="J100" i="34"/>
  <c r="M99" i="34"/>
  <c r="E100" i="34" s="1"/>
  <c r="J99" i="34"/>
  <c r="M98" i="34"/>
  <c r="J98" i="34"/>
  <c r="F98" i="34"/>
  <c r="E98" i="34"/>
  <c r="M97" i="34"/>
  <c r="E97" i="34" s="1"/>
  <c r="J97" i="34"/>
  <c r="F97" i="34"/>
  <c r="N96" i="34"/>
  <c r="N97" i="34" s="1"/>
  <c r="N98" i="34" s="1"/>
  <c r="M96" i="34"/>
  <c r="E96" i="34" s="1"/>
  <c r="J96" i="34"/>
  <c r="F96" i="34" s="1"/>
  <c r="I96" i="34"/>
  <c r="I97" i="34" s="1"/>
  <c r="I98" i="34" s="1"/>
  <c r="F110" i="28"/>
  <c r="E110" i="28"/>
  <c r="K109" i="28"/>
  <c r="K110" i="28" s="1"/>
  <c r="K111" i="28" s="1"/>
  <c r="J109" i="28"/>
  <c r="J110" i="28" s="1"/>
  <c r="J111" i="28" s="1"/>
  <c r="F109" i="28"/>
  <c r="E109" i="28"/>
  <c r="K108" i="28"/>
  <c r="J108" i="28"/>
  <c r="F108" i="28"/>
  <c r="E108" i="28"/>
  <c r="F110" i="31"/>
  <c r="E110" i="31"/>
  <c r="F109" i="31"/>
  <c r="E109" i="31"/>
  <c r="K108" i="31"/>
  <c r="K109" i="31" s="1"/>
  <c r="K110" i="31" s="1"/>
  <c r="K111" i="31" s="1"/>
  <c r="J108" i="31"/>
  <c r="J109" i="31" s="1"/>
  <c r="J110" i="31" s="1"/>
  <c r="J111" i="31" s="1"/>
  <c r="F108" i="31"/>
  <c r="E108" i="31"/>
  <c r="J108" i="15"/>
  <c r="J109" i="15" s="1"/>
  <c r="J110" i="15" s="1"/>
  <c r="J111" i="15" s="1"/>
  <c r="E110" i="15"/>
  <c r="E109" i="15"/>
  <c r="F110" i="15"/>
  <c r="F109" i="15"/>
  <c r="K108" i="15"/>
  <c r="K109" i="15" s="1"/>
  <c r="K110" i="15" s="1"/>
  <c r="K111" i="15" s="1"/>
  <c r="F108" i="15"/>
  <c r="F110" i="14"/>
  <c r="E110" i="14"/>
  <c r="F109" i="14"/>
  <c r="E109" i="14"/>
  <c r="K108" i="14"/>
  <c r="K109" i="14" s="1"/>
  <c r="K110" i="14" s="1"/>
  <c r="K111" i="14" s="1"/>
  <c r="J108" i="14"/>
  <c r="J109" i="14" s="1"/>
  <c r="J110" i="14" s="1"/>
  <c r="J111" i="14" s="1"/>
  <c r="F108" i="14"/>
  <c r="E108" i="14"/>
  <c r="F110" i="9"/>
  <c r="E110" i="9"/>
  <c r="F109" i="9"/>
  <c r="E109" i="9"/>
  <c r="K108" i="9"/>
  <c r="K109" i="9" s="1"/>
  <c r="K110" i="9" s="1"/>
  <c r="K111" i="9" s="1"/>
  <c r="J108" i="9"/>
  <c r="J109" i="9" s="1"/>
  <c r="J110" i="9" s="1"/>
  <c r="J111" i="9" s="1"/>
  <c r="F108" i="9"/>
  <c r="E108" i="9"/>
  <c r="F112" i="8"/>
  <c r="E112" i="8"/>
  <c r="F111" i="8"/>
  <c r="E111" i="8"/>
  <c r="F110" i="8"/>
  <c r="E110" i="8"/>
  <c r="F109" i="8"/>
  <c r="E109" i="8"/>
  <c r="F108" i="8"/>
  <c r="E108" i="8"/>
  <c r="K108" i="8"/>
  <c r="K109" i="8" s="1"/>
  <c r="K110" i="8" s="1"/>
  <c r="K111" i="8" s="1"/>
  <c r="K112" i="8" s="1"/>
  <c r="J108" i="8"/>
  <c r="J109" i="8" s="1"/>
  <c r="J110" i="8" s="1"/>
  <c r="J111" i="8" s="1"/>
  <c r="J112" i="8" s="1"/>
  <c r="E106" i="34" l="1"/>
  <c r="E108" i="34"/>
  <c r="F101" i="34"/>
  <c r="I99" i="34"/>
  <c r="I100" i="34" s="1"/>
  <c r="I101" i="34" s="1"/>
  <c r="K98" i="34"/>
  <c r="F99" i="34" s="1"/>
  <c r="O98" i="34"/>
  <c r="E99" i="34" s="1"/>
  <c r="N99" i="34"/>
  <c r="N100" i="34" s="1"/>
  <c r="N101" i="34" s="1"/>
  <c r="F106" i="34"/>
  <c r="F100" i="34"/>
  <c r="E105" i="34"/>
  <c r="F105" i="34"/>
  <c r="E110" i="34"/>
  <c r="J112" i="28"/>
  <c r="E112" i="28" s="1"/>
  <c r="E111" i="28"/>
  <c r="K112" i="28"/>
  <c r="F112" i="28" s="1"/>
  <c r="F111" i="28"/>
  <c r="J112" i="31"/>
  <c r="E112" i="31" s="1"/>
  <c r="E111" i="31"/>
  <c r="K112" i="31"/>
  <c r="F112" i="31" s="1"/>
  <c r="F111" i="31"/>
  <c r="E108" i="15"/>
  <c r="J112" i="15"/>
  <c r="E112" i="15" s="1"/>
  <c r="E111" i="15"/>
  <c r="K112" i="15"/>
  <c r="F112" i="15" s="1"/>
  <c r="F111" i="15"/>
  <c r="J112" i="14"/>
  <c r="E112" i="14" s="1"/>
  <c r="E111" i="14"/>
  <c r="K112" i="14"/>
  <c r="F112" i="14" s="1"/>
  <c r="F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F112" i="34" l="1"/>
  <c r="K107" i="34"/>
  <c r="F111" i="34" s="1"/>
  <c r="F112" i="5" l="1"/>
  <c r="E112" i="5"/>
  <c r="K111" i="5"/>
  <c r="K112" i="5" s="1"/>
  <c r="J111" i="5"/>
  <c r="J112" i="5" s="1"/>
  <c r="F111" i="5"/>
  <c r="E111" i="5"/>
  <c r="F110" i="5"/>
  <c r="E110" i="5"/>
  <c r="F109" i="5"/>
  <c r="E109" i="5"/>
  <c r="F108" i="5"/>
  <c r="E108" i="5"/>
  <c r="K108" i="5"/>
  <c r="K109" i="5" s="1"/>
  <c r="K110" i="5" s="1"/>
  <c r="J108" i="5"/>
  <c r="J109" i="5" s="1"/>
  <c r="J110" i="5" s="1"/>
  <c r="O16" i="2" l="1"/>
  <c r="O15" i="2"/>
  <c r="O14" i="2"/>
  <c r="O13" i="2"/>
  <c r="O12" i="2"/>
  <c r="O11" i="2"/>
  <c r="O10" i="2"/>
  <c r="O9" i="2"/>
  <c r="D9" i="2"/>
  <c r="C9" i="2"/>
  <c r="F56" i="33" l="1"/>
  <c r="E56" i="33"/>
  <c r="D56" i="33"/>
  <c r="F106" i="28"/>
  <c r="E106" i="28"/>
  <c r="K104" i="28"/>
  <c r="K105" i="28" s="1"/>
  <c r="K106" i="28" s="1"/>
  <c r="K107" i="28" s="1"/>
  <c r="F107" i="28" s="1"/>
  <c r="J104" i="28"/>
  <c r="J105" i="28" s="1"/>
  <c r="J106" i="28" s="1"/>
  <c r="J107" i="28" s="1"/>
  <c r="E107" i="28" s="1"/>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G60" i="31"/>
  <c r="F60"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K104" i="14"/>
  <c r="K105" i="14" s="1"/>
  <c r="K106" i="14" s="1"/>
  <c r="K107" i="14" s="1"/>
  <c r="F107" i="14" s="1"/>
  <c r="J104" i="14"/>
  <c r="F106" i="14"/>
  <c r="E106" i="14"/>
  <c r="F105" i="14"/>
  <c r="E105" i="14"/>
  <c r="F104" i="14"/>
  <c r="E104" i="14"/>
  <c r="F103" i="14"/>
  <c r="E103" i="14"/>
  <c r="F102" i="14"/>
  <c r="E102" i="14"/>
  <c r="F101" i="14"/>
  <c r="E101" i="14"/>
  <c r="F100" i="14"/>
  <c r="E100" i="14"/>
  <c r="F99"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K100" i="14"/>
  <c r="K101" i="14" s="1"/>
  <c r="K102" i="14" s="1"/>
  <c r="K103" i="14"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K99" i="14"/>
  <c r="J99" i="14"/>
  <c r="K96" i="14"/>
  <c r="K97" i="14" s="1"/>
  <c r="K98" i="14" s="1"/>
  <c r="J96" i="14"/>
  <c r="J97" i="14" s="1"/>
  <c r="J98" i="14" s="1"/>
  <c r="K95" i="14"/>
  <c r="J95" i="14"/>
  <c r="F98" i="9"/>
  <c r="E98" i="9"/>
  <c r="F97" i="9"/>
  <c r="E97" i="9"/>
  <c r="F96" i="9"/>
  <c r="E96" i="9"/>
  <c r="F98" i="8"/>
  <c r="E98" i="8"/>
  <c r="F97" i="8"/>
  <c r="E97" i="8"/>
  <c r="F96" i="8"/>
  <c r="E96" i="8"/>
  <c r="X16" i="2" l="1"/>
  <c r="AD16" i="2" s="1"/>
  <c r="W16" i="2"/>
  <c r="AC16" i="2" s="1"/>
  <c r="U16" i="2"/>
  <c r="Y16" i="2" s="1"/>
  <c r="X15" i="2"/>
  <c r="AD15" i="2" s="1"/>
  <c r="C61" i="31" s="1"/>
  <c r="W15" i="2"/>
  <c r="AC15" i="2" s="1"/>
  <c r="G60" i="28" s="1"/>
  <c r="X14" i="2"/>
  <c r="AD14" i="2" s="1"/>
  <c r="C61" i="28" s="1"/>
  <c r="W14" i="2"/>
  <c r="AC14" i="2" s="1"/>
  <c r="Q15" i="2"/>
  <c r="U15" i="2" s="1"/>
  <c r="Y15" i="2" s="1"/>
  <c r="C60" i="31" s="1"/>
  <c r="L15" i="2"/>
  <c r="N15" i="2" s="1"/>
  <c r="C36" i="31" s="1"/>
  <c r="K15" i="2"/>
  <c r="V15" i="2" s="1"/>
  <c r="AA15" i="2" s="1"/>
  <c r="E60" i="31" s="1"/>
  <c r="M15" i="2" l="1"/>
  <c r="C35" i="31" s="1"/>
  <c r="F56" i="25" l="1"/>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Q14" i="2"/>
  <c r="U14" i="2" s="1"/>
  <c r="Y14" i="2" s="1"/>
  <c r="C60" i="28" s="1"/>
  <c r="L14" i="2"/>
  <c r="N14" i="2" s="1"/>
  <c r="C36" i="28"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AD10" i="2" s="1"/>
  <c r="W10" i="2"/>
  <c r="AC10" i="2" s="1"/>
  <c r="G60" i="8" s="1"/>
  <c r="Q10" i="2"/>
  <c r="U10" i="2" s="1"/>
  <c r="Y10" i="2" s="1"/>
  <c r="C60" i="8" s="1"/>
  <c r="L10" i="2"/>
  <c r="N10" i="2" s="1"/>
  <c r="C36" i="8" s="1"/>
  <c r="K10" i="2"/>
  <c r="M10" i="2" s="1"/>
  <c r="C35" i="8" s="1"/>
  <c r="X9" i="2"/>
  <c r="AD9" i="2" s="1"/>
  <c r="C61" i="5" s="1"/>
  <c r="W9" i="2"/>
  <c r="AC9" i="2" s="1"/>
  <c r="Q9" i="2"/>
  <c r="L9" i="2"/>
  <c r="K9" i="2"/>
  <c r="C61" i="8" l="1"/>
  <c r="E99" i="9"/>
  <c r="F99" i="9"/>
  <c r="F99" i="5"/>
  <c r="E99" i="5"/>
  <c r="V16" i="2"/>
  <c r="AA16" i="2" s="1"/>
  <c r="V14" i="2"/>
  <c r="AA14" i="2" s="1"/>
  <c r="E60" i="28" s="1"/>
  <c r="L17" i="2"/>
  <c r="N17" i="2" s="1"/>
  <c r="D10" i="2" s="1"/>
  <c r="V12" i="2"/>
  <c r="AA12" i="2" s="1"/>
  <c r="E60" i="14" s="1"/>
  <c r="Q17" i="2"/>
  <c r="M12" i="2"/>
  <c r="C35" i="14" s="1"/>
  <c r="V13" i="2"/>
  <c r="AA13" i="2" s="1"/>
  <c r="E60" i="15" s="1"/>
  <c r="K17" i="2"/>
  <c r="M17" i="2" s="1"/>
  <c r="C10" i="2" s="1"/>
  <c r="M9" i="2"/>
  <c r="C35" i="5" s="1"/>
  <c r="M16" i="2"/>
  <c r="N9" i="2"/>
  <c r="C36" i="5" s="1"/>
  <c r="V10" i="2"/>
  <c r="AA10" i="2" s="1"/>
  <c r="E60" i="8" s="1"/>
  <c r="V11" i="2"/>
  <c r="AA11" i="2" s="1"/>
  <c r="E60" i="9" s="1"/>
  <c r="M14" i="2"/>
  <c r="C35" i="28" s="1"/>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E98385155</author>
  </authors>
  <commentList>
    <comment ref="P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L20" authorId="1"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<sst xmlns="http://schemas.openxmlformats.org/spreadsheetml/2006/main" count="3315" uniqueCount="524">
  <si>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</si>
  <si>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</si>
  <si>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</si>
  <si>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</si>
  <si>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</si>
  <si>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</si>
  <si>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</si>
  <si>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</si>
  <si>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</si>
  <si>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</si>
  <si>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</si>
  <si>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</si>
  <si>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</si>
  <si>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</si>
  <si>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</si>
  <si>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</si>
  <si>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</si>
  <si>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</si>
  <si>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</si>
  <si>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</si>
  <si>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</si>
  <si>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</si>
  <si>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</si>
  <si>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</si>
  <si>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</si>
  <si>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</si>
  <si>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</si>
  <si>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</si>
  <si>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</si>
  <si>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</si>
  <si>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</si>
  <si>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</si>
  <si>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</si>
  <si>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</si>
  <si>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</si>
  <si>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</si>
  <si>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</si>
  <si>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</si>
  <si>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</si>
  <si>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</si>
  <si>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</si>
  <si>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</si>
  <si>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</si>
  <si>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</si>
  <si>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</si>
  <si>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</si>
  <si>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</si>
  <si>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</si>
  <si>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</si>
  <si>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</si>
  <si>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</si>
  <si>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</si>
  <si>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</si>
  <si>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</si>
  <si>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</si>
  <si>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</si>
  <si>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</si>
  <si>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</si>
  <si>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</si>
  <si>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</si>
  <si>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</si>
  <si>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</si>
  <si>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</si>
  <si>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</si>
  <si>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</si>
  <si>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</si>
  <si>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</si>
  <si>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</si>
  <si>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</si>
  <si>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</si>
  <si>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</si>
  <si>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</si>
  <si>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</si>
  <si>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</si>
  <si>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</si>
  <si>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</si>
  <si>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</si>
  <si>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</si>
  <si>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</si>
  <si>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</si>
  <si>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</si>
  <si>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</si>
  <si>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</si>
  <si>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</si>
  <si>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</si>
  <si>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</si>
  <si>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</si>
  <si>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</si>
  <si>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</si>
  <si>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</si>
  <si>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</si>
  <si>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</si>
  <si>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</si>
  <si>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</si>
  <si>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</si>
  <si>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</si>
  <si>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</si>
  <si>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</si>
  <si>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</si>
  <si>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</si>
  <si>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</si>
  <si>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</si>
  <si>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</si>
  <si>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</si>
  <si>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</si>
  <si>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</si>
  <si>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</si>
  <si>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</si>
  <si>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</si>
  <si>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</si>
  <si>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</si>
  <si>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</si>
  <si>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</si>
  <si>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</si>
  <si>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</si>
  <si>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</si>
  <si>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</si>
  <si>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</si>
  <si>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</si>
  <si>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</si>
  <si>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</si>
  <si>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</si>
  <si>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</si>
  <si>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</si>
  <si>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</si>
  <si>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</si>
  <si>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</si>
  <si>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</si>
  <si>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</si>
  <si>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</si>
  <si>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</si>
  <si>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</si>
  <si>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</si>
  <si>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</si>
  <si>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</si>
  <si>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</si>
  <si>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</si>
  <si>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</si>
  <si>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</si>
  <si>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</si>
  <si>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</si>
  <si>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</si>
  <si>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</si>
  <si>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</si>
  <si>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</si>
  <si>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</si>
  <si>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</si>
  <si>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</si>
  <si>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</si>
  <si>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</si>
  <si>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</si>
  <si>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</si>
  <si>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</si>
  <si>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</si>
  <si>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</si>
  <si>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</si>
  <si>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</si>
  <si>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</si>
  <si>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</si>
  <si>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</si>
  <si>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</si>
  <si>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</si>
  <si>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</si>
  <si>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</si>
  <si>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</si>
  <si>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</si>
  <si>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</si>
  <si>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</si>
  <si>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</si>
  <si>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</si>
  <si>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</si>
  <si>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</si>
  <si>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</si>
  <si>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</si>
  <si>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</si>
  <si>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</si>
  <si>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</si>
  <si>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</si>
  <si>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</si>
  <si>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</si>
  <si>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</si>
  <si>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</si>
  <si>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</si>
  <si>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</si>
  <si>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</si>
  <si>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</si>
  <si>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</si>
  <si>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</si>
  <si>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</si>
  <si>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</si>
  <si>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</si>
  <si>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</si>
  <si>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</si>
  <si>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</si>
  <si>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</si>
  <si>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</si>
  <si>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</si>
  <si>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</si>
  <si>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</si>
  <si>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</si>
  <si>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</si>
  <si>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</si>
  <si>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</si>
  <si>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</si>
  <si>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</si>
  <si>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</si>
  <si>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</si>
  <si>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</si>
  <si>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</si>
  <si>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</si>
  <si>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</si>
  <si>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</si>
  <si>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</si>
  <si>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</si>
  <si>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</si>
  <si>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</si>
  <si>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</si>
  <si>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</si>
  <si>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</si>
  <si>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</si>
  <si>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</si>
  <si>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</si>
  <si>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</si>
  <si>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</si>
  <si>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</si>
  <si>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</si>
  <si>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</si>
  <si>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</si>
  <si>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</si>
  <si>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</si>
  <si>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</si>
  <si>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</si>
  <si>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</si>
  <si>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</si>
  <si>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</si>
  <si>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</si>
  <si>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</si>
  <si>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</si>
  <si>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</si>
  <si>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</si>
  <si>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</si>
  <si>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</si>
  <si>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</si>
  <si>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</si>
  <si>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</si>
  <si>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</si>
  <si>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</si>
  <si>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</si>
  <si>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</si>
  <si>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</si>
  <si>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</si>
  <si>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</si>
  <si>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</si>
  <si>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</si>
  <si>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</si>
  <si>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</si>
  <si>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</si>
  <si>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</si>
  <si>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</si>
  <si>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</si>
  <si>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</si>
  <si>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</si>
  <si>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</si>
  <si>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</si>
  <si>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</si>
  <si>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</si>
  <si>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</si>
  <si>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</si>
  <si>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</si>
  <si>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</si>
  <si>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</si>
  <si>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</si>
  <si>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</si>
  <si>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</si>
  <si>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</si>
  <si>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</si>
  <si>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</si>
  <si>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</si>
  <si>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</si>
  <si>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</si>
  <si>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</si>
  <si>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</si>
  <si>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</si>
  <si>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</si>
  <si>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</si>
  <si>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</si>
  <si>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</si>
  <si>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</si>
  <si>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</si>
  <si>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</si>
  <si>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</si>
  <si>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</si>
  <si>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</si>
  <si>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</si>
  <si>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</si>
  <si>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</si>
  <si>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</si>
  <si>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</si>
  <si>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</si>
  <si>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</si>
  <si>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</si>
  <si>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</si>
  <si>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</si>
  <si>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</si>
  <si>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</si>
  <si>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</si>
  <si>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</si>
  <si>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</si>
  <si>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</si>
  <si>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</si>
  <si>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</si>
  <si>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</si>
  <si>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</si>
  <si>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</si>
  <si>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</si>
  <si>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</si>
  <si>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</si>
  <si>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</si>
  <si>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</si>
  <si>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</si>
  <si>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</si>
  <si>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</si>
  <si>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</si>
  <si>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</si>
  <si>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</si>
  <si>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</si>
  <si>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</si>
  <si>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</si>
  <si>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</si>
  <si>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</si>
  <si>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</si>
  <si>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</si>
  <si>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</si>
  <si>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</si>
  <si>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</si>
  <si>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</si>
  <si>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</si>
  <si>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</si>
  <si>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</si>
  <si>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</si>
  <si>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</si>
  <si>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</si>
  <si>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</si>
  <si>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</si>
  <si>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</si>
  <si>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</si>
  <si>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</si>
  <si>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</si>
  <si>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</si>
  <si>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</si>
  <si>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</si>
  <si>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</si>
  <si>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</si>
  <si>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</si>
  <si>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</si>
  <si>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</si>
  <si>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</si>
  <si>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</si>
  <si>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</si>
  <si>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</si>
  <si>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</si>
  <si>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</si>
  <si>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</si>
  <si>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</si>
  <si>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</si>
  <si>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</si>
  <si>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</si>
  <si>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</si>
  <si>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</si>
  <si>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</si>
  <si>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</si>
  <si>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</si>
  <si>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</si>
  <si>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</si>
  <si>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</si>
  <si>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</si>
  <si>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</si>
  <si>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</si>
  <si>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</si>
  <si>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</si>
  <si>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</si>
  <si>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</si>
  <si>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</si>
  <si>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</si>
  <si>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</si>
  <si>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</si>
  <si>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</si>
  <si>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</si>
  <si>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</si>
  <si>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</si>
  <si>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</si>
  <si>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</si>
  <si>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</si>
  <si>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</si>
  <si>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</si>
  <si>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</si>
  <si>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</si>
  <si>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</si>
  <si>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</si>
  <si>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</si>
  <si>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</si>
  <si>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</si>
  <si>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</si>
  <si>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</si>
  <si>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</si>
  <si>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</si>
  <si>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</si>
  <si>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</si>
  <si>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</si>
  <si>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</si>
  <si>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</si>
  <si>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</si>
  <si>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</si>
  <si>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</si>
  <si>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</si>
  <si>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</si>
  <si>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</si>
  <si>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</si>
  <si>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</si>
  <si>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63.(g)(v)</t>
  </si>
  <si>
    <t>One of the repo securities is a perpetual bond. When asked for the maturity of this bond, we entered the date of 1/1/2100 as we were not able to submit a blank as a response.</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</si>
  <si>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</si>
  <si>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</si>
  <si>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</si>
  <si>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</si>
  <si>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</si>
  <si>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</si>
  <si>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</si>
  <si>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</si>
  <si>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</si>
  <si>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</si>
  <si>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</si>
  <si>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</si>
  <si>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</si>
  <si>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</si>
  <si>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</si>
  <si>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</si>
  <si>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</si>
  <si>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</si>
  <si>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</si>
  <si>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</si>
  <si>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</si>
  <si>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</si>
  <si>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</si>
  <si>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</si>
  <si>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</si>
  <si>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</si>
  <si>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</si>
  <si>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</si>
  <si>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</si>
  <si>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</si>
  <si>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</si>
  <si>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</si>
  <si>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</si>
  <si>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</si>
  <si>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</si>
  <si>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</si>
  <si>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</si>
  <si>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</si>
  <si>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</si>
  <si>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</si>
  <si>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</si>
  <si>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</si>
  <si>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</si>
  <si>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</si>
  <si>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</si>
  <si>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</si>
  <si>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</si>
  <si>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</si>
  <si>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</si>
  <si>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</si>
  <si>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</si>
  <si>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</si>
  <si>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</si>
  <si>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X</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</si>
  <si>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</si>
  <si>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</si>
  <si>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</si>
  <si>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</si>
  <si>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</si>
  <si>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</si>
  <si>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</si>
  <si>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</si>
  <si>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</si>
  <si>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</si>
  <si>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</si>
  <si>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</si>
  <si>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</si>
  <si>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</si>
  <si>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</si>
  <si>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</si>
  <si>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</si>
  <si>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</si>
  <si>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</si>
  <si>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</si>
  <si>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</si>
  <si>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</si>
  <si>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</si>
  <si>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</si>
  <si>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</si>
  <si>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</si>
  <si>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</si>
  <si>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</si>
  <si>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</si>
  <si>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</si>
  <si>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</si>
  <si>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</si>
  <si>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</si>
  <si>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</si>
  <si>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</si>
  <si>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</si>
  <si>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</si>
  <si>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</si>
  <si>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</si>
  <si>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</si>
  <si>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</si>
  <si>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</si>
  <si>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</si>
  <si>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</si>
  <si>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</si>
  <si>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MACQUARIE BANK</t>
  </si>
  <si>
    <t xml:space="preserve">AMHERST PIERPONT SECURITIES LLC </t>
  </si>
  <si>
    <t xml:space="preserve">MACQUARIE BANK LIMITED </t>
  </si>
  <si>
    <t xml:space="preserve">NATWEST MARKETS PLC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</si>
</sst>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38">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15" fontId="0" fillId="0" borderId="0" xfId="0" applyNumberFormat="1" applyFill="1" applyAlignment="1">
      <alignment horizontal="center"/>
    </xf>
    <xf numFmtId="165" fontId="0" fillId="0" borderId="0" xfId="2" applyNumberFormat="1" applyFont="1" applyFill="1"/>
    <xf numFmtId="10" fontId="0" fillId="0" borderId="0" xfId="0" applyNumberFormat="1" applyFill="1"/>
    <xf numFmtId="10" fontId="0" fillId="0" borderId="0" xfId="3" applyNumberFormat="1" applyFont="1" applyFill="1"/>
    <xf numFmtId="166" fontId="0" fillId="3" borderId="0" xfId="0" applyNumberFormat="1" applyFill="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4" x14ac:dyDescent="0.3"/>
  <sheetData>
    <row r="2" spans="2:7" x14ac:dyDescent="0.3">
      <c r="B2" t="s">
        <v>364</v>
      </c>
    </row>
    <row r="3" spans="2:7" x14ac:dyDescent="0.3">
      <c r="B3" t="s">
        <v>365</v>
      </c>
      <c r="F3" t="s">
        <v>395</v>
      </c>
    </row>
    <row r="4" spans="2:7" x14ac:dyDescent="0.3">
      <c r="B4" t="s">
        <v>366</v>
      </c>
      <c r="F4" t="s">
        <v>379</v>
      </c>
    </row>
    <row r="6" spans="2:7" x14ac:dyDescent="0.3">
      <c r="B6" t="s">
        <v>378</v>
      </c>
      <c r="F6" t="s">
        <v>380</v>
      </c>
    </row>
    <row r="7" spans="2:7" x14ac:dyDescent="0.3">
      <c r="B7" t="s">
        <v>365</v>
      </c>
      <c r="F7" t="s">
        <v>381</v>
      </c>
    </row>
    <row r="9" spans="2:7" x14ac:dyDescent="0.3">
      <c r="B9" t="s">
        <v>367</v>
      </c>
    </row>
    <row r="10" spans="2:7" x14ac:dyDescent="0.3">
      <c r="F10" t="s">
        <v>382</v>
      </c>
    </row>
    <row r="12" spans="2:7" x14ac:dyDescent="0.3">
      <c r="B12" t="s">
        <v>374</v>
      </c>
      <c r="G12" t="s">
        <v>391</v>
      </c>
    </row>
    <row r="13" spans="2:7" x14ac:dyDescent="0.3">
      <c r="G13" t="s">
        <v>392</v>
      </c>
    </row>
    <row r="14" spans="2:7" x14ac:dyDescent="0.3">
      <c r="B14" t="s">
        <v>375</v>
      </c>
    </row>
    <row r="16" spans="2:7" x14ac:dyDescent="0.3">
      <c r="B16" t="s">
        <v>389</v>
      </c>
    </row>
    <row r="17" spans="2:12" x14ac:dyDescent="0.3">
      <c r="C17" s="81" t="s">
        <v>86</v>
      </c>
      <c r="D17" s="32"/>
      <c r="E17" s="32"/>
      <c r="F17" s="32"/>
      <c r="G17" s="32"/>
      <c r="H17" s="32"/>
      <c r="I17" s="32"/>
      <c r="J17" s="32"/>
      <c r="K17" s="32"/>
      <c r="L17" s="32"/>
    </row>
    <row r="18" spans="2:12" x14ac:dyDescent="0.3">
      <c r="C18" s="81" t="s">
        <v>87</v>
      </c>
      <c r="D18" s="32"/>
      <c r="E18" s="32"/>
      <c r="F18" s="32"/>
      <c r="G18" s="32"/>
      <c r="H18" s="32"/>
      <c r="I18" s="32"/>
      <c r="J18" s="32"/>
      <c r="K18" s="32"/>
      <c r="L18" s="32"/>
    </row>
    <row r="19" spans="2:12" x14ac:dyDescent="0.3">
      <c r="C19" s="32" t="s">
        <v>390</v>
      </c>
      <c r="D19" s="32"/>
      <c r="E19" s="32"/>
      <c r="F19" s="32"/>
      <c r="G19" s="32"/>
      <c r="H19" s="32"/>
      <c r="I19" s="32"/>
      <c r="J19" s="32"/>
      <c r="K19" s="32"/>
      <c r="L19" s="32"/>
    </row>
    <row r="21" spans="2:12" x14ac:dyDescent="0.3">
      <c r="B21" t="s">
        <v>393</v>
      </c>
    </row>
    <row r="22" spans="2:12" x14ac:dyDescent="0.3">
      <c r="C22" t="s">
        <v>394</v>
      </c>
    </row>
    <row r="23" spans="2:12" x14ac:dyDescent="0.3">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election activeCell="C20" sqref="C20"/>
    </sheetView>
  </sheetViews>
  <sheetFormatPr defaultRowHeight="14.4" x14ac:dyDescent="0.3"/>
  <cols>
    <col min="1" max="1" width="14.88671875" bestFit="1" customWidth="1"/>
    <col min="2" max="2" width="68.44140625" customWidth="1"/>
    <col min="3" max="3" width="44.6640625" customWidth="1"/>
    <col min="4" max="4" width="1.33203125" customWidth="1"/>
    <col min="5" max="5" width="13.33203125" customWidth="1"/>
    <col min="6" max="11" width="14.5546875" customWidth="1"/>
    <col min="12" max="12" width="22.109375" bestFit="1" customWidth="1"/>
    <col min="13" max="14" width="16.6640625" customWidth="1"/>
    <col min="15" max="15" width="15.33203125" customWidth="1"/>
    <col min="16" max="16" width="13.109375" customWidth="1"/>
    <col min="23" max="23" width="12" bestFit="1" customWidth="1"/>
  </cols>
  <sheetData>
    <row r="1" spans="1:3" ht="18" x14ac:dyDescent="0.35">
      <c r="A1" s="117" t="s">
        <v>418</v>
      </c>
      <c r="B1" s="7" t="s">
        <v>34</v>
      </c>
    </row>
    <row r="2" spans="1:3" x14ac:dyDescent="0.3">
      <c r="B2" s="1" t="s">
        <v>50</v>
      </c>
    </row>
    <row r="4" spans="1:3" x14ac:dyDescent="0.3">
      <c r="B4" s="5" t="s">
        <v>51</v>
      </c>
    </row>
    <row r="5" spans="1:3" x14ac:dyDescent="0.3">
      <c r="B5" s="5"/>
    </row>
    <row r="6" spans="1:3" x14ac:dyDescent="0.3">
      <c r="B6" s="12" t="s">
        <v>66</v>
      </c>
      <c r="C6" s="43" t="s">
        <v>416</v>
      </c>
    </row>
    <row r="7" spans="1:3" x14ac:dyDescent="0.3">
      <c r="B7" s="12" t="s">
        <v>35</v>
      </c>
      <c r="C7" s="51" t="s">
        <v>418</v>
      </c>
    </row>
    <row r="8" spans="1:3" x14ac:dyDescent="0.3">
      <c r="B8" s="12" t="s">
        <v>36</v>
      </c>
      <c r="C8" s="2"/>
    </row>
    <row r="9" spans="1:3" x14ac:dyDescent="0.3">
      <c r="B9" s="12" t="s">
        <v>37</v>
      </c>
      <c r="C9" s="2"/>
    </row>
    <row r="13" spans="1:3" x14ac:dyDescent="0.3">
      <c r="B13" t="s">
        <v>67</v>
      </c>
    </row>
    <row r="14" spans="1:3" x14ac:dyDescent="0.3">
      <c r="B14" t="s">
        <v>38</v>
      </c>
      <c r="C14" s="51" t="s">
        <v>153</v>
      </c>
    </row>
    <row r="15" spans="1:3" x14ac:dyDescent="0.3">
      <c r="B15" t="s">
        <v>52</v>
      </c>
    </row>
    <row r="18" spans="2:3" x14ac:dyDescent="0.3">
      <c r="B18" t="s">
        <v>68</v>
      </c>
    </row>
    <row r="19" spans="2:3" x14ac:dyDescent="0.3">
      <c r="B19" t="s">
        <v>158</v>
      </c>
      <c r="C19" s="51" t="s">
        <v>153</v>
      </c>
    </row>
    <row r="20" spans="2:3" x14ac:dyDescent="0.3">
      <c r="B20" t="s">
        <v>45</v>
      </c>
    </row>
    <row r="21" spans="2:3" x14ac:dyDescent="0.3">
      <c r="B21" s="1" t="s">
        <v>46</v>
      </c>
    </row>
    <row r="22" spans="2:3" x14ac:dyDescent="0.3">
      <c r="B22" s="1"/>
    </row>
    <row r="23" spans="2:3" x14ac:dyDescent="0.3">
      <c r="B23" s="1"/>
    </row>
    <row r="24" spans="2:3" x14ac:dyDescent="0.3">
      <c r="B24" t="s">
        <v>39</v>
      </c>
    </row>
    <row r="25" spans="2:3" x14ac:dyDescent="0.3">
      <c r="B25" t="s">
        <v>40</v>
      </c>
      <c r="C25" s="2"/>
    </row>
    <row r="26" spans="2:3" x14ac:dyDescent="0.3">
      <c r="B26" t="s">
        <v>41</v>
      </c>
      <c r="C26" s="2"/>
    </row>
    <row r="27" spans="2:3" x14ac:dyDescent="0.3">
      <c r="B27" t="s">
        <v>42</v>
      </c>
      <c r="C27" s="2"/>
    </row>
    <row r="28" spans="2:3" x14ac:dyDescent="0.3">
      <c r="B28" t="s">
        <v>43</v>
      </c>
      <c r="C28" s="2"/>
    </row>
    <row r="30" spans="2:3" s="3" customFormat="1" ht="15" thickBot="1" x14ac:dyDescent="0.35"/>
    <row r="31" spans="2:3" ht="15" thickTop="1" x14ac:dyDescent="0.3"/>
    <row r="32" spans="2:3" ht="15.6" x14ac:dyDescent="0.3">
      <c r="B32" s="6" t="s">
        <v>53</v>
      </c>
    </row>
    <row r="33" spans="2:5" x14ac:dyDescent="0.3">
      <c r="E33" s="1" t="s">
        <v>54</v>
      </c>
    </row>
    <row r="34" spans="2:5" x14ac:dyDescent="0.3">
      <c r="C34" s="80"/>
      <c r="E34" s="1" t="s">
        <v>47</v>
      </c>
    </row>
    <row r="35" spans="2:5" x14ac:dyDescent="0.3">
      <c r="B35" t="s">
        <v>69</v>
      </c>
      <c r="C35" s="96">
        <f>'Items B &amp; C'!M14</f>
        <v>92903000</v>
      </c>
      <c r="E35" s="1" t="s">
        <v>48</v>
      </c>
    </row>
    <row r="36" spans="2:5" x14ac:dyDescent="0.3">
      <c r="B36" t="s">
        <v>70</v>
      </c>
      <c r="C36" s="96">
        <f>'Items B &amp; C'!N14</f>
        <v>90239000</v>
      </c>
      <c r="E36" s="1" t="s">
        <v>55</v>
      </c>
    </row>
    <row r="37" spans="2:5" x14ac:dyDescent="0.3">
      <c r="C37" s="18"/>
      <c r="E37" s="1"/>
    </row>
    <row r="38" spans="2:5" x14ac:dyDescent="0.3">
      <c r="C38" s="18"/>
      <c r="E38" s="1"/>
    </row>
    <row r="39" spans="2:5" x14ac:dyDescent="0.3">
      <c r="B39" t="s">
        <v>71</v>
      </c>
      <c r="C39" s="51">
        <v>0</v>
      </c>
      <c r="E39" s="1" t="s">
        <v>49</v>
      </c>
    </row>
    <row r="40" spans="2:5" x14ac:dyDescent="0.3">
      <c r="B40" t="s">
        <v>72</v>
      </c>
      <c r="C40" s="51">
        <v>0</v>
      </c>
      <c r="E40" s="1" t="s">
        <v>56</v>
      </c>
    </row>
    <row r="41" spans="2:5" x14ac:dyDescent="0.3">
      <c r="C41" s="19"/>
    </row>
    <row r="42" spans="2:5" x14ac:dyDescent="0.3">
      <c r="B42" t="s">
        <v>154</v>
      </c>
      <c r="C42" s="19"/>
    </row>
    <row r="43" spans="2:5" x14ac:dyDescent="0.3">
      <c r="B43" t="s">
        <v>57</v>
      </c>
      <c r="C43" s="51">
        <v>0</v>
      </c>
      <c r="E43" s="1" t="s">
        <v>59</v>
      </c>
    </row>
    <row r="44" spans="2:5" x14ac:dyDescent="0.3">
      <c r="B44" t="s">
        <v>62</v>
      </c>
      <c r="C44" s="92">
        <v>0</v>
      </c>
      <c r="E44" s="1" t="s">
        <v>60</v>
      </c>
    </row>
    <row r="45" spans="2:5" x14ac:dyDescent="0.3">
      <c r="B45" t="s">
        <v>63</v>
      </c>
      <c r="C45" s="92">
        <v>0</v>
      </c>
    </row>
    <row r="46" spans="2:5" x14ac:dyDescent="0.3">
      <c r="B46" t="s">
        <v>64</v>
      </c>
      <c r="C46" s="92">
        <v>0</v>
      </c>
      <c r="E46" s="1" t="s">
        <v>58</v>
      </c>
    </row>
    <row r="47" spans="2:5" x14ac:dyDescent="0.3">
      <c r="B47" t="s">
        <v>65</v>
      </c>
      <c r="C47" s="92">
        <v>0</v>
      </c>
    </row>
    <row r="48" spans="2:5" x14ac:dyDescent="0.3">
      <c r="C48" s="19"/>
    </row>
    <row r="49" spans="2:14" x14ac:dyDescent="0.3">
      <c r="C49" s="19"/>
    </row>
    <row r="50" spans="2:14" x14ac:dyDescent="0.3">
      <c r="B50" t="s">
        <v>61</v>
      </c>
      <c r="C50" s="51" t="s">
        <v>153</v>
      </c>
    </row>
    <row r="51" spans="2:14" x14ac:dyDescent="0.3">
      <c r="B51" t="s">
        <v>73</v>
      </c>
      <c r="C51" s="13"/>
    </row>
    <row r="54" spans="2:14" x14ac:dyDescent="0.3">
      <c r="B54" t="s">
        <v>74</v>
      </c>
    </row>
    <row r="55" spans="2:14" x14ac:dyDescent="0.3">
      <c r="B55" t="s">
        <v>75</v>
      </c>
    </row>
    <row r="56" spans="2:14" x14ac:dyDescent="0.3">
      <c r="B56" t="s">
        <v>76</v>
      </c>
    </row>
    <row r="57" spans="2:14" x14ac:dyDescent="0.3">
      <c r="B57" t="s">
        <v>77</v>
      </c>
    </row>
    <row r="59" spans="2:14" x14ac:dyDescent="0.3">
      <c r="C59" t="s">
        <v>80</v>
      </c>
      <c r="E59" t="s">
        <v>81</v>
      </c>
      <c r="F59" t="s">
        <v>82</v>
      </c>
      <c r="G59" t="s">
        <v>83</v>
      </c>
    </row>
    <row r="60" spans="2:14" x14ac:dyDescent="0.3">
      <c r="B60" t="s">
        <v>78</v>
      </c>
      <c r="C60" s="93">
        <f>'Items B &amp; C'!Y14</f>
        <v>13348000</v>
      </c>
      <c r="D60" s="79"/>
      <c r="E60" s="93">
        <f>'Items B &amp; C'!AA14</f>
        <v>79555000</v>
      </c>
      <c r="F60" s="93">
        <f>'Items B &amp; C'!AB15</f>
        <v>0</v>
      </c>
      <c r="G60" s="93">
        <f>'Items B &amp; C'!AC15</f>
        <v>0</v>
      </c>
      <c r="N60" s="30"/>
    </row>
    <row r="61" spans="2:14" x14ac:dyDescent="0.3">
      <c r="B61" t="s">
        <v>79</v>
      </c>
      <c r="C61" s="93">
        <f>'Items B &amp; C'!AD14</f>
        <v>2664000</v>
      </c>
      <c r="D61" s="79"/>
      <c r="E61" s="93">
        <v>0</v>
      </c>
      <c r="F61" s="93">
        <v>0</v>
      </c>
      <c r="G61" s="93">
        <v>0</v>
      </c>
      <c r="N61" s="30"/>
    </row>
    <row r="64" spans="2:14" x14ac:dyDescent="0.3">
      <c r="B64" t="s">
        <v>88</v>
      </c>
      <c r="E64" s="1" t="s">
        <v>86</v>
      </c>
    </row>
    <row r="65" spans="2:5" x14ac:dyDescent="0.3">
      <c r="B65" t="s">
        <v>85</v>
      </c>
      <c r="C65" s="96">
        <v>100</v>
      </c>
      <c r="E65" s="1" t="s">
        <v>87</v>
      </c>
    </row>
    <row r="66" spans="2:5" x14ac:dyDescent="0.3">
      <c r="B66" t="s">
        <v>84</v>
      </c>
      <c r="C66" s="76"/>
    </row>
    <row r="67" spans="2:5" x14ac:dyDescent="0.3">
      <c r="C67" s="76"/>
    </row>
    <row r="68" spans="2:5" x14ac:dyDescent="0.3">
      <c r="C68" s="76"/>
    </row>
    <row r="69" spans="2:5" x14ac:dyDescent="0.3">
      <c r="B69" t="s">
        <v>89</v>
      </c>
      <c r="C69" s="76"/>
    </row>
    <row r="70" spans="2:5" x14ac:dyDescent="0.3">
      <c r="B70" t="s">
        <v>90</v>
      </c>
      <c r="C70" s="96">
        <v>0</v>
      </c>
    </row>
    <row r="71" spans="2:5" x14ac:dyDescent="0.3">
      <c r="B71" t="s">
        <v>91</v>
      </c>
      <c r="C71" s="96">
        <v>0</v>
      </c>
    </row>
    <row r="72" spans="2:5" x14ac:dyDescent="0.3">
      <c r="B72" t="s">
        <v>92</v>
      </c>
      <c r="C72" s="96">
        <v>0</v>
      </c>
    </row>
    <row r="73" spans="2:5" x14ac:dyDescent="0.3">
      <c r="B73" t="s">
        <v>93</v>
      </c>
      <c r="C73" s="96">
        <v>56</v>
      </c>
      <c r="E73" s="1" t="s">
        <v>103</v>
      </c>
    </row>
    <row r="74" spans="2:5" x14ac:dyDescent="0.3">
      <c r="B74" t="s">
        <v>94</v>
      </c>
      <c r="C74" s="96">
        <v>0</v>
      </c>
      <c r="E74" s="1" t="s">
        <v>104</v>
      </c>
    </row>
    <row r="75" spans="2:5" x14ac:dyDescent="0.3">
      <c r="B75" t="s">
        <v>95</v>
      </c>
      <c r="C75" s="96">
        <v>0</v>
      </c>
      <c r="E75" s="1" t="s">
        <v>105</v>
      </c>
    </row>
    <row r="76" spans="2:5" x14ac:dyDescent="0.3">
      <c r="B76" t="s">
        <v>96</v>
      </c>
      <c r="C76" s="96">
        <v>0</v>
      </c>
      <c r="E76" s="1" t="s">
        <v>106</v>
      </c>
    </row>
    <row r="77" spans="2:5" x14ac:dyDescent="0.3">
      <c r="B77" t="s">
        <v>97</v>
      </c>
      <c r="C77" s="96">
        <v>0</v>
      </c>
    </row>
    <row r="78" spans="2:5" x14ac:dyDescent="0.3">
      <c r="B78" t="s">
        <v>98</v>
      </c>
      <c r="C78" s="96">
        <v>0</v>
      </c>
    </row>
    <row r="79" spans="2:5" x14ac:dyDescent="0.3">
      <c r="B79" t="s">
        <v>101</v>
      </c>
      <c r="C79" s="96">
        <v>0</v>
      </c>
    </row>
    <row r="80" spans="2:5" x14ac:dyDescent="0.3">
      <c r="B80" t="s">
        <v>99</v>
      </c>
      <c r="C80" s="96">
        <v>44</v>
      </c>
    </row>
    <row r="81" spans="2:20" x14ac:dyDescent="0.3">
      <c r="B81" t="s">
        <v>100</v>
      </c>
      <c r="C81" s="96">
        <v>0</v>
      </c>
    </row>
    <row r="82" spans="2:20" x14ac:dyDescent="0.3">
      <c r="B82" t="s">
        <v>102</v>
      </c>
      <c r="C82" s="96">
        <v>0</v>
      </c>
    </row>
    <row r="83" spans="2:20" x14ac:dyDescent="0.3">
      <c r="B83" t="s">
        <v>155</v>
      </c>
      <c r="C83" s="96">
        <v>0</v>
      </c>
    </row>
    <row r="85" spans="2:20" s="3" customFormat="1" ht="15" thickBot="1" x14ac:dyDescent="0.35"/>
    <row r="86" spans="2:20" ht="15" thickTop="1" x14ac:dyDescent="0.3"/>
    <row r="87" spans="2:20" ht="18" x14ac:dyDescent="0.35">
      <c r="B87" s="7" t="s">
        <v>107</v>
      </c>
    </row>
    <row r="89" spans="2:20" x14ac:dyDescent="0.3">
      <c r="B89" t="s">
        <v>108</v>
      </c>
    </row>
    <row r="90" spans="2:20" x14ac:dyDescent="0.3">
      <c r="B90" t="s">
        <v>109</v>
      </c>
    </row>
    <row r="91" spans="2:20" x14ac:dyDescent="0.3">
      <c r="B91" t="s">
        <v>110</v>
      </c>
    </row>
    <row r="92" spans="2:20" x14ac:dyDescent="0.3">
      <c r="B92" t="s">
        <v>111</v>
      </c>
    </row>
    <row r="93" spans="2:20" x14ac:dyDescent="0.3">
      <c r="B93" t="s">
        <v>112</v>
      </c>
    </row>
    <row r="94" spans="2:20" s="28" customFormat="1" x14ac:dyDescent="0.3">
      <c r="H94" t="s">
        <v>348</v>
      </c>
      <c r="I94" s="29" t="s">
        <v>347</v>
      </c>
      <c r="J94" s="29" t="s">
        <v>350</v>
      </c>
      <c r="K94" s="29" t="s">
        <v>349</v>
      </c>
      <c r="M94" s="29"/>
      <c r="N94" s="29"/>
      <c r="O94" s="29"/>
      <c r="P94" s="29"/>
    </row>
    <row r="95" spans="2:20" x14ac:dyDescent="0.3">
      <c r="C95" s="15" t="s">
        <v>130</v>
      </c>
      <c r="E95" s="14" t="s">
        <v>131</v>
      </c>
      <c r="F95" s="14" t="s">
        <v>132</v>
      </c>
      <c r="H95" s="24"/>
      <c r="I95" s="24"/>
      <c r="J95" s="24"/>
      <c r="K95" s="24"/>
      <c r="O95" s="23"/>
    </row>
    <row r="96" spans="2:20" x14ac:dyDescent="0.3">
      <c r="B96" t="s">
        <v>113</v>
      </c>
      <c r="C96" s="89"/>
      <c r="E96" s="95"/>
      <c r="F96" s="95"/>
      <c r="G96" s="26"/>
      <c r="H96" s="24"/>
      <c r="I96" s="24"/>
      <c r="J96" s="24"/>
      <c r="K96" s="24"/>
      <c r="L96" s="25"/>
      <c r="N96" s="31"/>
      <c r="O96" s="23"/>
      <c r="P96" s="21"/>
      <c r="R96" s="20"/>
      <c r="S96" s="31"/>
      <c r="T96" s="22"/>
    </row>
    <row r="97" spans="2:20" x14ac:dyDescent="0.3">
      <c r="B97" t="s">
        <v>114</v>
      </c>
      <c r="C97" s="89"/>
      <c r="E97" s="95"/>
      <c r="F97" s="95"/>
      <c r="G97" s="26"/>
      <c r="H97" s="24"/>
      <c r="I97" s="24"/>
      <c r="J97" s="24"/>
      <c r="K97" s="24"/>
      <c r="L97" s="25"/>
      <c r="N97" s="31"/>
      <c r="O97" s="23"/>
      <c r="P97" s="21"/>
      <c r="R97" s="20"/>
      <c r="S97" s="31"/>
      <c r="T97" s="22"/>
    </row>
    <row r="98" spans="2:20" x14ac:dyDescent="0.3">
      <c r="B98" t="s">
        <v>115</v>
      </c>
      <c r="C98" s="89"/>
      <c r="E98" s="95"/>
      <c r="F98" s="95"/>
      <c r="G98" s="26"/>
      <c r="H98" s="24"/>
      <c r="I98" s="23"/>
      <c r="J98" s="24"/>
      <c r="K98" s="24"/>
      <c r="L98" s="25"/>
      <c r="N98" s="31"/>
      <c r="O98" s="23"/>
      <c r="P98" s="21"/>
      <c r="R98" s="20"/>
      <c r="S98" s="31"/>
      <c r="T98" s="22"/>
    </row>
    <row r="99" spans="2:20" ht="15" thickBot="1" x14ac:dyDescent="0.35">
      <c r="B99" t="s">
        <v>116</v>
      </c>
      <c r="C99" s="89"/>
      <c r="E99" s="114"/>
      <c r="F99" s="114"/>
      <c r="G99" s="26"/>
      <c r="H99" s="75"/>
      <c r="I99" s="75"/>
      <c r="J99" s="75"/>
      <c r="K99" s="75"/>
      <c r="L99" s="25"/>
      <c r="N99" s="31"/>
      <c r="O99" s="23"/>
      <c r="P99" s="11"/>
      <c r="R99" s="20"/>
      <c r="S99" s="31"/>
      <c r="T99" s="22"/>
    </row>
    <row r="100" spans="2:20" ht="15" thickTop="1" x14ac:dyDescent="0.3">
      <c r="B100" t="s">
        <v>117</v>
      </c>
      <c r="C100" s="89"/>
      <c r="E100" s="113"/>
      <c r="F100" s="113"/>
      <c r="G100" s="26"/>
      <c r="H100" s="24"/>
      <c r="I100" s="24"/>
      <c r="J100" s="24"/>
      <c r="K100" s="24"/>
      <c r="L100" s="25"/>
      <c r="N100" s="31"/>
      <c r="O100" s="23"/>
      <c r="P100" s="11"/>
      <c r="R100" s="20"/>
      <c r="S100" s="31"/>
      <c r="T100" s="22"/>
    </row>
    <row r="101" spans="2:20" x14ac:dyDescent="0.3">
      <c r="B101" t="s">
        <v>118</v>
      </c>
      <c r="C101" s="89"/>
      <c r="E101" s="95"/>
      <c r="F101" s="95"/>
      <c r="G101" s="26"/>
      <c r="H101" s="24"/>
      <c r="I101" s="24"/>
      <c r="J101" s="24"/>
      <c r="K101" s="24"/>
      <c r="L101" s="25"/>
      <c r="N101" s="31"/>
      <c r="O101" s="23"/>
      <c r="P101" s="21"/>
      <c r="R101" s="20"/>
      <c r="S101" s="31"/>
      <c r="T101" s="22"/>
    </row>
    <row r="102" spans="2:20" x14ac:dyDescent="0.3">
      <c r="B102" t="s">
        <v>119</v>
      </c>
      <c r="C102" s="89"/>
      <c r="E102" s="95"/>
      <c r="F102" s="95"/>
      <c r="G102" s="26"/>
      <c r="H102" s="24"/>
      <c r="I102" s="24"/>
      <c r="J102" s="24"/>
      <c r="K102" s="24"/>
      <c r="L102" s="25"/>
      <c r="N102" s="31"/>
      <c r="O102" s="23"/>
      <c r="P102" s="11"/>
      <c r="R102" s="20"/>
      <c r="S102" s="31"/>
      <c r="T102" s="22"/>
    </row>
    <row r="103" spans="2:20" ht="15" thickBot="1" x14ac:dyDescent="0.35">
      <c r="B103" t="s">
        <v>120</v>
      </c>
      <c r="C103" s="89"/>
      <c r="E103" s="114"/>
      <c r="F103" s="114"/>
      <c r="G103" s="26"/>
      <c r="H103" s="75"/>
      <c r="I103" s="75"/>
      <c r="J103" s="75">
        <v>1</v>
      </c>
      <c r="K103" s="75">
        <v>1</v>
      </c>
      <c r="L103" s="25"/>
      <c r="N103" s="31"/>
      <c r="O103" s="23"/>
      <c r="P103" s="11"/>
      <c r="R103" s="20"/>
      <c r="S103" s="31"/>
      <c r="T103" s="22"/>
    </row>
    <row r="104" spans="2:20" ht="15" thickTop="1" x14ac:dyDescent="0.3">
      <c r="B104" t="s">
        <v>121</v>
      </c>
      <c r="C104" s="89"/>
      <c r="E104" s="113"/>
      <c r="F104" s="113"/>
      <c r="G104" s="26"/>
      <c r="H104" s="24">
        <v>1</v>
      </c>
      <c r="I104" s="24">
        <v>1</v>
      </c>
      <c r="J104" s="24">
        <f>J103*H104</f>
        <v>1</v>
      </c>
      <c r="K104" s="24">
        <f t="shared" ref="K104:K110" si="0">K103*I104</f>
        <v>1</v>
      </c>
      <c r="L104" s="25"/>
      <c r="N104" s="31"/>
      <c r="O104" s="23"/>
      <c r="P104" s="21"/>
      <c r="R104" s="20"/>
      <c r="S104" s="31"/>
      <c r="T104" s="22"/>
    </row>
    <row r="105" spans="2:20" x14ac:dyDescent="0.3">
      <c r="B105" t="s">
        <v>122</v>
      </c>
      <c r="C105" s="89"/>
      <c r="E105" s="95"/>
      <c r="F105" s="95"/>
      <c r="G105" s="26"/>
      <c r="H105" s="24">
        <v>1</v>
      </c>
      <c r="I105" s="24">
        <v>1</v>
      </c>
      <c r="J105" s="24">
        <f>J104*H105</f>
        <v>1</v>
      </c>
      <c r="K105" s="24">
        <f t="shared" si="0"/>
        <v>1</v>
      </c>
      <c r="L105" s="25"/>
      <c r="N105" s="31"/>
      <c r="O105" s="23"/>
      <c r="P105" s="11"/>
      <c r="R105" s="20"/>
      <c r="S105" s="31"/>
      <c r="T105" s="22"/>
    </row>
    <row r="106" spans="2:20" x14ac:dyDescent="0.3">
      <c r="B106" t="s">
        <v>123</v>
      </c>
      <c r="C106" s="89">
        <v>44469</v>
      </c>
      <c r="E106" s="95">
        <f t="shared" ref="E106:F106" si="1">ROUND(H106-1,4)</f>
        <v>0</v>
      </c>
      <c r="F106" s="95">
        <f t="shared" si="1"/>
        <v>0</v>
      </c>
      <c r="G106" s="26"/>
      <c r="H106" s="24">
        <v>1.000036369</v>
      </c>
      <c r="I106" s="24">
        <v>1.0000286115000001</v>
      </c>
      <c r="J106" s="24">
        <f>J105*H106</f>
        <v>1.000036369</v>
      </c>
      <c r="K106" s="24">
        <f t="shared" si="0"/>
        <v>1.0000286115000001</v>
      </c>
      <c r="L106" s="25"/>
      <c r="N106" s="31"/>
      <c r="O106" s="23"/>
      <c r="P106" s="11"/>
      <c r="R106" s="20"/>
      <c r="S106" s="31"/>
      <c r="T106" s="22"/>
    </row>
    <row r="107" spans="2:20" ht="15" thickBot="1" x14ac:dyDescent="0.35">
      <c r="B107" t="s">
        <v>124</v>
      </c>
      <c r="C107" s="89">
        <v>44469</v>
      </c>
      <c r="E107" s="114">
        <f>ROUND((J107/J103)-1,4)</f>
        <v>0</v>
      </c>
      <c r="F107" s="114">
        <f>ROUND((K107/K103)-1,4)</f>
        <v>0</v>
      </c>
      <c r="G107" s="26"/>
      <c r="H107" s="75">
        <v>1</v>
      </c>
      <c r="I107" s="75">
        <v>1</v>
      </c>
      <c r="J107" s="75">
        <f>J106*H107</f>
        <v>1.000036369</v>
      </c>
      <c r="K107" s="75">
        <f t="shared" si="0"/>
        <v>1.0000286115000001</v>
      </c>
      <c r="L107" s="25"/>
      <c r="N107" s="31"/>
      <c r="O107" s="23"/>
      <c r="P107" s="21"/>
      <c r="R107" s="20"/>
      <c r="S107" s="31"/>
      <c r="T107" s="22"/>
    </row>
    <row r="108" spans="2:20" ht="15" thickTop="1" x14ac:dyDescent="0.3">
      <c r="B108" t="s">
        <v>125</v>
      </c>
      <c r="C108" s="89">
        <v>44500</v>
      </c>
      <c r="E108" s="113">
        <f t="shared" ref="E108:F110" si="2">ROUND(H108-1,4)</f>
        <v>8.9999999999999998E-4</v>
      </c>
      <c r="F108" s="113">
        <f t="shared" si="2"/>
        <v>6.9999999999999999E-4</v>
      </c>
      <c r="G108" s="74"/>
      <c r="H108" s="24">
        <v>1.0008756236194891</v>
      </c>
      <c r="I108" s="24">
        <v>1.000729864501245</v>
      </c>
      <c r="J108" s="24">
        <f t="shared" ref="J108:K112" si="3">J107*H108</f>
        <v>1.0009120244650447</v>
      </c>
      <c r="K108" s="24">
        <f t="shared" si="0"/>
        <v>1.0007584968837633</v>
      </c>
      <c r="L108" s="11"/>
    </row>
    <row r="109" spans="2:20" x14ac:dyDescent="0.3">
      <c r="B109" t="s">
        <v>126</v>
      </c>
      <c r="C109" s="89">
        <v>44530</v>
      </c>
      <c r="E109" s="95">
        <f t="shared" si="2"/>
        <v>8.0000000000000004E-4</v>
      </c>
      <c r="F109" s="95">
        <f t="shared" si="2"/>
        <v>6.9999999999999999E-4</v>
      </c>
      <c r="G109" s="74"/>
      <c r="H109" s="24">
        <v>1.0008005507438815</v>
      </c>
      <c r="I109" s="24">
        <v>1.000691397807925</v>
      </c>
      <c r="J109" s="24">
        <f t="shared" si="3"/>
        <v>1.0017133053307901</v>
      </c>
      <c r="K109" s="24">
        <f t="shared" si="0"/>
        <v>1.0014504191147711</v>
      </c>
      <c r="L109" s="11"/>
    </row>
    <row r="110" spans="2:20" x14ac:dyDescent="0.3">
      <c r="B110" t="s">
        <v>127</v>
      </c>
      <c r="C110" s="89">
        <v>44561</v>
      </c>
      <c r="E110" s="95">
        <f t="shared" si="2"/>
        <v>8.9999999999999998E-4</v>
      </c>
      <c r="F110" s="95">
        <f t="shared" si="2"/>
        <v>6.9999999999999999E-4</v>
      </c>
      <c r="G110" s="74"/>
      <c r="H110" s="24">
        <v>1.0009266474939191</v>
      </c>
      <c r="I110" s="24">
        <v>1.0007139450302602</v>
      </c>
      <c r="J110" s="24">
        <f t="shared" si="3"/>
        <v>1.0026415404548004</v>
      </c>
      <c r="K110" s="24">
        <f t="shared" si="0"/>
        <v>1.0021653996645501</v>
      </c>
      <c r="L110" s="11"/>
    </row>
    <row r="111" spans="2:20" ht="15" thickBot="1" x14ac:dyDescent="0.35">
      <c r="B111" t="s">
        <v>128</v>
      </c>
      <c r="C111" s="89">
        <v>44561</v>
      </c>
      <c r="E111" s="114">
        <f>ROUND((J111/J107)-1,4)</f>
        <v>2.5999999999999999E-3</v>
      </c>
      <c r="F111" s="114">
        <f>ROUND((K111/K107)-1,4)</f>
        <v>2.0999999999999999E-3</v>
      </c>
      <c r="G111" s="74"/>
      <c r="H111" s="78">
        <v>1</v>
      </c>
      <c r="I111" s="78">
        <v>1</v>
      </c>
      <c r="J111" s="78">
        <f t="shared" si="3"/>
        <v>1.0026415404548004</v>
      </c>
      <c r="K111" s="78">
        <f t="shared" si="3"/>
        <v>1.0021653996645501</v>
      </c>
      <c r="L111" s="11"/>
    </row>
    <row r="112" spans="2:20" ht="15" thickTop="1" x14ac:dyDescent="0.3">
      <c r="B112" t="s">
        <v>129</v>
      </c>
      <c r="C112" s="89">
        <v>44561</v>
      </c>
      <c r="E112" s="95">
        <f>ROUND(J112-1,4)</f>
        <v>2.5999999999999999E-3</v>
      </c>
      <c r="F112" s="95">
        <f>ROUND(K112-1,4)</f>
        <v>2.2000000000000001E-3</v>
      </c>
      <c r="G112" s="74"/>
      <c r="H112" s="78">
        <v>1</v>
      </c>
      <c r="I112" s="78">
        <v>1</v>
      </c>
      <c r="J112" s="78">
        <f t="shared" si="3"/>
        <v>1.0026415404548004</v>
      </c>
      <c r="K112" s="78">
        <f t="shared" si="3"/>
        <v>1.0021653996645501</v>
      </c>
      <c r="L112" s="11"/>
    </row>
    <row r="113" spans="2:7" x14ac:dyDescent="0.3">
      <c r="G113" s="26"/>
    </row>
    <row r="114" spans="2:7" x14ac:dyDescent="0.3">
      <c r="B114" s="1" t="s">
        <v>133</v>
      </c>
      <c r="G114" s="26"/>
    </row>
    <row r="115" spans="2:7" x14ac:dyDescent="0.3">
      <c r="B115" s="1" t="s">
        <v>134</v>
      </c>
      <c r="G115" s="26"/>
    </row>
    <row r="116" spans="2:7" x14ac:dyDescent="0.3">
      <c r="B116" s="1" t="s">
        <v>135</v>
      </c>
    </row>
    <row r="117" spans="2:7" x14ac:dyDescent="0.3">
      <c r="B117" s="1"/>
    </row>
    <row r="118" spans="2:7" x14ac:dyDescent="0.3">
      <c r="B118" s="1" t="s">
        <v>136</v>
      </c>
    </row>
    <row r="119" spans="2:7" x14ac:dyDescent="0.3">
      <c r="B119" s="1" t="s">
        <v>137</v>
      </c>
    </row>
    <row r="120" spans="2:7" x14ac:dyDescent="0.3">
      <c r="B120" s="1" t="s">
        <v>138</v>
      </c>
    </row>
    <row r="121" spans="2:7" x14ac:dyDescent="0.3">
      <c r="B121" s="1" t="s">
        <v>139</v>
      </c>
    </row>
    <row r="122" spans="2:7" x14ac:dyDescent="0.3">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dimension ref="A1:O122"/>
  <sheetViews>
    <sheetView topLeftCell="A31" workbookViewId="0">
      <selection activeCell="C43" sqref="C43"/>
    </sheetView>
  </sheetViews>
  <sheetFormatPr defaultRowHeight="14.4" x14ac:dyDescent="0.3"/>
  <cols>
    <col min="1" max="1" width="14.88671875" bestFit="1" customWidth="1"/>
    <col min="2" max="2" width="68.44140625" customWidth="1"/>
    <col min="3" max="3" width="44.6640625" customWidth="1"/>
    <col min="4" max="4" width="1.33203125" customWidth="1"/>
    <col min="5" max="5" width="23.88671875" customWidth="1"/>
    <col min="6" max="11" width="14.5546875" customWidth="1"/>
    <col min="12" max="12" width="22.109375" bestFit="1" customWidth="1"/>
    <col min="13" max="14" width="16.6640625" customWidth="1"/>
    <col min="15" max="15" width="15.33203125" customWidth="1"/>
    <col min="16" max="16" width="13.109375" customWidth="1"/>
    <col min="23" max="23" width="12" bestFit="1" customWidth="1"/>
  </cols>
  <sheetData>
    <row r="1" spans="1:3" ht="18" x14ac:dyDescent="0.35">
      <c r="A1" t="s">
        <v>421</v>
      </c>
      <c r="B1" s="7" t="s">
        <v>34</v>
      </c>
    </row>
    <row r="2" spans="1:3" x14ac:dyDescent="0.3">
      <c r="B2" s="1" t="s">
        <v>50</v>
      </c>
    </row>
    <row r="4" spans="1:3" x14ac:dyDescent="0.3">
      <c r="B4" s="5" t="s">
        <v>51</v>
      </c>
    </row>
    <row r="5" spans="1:3" x14ac:dyDescent="0.3">
      <c r="B5" s="5"/>
    </row>
    <row r="6" spans="1:3" x14ac:dyDescent="0.3">
      <c r="B6" s="12" t="s">
        <v>66</v>
      </c>
      <c r="C6" s="43" t="s">
        <v>422</v>
      </c>
    </row>
    <row r="7" spans="1:3" x14ac:dyDescent="0.3">
      <c r="B7" s="12" t="s">
        <v>35</v>
      </c>
      <c r="C7" s="43" t="s">
        <v>421</v>
      </c>
    </row>
    <row r="8" spans="1:3" x14ac:dyDescent="0.3">
      <c r="B8" s="12" t="s">
        <v>36</v>
      </c>
      <c r="C8" s="2"/>
    </row>
    <row r="9" spans="1:3" x14ac:dyDescent="0.3">
      <c r="B9" s="12" t="s">
        <v>37</v>
      </c>
      <c r="C9" s="2"/>
    </row>
    <row r="13" spans="1:3" x14ac:dyDescent="0.3">
      <c r="B13" t="s">
        <v>67</v>
      </c>
    </row>
    <row r="14" spans="1:3" x14ac:dyDescent="0.3">
      <c r="B14" t="s">
        <v>38</v>
      </c>
      <c r="C14" s="51" t="s">
        <v>152</v>
      </c>
    </row>
    <row r="15" spans="1:3" x14ac:dyDescent="0.3">
      <c r="B15" t="s">
        <v>52</v>
      </c>
    </row>
    <row r="18" spans="2:3" x14ac:dyDescent="0.3">
      <c r="B18" t="s">
        <v>68</v>
      </c>
    </row>
    <row r="19" spans="2:3" x14ac:dyDescent="0.3">
      <c r="B19" t="s">
        <v>158</v>
      </c>
      <c r="C19" s="51" t="s">
        <v>153</v>
      </c>
    </row>
    <row r="20" spans="2:3" x14ac:dyDescent="0.3">
      <c r="B20" t="s">
        <v>45</v>
      </c>
    </row>
    <row r="21" spans="2:3" x14ac:dyDescent="0.3">
      <c r="B21" s="1" t="s">
        <v>46</v>
      </c>
    </row>
    <row r="22" spans="2:3" x14ac:dyDescent="0.3">
      <c r="B22" s="1"/>
    </row>
    <row r="23" spans="2:3" x14ac:dyDescent="0.3">
      <c r="B23" s="1"/>
    </row>
    <row r="24" spans="2:3" x14ac:dyDescent="0.3">
      <c r="B24" t="s">
        <v>39</v>
      </c>
    </row>
    <row r="25" spans="2:3" x14ac:dyDescent="0.3">
      <c r="B25" t="s">
        <v>40</v>
      </c>
      <c r="C25" s="2"/>
    </row>
    <row r="26" spans="2:3" x14ac:dyDescent="0.3">
      <c r="B26" t="s">
        <v>41</v>
      </c>
      <c r="C26" s="2"/>
    </row>
    <row r="27" spans="2:3" x14ac:dyDescent="0.3">
      <c r="B27" t="s">
        <v>42</v>
      </c>
      <c r="C27" s="2"/>
    </row>
    <row r="28" spans="2:3" x14ac:dyDescent="0.3">
      <c r="B28" t="s">
        <v>43</v>
      </c>
      <c r="C28" s="2"/>
    </row>
    <row r="30" spans="2:3" s="3" customFormat="1" ht="15" thickBot="1" x14ac:dyDescent="0.35"/>
    <row r="31" spans="2:3" ht="15" thickTop="1" x14ac:dyDescent="0.3"/>
    <row r="32" spans="2:3" ht="15.6" x14ac:dyDescent="0.3">
      <c r="B32" s="6" t="s">
        <v>53</v>
      </c>
    </row>
    <row r="33" spans="2:5" x14ac:dyDescent="0.3">
      <c r="E33" s="1" t="s">
        <v>54</v>
      </c>
    </row>
    <row r="34" spans="2:5" x14ac:dyDescent="0.3">
      <c r="E34" s="1" t="s">
        <v>47</v>
      </c>
    </row>
    <row r="35" spans="2:5" x14ac:dyDescent="0.3">
      <c r="B35" t="s">
        <v>69</v>
      </c>
      <c r="C35" s="96">
        <f>'Items B &amp; C'!C9</f>
        <v>598341000</v>
      </c>
      <c r="E35" s="1" t="s">
        <v>48</v>
      </c>
    </row>
    <row r="36" spans="2:5" x14ac:dyDescent="0.3">
      <c r="B36" t="s">
        <v>70</v>
      </c>
      <c r="C36" s="96">
        <f>'Items B &amp; C'!D9</f>
        <v>282255000</v>
      </c>
      <c r="E36" s="1" t="s">
        <v>55</v>
      </c>
    </row>
    <row r="37" spans="2:5" x14ac:dyDescent="0.3">
      <c r="E37" s="1"/>
    </row>
    <row r="38" spans="2:5" x14ac:dyDescent="0.3">
      <c r="C38" s="19"/>
      <c r="E38" s="1"/>
    </row>
    <row r="39" spans="2:5" x14ac:dyDescent="0.3">
      <c r="B39" t="s">
        <v>71</v>
      </c>
      <c r="C39" s="51">
        <v>0</v>
      </c>
      <c r="E39" s="1" t="s">
        <v>49</v>
      </c>
    </row>
    <row r="40" spans="2:5" x14ac:dyDescent="0.3">
      <c r="B40" t="s">
        <v>72</v>
      </c>
      <c r="C40" s="51">
        <v>0</v>
      </c>
      <c r="E40" s="1" t="s">
        <v>56</v>
      </c>
    </row>
    <row r="41" spans="2:5" x14ac:dyDescent="0.3">
      <c r="C41" s="19"/>
    </row>
    <row r="42" spans="2:5" x14ac:dyDescent="0.3">
      <c r="B42" t="s">
        <v>154</v>
      </c>
      <c r="C42" s="19"/>
    </row>
    <row r="43" spans="2:5" x14ac:dyDescent="0.3">
      <c r="B43" t="s">
        <v>57</v>
      </c>
      <c r="C43" s="96">
        <v>317677000</v>
      </c>
      <c r="E43" s="1" t="s">
        <v>59</v>
      </c>
    </row>
    <row r="44" spans="2:5" x14ac:dyDescent="0.3">
      <c r="B44" t="s">
        <v>62</v>
      </c>
      <c r="C44" s="92">
        <v>0.66</v>
      </c>
      <c r="E44" s="1" t="s">
        <v>60</v>
      </c>
    </row>
    <row r="45" spans="2:5" x14ac:dyDescent="0.3">
      <c r="B45" t="s">
        <v>63</v>
      </c>
      <c r="C45" s="92">
        <f>1-C44</f>
        <v>0.33999999999999997</v>
      </c>
    </row>
    <row r="46" spans="2:5" x14ac:dyDescent="0.3">
      <c r="B46" t="s">
        <v>64</v>
      </c>
      <c r="C46" s="92">
        <v>0</v>
      </c>
      <c r="E46" s="1" t="s">
        <v>58</v>
      </c>
    </row>
    <row r="47" spans="2:5" x14ac:dyDescent="0.3">
      <c r="B47" t="s">
        <v>65</v>
      </c>
      <c r="C47" s="92">
        <v>0</v>
      </c>
    </row>
    <row r="48" spans="2:5" x14ac:dyDescent="0.3">
      <c r="C48" s="19"/>
    </row>
    <row r="49" spans="2:14" x14ac:dyDescent="0.3">
      <c r="C49" s="19"/>
    </row>
    <row r="50" spans="2:14" x14ac:dyDescent="0.3">
      <c r="B50" t="s">
        <v>61</v>
      </c>
      <c r="C50" s="51" t="s">
        <v>153</v>
      </c>
    </row>
    <row r="51" spans="2:14" x14ac:dyDescent="0.3">
      <c r="B51" t="s">
        <v>73</v>
      </c>
      <c r="C51" s="13"/>
    </row>
    <row r="54" spans="2:14" x14ac:dyDescent="0.3">
      <c r="B54" t="s">
        <v>74</v>
      </c>
    </row>
    <row r="55" spans="2:14" x14ac:dyDescent="0.3">
      <c r="B55" t="s">
        <v>75</v>
      </c>
    </row>
    <row r="56" spans="2:14" x14ac:dyDescent="0.3">
      <c r="B56" t="s">
        <v>76</v>
      </c>
      <c r="F56" s="77"/>
      <c r="G56" s="77"/>
    </row>
    <row r="57" spans="2:14" x14ac:dyDescent="0.3">
      <c r="B57" t="s">
        <v>77</v>
      </c>
      <c r="E57" s="17"/>
      <c r="F57" s="77"/>
    </row>
    <row r="59" spans="2:14" x14ac:dyDescent="0.3">
      <c r="C59" t="s">
        <v>80</v>
      </c>
      <c r="E59" t="s">
        <v>81</v>
      </c>
      <c r="F59" t="s">
        <v>82</v>
      </c>
      <c r="G59" t="s">
        <v>83</v>
      </c>
    </row>
    <row r="60" spans="2:14" x14ac:dyDescent="0.3">
      <c r="B60" t="s">
        <v>78</v>
      </c>
      <c r="C60" s="94">
        <v>601000</v>
      </c>
      <c r="E60" s="94">
        <v>316001000</v>
      </c>
      <c r="F60" s="94">
        <v>0</v>
      </c>
      <c r="G60" s="94">
        <v>1865000</v>
      </c>
      <c r="N60" s="30"/>
    </row>
    <row r="61" spans="2:14" x14ac:dyDescent="0.3">
      <c r="B61" t="s">
        <v>79</v>
      </c>
      <c r="C61" s="94">
        <v>549000</v>
      </c>
      <c r="E61" s="94">
        <v>317677000</v>
      </c>
      <c r="F61" s="94">
        <v>0</v>
      </c>
      <c r="G61" s="94">
        <v>0</v>
      </c>
      <c r="N61" s="30"/>
    </row>
    <row r="62" spans="2:14" x14ac:dyDescent="0.3">
      <c r="C62" s="17"/>
    </row>
    <row r="63" spans="2:14" x14ac:dyDescent="0.3">
      <c r="C63" s="17"/>
    </row>
    <row r="64" spans="2:14" x14ac:dyDescent="0.3">
      <c r="B64" t="s">
        <v>88</v>
      </c>
      <c r="C64" s="17"/>
      <c r="E64" s="1" t="s">
        <v>86</v>
      </c>
    </row>
    <row r="65" spans="2:5" x14ac:dyDescent="0.3">
      <c r="B65" t="s">
        <v>85</v>
      </c>
      <c r="C65" s="96">
        <v>100</v>
      </c>
      <c r="E65" s="1" t="s">
        <v>87</v>
      </c>
    </row>
    <row r="66" spans="2:5" x14ac:dyDescent="0.3">
      <c r="B66" t="s">
        <v>84</v>
      </c>
      <c r="C66" s="76"/>
    </row>
    <row r="67" spans="2:5" x14ac:dyDescent="0.3">
      <c r="C67" s="76"/>
    </row>
    <row r="68" spans="2:5" x14ac:dyDescent="0.3">
      <c r="C68" s="76"/>
    </row>
    <row r="69" spans="2:5" x14ac:dyDescent="0.3">
      <c r="B69" t="s">
        <v>89</v>
      </c>
      <c r="C69" s="76"/>
    </row>
    <row r="70" spans="2:5" x14ac:dyDescent="0.3">
      <c r="B70" t="s">
        <v>90</v>
      </c>
      <c r="C70" s="96">
        <v>100</v>
      </c>
    </row>
    <row r="71" spans="2:5" x14ac:dyDescent="0.3">
      <c r="B71" t="s">
        <v>91</v>
      </c>
      <c r="C71" s="96">
        <v>0</v>
      </c>
    </row>
    <row r="72" spans="2:5" x14ac:dyDescent="0.3">
      <c r="B72" t="s">
        <v>92</v>
      </c>
      <c r="C72" s="96">
        <v>0</v>
      </c>
    </row>
    <row r="73" spans="2:5" x14ac:dyDescent="0.3">
      <c r="B73" t="s">
        <v>93</v>
      </c>
      <c r="C73" s="96">
        <v>0</v>
      </c>
      <c r="E73" s="1" t="s">
        <v>103</v>
      </c>
    </row>
    <row r="74" spans="2:5" x14ac:dyDescent="0.3">
      <c r="B74" t="s">
        <v>94</v>
      </c>
      <c r="C74" s="96">
        <v>0</v>
      </c>
      <c r="E74" s="1" t="s">
        <v>104</v>
      </c>
    </row>
    <row r="75" spans="2:5" x14ac:dyDescent="0.3">
      <c r="B75" t="s">
        <v>95</v>
      </c>
      <c r="C75" s="96">
        <v>0</v>
      </c>
      <c r="E75" s="1" t="s">
        <v>105</v>
      </c>
    </row>
    <row r="76" spans="2:5" x14ac:dyDescent="0.3">
      <c r="B76" t="s">
        <v>96</v>
      </c>
      <c r="C76" s="96">
        <v>0</v>
      </c>
      <c r="E76" s="1" t="s">
        <v>106</v>
      </c>
    </row>
    <row r="77" spans="2:5" x14ac:dyDescent="0.3">
      <c r="B77" t="s">
        <v>97</v>
      </c>
      <c r="C77" s="96">
        <v>0</v>
      </c>
    </row>
    <row r="78" spans="2:5" x14ac:dyDescent="0.3">
      <c r="B78" t="s">
        <v>98</v>
      </c>
      <c r="C78" s="96">
        <v>0</v>
      </c>
    </row>
    <row r="79" spans="2:5" x14ac:dyDescent="0.3">
      <c r="B79" t="s">
        <v>101</v>
      </c>
      <c r="C79" s="96">
        <v>0</v>
      </c>
    </row>
    <row r="80" spans="2:5" x14ac:dyDescent="0.3">
      <c r="B80" t="s">
        <v>99</v>
      </c>
      <c r="C80" s="96">
        <v>0</v>
      </c>
    </row>
    <row r="81" spans="2:15" x14ac:dyDescent="0.3">
      <c r="B81" t="s">
        <v>100</v>
      </c>
      <c r="C81" s="96">
        <v>0</v>
      </c>
    </row>
    <row r="82" spans="2:15" x14ac:dyDescent="0.3">
      <c r="B82" t="s">
        <v>102</v>
      </c>
      <c r="C82" s="96">
        <v>0</v>
      </c>
    </row>
    <row r="83" spans="2:15" x14ac:dyDescent="0.3">
      <c r="B83" t="s">
        <v>423</v>
      </c>
      <c r="C83" s="96">
        <v>0</v>
      </c>
    </row>
    <row r="85" spans="2:15" s="3" customFormat="1" ht="15" thickBot="1" x14ac:dyDescent="0.35"/>
    <row r="86" spans="2:15" ht="15" thickTop="1" x14ac:dyDescent="0.3"/>
    <row r="87" spans="2:15" ht="18" x14ac:dyDescent="0.35">
      <c r="B87" s="7" t="s">
        <v>107</v>
      </c>
    </row>
    <row r="89" spans="2:15" x14ac:dyDescent="0.3">
      <c r="B89" t="s">
        <v>108</v>
      </c>
    </row>
    <row r="90" spans="2:15" x14ac:dyDescent="0.3">
      <c r="B90" t="s">
        <v>109</v>
      </c>
    </row>
    <row r="91" spans="2:15" x14ac:dyDescent="0.3">
      <c r="B91" t="s">
        <v>110</v>
      </c>
    </row>
    <row r="92" spans="2:15" x14ac:dyDescent="0.3">
      <c r="B92" t="s">
        <v>111</v>
      </c>
    </row>
    <row r="93" spans="2:15" x14ac:dyDescent="0.3">
      <c r="B93" t="s">
        <v>112</v>
      </c>
    </row>
    <row r="94" spans="2:15" x14ac:dyDescent="0.3">
      <c r="H94" t="s">
        <v>424</v>
      </c>
      <c r="I94" s="29" t="s">
        <v>425</v>
      </c>
      <c r="J94" t="s">
        <v>426</v>
      </c>
      <c r="K94" s="29" t="s">
        <v>427</v>
      </c>
      <c r="L94" s="29" t="s">
        <v>428</v>
      </c>
      <c r="M94" s="29" t="s">
        <v>429</v>
      </c>
      <c r="N94" s="29" t="s">
        <v>425</v>
      </c>
      <c r="O94" s="29" t="s">
        <v>427</v>
      </c>
    </row>
    <row r="95" spans="2:15" x14ac:dyDescent="0.3">
      <c r="C95" s="15" t="s">
        <v>130</v>
      </c>
      <c r="D95" s="80"/>
      <c r="E95" s="14" t="s">
        <v>131</v>
      </c>
      <c r="F95" s="14" t="s">
        <v>132</v>
      </c>
      <c r="G95" s="125">
        <v>44196</v>
      </c>
      <c r="H95" s="116"/>
      <c r="I95" s="126">
        <v>1</v>
      </c>
      <c r="J95" s="116"/>
      <c r="K95" s="116"/>
      <c r="L95" s="116"/>
      <c r="M95" s="116"/>
      <c r="N95" s="126">
        <v>1</v>
      </c>
      <c r="O95" s="116"/>
    </row>
    <row r="96" spans="2:15" x14ac:dyDescent="0.3">
      <c r="B96" t="s">
        <v>113</v>
      </c>
      <c r="C96" s="89">
        <v>44227</v>
      </c>
      <c r="D96" s="80"/>
      <c r="E96" s="95">
        <f>ROUND(M96,4)</f>
        <v>0.28139999999999998</v>
      </c>
      <c r="F96" s="95">
        <f>ROUND(J96,4)</f>
        <v>2.1000000000000001E-2</v>
      </c>
      <c r="G96" s="125">
        <v>44227</v>
      </c>
      <c r="H96" s="129">
        <v>1.0210146991472764</v>
      </c>
      <c r="I96" s="126">
        <f>H96</f>
        <v>1.0210146991472764</v>
      </c>
      <c r="J96" s="127">
        <f>H96-1</f>
        <v>2.1014699147276383E-2</v>
      </c>
      <c r="K96" s="127"/>
      <c r="L96" s="129">
        <v>1.2813708019997267</v>
      </c>
      <c r="M96" s="128">
        <f t="shared" ref="M96:M107" si="0">L96-1</f>
        <v>0.28137080199972675</v>
      </c>
      <c r="N96" s="126">
        <f>L96</f>
        <v>1.2813708019997267</v>
      </c>
      <c r="O96" s="127"/>
    </row>
    <row r="97" spans="2:15" x14ac:dyDescent="0.3">
      <c r="B97" t="s">
        <v>114</v>
      </c>
      <c r="C97" s="89">
        <v>44255</v>
      </c>
      <c r="D97" s="80"/>
      <c r="E97" s="95">
        <f>ROUND(M97,4)</f>
        <v>0.25869999999999999</v>
      </c>
      <c r="F97" s="95">
        <f t="shared" ref="F97:F98" si="1">ROUND(J97,4)</f>
        <v>2.9100000000000001E-2</v>
      </c>
      <c r="G97" s="125">
        <v>44255</v>
      </c>
      <c r="H97" s="129">
        <v>1.029095034659445</v>
      </c>
      <c r="I97" s="126">
        <f>I96*H97</f>
        <v>1.0507211572067692</v>
      </c>
      <c r="J97" s="127">
        <f t="shared" ref="J97:J107" si="2">H97-1</f>
        <v>2.9095034659444963E-2</v>
      </c>
      <c r="K97" s="127"/>
      <c r="L97" s="129">
        <v>1.2587160461846991</v>
      </c>
      <c r="M97" s="128">
        <f t="shared" si="0"/>
        <v>0.25871604618469912</v>
      </c>
      <c r="N97" s="126">
        <f t="shared" ref="N97:N107" si="3">N96*L97</f>
        <v>1.6128819895896129</v>
      </c>
      <c r="O97" s="127"/>
    </row>
    <row r="98" spans="2:15" x14ac:dyDescent="0.3">
      <c r="B98" t="s">
        <v>115</v>
      </c>
      <c r="C98" s="89">
        <v>44286</v>
      </c>
      <c r="D98" s="80"/>
      <c r="E98" s="95">
        <f>ROUND(M98,4)</f>
        <v>0.2984</v>
      </c>
      <c r="F98" s="95">
        <f t="shared" si="1"/>
        <v>3.4200000000000001E-2</v>
      </c>
      <c r="G98" s="125">
        <v>44286</v>
      </c>
      <c r="H98" s="129">
        <v>1.0341798853574329</v>
      </c>
      <c r="I98" s="126">
        <f t="shared" ref="I98:I107" si="4">I97*H98</f>
        <v>1.0866346859027258</v>
      </c>
      <c r="J98" s="127">
        <f t="shared" si="2"/>
        <v>3.4179885357432882E-2</v>
      </c>
      <c r="K98" s="127">
        <f>(I98/I95)-1</f>
        <v>8.6634685902725828E-2</v>
      </c>
      <c r="L98" s="129">
        <v>1.2983988528890773</v>
      </c>
      <c r="M98" s="128">
        <f t="shared" si="0"/>
        <v>0.2983988528890773</v>
      </c>
      <c r="N98" s="126">
        <f t="shared" si="3"/>
        <v>2.0941641251286063</v>
      </c>
      <c r="O98" s="127">
        <f>(N98/N95)-1</f>
        <v>1.0941641251286063</v>
      </c>
    </row>
    <row r="99" spans="2:15" ht="15" thickBot="1" x14ac:dyDescent="0.35">
      <c r="B99" t="s">
        <v>116</v>
      </c>
      <c r="C99" s="89">
        <v>44286</v>
      </c>
      <c r="D99" s="80"/>
      <c r="E99" s="114">
        <f>ROUND(O98,4)</f>
        <v>1.0942000000000001</v>
      </c>
      <c r="F99" s="114">
        <f>ROUND(K98,4)</f>
        <v>8.6599999999999996E-2</v>
      </c>
      <c r="G99" s="125">
        <v>44316</v>
      </c>
      <c r="H99" s="129">
        <v>1.0817083614206042</v>
      </c>
      <c r="I99" s="126">
        <f t="shared" si="4"/>
        <v>1.1754218255506306</v>
      </c>
      <c r="J99" s="127">
        <f t="shared" si="2"/>
        <v>8.1708361420604225E-2</v>
      </c>
      <c r="K99" s="116"/>
      <c r="L99" s="129">
        <v>1.4769108831715518</v>
      </c>
      <c r="M99" s="128">
        <f t="shared" si="0"/>
        <v>0.47691088317155184</v>
      </c>
      <c r="N99" s="126">
        <f t="shared" si="3"/>
        <v>3.0928937875498699</v>
      </c>
      <c r="O99" s="116"/>
    </row>
    <row r="100" spans="2:15" ht="15" thickTop="1" x14ac:dyDescent="0.3">
      <c r="B100" t="s">
        <v>117</v>
      </c>
      <c r="C100" s="89">
        <v>44316</v>
      </c>
      <c r="D100" s="80"/>
      <c r="E100" s="113">
        <f>ROUND(M99,4)</f>
        <v>0.47689999999999999</v>
      </c>
      <c r="F100" s="113">
        <f>ROUND(J99,4)</f>
        <v>8.1699999999999995E-2</v>
      </c>
      <c r="G100" s="125">
        <v>44347</v>
      </c>
      <c r="H100" s="129">
        <v>1.0990580716287039</v>
      </c>
      <c r="I100" s="126">
        <f t="shared" si="4"/>
        <v>1.291856844939967</v>
      </c>
      <c r="J100" s="127">
        <f t="shared" si="2"/>
        <v>9.9058071628703948E-2</v>
      </c>
      <c r="K100" s="116"/>
      <c r="L100" s="129">
        <v>1.4789586610254195</v>
      </c>
      <c r="M100" s="128">
        <f t="shared" si="0"/>
        <v>0.47895866102541951</v>
      </c>
      <c r="N100" s="126">
        <f t="shared" si="3"/>
        <v>4.5742620547285942</v>
      </c>
      <c r="O100" s="116"/>
    </row>
    <row r="101" spans="2:15" x14ac:dyDescent="0.3">
      <c r="B101" t="s">
        <v>118</v>
      </c>
      <c r="C101" s="89">
        <v>44347</v>
      </c>
      <c r="D101" s="80"/>
      <c r="E101" s="95">
        <f>ROUND(M100,4)</f>
        <v>0.47899999999999998</v>
      </c>
      <c r="F101" s="95">
        <f t="shared" ref="F101:F102" si="5">ROUND(J100,4)</f>
        <v>9.9099999999999994E-2</v>
      </c>
      <c r="G101" s="125">
        <v>44377</v>
      </c>
      <c r="H101" s="129">
        <v>1.1020563348676755</v>
      </c>
      <c r="I101" s="126">
        <f t="shared" si="4"/>
        <v>1.4236990197082591</v>
      </c>
      <c r="J101" s="127">
        <f t="shared" si="2"/>
        <v>0.10205633486767551</v>
      </c>
      <c r="K101" s="127">
        <f>(I101/I98)-1</f>
        <v>0.31019103124387737</v>
      </c>
      <c r="L101" s="129">
        <v>1.484113774008252</v>
      </c>
      <c r="M101" s="128">
        <f t="shared" si="0"/>
        <v>0.48411377400825195</v>
      </c>
      <c r="N101" s="126">
        <f t="shared" si="3"/>
        <v>6.7887253213459946</v>
      </c>
      <c r="O101" s="127">
        <f>(N101/N98)-1</f>
        <v>2.2417350865129002</v>
      </c>
    </row>
    <row r="102" spans="2:15" x14ac:dyDescent="0.3">
      <c r="B102" t="s">
        <v>119</v>
      </c>
      <c r="C102" s="89">
        <v>44377</v>
      </c>
      <c r="D102" s="80"/>
      <c r="E102" s="95">
        <f>ROUND(M101,4)</f>
        <v>0.48409999999999997</v>
      </c>
      <c r="F102" s="95">
        <f t="shared" si="5"/>
        <v>0.1021</v>
      </c>
      <c r="G102" s="125">
        <v>44408</v>
      </c>
      <c r="H102" s="129">
        <v>1.0945501740883725</v>
      </c>
      <c r="I102" s="126">
        <f t="shared" si="4"/>
        <v>1.5583100098711202</v>
      </c>
      <c r="J102" s="127">
        <f t="shared" si="2"/>
        <v>9.4550174088372518E-2</v>
      </c>
      <c r="K102" s="116"/>
      <c r="L102" s="129">
        <v>1.4630084016020615</v>
      </c>
      <c r="M102" s="128">
        <f t="shared" si="0"/>
        <v>0.46300840160206147</v>
      </c>
      <c r="N102" s="126">
        <f t="shared" si="3"/>
        <v>9.9319621812978447</v>
      </c>
      <c r="O102" s="116"/>
    </row>
    <row r="103" spans="2:15" ht="15" thickBot="1" x14ac:dyDescent="0.35">
      <c r="B103" t="s">
        <v>120</v>
      </c>
      <c r="C103" s="89">
        <v>44377</v>
      </c>
      <c r="D103" s="80"/>
      <c r="E103" s="114">
        <f>ROUND(O101,4)</f>
        <v>2.2416999999999998</v>
      </c>
      <c r="F103" s="114">
        <f>ROUND(K101,4)</f>
        <v>0.31019999999999998</v>
      </c>
      <c r="G103" s="125">
        <v>44439</v>
      </c>
      <c r="H103" s="129">
        <v>1.031338914244188</v>
      </c>
      <c r="I103" s="126">
        <f t="shared" si="4"/>
        <v>1.6071457536363309</v>
      </c>
      <c r="J103" s="127">
        <f t="shared" si="2"/>
        <v>3.1338914244187999E-2</v>
      </c>
      <c r="K103" s="116"/>
      <c r="L103" s="129">
        <v>1.3700267652830747</v>
      </c>
      <c r="M103" s="128">
        <f t="shared" si="0"/>
        <v>0.37002676528307465</v>
      </c>
      <c r="N103" s="126">
        <f t="shared" si="3"/>
        <v>13.607054020157316</v>
      </c>
      <c r="O103" s="116"/>
    </row>
    <row r="104" spans="2:15" ht="15" thickTop="1" x14ac:dyDescent="0.3">
      <c r="B104" t="s">
        <v>121</v>
      </c>
      <c r="C104" s="89">
        <v>44408</v>
      </c>
      <c r="D104" s="80"/>
      <c r="E104" s="113">
        <f>ROUND(M102,4)</f>
        <v>0.46300000000000002</v>
      </c>
      <c r="F104" s="113">
        <f>ROUND(J102,4)</f>
        <v>9.4600000000000004E-2</v>
      </c>
      <c r="G104" s="125">
        <v>44469</v>
      </c>
      <c r="H104" s="129">
        <v>1.0504309966545806</v>
      </c>
      <c r="I104" s="126">
        <f t="shared" si="4"/>
        <v>1.6881957157613883</v>
      </c>
      <c r="J104" s="127">
        <f t="shared" si="2"/>
        <v>5.0430996654580618E-2</v>
      </c>
      <c r="K104" s="127">
        <f>(I104/I101)-1</f>
        <v>0.18578132905319356</v>
      </c>
      <c r="L104" s="129">
        <v>1.3777785995823881</v>
      </c>
      <c r="M104" s="128">
        <f t="shared" si="0"/>
        <v>0.37777859958238813</v>
      </c>
      <c r="N104" s="126">
        <f t="shared" si="3"/>
        <v>18.74750783233425</v>
      </c>
      <c r="O104" s="127">
        <f>(N104/N101)-1</f>
        <v>1.7615652342547863</v>
      </c>
    </row>
    <row r="105" spans="2:15" x14ac:dyDescent="0.3">
      <c r="B105" t="s">
        <v>122</v>
      </c>
      <c r="C105" s="89">
        <v>44439</v>
      </c>
      <c r="D105" s="80"/>
      <c r="E105" s="95">
        <f>ROUND(M103,4)</f>
        <v>0.37</v>
      </c>
      <c r="F105" s="95">
        <f t="shared" ref="F105:F106" si="6">ROUND(J103,4)</f>
        <v>3.1300000000000001E-2</v>
      </c>
      <c r="G105" s="125">
        <v>44500</v>
      </c>
      <c r="H105" s="129">
        <v>1.042003555885497</v>
      </c>
      <c r="I105" s="126">
        <f t="shared" si="4"/>
        <v>1.7591059388540282</v>
      </c>
      <c r="J105" s="127">
        <f t="shared" si="2"/>
        <v>4.2003555885496979E-2</v>
      </c>
      <c r="K105" s="116"/>
      <c r="L105" s="129">
        <v>1.3657621697333149</v>
      </c>
      <c r="M105" s="128">
        <f t="shared" si="0"/>
        <v>0.36576216973331488</v>
      </c>
      <c r="N105" s="126">
        <f t="shared" si="3"/>
        <v>25.60463697418114</v>
      </c>
      <c r="O105" s="116"/>
    </row>
    <row r="106" spans="2:15" x14ac:dyDescent="0.3">
      <c r="B106" t="s">
        <v>123</v>
      </c>
      <c r="C106" s="89">
        <v>44469</v>
      </c>
      <c r="D106" s="80"/>
      <c r="E106" s="95">
        <f>ROUND(M104,4)</f>
        <v>0.37780000000000002</v>
      </c>
      <c r="F106" s="95">
        <f t="shared" si="6"/>
        <v>5.04E-2</v>
      </c>
      <c r="G106" s="125">
        <v>44530</v>
      </c>
      <c r="H106" s="129">
        <v>1.0372861239535172</v>
      </c>
      <c r="I106" s="126">
        <f t="shared" si="4"/>
        <v>1.8246961809375077</v>
      </c>
      <c r="J106" s="127">
        <f t="shared" si="2"/>
        <v>3.7286123953517158E-2</v>
      </c>
      <c r="K106" s="116"/>
      <c r="L106" s="129">
        <v>1.3331304793212706</v>
      </c>
      <c r="M106" s="128">
        <f t="shared" si="0"/>
        <v>0.3331304793212706</v>
      </c>
      <c r="N106" s="126">
        <f t="shared" si="3"/>
        <v>34.13432196223723</v>
      </c>
      <c r="O106" s="116"/>
    </row>
    <row r="107" spans="2:15" ht="15" thickBot="1" x14ac:dyDescent="0.35">
      <c r="B107" t="s">
        <v>124</v>
      </c>
      <c r="C107" s="89">
        <v>44469</v>
      </c>
      <c r="D107" s="80"/>
      <c r="E107" s="114">
        <f>ROUND(O104,4)</f>
        <v>1.7616000000000001</v>
      </c>
      <c r="F107" s="114">
        <f>ROUND(K104,4)</f>
        <v>0.18579999999999999</v>
      </c>
      <c r="G107" s="125">
        <v>44561</v>
      </c>
      <c r="H107" s="129">
        <v>1.1683991599314527</v>
      </c>
      <c r="I107" s="126">
        <f t="shared" si="4"/>
        <v>2.131973484937514</v>
      </c>
      <c r="J107" s="127">
        <f t="shared" si="2"/>
        <v>0.16839915993145271</v>
      </c>
      <c r="K107" s="127">
        <f>(I107/I104)-1</f>
        <v>0.26287104334699651</v>
      </c>
      <c r="L107" s="129">
        <v>1.4729097154802564</v>
      </c>
      <c r="M107" s="128">
        <f t="shared" si="0"/>
        <v>0.4729097154802564</v>
      </c>
      <c r="N107" s="126">
        <f t="shared" si="3"/>
        <v>50.276774449510306</v>
      </c>
      <c r="O107" s="127">
        <f>(N107/N104)-1</f>
        <v>1.6817844216497306</v>
      </c>
    </row>
    <row r="108" spans="2:15" ht="15" thickTop="1" x14ac:dyDescent="0.3">
      <c r="B108" t="s">
        <v>125</v>
      </c>
      <c r="C108" s="89">
        <v>44500</v>
      </c>
      <c r="D108" s="80"/>
      <c r="E108" s="113">
        <f>ROUND(M105,4)</f>
        <v>0.36580000000000001</v>
      </c>
      <c r="F108" s="113">
        <f>ROUND(J105,4)</f>
        <v>4.2000000000000003E-2</v>
      </c>
      <c r="G108" s="27"/>
    </row>
    <row r="109" spans="2:15" x14ac:dyDescent="0.3">
      <c r="B109" t="s">
        <v>126</v>
      </c>
      <c r="C109" s="89">
        <v>44530</v>
      </c>
      <c r="D109" s="80"/>
      <c r="E109" s="95">
        <f>ROUND(M106,4)</f>
        <v>0.33310000000000001</v>
      </c>
      <c r="F109" s="95">
        <f t="shared" ref="F109:F110" si="7">ROUND(J106,4)</f>
        <v>3.73E-2</v>
      </c>
      <c r="G109" s="27"/>
    </row>
    <row r="110" spans="2:15" x14ac:dyDescent="0.3">
      <c r="B110" t="s">
        <v>127</v>
      </c>
      <c r="C110" s="89">
        <v>44561</v>
      </c>
      <c r="D110" s="80"/>
      <c r="E110" s="95">
        <f>ROUND(M107,4)</f>
        <v>0.47289999999999999</v>
      </c>
      <c r="F110" s="95">
        <f t="shared" si="7"/>
        <v>0.16839999999999999</v>
      </c>
    </row>
    <row r="111" spans="2:15" ht="15" thickBot="1" x14ac:dyDescent="0.35">
      <c r="B111" t="s">
        <v>128</v>
      </c>
      <c r="C111" s="89">
        <v>44561</v>
      </c>
      <c r="D111" s="80"/>
      <c r="E111" s="114">
        <f>ROUND(O107,4)</f>
        <v>1.6818</v>
      </c>
      <c r="F111" s="114">
        <f>ROUND(K107,4)</f>
        <v>0.26290000000000002</v>
      </c>
    </row>
    <row r="112" spans="2:15" ht="15" thickTop="1" x14ac:dyDescent="0.3">
      <c r="B112" t="s">
        <v>129</v>
      </c>
      <c r="C112" s="89">
        <v>44561</v>
      </c>
      <c r="D112" s="80"/>
      <c r="E112" s="95">
        <f>SUM(E99,E103,E107,E111)</f>
        <v>6.7793000000000001</v>
      </c>
      <c r="F112" s="95">
        <f>ROUND(I107-1,4)</f>
        <v>1.1319999999999999</v>
      </c>
    </row>
    <row r="113" spans="4:8" x14ac:dyDescent="0.3">
      <c r="D113" s="80"/>
    </row>
    <row r="114" spans="4:8" x14ac:dyDescent="0.3">
      <c r="D114" s="80"/>
      <c r="E114" s="20"/>
      <c r="H114" s="1" t="s">
        <v>133</v>
      </c>
    </row>
    <row r="115" spans="4:8" x14ac:dyDescent="0.3">
      <c r="E115" s="20"/>
      <c r="H115" s="1" t="s">
        <v>134</v>
      </c>
    </row>
    <row r="116" spans="4:8" x14ac:dyDescent="0.3">
      <c r="E116" s="20"/>
      <c r="H116" s="1" t="s">
        <v>135</v>
      </c>
    </row>
    <row r="117" spans="4:8" x14ac:dyDescent="0.3">
      <c r="E117" s="20"/>
      <c r="H117" s="1"/>
    </row>
    <row r="118" spans="4:8" x14ac:dyDescent="0.3">
      <c r="E118" s="124"/>
      <c r="H118" s="1" t="s">
        <v>136</v>
      </c>
    </row>
    <row r="119" spans="4:8" x14ac:dyDescent="0.3">
      <c r="H119" s="1" t="s">
        <v>137</v>
      </c>
    </row>
    <row r="120" spans="4:8" x14ac:dyDescent="0.3">
      <c r="H120" s="1" t="s">
        <v>138</v>
      </c>
    </row>
    <row r="121" spans="4:8" x14ac:dyDescent="0.3">
      <c r="H121" s="1" t="s">
        <v>139</v>
      </c>
    </row>
    <row r="122" spans="4:8" x14ac:dyDescent="0.3">
      <c r="H122" s="1" t="s">
        <v>140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dimension ref="A1:E104"/>
  <sheetViews>
    <sheetView topLeftCell="A58" workbookViewId="0">
      <selection activeCell="F32" sqref="F32"/>
    </sheetView>
  </sheetViews>
  <sheetFormatPr defaultRowHeight="14.4" x14ac:dyDescent="0.3"/>
  <cols>
    <col min="1" max="1" width="14.88671875" bestFit="1" customWidth="1"/>
    <col min="2" max="2" width="57.44140625" customWidth="1"/>
    <col min="3" max="3" width="35.5546875" customWidth="1"/>
    <col min="4" max="4" width="23.33203125" customWidth="1"/>
  </cols>
  <sheetData>
    <row r="1" spans="1:3" ht="21" x14ac:dyDescent="0.4">
      <c r="A1" t="s">
        <v>421</v>
      </c>
      <c r="B1" s="130" t="s">
        <v>430</v>
      </c>
    </row>
    <row r="3" spans="1:3" ht="18" x14ac:dyDescent="0.35">
      <c r="B3" s="7" t="s">
        <v>431</v>
      </c>
    </row>
    <row r="4" spans="1:3" ht="18" x14ac:dyDescent="0.35">
      <c r="B4" s="7"/>
    </row>
    <row r="5" spans="1:3" x14ac:dyDescent="0.3">
      <c r="B5" t="s">
        <v>432</v>
      </c>
      <c r="C5" s="43" t="s">
        <v>422</v>
      </c>
    </row>
    <row r="6" spans="1:3" x14ac:dyDescent="0.3">
      <c r="B6" t="s">
        <v>433</v>
      </c>
      <c r="C6" s="43" t="s">
        <v>421</v>
      </c>
    </row>
    <row r="10" spans="1:3" ht="18" x14ac:dyDescent="0.35">
      <c r="B10" s="7" t="s">
        <v>434</v>
      </c>
    </row>
    <row r="12" spans="1:3" x14ac:dyDescent="0.3">
      <c r="B12" t="s">
        <v>435</v>
      </c>
    </row>
    <row r="13" spans="1:3" x14ac:dyDescent="0.3">
      <c r="C13" s="51" t="s">
        <v>436</v>
      </c>
    </row>
    <row r="16" spans="1:3" x14ac:dyDescent="0.3">
      <c r="B16" t="s">
        <v>437</v>
      </c>
    </row>
    <row r="17" spans="2:5" x14ac:dyDescent="0.3">
      <c r="B17" t="s">
        <v>438</v>
      </c>
    </row>
    <row r="18" spans="2:5" x14ac:dyDescent="0.3">
      <c r="B18" t="s">
        <v>439</v>
      </c>
    </row>
    <row r="19" spans="2:5" x14ac:dyDescent="0.3">
      <c r="B19" t="s">
        <v>440</v>
      </c>
    </row>
    <row r="21" spans="2:5" x14ac:dyDescent="0.3">
      <c r="B21" s="5" t="s">
        <v>441</v>
      </c>
      <c r="C21" s="5" t="s">
        <v>442</v>
      </c>
      <c r="D21" s="5" t="s">
        <v>443</v>
      </c>
    </row>
    <row r="22" spans="2:5" x14ac:dyDescent="0.3">
      <c r="B22" t="s">
        <v>444</v>
      </c>
      <c r="C22" s="94">
        <v>0</v>
      </c>
      <c r="D22" s="131"/>
    </row>
    <row r="23" spans="2:5" x14ac:dyDescent="0.3">
      <c r="B23" t="s">
        <v>445</v>
      </c>
      <c r="C23" s="94">
        <v>0</v>
      </c>
      <c r="D23" s="131"/>
    </row>
    <row r="24" spans="2:5" x14ac:dyDescent="0.3">
      <c r="B24" t="s">
        <v>446</v>
      </c>
      <c r="C24" s="94">
        <v>0</v>
      </c>
      <c r="D24" s="131"/>
    </row>
    <row r="25" spans="2:5" x14ac:dyDescent="0.3">
      <c r="B25" t="s">
        <v>447</v>
      </c>
      <c r="C25" s="94">
        <v>0</v>
      </c>
      <c r="D25" s="131"/>
    </row>
    <row r="26" spans="2:5" x14ac:dyDescent="0.3">
      <c r="B26" t="s">
        <v>448</v>
      </c>
      <c r="C26" s="94">
        <v>0</v>
      </c>
      <c r="D26" s="131"/>
      <c r="E26" s="1" t="s">
        <v>449</v>
      </c>
    </row>
    <row r="27" spans="2:5" x14ac:dyDescent="0.3">
      <c r="B27" t="s">
        <v>450</v>
      </c>
      <c r="C27" s="94">
        <v>0</v>
      </c>
      <c r="D27" s="131"/>
      <c r="E27" s="1" t="s">
        <v>451</v>
      </c>
    </row>
    <row r="28" spans="2:5" x14ac:dyDescent="0.3">
      <c r="B28" t="s">
        <v>452</v>
      </c>
      <c r="C28" s="94">
        <v>0</v>
      </c>
      <c r="D28" s="131"/>
      <c r="E28" s="1" t="s">
        <v>453</v>
      </c>
    </row>
    <row r="29" spans="2:5" x14ac:dyDescent="0.3">
      <c r="B29" t="s">
        <v>454</v>
      </c>
      <c r="C29" s="94">
        <v>0</v>
      </c>
      <c r="D29" s="131"/>
      <c r="E29" s="1" t="s">
        <v>455</v>
      </c>
    </row>
    <row r="30" spans="2:5" x14ac:dyDescent="0.3">
      <c r="B30" t="s">
        <v>456</v>
      </c>
      <c r="C30" s="94">
        <v>0</v>
      </c>
      <c r="D30" s="131"/>
      <c r="E30" s="1" t="s">
        <v>457</v>
      </c>
    </row>
    <row r="31" spans="2:5" x14ac:dyDescent="0.3">
      <c r="B31" t="s">
        <v>458</v>
      </c>
      <c r="C31" s="94">
        <v>0</v>
      </c>
      <c r="D31" s="131"/>
      <c r="E31" s="1"/>
    </row>
    <row r="32" spans="2:5" x14ac:dyDescent="0.3">
      <c r="B32" t="s">
        <v>459</v>
      </c>
      <c r="C32" s="96">
        <f>ROUND(('Section 1b - Prv Fnd MMT T'!C35/'Section 1b - Prv Fnd MMT T'!C36)*100,0)</f>
        <v>212</v>
      </c>
      <c r="D32" s="131"/>
      <c r="E32" s="1"/>
    </row>
    <row r="33" spans="2:5" x14ac:dyDescent="0.3">
      <c r="B33" t="s">
        <v>460</v>
      </c>
      <c r="C33" s="94">
        <v>0</v>
      </c>
      <c r="D33" s="131"/>
      <c r="E33" s="1" t="s">
        <v>461</v>
      </c>
    </row>
    <row r="34" spans="2:5" x14ac:dyDescent="0.3">
      <c r="B34" t="s">
        <v>462</v>
      </c>
      <c r="C34" s="94">
        <v>0</v>
      </c>
      <c r="D34" s="131"/>
      <c r="E34" s="1" t="s">
        <v>463</v>
      </c>
    </row>
    <row r="35" spans="2:5" x14ac:dyDescent="0.3">
      <c r="B35" t="s">
        <v>464</v>
      </c>
      <c r="C35" s="94">
        <v>0</v>
      </c>
      <c r="D35" s="131"/>
    </row>
    <row r="36" spans="2:5" x14ac:dyDescent="0.3">
      <c r="B36" t="s">
        <v>465</v>
      </c>
      <c r="C36" s="94">
        <v>0</v>
      </c>
      <c r="D36" s="131"/>
    </row>
    <row r="37" spans="2:5" x14ac:dyDescent="0.3">
      <c r="B37" t="s">
        <v>466</v>
      </c>
      <c r="C37" s="94">
        <v>0</v>
      </c>
      <c r="D37" s="131"/>
    </row>
    <row r="38" spans="2:5" x14ac:dyDescent="0.3">
      <c r="B38" t="s">
        <v>467</v>
      </c>
      <c r="C38" s="94">
        <v>0</v>
      </c>
      <c r="D38" s="131"/>
    </row>
    <row r="39" spans="2:5" x14ac:dyDescent="0.3">
      <c r="B39" t="s">
        <v>468</v>
      </c>
      <c r="C39" s="94">
        <v>0</v>
      </c>
      <c r="D39" s="131"/>
    </row>
    <row r="40" spans="2:5" x14ac:dyDescent="0.3">
      <c r="B40" t="s">
        <v>469</v>
      </c>
      <c r="C40" s="94">
        <v>0</v>
      </c>
      <c r="D40" s="131"/>
    </row>
    <row r="41" spans="2:5" x14ac:dyDescent="0.3">
      <c r="B41" t="s">
        <v>470</v>
      </c>
      <c r="C41" s="94">
        <v>0</v>
      </c>
      <c r="D41" s="131"/>
    </row>
    <row r="42" spans="2:5" x14ac:dyDescent="0.3">
      <c r="B42" t="s">
        <v>471</v>
      </c>
      <c r="C42" s="94">
        <v>0</v>
      </c>
      <c r="D42" s="131"/>
    </row>
    <row r="43" spans="2:5" x14ac:dyDescent="0.3">
      <c r="B43" t="s">
        <v>472</v>
      </c>
      <c r="C43" s="94">
        <v>0</v>
      </c>
      <c r="D43" s="131"/>
    </row>
    <row r="47" spans="2:5" x14ac:dyDescent="0.3">
      <c r="B47" t="s">
        <v>473</v>
      </c>
    </row>
    <row r="48" spans="2:5" x14ac:dyDescent="0.3">
      <c r="B48" s="132">
        <v>0</v>
      </c>
      <c r="C48" s="51" t="s">
        <v>474</v>
      </c>
    </row>
    <row r="49" spans="1:5" x14ac:dyDescent="0.3">
      <c r="B49" s="133" t="s">
        <v>475</v>
      </c>
      <c r="C49" s="2"/>
      <c r="E49" s="1" t="s">
        <v>476</v>
      </c>
    </row>
    <row r="50" spans="1:5" x14ac:dyDescent="0.3">
      <c r="B50" s="133" t="s">
        <v>477</v>
      </c>
      <c r="C50" s="2"/>
      <c r="E50" s="1" t="s">
        <v>478</v>
      </c>
    </row>
    <row r="51" spans="1:5" x14ac:dyDescent="0.3">
      <c r="B51" s="133" t="s">
        <v>479</v>
      </c>
      <c r="C51" s="2"/>
      <c r="E51" s="1" t="s">
        <v>480</v>
      </c>
    </row>
    <row r="52" spans="1:5" x14ac:dyDescent="0.3">
      <c r="B52" s="133" t="s">
        <v>481</v>
      </c>
      <c r="C52" s="2"/>
      <c r="E52" s="1" t="s">
        <v>482</v>
      </c>
    </row>
    <row r="53" spans="1:5" x14ac:dyDescent="0.3">
      <c r="B53" s="133" t="s">
        <v>483</v>
      </c>
      <c r="C53" s="2"/>
      <c r="E53" s="1" t="s">
        <v>484</v>
      </c>
    </row>
    <row r="54" spans="1:5" x14ac:dyDescent="0.3">
      <c r="B54" s="133" t="s">
        <v>485</v>
      </c>
      <c r="C54" s="2"/>
    </row>
    <row r="58" spans="1:5" x14ac:dyDescent="0.3">
      <c r="B58" t="s">
        <v>486</v>
      </c>
    </row>
    <row r="59" spans="1:5" x14ac:dyDescent="0.3">
      <c r="B59" t="s">
        <v>487</v>
      </c>
    </row>
    <row r="61" spans="1:5" ht="43.2" x14ac:dyDescent="0.3">
      <c r="B61" s="134" t="s">
        <v>488</v>
      </c>
      <c r="C61" s="134" t="s">
        <v>489</v>
      </c>
      <c r="D61" s="134" t="s">
        <v>490</v>
      </c>
    </row>
    <row r="63" spans="1:5" x14ac:dyDescent="0.3">
      <c r="A63" s="133" t="s">
        <v>491</v>
      </c>
      <c r="B63" s="43"/>
      <c r="C63" s="43"/>
      <c r="D63" s="43"/>
      <c r="E63" s="1" t="s">
        <v>492</v>
      </c>
    </row>
    <row r="64" spans="1:5" x14ac:dyDescent="0.3">
      <c r="A64" s="133" t="s">
        <v>493</v>
      </c>
      <c r="B64" s="43"/>
      <c r="C64" s="43"/>
      <c r="D64" s="43"/>
      <c r="E64" s="1" t="s">
        <v>494</v>
      </c>
    </row>
    <row r="65" spans="1:5" x14ac:dyDescent="0.3">
      <c r="A65" s="133" t="s">
        <v>495</v>
      </c>
      <c r="B65" s="43"/>
      <c r="C65" s="43"/>
      <c r="D65" s="43"/>
      <c r="E65" s="1" t="s">
        <v>496</v>
      </c>
    </row>
    <row r="66" spans="1:5" x14ac:dyDescent="0.3">
      <c r="A66" s="133" t="s">
        <v>497</v>
      </c>
      <c r="B66" s="43"/>
      <c r="C66" s="43"/>
      <c r="D66" s="43"/>
      <c r="E66" t="s">
        <v>498</v>
      </c>
    </row>
    <row r="67" spans="1:5" x14ac:dyDescent="0.3">
      <c r="A67" s="133" t="s">
        <v>499</v>
      </c>
      <c r="B67" s="43"/>
      <c r="C67" s="43"/>
      <c r="D67" s="43"/>
      <c r="E67" t="s">
        <v>500</v>
      </c>
    </row>
    <row r="68" spans="1:5" x14ac:dyDescent="0.3">
      <c r="A68" s="133"/>
    </row>
    <row r="70" spans="1:5" x14ac:dyDescent="0.3">
      <c r="B70" t="s">
        <v>501</v>
      </c>
    </row>
    <row r="71" spans="1:5" x14ac:dyDescent="0.3">
      <c r="B71" t="s">
        <v>502</v>
      </c>
    </row>
    <row r="73" spans="1:5" ht="43.2" x14ac:dyDescent="0.3">
      <c r="B73" s="134" t="s">
        <v>488</v>
      </c>
      <c r="C73" s="134" t="s">
        <v>489</v>
      </c>
      <c r="D73" t="s">
        <v>503</v>
      </c>
    </row>
    <row r="74" spans="1:5" x14ac:dyDescent="0.3">
      <c r="A74" s="133" t="s">
        <v>491</v>
      </c>
      <c r="B74" s="43" t="s">
        <v>521</v>
      </c>
      <c r="C74" s="43" t="s">
        <v>519</v>
      </c>
      <c r="D74" s="93">
        <v>206177000</v>
      </c>
      <c r="E74" s="1" t="s">
        <v>492</v>
      </c>
    </row>
    <row r="75" spans="1:5" x14ac:dyDescent="0.3">
      <c r="A75" s="133" t="s">
        <v>493</v>
      </c>
      <c r="B75" s="43" t="s">
        <v>522</v>
      </c>
      <c r="C75" s="43" t="s">
        <v>520</v>
      </c>
      <c r="D75" s="90">
        <v>86925000</v>
      </c>
      <c r="E75" s="1" t="s">
        <v>494</v>
      </c>
    </row>
    <row r="76" spans="1:5" x14ac:dyDescent="0.3">
      <c r="A76" s="133" t="s">
        <v>495</v>
      </c>
      <c r="B76" s="43" t="s">
        <v>523</v>
      </c>
      <c r="C76" s="43" t="s">
        <v>504</v>
      </c>
      <c r="D76" s="90">
        <v>24575000</v>
      </c>
      <c r="E76" s="1" t="s">
        <v>496</v>
      </c>
    </row>
    <row r="77" spans="1:5" x14ac:dyDescent="0.3">
      <c r="A77" s="133" t="s">
        <v>497</v>
      </c>
      <c r="B77" s="43"/>
      <c r="C77" s="43"/>
      <c r="D77" s="43"/>
      <c r="E77" t="s">
        <v>498</v>
      </c>
    </row>
    <row r="78" spans="1:5" x14ac:dyDescent="0.3">
      <c r="A78" s="133" t="s">
        <v>499</v>
      </c>
      <c r="B78" s="43"/>
      <c r="C78" s="43"/>
      <c r="D78" s="43"/>
      <c r="E78" t="s">
        <v>500</v>
      </c>
    </row>
    <row r="82" spans="2:3" x14ac:dyDescent="0.3">
      <c r="B82" t="s">
        <v>505</v>
      </c>
    </row>
    <row r="84" spans="2:3" x14ac:dyDescent="0.3">
      <c r="B84" t="s">
        <v>506</v>
      </c>
    </row>
    <row r="85" spans="2:3" x14ac:dyDescent="0.3">
      <c r="B85" s="133" t="s">
        <v>507</v>
      </c>
      <c r="C85" s="96">
        <v>0</v>
      </c>
    </row>
    <row r="86" spans="2:3" x14ac:dyDescent="0.3">
      <c r="B86" s="133" t="s">
        <v>508</v>
      </c>
      <c r="C86" s="96">
        <v>100</v>
      </c>
    </row>
    <row r="88" spans="2:3" x14ac:dyDescent="0.3">
      <c r="B88" t="s">
        <v>509</v>
      </c>
    </row>
    <row r="89" spans="2:3" x14ac:dyDescent="0.3">
      <c r="B89" s="133" t="s">
        <v>510</v>
      </c>
      <c r="C89" s="51" t="s">
        <v>388</v>
      </c>
    </row>
    <row r="90" spans="2:3" x14ac:dyDescent="0.3">
      <c r="B90" s="133" t="s">
        <v>508</v>
      </c>
      <c r="C90" s="51" t="s">
        <v>388</v>
      </c>
    </row>
    <row r="92" spans="2:3" x14ac:dyDescent="0.3">
      <c r="B92" t="s">
        <v>511</v>
      </c>
    </row>
    <row r="93" spans="2:3" x14ac:dyDescent="0.3">
      <c r="B93" s="133" t="s">
        <v>512</v>
      </c>
      <c r="C93" s="51" t="s">
        <v>388</v>
      </c>
    </row>
    <row r="94" spans="2:3" x14ac:dyDescent="0.3">
      <c r="B94" s="133" t="s">
        <v>513</v>
      </c>
      <c r="C94" s="51" t="s">
        <v>388</v>
      </c>
    </row>
    <row r="96" spans="2:3" x14ac:dyDescent="0.3">
      <c r="B96" t="s">
        <v>514</v>
      </c>
    </row>
    <row r="97" spans="2:3" x14ac:dyDescent="0.3">
      <c r="B97" s="133" t="s">
        <v>512</v>
      </c>
      <c r="C97" s="96">
        <v>0</v>
      </c>
    </row>
    <row r="98" spans="2:3" x14ac:dyDescent="0.3">
      <c r="B98" s="133" t="s">
        <v>513</v>
      </c>
      <c r="C98" s="96">
        <v>100</v>
      </c>
    </row>
    <row r="99" spans="2:3" x14ac:dyDescent="0.3">
      <c r="B99" s="133" t="s">
        <v>515</v>
      </c>
      <c r="C99" s="96">
        <v>0</v>
      </c>
    </row>
    <row r="102" spans="2:3" x14ac:dyDescent="0.3">
      <c r="B102" t="s">
        <v>516</v>
      </c>
    </row>
    <row r="103" spans="2:3" x14ac:dyDescent="0.3">
      <c r="B103" t="s">
        <v>517</v>
      </c>
    </row>
    <row r="104" spans="2:3" x14ac:dyDescent="0.3">
      <c r="B104" t="s">
        <v>518</v>
      </c>
      <c r="C104" s="96">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4" x14ac:dyDescent="0.3"/>
  <cols>
    <col min="2" max="2" width="12.88671875" customWidth="1"/>
    <col min="3" max="3" width="104.33203125" customWidth="1"/>
  </cols>
  <sheetData>
    <row r="3" spans="2:3" x14ac:dyDescent="0.3">
      <c r="B3" t="s">
        <v>160</v>
      </c>
    </row>
    <row r="4" spans="2:3" x14ac:dyDescent="0.3">
      <c r="B4" t="s">
        <v>161</v>
      </c>
    </row>
    <row r="5" spans="2:3" x14ac:dyDescent="0.3">
      <c r="B5" t="s">
        <v>162</v>
      </c>
    </row>
    <row r="7" spans="2:3" x14ac:dyDescent="0.3">
      <c r="B7" t="s">
        <v>163</v>
      </c>
    </row>
    <row r="9" spans="2:3" x14ac:dyDescent="0.3">
      <c r="B9" s="5" t="s">
        <v>164</v>
      </c>
    </row>
    <row r="10" spans="2:3" ht="57.6" x14ac:dyDescent="0.3">
      <c r="B10" s="5" t="s">
        <v>165</v>
      </c>
      <c r="C10" s="12" t="s">
        <v>166</v>
      </c>
    </row>
    <row r="11" spans="2:3" ht="28.8" x14ac:dyDescent="0.3">
      <c r="C11" s="12" t="s">
        <v>167</v>
      </c>
    </row>
    <row r="12" spans="2:3" x14ac:dyDescent="0.3">
      <c r="C12" s="12"/>
    </row>
    <row r="13" spans="2:3" ht="28.8" x14ac:dyDescent="0.3">
      <c r="B13" s="5" t="s">
        <v>168</v>
      </c>
      <c r="C13" s="12" t="s">
        <v>169</v>
      </c>
    </row>
    <row r="14" spans="2:3" x14ac:dyDescent="0.3">
      <c r="C14" s="12"/>
    </row>
    <row r="15" spans="2:3" ht="43.2" x14ac:dyDescent="0.3">
      <c r="B15" t="s">
        <v>170</v>
      </c>
      <c r="C15" s="12" t="s">
        <v>171</v>
      </c>
    </row>
    <row r="16" spans="2:3" ht="43.2" x14ac:dyDescent="0.3">
      <c r="C16" s="12" t="s">
        <v>172</v>
      </c>
    </row>
    <row r="17" spans="3:3" x14ac:dyDescent="0.3">
      <c r="C17" s="12"/>
    </row>
    <row r="18" spans="3:3" x14ac:dyDescent="0.3">
      <c r="C18" s="12"/>
    </row>
    <row r="19" spans="3:3" x14ac:dyDescent="0.3">
      <c r="C19" s="12"/>
    </row>
    <row r="20" spans="3:3" x14ac:dyDescent="0.3">
      <c r="C20" s="12"/>
    </row>
    <row r="21" spans="3:3" x14ac:dyDescent="0.3">
      <c r="C21" s="12"/>
    </row>
    <row r="22" spans="3:3" x14ac:dyDescent="0.3">
      <c r="C22" s="12"/>
    </row>
    <row r="23" spans="3:3" x14ac:dyDescent="0.3">
      <c r="C23" s="12"/>
    </row>
    <row r="24" spans="3:3" x14ac:dyDescent="0.3">
      <c r="C24" s="12"/>
    </row>
    <row r="25" spans="3:3" x14ac:dyDescent="0.3">
      <c r="C25" s="12"/>
    </row>
    <row r="26" spans="3:3" x14ac:dyDescent="0.3">
      <c r="C26" s="12"/>
    </row>
    <row r="27" spans="3:3" x14ac:dyDescent="0.3">
      <c r="C27" s="12"/>
    </row>
    <row r="28" spans="3:3" x14ac:dyDescent="0.3">
      <c r="C28" s="12"/>
    </row>
    <row r="29" spans="3:3" x14ac:dyDescent="0.3">
      <c r="C29" s="12"/>
    </row>
    <row r="30" spans="3:3" x14ac:dyDescent="0.3">
      <c r="C30" s="12"/>
    </row>
    <row r="31" spans="3:3" x14ac:dyDescent="0.3">
      <c r="C31" s="12"/>
    </row>
    <row r="32" spans="3:3" x14ac:dyDescent="0.3">
      <c r="C32" s="12"/>
    </row>
    <row r="33" spans="3:3" x14ac:dyDescent="0.3">
      <c r="C33" s="12"/>
    </row>
    <row r="34" spans="3:3" x14ac:dyDescent="0.3">
      <c r="C34" s="12"/>
    </row>
    <row r="35" spans="3:3" x14ac:dyDescent="0.3">
      <c r="C35" s="12"/>
    </row>
    <row r="36" spans="3:3" x14ac:dyDescent="0.3">
      <c r="C36" s="12"/>
    </row>
    <row r="37" spans="3:3" x14ac:dyDescent="0.3">
      <c r="C37" s="12"/>
    </row>
    <row r="38" spans="3:3" x14ac:dyDescent="0.3">
      <c r="C38" s="12"/>
    </row>
    <row r="39" spans="3:3" x14ac:dyDescent="0.3">
      <c r="C39" s="12"/>
    </row>
    <row r="40" spans="3:3" x14ac:dyDescent="0.3">
      <c r="C40" s="12"/>
    </row>
    <row r="41" spans="3:3" x14ac:dyDescent="0.3">
      <c r="C41" s="12"/>
    </row>
    <row r="42" spans="3:3" x14ac:dyDescent="0.3">
      <c r="C42" s="12"/>
    </row>
    <row r="43" spans="3:3" x14ac:dyDescent="0.3">
      <c r="C43" s="12"/>
    </row>
    <row r="44" spans="3:3" x14ac:dyDescent="0.3">
      <c r="C44" s="12"/>
    </row>
    <row r="45" spans="3:3" x14ac:dyDescent="0.3">
      <c r="C45" s="12"/>
    </row>
    <row r="46" spans="3:3" x14ac:dyDescent="0.3">
      <c r="C46" s="12"/>
    </row>
    <row r="47" spans="3:3" x14ac:dyDescent="0.3">
      <c r="C47" s="12"/>
    </row>
    <row r="48" spans="3:3" x14ac:dyDescent="0.3">
      <c r="C48" s="12"/>
    </row>
    <row r="49" spans="3:3" x14ac:dyDescent="0.3">
      <c r="C49" s="12"/>
    </row>
    <row r="50" spans="3:3" x14ac:dyDescent="0.3">
      <c r="C50" s="12"/>
    </row>
    <row r="51" spans="3:3" x14ac:dyDescent="0.3">
      <c r="C51" s="12"/>
    </row>
    <row r="52" spans="3:3" x14ac:dyDescent="0.3">
      <c r="C52"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48" zoomScale="98" zoomScaleNormal="98" workbookViewId="0">
      <selection activeCell="D66" sqref="D66"/>
    </sheetView>
  </sheetViews>
  <sheetFormatPr defaultRowHeight="14.4" x14ac:dyDescent="0.3"/>
  <cols>
    <col min="3" max="3" width="106.5546875" customWidth="1"/>
    <col min="4" max="4" width="22.6640625" bestFit="1" customWidth="1"/>
    <col min="5" max="5" width="16.88671875" customWidth="1"/>
    <col min="6" max="6" width="19.109375" customWidth="1"/>
    <col min="7" max="7" width="15.5546875" customWidth="1"/>
    <col min="8" max="8" width="17.6640625" customWidth="1"/>
  </cols>
  <sheetData>
    <row r="1" spans="1:3" x14ac:dyDescent="0.3">
      <c r="A1" s="2" t="s">
        <v>151</v>
      </c>
    </row>
    <row r="3" spans="1:3" x14ac:dyDescent="0.3">
      <c r="B3" s="5" t="s">
        <v>173</v>
      </c>
    </row>
    <row r="4" spans="1:3" ht="57.6" x14ac:dyDescent="0.3">
      <c r="B4" s="33" t="s">
        <v>174</v>
      </c>
      <c r="C4" s="12" t="s">
        <v>177</v>
      </c>
    </row>
    <row r="5" spans="1:3" x14ac:dyDescent="0.3">
      <c r="C5" s="12"/>
    </row>
    <row r="6" spans="1:3" x14ac:dyDescent="0.3">
      <c r="C6" s="12" t="s">
        <v>175</v>
      </c>
    </row>
    <row r="7" spans="1:3" x14ac:dyDescent="0.3">
      <c r="C7" s="12"/>
    </row>
    <row r="8" spans="1:3" ht="43.2" x14ac:dyDescent="0.3">
      <c r="C8" s="12" t="s">
        <v>176</v>
      </c>
    </row>
    <row r="9" spans="1:3" x14ac:dyDescent="0.3">
      <c r="C9" s="12"/>
    </row>
    <row r="10" spans="1:3" x14ac:dyDescent="0.3">
      <c r="C10" s="12"/>
    </row>
    <row r="11" spans="1:3" x14ac:dyDescent="0.3">
      <c r="C11" s="12"/>
    </row>
    <row r="12" spans="1:3" ht="18" x14ac:dyDescent="0.35">
      <c r="B12" s="7" t="s">
        <v>178</v>
      </c>
      <c r="C12" s="12"/>
    </row>
    <row r="13" spans="1:3" x14ac:dyDescent="0.3">
      <c r="C13" t="s">
        <v>179</v>
      </c>
    </row>
    <row r="15" spans="1:3" x14ac:dyDescent="0.3">
      <c r="B15" s="35" t="s">
        <v>180</v>
      </c>
      <c r="C15" s="12"/>
    </row>
    <row r="16" spans="1:3" x14ac:dyDescent="0.3">
      <c r="B16" s="5"/>
      <c r="C16" s="12"/>
    </row>
    <row r="17" spans="2:4" x14ac:dyDescent="0.3">
      <c r="B17">
        <v>51</v>
      </c>
      <c r="C17" t="s">
        <v>183</v>
      </c>
      <c r="D17" s="43" t="s">
        <v>150</v>
      </c>
    </row>
    <row r="18" spans="2:4" x14ac:dyDescent="0.3">
      <c r="C18" t="s">
        <v>181</v>
      </c>
      <c r="D18" s="43" t="s">
        <v>151</v>
      </c>
    </row>
    <row r="20" spans="2:4" x14ac:dyDescent="0.3">
      <c r="B20">
        <v>52</v>
      </c>
      <c r="C20" t="s">
        <v>305</v>
      </c>
      <c r="D20" s="51" t="s">
        <v>152</v>
      </c>
    </row>
    <row r="21" spans="2:4" x14ac:dyDescent="0.3">
      <c r="D21" s="19"/>
    </row>
    <row r="22" spans="2:4" x14ac:dyDescent="0.3">
      <c r="B22">
        <v>53</v>
      </c>
      <c r="C22" t="s">
        <v>184</v>
      </c>
      <c r="D22" s="51" t="s">
        <v>388</v>
      </c>
    </row>
    <row r="23" spans="2:4" x14ac:dyDescent="0.3">
      <c r="D23" s="19"/>
    </row>
    <row r="24" spans="2:4" x14ac:dyDescent="0.3">
      <c r="B24">
        <v>54</v>
      </c>
      <c r="C24" t="s">
        <v>185</v>
      </c>
      <c r="D24" s="51" t="s">
        <v>153</v>
      </c>
    </row>
    <row r="25" spans="2:4" ht="28.8" x14ac:dyDescent="0.3">
      <c r="C25" s="12" t="s">
        <v>182</v>
      </c>
      <c r="D25" s="19"/>
    </row>
    <row r="26" spans="2:4" x14ac:dyDescent="0.3">
      <c r="C26" s="34" t="s">
        <v>186</v>
      </c>
      <c r="D26" s="51" t="s">
        <v>153</v>
      </c>
    </row>
    <row r="27" spans="2:4" x14ac:dyDescent="0.3">
      <c r="C27" s="34" t="s">
        <v>187</v>
      </c>
      <c r="D27" s="51" t="s">
        <v>153</v>
      </c>
    </row>
    <row r="28" spans="2:4" x14ac:dyDescent="0.3">
      <c r="C28" s="34" t="s">
        <v>188</v>
      </c>
      <c r="D28" s="51" t="s">
        <v>153</v>
      </c>
    </row>
    <row r="29" spans="2:4" x14ac:dyDescent="0.3">
      <c r="C29" s="34" t="s">
        <v>189</v>
      </c>
      <c r="D29" s="51" t="s">
        <v>153</v>
      </c>
    </row>
    <row r="30" spans="2:4" x14ac:dyDescent="0.3">
      <c r="C30" s="12"/>
      <c r="D30" s="19"/>
    </row>
    <row r="31" spans="2:4" x14ac:dyDescent="0.3">
      <c r="C31" s="12"/>
    </row>
    <row r="32" spans="2:4" x14ac:dyDescent="0.3">
      <c r="B32" s="35" t="s">
        <v>190</v>
      </c>
      <c r="C32" s="12"/>
    </row>
    <row r="33" spans="2:8" x14ac:dyDescent="0.3">
      <c r="B33" s="5"/>
      <c r="C33" s="12"/>
    </row>
    <row r="34" spans="2:8" x14ac:dyDescent="0.3">
      <c r="B34">
        <v>55</v>
      </c>
      <c r="C34" s="10" t="s">
        <v>203</v>
      </c>
    </row>
    <row r="35" spans="2:8" x14ac:dyDescent="0.3">
      <c r="C35" s="12"/>
      <c r="D35" s="2" t="s">
        <v>191</v>
      </c>
      <c r="E35" s="2" t="s">
        <v>192</v>
      </c>
      <c r="F35" s="2" t="s">
        <v>193</v>
      </c>
    </row>
    <row r="36" spans="2:8" x14ac:dyDescent="0.3">
      <c r="C36" s="12" t="s">
        <v>194</v>
      </c>
      <c r="D36" s="82">
        <v>210519000</v>
      </c>
      <c r="E36" s="82">
        <v>230525000</v>
      </c>
      <c r="F36" s="82">
        <v>205530000</v>
      </c>
      <c r="G36" s="77"/>
    </row>
    <row r="37" spans="2:8" ht="28.8" x14ac:dyDescent="0.3">
      <c r="C37" s="12" t="s">
        <v>195</v>
      </c>
      <c r="D37" s="47" t="s">
        <v>388</v>
      </c>
      <c r="E37" s="47" t="s">
        <v>388</v>
      </c>
      <c r="F37" s="47" t="s">
        <v>388</v>
      </c>
    </row>
    <row r="38" spans="2:8" ht="28.8" x14ac:dyDescent="0.3">
      <c r="C38" s="12" t="s">
        <v>196</v>
      </c>
      <c r="D38" s="47" t="s">
        <v>388</v>
      </c>
      <c r="E38" s="47" t="s">
        <v>388</v>
      </c>
      <c r="F38" s="47" t="s">
        <v>388</v>
      </c>
    </row>
    <row r="39" spans="2:8" x14ac:dyDescent="0.3">
      <c r="C39" s="12" t="s">
        <v>197</v>
      </c>
      <c r="D39" s="83">
        <v>10</v>
      </c>
      <c r="E39" s="83">
        <v>9</v>
      </c>
      <c r="F39" s="83">
        <v>13</v>
      </c>
      <c r="G39" s="100" t="s">
        <v>407</v>
      </c>
    </row>
    <row r="40" spans="2:8" x14ac:dyDescent="0.3">
      <c r="C40" s="12" t="s">
        <v>198</v>
      </c>
      <c r="D40" s="83">
        <v>10</v>
      </c>
      <c r="E40" s="83">
        <v>9</v>
      </c>
      <c r="F40" s="83">
        <v>13</v>
      </c>
      <c r="G40" s="100" t="s">
        <v>407</v>
      </c>
    </row>
    <row r="41" spans="2:8" x14ac:dyDescent="0.3">
      <c r="C41" s="12" t="s">
        <v>199</v>
      </c>
      <c r="D41" s="83">
        <v>3.2000000000000002E-3</v>
      </c>
      <c r="E41" s="83">
        <v>3.2000000000000002E-3</v>
      </c>
      <c r="F41" s="83">
        <v>3.3E-3</v>
      </c>
      <c r="G41" s="100" t="s">
        <v>408</v>
      </c>
    </row>
    <row r="42" spans="2:8" x14ac:dyDescent="0.3">
      <c r="C42" s="12" t="s">
        <v>200</v>
      </c>
      <c r="D42" s="115">
        <v>3684685.87</v>
      </c>
      <c r="E42" s="115">
        <v>8707943.5299999993</v>
      </c>
      <c r="F42" s="115">
        <v>4422878.8</v>
      </c>
      <c r="G42" s="100" t="s">
        <v>409</v>
      </c>
    </row>
    <row r="43" spans="2:8" x14ac:dyDescent="0.3">
      <c r="C43" s="12" t="s">
        <v>201</v>
      </c>
      <c r="D43" s="115">
        <v>3684685.87</v>
      </c>
      <c r="E43" s="115">
        <v>8707943.5299999993</v>
      </c>
      <c r="F43" s="115">
        <v>4422878.8</v>
      </c>
      <c r="G43" s="100" t="s">
        <v>410</v>
      </c>
    </row>
    <row r="44" spans="2:8" x14ac:dyDescent="0.3">
      <c r="C44" s="12" t="s">
        <v>202</v>
      </c>
      <c r="D44" s="83">
        <v>0</v>
      </c>
      <c r="E44" s="83">
        <v>0</v>
      </c>
      <c r="F44" s="83">
        <v>0</v>
      </c>
      <c r="G44" s="100"/>
      <c r="H44" t="s">
        <v>417</v>
      </c>
    </row>
    <row r="48" spans="2:8" x14ac:dyDescent="0.3">
      <c r="B48" s="35" t="s">
        <v>204</v>
      </c>
    </row>
    <row r="49" spans="2:8" x14ac:dyDescent="0.3">
      <c r="B49" s="35"/>
    </row>
    <row r="50" spans="2:8" ht="28.8" x14ac:dyDescent="0.3">
      <c r="B50">
        <v>56</v>
      </c>
      <c r="C50" s="12" t="s">
        <v>208</v>
      </c>
      <c r="D50" s="47" t="s">
        <v>153</v>
      </c>
      <c r="E50" s="100" t="s">
        <v>411</v>
      </c>
    </row>
    <row r="51" spans="2:8" ht="57.6" x14ac:dyDescent="0.3">
      <c r="C51" s="12" t="s">
        <v>209</v>
      </c>
    </row>
    <row r="52" spans="2:8" ht="61.5" customHeight="1" x14ac:dyDescent="0.3">
      <c r="C52" s="12" t="s">
        <v>210</v>
      </c>
    </row>
    <row r="53" spans="2:8" ht="28.8" x14ac:dyDescent="0.3">
      <c r="C53" s="12" t="s">
        <v>211</v>
      </c>
    </row>
    <row r="55" spans="2:8" ht="28.8" x14ac:dyDescent="0.3">
      <c r="D55" s="36" t="s">
        <v>212</v>
      </c>
      <c r="E55" s="36" t="s">
        <v>213</v>
      </c>
      <c r="F55" s="36" t="s">
        <v>214</v>
      </c>
      <c r="G55" s="36" t="s">
        <v>215</v>
      </c>
      <c r="H55" s="36" t="s">
        <v>205</v>
      </c>
    </row>
    <row r="56" spans="2:8" x14ac:dyDescent="0.3">
      <c r="C56" s="5" t="s">
        <v>206</v>
      </c>
    </row>
    <row r="57" spans="2:8" x14ac:dyDescent="0.3">
      <c r="C57" s="37" t="s">
        <v>217</v>
      </c>
      <c r="D57" s="43"/>
      <c r="E57" s="43"/>
      <c r="F57" s="43"/>
      <c r="G57" s="43"/>
      <c r="H57" s="43"/>
    </row>
    <row r="58" spans="2:8" x14ac:dyDescent="0.3">
      <c r="C58" s="37" t="s">
        <v>218</v>
      </c>
      <c r="D58" s="43"/>
      <c r="E58" s="43"/>
      <c r="F58" s="43"/>
      <c r="G58" s="43"/>
      <c r="H58" s="43"/>
    </row>
    <row r="59" spans="2:8" x14ac:dyDescent="0.3">
      <c r="C59" s="37" t="s">
        <v>219</v>
      </c>
      <c r="D59" s="43"/>
      <c r="E59" s="43"/>
      <c r="F59" s="43"/>
      <c r="G59" s="43"/>
      <c r="H59" s="43"/>
    </row>
    <row r="60" spans="2:8" x14ac:dyDescent="0.3">
      <c r="C60" s="37" t="s">
        <v>220</v>
      </c>
      <c r="D60" s="43"/>
      <c r="E60" s="43"/>
      <c r="F60" s="43"/>
      <c r="G60" s="43"/>
      <c r="H60" s="43"/>
    </row>
    <row r="61" spans="2:8" x14ac:dyDescent="0.3">
      <c r="C61" s="37"/>
    </row>
    <row r="62" spans="2:8" x14ac:dyDescent="0.3">
      <c r="C62" s="5" t="s">
        <v>207</v>
      </c>
    </row>
    <row r="63" spans="2:8" x14ac:dyDescent="0.3">
      <c r="C63" s="37" t="s">
        <v>217</v>
      </c>
      <c r="D63" s="43"/>
      <c r="E63" s="43"/>
      <c r="F63" s="43"/>
      <c r="G63" s="43"/>
      <c r="H63" s="43"/>
    </row>
    <row r="64" spans="2:8" x14ac:dyDescent="0.3">
      <c r="C64" s="37" t="s">
        <v>221</v>
      </c>
      <c r="D64" s="43"/>
      <c r="E64" s="43"/>
      <c r="F64" s="43"/>
      <c r="G64" s="43"/>
      <c r="H64" s="43"/>
    </row>
    <row r="65" spans="2:8" x14ac:dyDescent="0.3">
      <c r="C65" s="37" t="s">
        <v>222</v>
      </c>
      <c r="D65" s="43"/>
      <c r="E65" s="43"/>
      <c r="F65" s="43"/>
      <c r="G65" s="43"/>
      <c r="H65" s="43"/>
    </row>
    <row r="66" spans="2:8" x14ac:dyDescent="0.3">
      <c r="C66" s="37" t="s">
        <v>223</v>
      </c>
      <c r="D66" s="43"/>
      <c r="E66" s="43"/>
      <c r="F66" s="43"/>
      <c r="G66" s="43"/>
      <c r="H66" s="43"/>
    </row>
    <row r="68" spans="2:8" x14ac:dyDescent="0.3">
      <c r="B68">
        <v>57</v>
      </c>
      <c r="C68" t="s">
        <v>224</v>
      </c>
      <c r="D68" s="47" t="s">
        <v>153</v>
      </c>
    </row>
    <row r="69" spans="2:8" x14ac:dyDescent="0.3">
      <c r="C69" s="12" t="s">
        <v>225</v>
      </c>
      <c r="D69" s="43"/>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18" workbookViewId="0">
      <selection activeCell="A18" sqref="A18"/>
    </sheetView>
  </sheetViews>
  <sheetFormatPr defaultRowHeight="14.4" x14ac:dyDescent="0.3"/>
  <cols>
    <col min="3" max="3" width="96.44140625" customWidth="1"/>
    <col min="4" max="6" width="18.88671875" customWidth="1"/>
    <col min="7" max="7" width="45.5546875" customWidth="1"/>
    <col min="12" max="12" width="3.6640625" customWidth="1"/>
  </cols>
  <sheetData>
    <row r="1" spans="1:8" x14ac:dyDescent="0.3">
      <c r="A1" s="2" t="s">
        <v>151</v>
      </c>
    </row>
    <row r="4" spans="1:8" x14ac:dyDescent="0.3">
      <c r="B4" t="s">
        <v>216</v>
      </c>
    </row>
    <row r="5" spans="1:8" x14ac:dyDescent="0.3">
      <c r="B5" s="40">
        <v>58</v>
      </c>
      <c r="C5" s="12" t="s">
        <v>236</v>
      </c>
      <c r="D5" s="47" t="s">
        <v>388</v>
      </c>
    </row>
    <row r="6" spans="1:8" x14ac:dyDescent="0.3">
      <c r="B6" s="40"/>
      <c r="C6" s="12"/>
      <c r="D6" s="48"/>
    </row>
    <row r="7" spans="1:8" x14ac:dyDescent="0.3">
      <c r="B7" s="40">
        <v>59</v>
      </c>
      <c r="C7" s="12" t="s">
        <v>237</v>
      </c>
      <c r="D7" s="48"/>
      <c r="E7" s="40"/>
      <c r="F7" s="40"/>
      <c r="G7" s="40"/>
      <c r="H7" s="40"/>
    </row>
    <row r="8" spans="1:8" ht="28.8" x14ac:dyDescent="0.3">
      <c r="B8" s="40"/>
      <c r="C8" s="12" t="s">
        <v>244</v>
      </c>
      <c r="D8" s="48"/>
      <c r="E8" s="40"/>
      <c r="F8" s="40"/>
      <c r="G8" s="40"/>
      <c r="H8" s="40"/>
    </row>
    <row r="9" spans="1:8" ht="28.8" x14ac:dyDescent="0.3">
      <c r="B9" s="40"/>
      <c r="C9" s="42" t="s">
        <v>306</v>
      </c>
      <c r="D9" s="47">
        <v>27</v>
      </c>
      <c r="E9" s="40"/>
      <c r="F9" s="40"/>
      <c r="G9" s="40"/>
      <c r="H9" s="40"/>
    </row>
    <row r="10" spans="1:8" x14ac:dyDescent="0.3">
      <c r="B10" s="40"/>
      <c r="C10" s="42" t="s">
        <v>226</v>
      </c>
      <c r="D10" s="47">
        <v>5</v>
      </c>
      <c r="E10" s="40"/>
      <c r="F10" s="40"/>
      <c r="G10" s="40"/>
      <c r="H10" s="40"/>
    </row>
    <row r="11" spans="1:8" x14ac:dyDescent="0.3">
      <c r="B11" s="40"/>
      <c r="C11" s="12"/>
      <c r="D11" s="48"/>
      <c r="E11" s="40"/>
      <c r="F11" s="40"/>
      <c r="G11" s="40"/>
      <c r="H11" s="40"/>
    </row>
    <row r="12" spans="1:8" ht="28.8" x14ac:dyDescent="0.3">
      <c r="B12" s="40">
        <v>60</v>
      </c>
      <c r="C12" s="12" t="s">
        <v>308</v>
      </c>
      <c r="D12" s="47">
        <v>0</v>
      </c>
      <c r="E12" s="40"/>
      <c r="F12" s="40"/>
      <c r="G12" s="40"/>
      <c r="H12" s="40"/>
    </row>
    <row r="13" spans="1:8" x14ac:dyDescent="0.3">
      <c r="B13" s="40"/>
      <c r="C13" s="12"/>
      <c r="D13" s="48"/>
      <c r="E13" s="40"/>
      <c r="F13" s="40"/>
      <c r="G13" s="40"/>
      <c r="H13" s="40"/>
    </row>
    <row r="14" spans="1:8" ht="28.8" x14ac:dyDescent="0.3">
      <c r="B14" s="40">
        <v>61</v>
      </c>
      <c r="C14" s="12" t="s">
        <v>243</v>
      </c>
      <c r="D14" s="48"/>
      <c r="E14" s="40"/>
    </row>
    <row r="15" spans="1:8" ht="43.2" x14ac:dyDescent="0.3">
      <c r="B15" s="40"/>
      <c r="C15" s="12" t="s">
        <v>238</v>
      </c>
      <c r="D15" s="48"/>
      <c r="E15" s="40"/>
    </row>
    <row r="16" spans="1:8" x14ac:dyDescent="0.3">
      <c r="B16" s="40"/>
      <c r="C16" s="12" t="s">
        <v>245</v>
      </c>
      <c r="D16" s="48"/>
      <c r="E16" s="40"/>
      <c r="F16" s="40"/>
      <c r="G16" s="40"/>
      <c r="H16" s="40"/>
    </row>
    <row r="17" spans="2:22" ht="43.2" x14ac:dyDescent="0.3">
      <c r="B17" s="40"/>
      <c r="C17" s="38" t="s">
        <v>309</v>
      </c>
      <c r="D17" s="47">
        <v>0</v>
      </c>
      <c r="E17" s="40"/>
      <c r="F17" s="40"/>
      <c r="G17" s="40"/>
      <c r="H17" s="40"/>
    </row>
    <row r="18" spans="2:22" ht="43.2" x14ac:dyDescent="0.3">
      <c r="B18" s="40"/>
      <c r="C18" s="38" t="s">
        <v>239</v>
      </c>
      <c r="D18" s="47">
        <v>0</v>
      </c>
      <c r="E18" s="40"/>
      <c r="F18" s="40"/>
      <c r="G18" s="40"/>
      <c r="H18" s="40"/>
    </row>
    <row r="19" spans="2:22" ht="28.8" x14ac:dyDescent="0.3">
      <c r="B19" s="40"/>
      <c r="C19" s="38" t="s">
        <v>228</v>
      </c>
      <c r="D19" s="47">
        <v>0</v>
      </c>
      <c r="E19" s="40"/>
      <c r="F19" s="40"/>
      <c r="G19" s="40"/>
      <c r="H19" s="40"/>
    </row>
    <row r="20" spans="2:22" ht="28.8" x14ac:dyDescent="0.3">
      <c r="B20" s="40"/>
      <c r="C20" s="38" t="s">
        <v>240</v>
      </c>
      <c r="D20" s="47">
        <v>0</v>
      </c>
      <c r="E20" s="40"/>
      <c r="F20" s="40"/>
      <c r="G20" s="40"/>
      <c r="H20" s="40"/>
    </row>
    <row r="21" spans="2:22" x14ac:dyDescent="0.3">
      <c r="B21" s="40"/>
      <c r="C21" s="12"/>
      <c r="D21" s="48"/>
      <c r="E21" s="40"/>
      <c r="F21" s="40"/>
      <c r="G21" s="40"/>
      <c r="H21" s="40"/>
    </row>
    <row r="22" spans="2:22" x14ac:dyDescent="0.3">
      <c r="B22" s="40">
        <v>62</v>
      </c>
      <c r="C22" s="12" t="s">
        <v>242</v>
      </c>
      <c r="D22" s="48"/>
      <c r="E22" s="40"/>
      <c r="F22" s="40"/>
      <c r="G22" s="40"/>
      <c r="H22" s="40"/>
    </row>
    <row r="23" spans="2:22" ht="72" x14ac:dyDescent="0.3">
      <c r="B23" s="40"/>
      <c r="C23" s="12" t="s">
        <v>241</v>
      </c>
      <c r="D23" s="48"/>
      <c r="E23" s="40"/>
    </row>
    <row r="24" spans="2:22" x14ac:dyDescent="0.3">
      <c r="C24" s="12"/>
      <c r="D24" s="48" t="s">
        <v>227</v>
      </c>
      <c r="E24" s="40"/>
      <c r="F24" s="40"/>
    </row>
    <row r="25" spans="2:22" x14ac:dyDescent="0.3">
      <c r="C25" s="39" t="s">
        <v>229</v>
      </c>
      <c r="D25" s="83">
        <v>0</v>
      </c>
      <c r="E25" s="40"/>
      <c r="F25" s="40"/>
    </row>
    <row r="26" spans="2:22" x14ac:dyDescent="0.3">
      <c r="C26" s="39" t="s">
        <v>230</v>
      </c>
      <c r="D26" s="83">
        <v>0</v>
      </c>
      <c r="E26" s="40"/>
      <c r="F26" s="40"/>
    </row>
    <row r="27" spans="2:22" x14ac:dyDescent="0.3">
      <c r="C27" s="39" t="s">
        <v>231</v>
      </c>
      <c r="D27" s="83">
        <v>100</v>
      </c>
      <c r="E27" s="40"/>
      <c r="F27" s="40"/>
      <c r="H27" s="71"/>
      <c r="I27" s="70" t="s">
        <v>345</v>
      </c>
      <c r="J27" s="72"/>
      <c r="K27" s="72"/>
      <c r="L27" s="72"/>
      <c r="M27" s="72"/>
      <c r="N27" s="72"/>
      <c r="O27" s="72"/>
      <c r="P27" s="72"/>
      <c r="Q27" s="72"/>
      <c r="R27" s="72"/>
      <c r="S27" s="72"/>
      <c r="T27" s="72"/>
      <c r="U27" s="72"/>
      <c r="V27" s="73"/>
    </row>
    <row r="28" spans="2:22" x14ac:dyDescent="0.3">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
      <c r="E32" s="40"/>
      <c r="F32" s="40"/>
      <c r="H32" s="62">
        <v>5</v>
      </c>
      <c r="I32" s="63" t="s">
        <v>314</v>
      </c>
      <c r="J32" s="64"/>
      <c r="K32" s="64"/>
      <c r="L32" s="64"/>
      <c r="M32" s="64"/>
      <c r="N32" s="64"/>
      <c r="O32" s="64"/>
      <c r="P32" s="64"/>
      <c r="Q32" s="64"/>
      <c r="R32" s="64"/>
      <c r="S32" s="64"/>
      <c r="T32" s="64"/>
      <c r="U32" s="64"/>
      <c r="V32" s="65"/>
    </row>
    <row r="33" spans="2:22" x14ac:dyDescent="0.3">
      <c r="H33" s="62">
        <v>6</v>
      </c>
      <c r="I33" s="63" t="s">
        <v>315</v>
      </c>
      <c r="J33" s="64"/>
      <c r="K33" s="64"/>
      <c r="L33" s="64"/>
      <c r="M33" s="64"/>
      <c r="N33" s="64"/>
      <c r="O33" s="64"/>
      <c r="P33" s="64"/>
      <c r="Q33" s="64"/>
      <c r="R33" s="64"/>
      <c r="S33" s="64"/>
      <c r="T33" s="64"/>
      <c r="U33" s="64"/>
      <c r="V33" s="65"/>
    </row>
    <row r="34" spans="2:22" x14ac:dyDescent="0.3">
      <c r="B34" s="35" t="s">
        <v>246</v>
      </c>
      <c r="H34" s="62">
        <v>7</v>
      </c>
      <c r="I34" s="63" t="s">
        <v>316</v>
      </c>
      <c r="J34" s="64"/>
      <c r="K34" s="64"/>
      <c r="L34" s="64"/>
      <c r="M34" s="64"/>
      <c r="N34" s="64"/>
      <c r="O34" s="64"/>
      <c r="P34" s="64"/>
      <c r="Q34" s="64"/>
      <c r="R34" s="64"/>
      <c r="S34" s="64"/>
      <c r="T34" s="64"/>
      <c r="U34" s="64"/>
      <c r="V34" s="65"/>
    </row>
    <row r="35" spans="2:22" x14ac:dyDescent="0.3">
      <c r="B35" s="35"/>
      <c r="H35" s="62">
        <v>8</v>
      </c>
      <c r="I35" s="63" t="s">
        <v>317</v>
      </c>
      <c r="J35" s="64"/>
      <c r="K35" s="64"/>
      <c r="L35" s="64"/>
      <c r="M35" s="64"/>
      <c r="N35" s="64"/>
      <c r="O35" s="64"/>
      <c r="P35" s="64"/>
      <c r="Q35" s="64"/>
      <c r="R35" s="64"/>
      <c r="S35" s="64"/>
      <c r="T35" s="64"/>
      <c r="U35" s="64"/>
      <c r="V35" s="65"/>
    </row>
    <row r="36" spans="2:22" x14ac:dyDescent="0.3">
      <c r="B36">
        <v>63</v>
      </c>
      <c r="C36" t="s">
        <v>247</v>
      </c>
      <c r="H36" s="62">
        <v>9</v>
      </c>
      <c r="I36" s="63" t="s">
        <v>318</v>
      </c>
      <c r="J36" s="64"/>
      <c r="K36" s="64"/>
      <c r="L36" s="64"/>
      <c r="M36" s="64"/>
      <c r="N36" s="64"/>
      <c r="O36" s="64"/>
      <c r="P36" s="64"/>
      <c r="Q36" s="64"/>
      <c r="R36" s="64"/>
      <c r="S36" s="64"/>
      <c r="T36" s="64"/>
      <c r="U36" s="64"/>
      <c r="V36" s="65"/>
    </row>
    <row r="37" spans="2:22" x14ac:dyDescent="0.3">
      <c r="D37" t="s">
        <v>294</v>
      </c>
      <c r="E37" t="s">
        <v>295</v>
      </c>
      <c r="F37" t="s">
        <v>296</v>
      </c>
      <c r="H37" s="62">
        <v>10</v>
      </c>
      <c r="I37" s="63" t="s">
        <v>319</v>
      </c>
      <c r="J37" s="64"/>
      <c r="K37" s="64"/>
      <c r="L37" s="64"/>
      <c r="M37" s="64"/>
      <c r="N37" s="64"/>
      <c r="O37" s="64"/>
      <c r="P37" s="64"/>
      <c r="Q37" s="64"/>
      <c r="R37" s="64"/>
      <c r="S37" s="64"/>
      <c r="T37" s="64"/>
      <c r="U37" s="64"/>
      <c r="V37" s="65"/>
    </row>
    <row r="38" spans="2:22" x14ac:dyDescent="0.3">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
      <c r="C46" s="12"/>
      <c r="D46" s="48"/>
      <c r="E46" s="48"/>
      <c r="F46" s="48"/>
      <c r="G46" s="40"/>
      <c r="H46" s="62">
        <v>19</v>
      </c>
      <c r="I46" s="63" t="s">
        <v>327</v>
      </c>
      <c r="J46" s="64"/>
      <c r="K46" s="64"/>
      <c r="L46" s="64"/>
      <c r="M46" s="64"/>
      <c r="N46" s="64"/>
      <c r="O46" s="64"/>
      <c r="P46" s="64"/>
      <c r="Q46" s="64"/>
      <c r="R46" s="64"/>
      <c r="S46" s="64"/>
      <c r="T46" s="64"/>
      <c r="U46" s="64"/>
      <c r="V46" s="65"/>
    </row>
    <row r="47" spans="2:22" x14ac:dyDescent="0.3">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
      <c r="C48" s="41" t="s">
        <v>256</v>
      </c>
      <c r="D48" s="84" t="s">
        <v>344</v>
      </c>
      <c r="E48" s="84"/>
      <c r="F48" s="84"/>
      <c r="G48" s="46"/>
    </row>
    <row r="49" spans="3:17" x14ac:dyDescent="0.3">
      <c r="C49" s="12"/>
      <c r="D49" s="36"/>
      <c r="E49" s="36"/>
      <c r="F49" s="36"/>
      <c r="G49" s="40"/>
    </row>
    <row r="50" spans="3:17" ht="43.2" x14ac:dyDescent="0.3">
      <c r="C50" s="41" t="s">
        <v>258</v>
      </c>
      <c r="D50" s="36"/>
      <c r="E50" s="36"/>
      <c r="F50" s="36"/>
      <c r="G50" s="40"/>
    </row>
    <row r="51" spans="3:17" ht="28.8" x14ac:dyDescent="0.3">
      <c r="C51" s="41" t="s">
        <v>259</v>
      </c>
      <c r="D51" s="36"/>
      <c r="E51" s="36"/>
      <c r="F51" s="36"/>
      <c r="G51" s="40"/>
    </row>
    <row r="52" spans="3:17" x14ac:dyDescent="0.3">
      <c r="C52" s="41"/>
      <c r="D52" s="36"/>
      <c r="E52" s="36"/>
      <c r="F52" s="36"/>
      <c r="H52" s="40"/>
      <c r="I52" s="40"/>
    </row>
    <row r="53" spans="3:17" x14ac:dyDescent="0.3">
      <c r="C53" s="44" t="s">
        <v>260</v>
      </c>
      <c r="D53" s="84" t="s">
        <v>339</v>
      </c>
      <c r="E53" s="84" t="s">
        <v>339</v>
      </c>
      <c r="F53" s="84" t="s">
        <v>339</v>
      </c>
      <c r="G53" s="55" t="s">
        <v>342</v>
      </c>
      <c r="H53" s="40"/>
      <c r="I53" s="40"/>
    </row>
    <row r="54" spans="3:17" x14ac:dyDescent="0.3">
      <c r="C54" s="44" t="s">
        <v>261</v>
      </c>
      <c r="D54" s="84" t="s">
        <v>340</v>
      </c>
      <c r="E54" s="84" t="s">
        <v>338</v>
      </c>
      <c r="F54" s="85" t="s">
        <v>338</v>
      </c>
      <c r="G54" s="52" t="s">
        <v>329</v>
      </c>
      <c r="H54" s="40"/>
      <c r="I54" s="40"/>
    </row>
    <row r="55" spans="3:17" x14ac:dyDescent="0.3">
      <c r="C55" s="44" t="s">
        <v>262</v>
      </c>
      <c r="D55" s="84" t="s">
        <v>339</v>
      </c>
      <c r="E55" s="84" t="s">
        <v>339</v>
      </c>
      <c r="F55" s="85" t="s">
        <v>339</v>
      </c>
      <c r="G55" s="53" t="s">
        <v>330</v>
      </c>
      <c r="H55" s="40"/>
      <c r="I55" s="40"/>
    </row>
    <row r="56" spans="3:17" x14ac:dyDescent="0.3">
      <c r="C56" s="44" t="s">
        <v>263</v>
      </c>
      <c r="D56" s="83" t="e">
        <f>NA()</f>
        <v>#N/A</v>
      </c>
      <c r="E56" s="83" t="e">
        <f>NA()</f>
        <v>#N/A</v>
      </c>
      <c r="F56" s="86" t="e">
        <f>NA()</f>
        <v>#N/A</v>
      </c>
      <c r="G56" s="53" t="s">
        <v>331</v>
      </c>
      <c r="H56" s="40"/>
      <c r="I56" s="40"/>
    </row>
    <row r="57" spans="3:17" x14ac:dyDescent="0.3">
      <c r="C57" s="44" t="s">
        <v>264</v>
      </c>
      <c r="D57" s="84" t="s">
        <v>340</v>
      </c>
      <c r="E57" s="84" t="s">
        <v>338</v>
      </c>
      <c r="F57" s="85" t="s">
        <v>338</v>
      </c>
      <c r="G57" s="53" t="s">
        <v>332</v>
      </c>
      <c r="H57" s="40"/>
      <c r="I57" s="40"/>
    </row>
    <row r="58" spans="3:17" x14ac:dyDescent="0.3">
      <c r="C58" s="44" t="s">
        <v>265</v>
      </c>
      <c r="D58" s="84" t="s">
        <v>340</v>
      </c>
      <c r="E58" s="84" t="s">
        <v>338</v>
      </c>
      <c r="F58" s="85" t="s">
        <v>338</v>
      </c>
      <c r="G58" s="53" t="s">
        <v>333</v>
      </c>
      <c r="H58" s="40"/>
      <c r="I58" s="40"/>
    </row>
    <row r="59" spans="3:17" x14ac:dyDescent="0.3">
      <c r="C59" s="44" t="s">
        <v>266</v>
      </c>
      <c r="D59" s="84" t="s">
        <v>339</v>
      </c>
      <c r="E59" s="84" t="s">
        <v>339</v>
      </c>
      <c r="F59" s="85" t="s">
        <v>339</v>
      </c>
      <c r="G59" s="53" t="s">
        <v>334</v>
      </c>
      <c r="H59" s="40"/>
      <c r="I59" s="40"/>
    </row>
    <row r="60" spans="3:17" x14ac:dyDescent="0.3">
      <c r="C60" s="44" t="s">
        <v>267</v>
      </c>
      <c r="D60" s="84" t="s">
        <v>339</v>
      </c>
      <c r="E60" s="84" t="s">
        <v>339</v>
      </c>
      <c r="F60" s="85" t="s">
        <v>339</v>
      </c>
      <c r="G60" s="53" t="s">
        <v>335</v>
      </c>
      <c r="H60" s="40"/>
      <c r="I60" s="40"/>
    </row>
    <row r="61" spans="3:17" x14ac:dyDescent="0.3">
      <c r="C61" s="44" t="s">
        <v>268</v>
      </c>
      <c r="D61" s="84" t="s">
        <v>341</v>
      </c>
      <c r="E61" s="84" t="s">
        <v>341</v>
      </c>
      <c r="F61" s="85" t="s">
        <v>341</v>
      </c>
      <c r="G61" s="53" t="s">
        <v>336</v>
      </c>
      <c r="H61" s="40"/>
      <c r="I61" s="40"/>
      <c r="Q61" s="50"/>
    </row>
    <row r="62" spans="3:17" ht="86.4" x14ac:dyDescent="0.3">
      <c r="C62" s="45" t="s">
        <v>269</v>
      </c>
      <c r="D62" s="36"/>
      <c r="E62" s="36"/>
      <c r="F62" s="36"/>
      <c r="G62" s="54" t="s">
        <v>337</v>
      </c>
      <c r="H62" s="40"/>
      <c r="I62" s="40"/>
      <c r="Q62" s="50"/>
    </row>
    <row r="63" spans="3:17" x14ac:dyDescent="0.3">
      <c r="C63" s="44"/>
      <c r="D63" s="36"/>
      <c r="E63" s="36"/>
      <c r="F63" s="36"/>
      <c r="G63" s="40"/>
      <c r="Q63" s="50"/>
    </row>
    <row r="64" spans="3:17" x14ac:dyDescent="0.3">
      <c r="C64" s="44"/>
      <c r="D64" s="36"/>
      <c r="E64" s="36"/>
      <c r="F64" s="36"/>
      <c r="G64" s="40"/>
      <c r="H64" s="40"/>
    </row>
    <row r="65" spans="3:8" ht="43.2" x14ac:dyDescent="0.3">
      <c r="C65" s="41" t="s">
        <v>270</v>
      </c>
      <c r="D65" s="84" t="s">
        <v>307</v>
      </c>
      <c r="E65" s="84" t="s">
        <v>307</v>
      </c>
      <c r="F65" s="84" t="s">
        <v>307</v>
      </c>
      <c r="G65" s="40"/>
      <c r="H65" s="40"/>
    </row>
    <row r="66" spans="3:8" x14ac:dyDescent="0.3">
      <c r="C66" s="41" t="s">
        <v>274</v>
      </c>
      <c r="D66" s="84" t="s">
        <v>339</v>
      </c>
      <c r="E66" s="84" t="s">
        <v>339</v>
      </c>
      <c r="F66" s="84" t="s">
        <v>339</v>
      </c>
      <c r="G66" s="40"/>
      <c r="H66" s="40"/>
    </row>
    <row r="67" spans="3:8" x14ac:dyDescent="0.3">
      <c r="C67" s="41" t="s">
        <v>275</v>
      </c>
      <c r="D67" s="84" t="s">
        <v>339</v>
      </c>
      <c r="E67" s="84" t="s">
        <v>339</v>
      </c>
      <c r="F67" s="84" t="s">
        <v>339</v>
      </c>
      <c r="G67" s="40"/>
      <c r="H67" s="40"/>
    </row>
    <row r="68" spans="3:8" ht="43.2" x14ac:dyDescent="0.3">
      <c r="C68" s="41" t="s">
        <v>276</v>
      </c>
      <c r="D68" s="84" t="s">
        <v>339</v>
      </c>
      <c r="E68" s="84" t="s">
        <v>339</v>
      </c>
      <c r="F68" s="84" t="s">
        <v>339</v>
      </c>
      <c r="G68" s="40"/>
      <c r="H68" s="40"/>
    </row>
    <row r="69" spans="3:8" ht="28.8" x14ac:dyDescent="0.3">
      <c r="C69" s="41" t="s">
        <v>271</v>
      </c>
      <c r="D69" s="84" t="s">
        <v>307</v>
      </c>
      <c r="E69" s="84" t="s">
        <v>307</v>
      </c>
      <c r="F69" s="84" t="s">
        <v>307</v>
      </c>
      <c r="G69" s="40"/>
      <c r="H69" s="40"/>
    </row>
    <row r="70" spans="3:8" x14ac:dyDescent="0.3">
      <c r="C70" s="41" t="s">
        <v>272</v>
      </c>
      <c r="D70" s="36"/>
      <c r="E70" s="36"/>
      <c r="F70" s="36"/>
      <c r="G70" s="40"/>
      <c r="H70" s="40"/>
    </row>
    <row r="71" spans="3:8" x14ac:dyDescent="0.3">
      <c r="C71" s="44" t="s">
        <v>277</v>
      </c>
      <c r="D71" s="47" t="s">
        <v>388</v>
      </c>
      <c r="E71" s="47" t="s">
        <v>388</v>
      </c>
      <c r="F71" s="47" t="s">
        <v>388</v>
      </c>
      <c r="G71" s="40"/>
      <c r="H71" s="40"/>
    </row>
    <row r="72" spans="3:8" ht="57.6" x14ac:dyDescent="0.3">
      <c r="C72" s="44" t="s">
        <v>278</v>
      </c>
      <c r="D72" s="47" t="s">
        <v>388</v>
      </c>
      <c r="E72" s="47" t="s">
        <v>388</v>
      </c>
      <c r="F72" s="47" t="s">
        <v>388</v>
      </c>
      <c r="G72" s="40"/>
    </row>
    <row r="73" spans="3:8" ht="28.8" x14ac:dyDescent="0.3">
      <c r="C73" s="44" t="s">
        <v>279</v>
      </c>
      <c r="D73" s="47" t="s">
        <v>388</v>
      </c>
      <c r="E73" s="47" t="s">
        <v>388</v>
      </c>
      <c r="F73" s="47" t="s">
        <v>388</v>
      </c>
      <c r="G73" s="40"/>
    </row>
    <row r="74" spans="3:8" x14ac:dyDescent="0.3">
      <c r="C74" s="44" t="s">
        <v>280</v>
      </c>
      <c r="D74" s="47" t="s">
        <v>388</v>
      </c>
      <c r="E74" s="47" t="s">
        <v>388</v>
      </c>
      <c r="F74" s="47" t="s">
        <v>388</v>
      </c>
      <c r="G74" s="40"/>
    </row>
    <row r="75" spans="3:8" x14ac:dyDescent="0.3">
      <c r="C75" s="44" t="s">
        <v>273</v>
      </c>
      <c r="D75" s="47" t="s">
        <v>388</v>
      </c>
      <c r="E75" s="47" t="s">
        <v>388</v>
      </c>
      <c r="F75" s="47" t="s">
        <v>388</v>
      </c>
      <c r="G75" s="40"/>
    </row>
    <row r="76" spans="3:8" ht="43.2" x14ac:dyDescent="0.3">
      <c r="C76" s="41" t="s">
        <v>282</v>
      </c>
      <c r="D76" s="36"/>
      <c r="E76" s="36"/>
      <c r="F76" s="36"/>
      <c r="G76" s="40"/>
    </row>
    <row r="77" spans="3:8" x14ac:dyDescent="0.3">
      <c r="C77" s="41" t="s">
        <v>281</v>
      </c>
      <c r="D77" s="36"/>
      <c r="E77" s="36"/>
      <c r="F77" s="36"/>
      <c r="G77" s="40"/>
    </row>
    <row r="78" spans="3:8" x14ac:dyDescent="0.3">
      <c r="C78" s="44" t="s">
        <v>283</v>
      </c>
      <c r="D78" s="47" t="s">
        <v>388</v>
      </c>
      <c r="E78" s="47" t="s">
        <v>388</v>
      </c>
      <c r="F78" s="47" t="s">
        <v>388</v>
      </c>
      <c r="G78" s="40"/>
    </row>
    <row r="79" spans="3:8" ht="57.6" x14ac:dyDescent="0.3">
      <c r="C79" s="44" t="s">
        <v>284</v>
      </c>
      <c r="D79" s="47" t="s">
        <v>388</v>
      </c>
      <c r="E79" s="47" t="s">
        <v>388</v>
      </c>
      <c r="F79" s="47" t="s">
        <v>388</v>
      </c>
      <c r="G79" s="40"/>
    </row>
    <row r="80" spans="3:8" x14ac:dyDescent="0.3">
      <c r="C80" s="44" t="s">
        <v>285</v>
      </c>
      <c r="D80" s="47" t="s">
        <v>388</v>
      </c>
      <c r="E80" s="47" t="s">
        <v>388</v>
      </c>
      <c r="F80" s="47" t="s">
        <v>388</v>
      </c>
      <c r="G80" s="40"/>
    </row>
    <row r="81" spans="3:7" x14ac:dyDescent="0.3">
      <c r="C81" s="41"/>
      <c r="D81" s="36"/>
      <c r="E81" s="36"/>
      <c r="F81" s="36"/>
      <c r="G81" s="40"/>
    </row>
    <row r="82" spans="3:7" ht="43.2" x14ac:dyDescent="0.3">
      <c r="C82" s="41" t="s">
        <v>286</v>
      </c>
      <c r="D82" s="36"/>
      <c r="E82" s="36"/>
      <c r="F82" s="36"/>
      <c r="G82" s="40"/>
    </row>
    <row r="83" spans="3:7" x14ac:dyDescent="0.3">
      <c r="C83" s="41" t="s">
        <v>287</v>
      </c>
      <c r="D83" s="36"/>
      <c r="E83" s="36"/>
      <c r="F83" s="36"/>
      <c r="G83" s="40"/>
    </row>
    <row r="84" spans="3:7" x14ac:dyDescent="0.3">
      <c r="C84" s="44" t="s">
        <v>297</v>
      </c>
      <c r="D84" s="47" t="s">
        <v>388</v>
      </c>
      <c r="E84" s="47" t="s">
        <v>388</v>
      </c>
      <c r="F84" s="47" t="s">
        <v>388</v>
      </c>
      <c r="G84" s="40"/>
    </row>
    <row r="85" spans="3:7" x14ac:dyDescent="0.3">
      <c r="C85" s="44" t="s">
        <v>298</v>
      </c>
      <c r="D85" s="47" t="s">
        <v>388</v>
      </c>
      <c r="E85" s="47" t="s">
        <v>388</v>
      </c>
      <c r="F85" s="47" t="s">
        <v>388</v>
      </c>
      <c r="G85" s="40"/>
    </row>
    <row r="86" spans="3:7" ht="57.6" x14ac:dyDescent="0.3">
      <c r="C86" s="44" t="s">
        <v>303</v>
      </c>
      <c r="D86" s="47" t="s">
        <v>388</v>
      </c>
      <c r="E86" s="47" t="s">
        <v>388</v>
      </c>
      <c r="F86" s="47" t="s">
        <v>388</v>
      </c>
      <c r="G86" s="40"/>
    </row>
    <row r="87" spans="3:7" x14ac:dyDescent="0.3">
      <c r="C87" s="44" t="s">
        <v>299</v>
      </c>
      <c r="D87" s="47" t="s">
        <v>388</v>
      </c>
      <c r="E87" s="47" t="s">
        <v>388</v>
      </c>
      <c r="F87" s="47" t="s">
        <v>388</v>
      </c>
      <c r="G87" s="40"/>
    </row>
    <row r="88" spans="3:7" x14ac:dyDescent="0.3">
      <c r="C88" s="41"/>
      <c r="D88" s="36"/>
      <c r="E88" s="36"/>
      <c r="F88" s="36"/>
      <c r="G88" s="40"/>
    </row>
    <row r="89" spans="3:7" x14ac:dyDescent="0.3">
      <c r="C89" s="41" t="s">
        <v>304</v>
      </c>
      <c r="D89" s="84" t="s">
        <v>339</v>
      </c>
      <c r="E89" s="84" t="s">
        <v>339</v>
      </c>
      <c r="F89" s="84" t="s">
        <v>339</v>
      </c>
      <c r="G89" s="40"/>
    </row>
    <row r="90" spans="3:7" ht="28.8" x14ac:dyDescent="0.3">
      <c r="C90" s="41" t="s">
        <v>288</v>
      </c>
      <c r="D90" s="36"/>
      <c r="E90" s="36"/>
      <c r="F90" s="36"/>
      <c r="G90" s="40"/>
    </row>
    <row r="91" spans="3:7" x14ac:dyDescent="0.3">
      <c r="C91" s="56" t="s">
        <v>300</v>
      </c>
      <c r="D91" s="84" t="s">
        <v>339</v>
      </c>
      <c r="E91" s="84" t="s">
        <v>339</v>
      </c>
      <c r="F91" s="84" t="s">
        <v>339</v>
      </c>
      <c r="G91" s="40"/>
    </row>
    <row r="92" spans="3:7" x14ac:dyDescent="0.3">
      <c r="C92" s="56" t="s">
        <v>301</v>
      </c>
      <c r="D92" s="84" t="s">
        <v>339</v>
      </c>
      <c r="E92" s="84" t="s">
        <v>339</v>
      </c>
      <c r="F92" s="84" t="s">
        <v>339</v>
      </c>
      <c r="G92" s="40"/>
    </row>
    <row r="93" spans="3:7" ht="28.8" x14ac:dyDescent="0.3">
      <c r="C93" s="41" t="s">
        <v>302</v>
      </c>
      <c r="D93" s="84" t="s">
        <v>343</v>
      </c>
      <c r="E93" s="84" t="s">
        <v>343</v>
      </c>
      <c r="F93" s="84" t="s">
        <v>343</v>
      </c>
      <c r="G93" s="40"/>
    </row>
    <row r="94" spans="3:7" x14ac:dyDescent="0.3">
      <c r="C94" s="41" t="s">
        <v>289</v>
      </c>
      <c r="D94" s="49" t="s">
        <v>307</v>
      </c>
      <c r="E94" s="49" t="s">
        <v>307</v>
      </c>
      <c r="F94" s="49" t="s">
        <v>307</v>
      </c>
      <c r="G94" s="40"/>
    </row>
    <row r="95" spans="3:7" x14ac:dyDescent="0.3">
      <c r="C95" s="41" t="s">
        <v>290</v>
      </c>
      <c r="D95" s="84" t="s">
        <v>339</v>
      </c>
      <c r="E95" s="84" t="s">
        <v>339</v>
      </c>
      <c r="F95" s="84" t="s">
        <v>339</v>
      </c>
      <c r="G95" s="40"/>
    </row>
    <row r="96" spans="3:7" x14ac:dyDescent="0.3">
      <c r="C96" s="41" t="s">
        <v>291</v>
      </c>
      <c r="D96" s="84" t="s">
        <v>339</v>
      </c>
      <c r="E96" s="84" t="s">
        <v>339</v>
      </c>
      <c r="F96" s="84" t="s">
        <v>339</v>
      </c>
      <c r="G96" s="40"/>
    </row>
    <row r="97" spans="2:7" x14ac:dyDescent="0.3">
      <c r="C97" s="41" t="s">
        <v>292</v>
      </c>
      <c r="D97" s="49" t="s">
        <v>307</v>
      </c>
      <c r="E97" s="49" t="s">
        <v>307</v>
      </c>
      <c r="F97" s="49" t="s">
        <v>307</v>
      </c>
      <c r="G97" s="40"/>
    </row>
    <row r="98" spans="2:7" ht="28.8" x14ac:dyDescent="0.3">
      <c r="C98" s="41" t="s">
        <v>293</v>
      </c>
      <c r="D98" s="49" t="s">
        <v>388</v>
      </c>
      <c r="E98" s="49" t="s">
        <v>388</v>
      </c>
      <c r="F98" s="49" t="s">
        <v>388</v>
      </c>
      <c r="G98" s="40"/>
    </row>
    <row r="99" spans="2:7" x14ac:dyDescent="0.3">
      <c r="C99" s="38"/>
      <c r="D99" s="12"/>
      <c r="E99" s="12"/>
      <c r="F99" s="12"/>
      <c r="G99" s="40"/>
    </row>
    <row r="100" spans="2:7" x14ac:dyDescent="0.3">
      <c r="C100" s="38"/>
      <c r="D100" s="12"/>
      <c r="E100" s="12"/>
      <c r="F100" s="12"/>
      <c r="G100" s="40"/>
    </row>
    <row r="101" spans="2:7" x14ac:dyDescent="0.3">
      <c r="C101" s="38"/>
      <c r="D101" s="12"/>
      <c r="E101" s="12"/>
      <c r="F101" s="12"/>
      <c r="G101" s="40"/>
    </row>
    <row r="102" spans="2:7" x14ac:dyDescent="0.3">
      <c r="B102" s="98" t="s">
        <v>401</v>
      </c>
      <c r="D102" s="12"/>
      <c r="E102" s="12"/>
      <c r="F102" s="12"/>
      <c r="G102" s="40"/>
    </row>
    <row r="103" spans="2:7" x14ac:dyDescent="0.3">
      <c r="B103" s="98"/>
      <c r="D103" s="12"/>
      <c r="E103" s="12"/>
      <c r="F103" s="12"/>
      <c r="G103" s="40"/>
    </row>
    <row r="104" spans="2:7" ht="43.2" x14ac:dyDescent="0.3">
      <c r="C104" s="38" t="s">
        <v>402</v>
      </c>
      <c r="D104" s="49" t="s">
        <v>388</v>
      </c>
      <c r="E104" s="12"/>
      <c r="F104" s="12"/>
      <c r="G104" s="40"/>
    </row>
    <row r="105" spans="2:7" x14ac:dyDescent="0.3">
      <c r="C105" s="38" t="s">
        <v>403</v>
      </c>
      <c r="D105" s="12"/>
      <c r="E105" s="12"/>
      <c r="F105" s="12"/>
      <c r="G105" s="40"/>
    </row>
    <row r="106" spans="2:7" x14ac:dyDescent="0.3">
      <c r="C106" s="12"/>
      <c r="D106" s="12"/>
      <c r="E106" s="12"/>
      <c r="F106" s="12"/>
      <c r="G106" s="40"/>
    </row>
    <row r="107" spans="2:7" x14ac:dyDescent="0.3">
      <c r="C107" s="12"/>
      <c r="D107" s="12"/>
      <c r="E107" s="12"/>
      <c r="F107" s="12"/>
      <c r="G107" s="40"/>
    </row>
    <row r="108" spans="2:7" x14ac:dyDescent="0.3">
      <c r="C108" s="12"/>
      <c r="D108" s="12"/>
      <c r="E108" s="12"/>
      <c r="F108" s="12"/>
      <c r="G108" s="40"/>
    </row>
    <row r="109" spans="2:7" x14ac:dyDescent="0.3">
      <c r="C109" s="12"/>
      <c r="D109" s="12"/>
      <c r="E109" s="12"/>
      <c r="F109" s="12"/>
      <c r="G109" s="40"/>
    </row>
    <row r="110" spans="2:7" x14ac:dyDescent="0.3">
      <c r="G110" s="40"/>
    </row>
    <row r="111" spans="2:7" x14ac:dyDescent="0.3">
      <c r="G111" s="40"/>
    </row>
    <row r="112" spans="2:7" x14ac:dyDescent="0.3">
      <c r="G112" s="40"/>
    </row>
    <row r="113" spans="7:7" x14ac:dyDescent="0.3">
      <c r="G113" s="40"/>
    </row>
    <row r="114" spans="7:7" x14ac:dyDescent="0.3">
      <c r="G114"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3" workbookViewId="0">
      <selection activeCell="D39" sqref="D39:F44"/>
    </sheetView>
  </sheetViews>
  <sheetFormatPr defaultRowHeight="14.4" x14ac:dyDescent="0.3"/>
  <cols>
    <col min="3" max="3" width="106.5546875" customWidth="1"/>
    <col min="4" max="4" width="29.44140625" bestFit="1" customWidth="1"/>
    <col min="5" max="5" width="16.88671875" customWidth="1"/>
    <col min="6" max="6" width="19.109375" customWidth="1"/>
    <col min="7" max="7" width="15.5546875" customWidth="1"/>
    <col min="8" max="8" width="17.6640625" customWidth="1"/>
  </cols>
  <sheetData>
    <row r="1" spans="1:3" x14ac:dyDescent="0.3">
      <c r="A1" t="s">
        <v>157</v>
      </c>
    </row>
    <row r="3" spans="1:3" x14ac:dyDescent="0.3">
      <c r="B3" s="5" t="s">
        <v>173</v>
      </c>
    </row>
    <row r="4" spans="1:3" ht="57.6" x14ac:dyDescent="0.3">
      <c r="B4" s="33" t="s">
        <v>174</v>
      </c>
      <c r="C4" s="12" t="s">
        <v>177</v>
      </c>
    </row>
    <row r="5" spans="1:3" x14ac:dyDescent="0.3">
      <c r="C5" s="12"/>
    </row>
    <row r="6" spans="1:3" x14ac:dyDescent="0.3">
      <c r="C6" s="12" t="s">
        <v>175</v>
      </c>
    </row>
    <row r="7" spans="1:3" x14ac:dyDescent="0.3">
      <c r="C7" s="12"/>
    </row>
    <row r="8" spans="1:3" ht="43.2" x14ac:dyDescent="0.3">
      <c r="C8" s="12" t="s">
        <v>176</v>
      </c>
    </row>
    <row r="9" spans="1:3" x14ac:dyDescent="0.3">
      <c r="C9" s="12"/>
    </row>
    <row r="10" spans="1:3" x14ac:dyDescent="0.3">
      <c r="C10" s="12"/>
    </row>
    <row r="11" spans="1:3" x14ac:dyDescent="0.3">
      <c r="C11" s="12"/>
    </row>
    <row r="12" spans="1:3" ht="18" x14ac:dyDescent="0.35">
      <c r="B12" s="7" t="s">
        <v>178</v>
      </c>
      <c r="C12" s="12"/>
    </row>
    <row r="13" spans="1:3" x14ac:dyDescent="0.3">
      <c r="C13" t="s">
        <v>179</v>
      </c>
    </row>
    <row r="15" spans="1:3" x14ac:dyDescent="0.3">
      <c r="B15" s="35" t="s">
        <v>180</v>
      </c>
      <c r="C15" s="12"/>
    </row>
    <row r="16" spans="1:3" x14ac:dyDescent="0.3">
      <c r="B16" s="5"/>
      <c r="C16" s="12"/>
    </row>
    <row r="17" spans="2:4" x14ac:dyDescent="0.3">
      <c r="B17">
        <v>51</v>
      </c>
      <c r="C17" t="s">
        <v>183</v>
      </c>
      <c r="D17" s="51" t="s">
        <v>156</v>
      </c>
    </row>
    <row r="18" spans="2:4" x14ac:dyDescent="0.3">
      <c r="C18" t="s">
        <v>181</v>
      </c>
      <c r="D18" s="51" t="s">
        <v>157</v>
      </c>
    </row>
    <row r="20" spans="2:4" x14ac:dyDescent="0.3">
      <c r="B20">
        <v>52</v>
      </c>
      <c r="C20" t="s">
        <v>305</v>
      </c>
      <c r="D20" s="51" t="s">
        <v>152</v>
      </c>
    </row>
    <row r="21" spans="2:4" x14ac:dyDescent="0.3">
      <c r="D21" s="19"/>
    </row>
    <row r="22" spans="2:4" x14ac:dyDescent="0.3">
      <c r="B22">
        <v>53</v>
      </c>
      <c r="C22" t="s">
        <v>184</v>
      </c>
      <c r="D22" s="51" t="s">
        <v>388</v>
      </c>
    </row>
    <row r="23" spans="2:4" x14ac:dyDescent="0.3">
      <c r="D23" s="19"/>
    </row>
    <row r="24" spans="2:4" x14ac:dyDescent="0.3">
      <c r="B24">
        <v>54</v>
      </c>
      <c r="C24" t="s">
        <v>185</v>
      </c>
      <c r="D24" s="51" t="s">
        <v>153</v>
      </c>
    </row>
    <row r="25" spans="2:4" ht="28.8" x14ac:dyDescent="0.3">
      <c r="C25" s="12" t="s">
        <v>182</v>
      </c>
      <c r="D25" s="19"/>
    </row>
    <row r="26" spans="2:4" x14ac:dyDescent="0.3">
      <c r="C26" s="34" t="s">
        <v>186</v>
      </c>
      <c r="D26" s="51" t="s">
        <v>153</v>
      </c>
    </row>
    <row r="27" spans="2:4" x14ac:dyDescent="0.3">
      <c r="C27" s="34" t="s">
        <v>187</v>
      </c>
      <c r="D27" s="51" t="s">
        <v>153</v>
      </c>
    </row>
    <row r="28" spans="2:4" x14ac:dyDescent="0.3">
      <c r="C28" s="34" t="s">
        <v>188</v>
      </c>
      <c r="D28" s="51" t="s">
        <v>153</v>
      </c>
    </row>
    <row r="29" spans="2:4" x14ac:dyDescent="0.3">
      <c r="C29" s="34" t="s">
        <v>189</v>
      </c>
      <c r="D29" s="51" t="s">
        <v>153</v>
      </c>
    </row>
    <row r="30" spans="2:4" x14ac:dyDescent="0.3">
      <c r="C30" s="12"/>
      <c r="D30" s="19"/>
    </row>
    <row r="31" spans="2:4" x14ac:dyDescent="0.3">
      <c r="C31" s="12"/>
    </row>
    <row r="32" spans="2:4" x14ac:dyDescent="0.3">
      <c r="B32" s="35" t="s">
        <v>190</v>
      </c>
      <c r="C32" s="12"/>
    </row>
    <row r="33" spans="2:9" x14ac:dyDescent="0.3">
      <c r="B33" s="5"/>
      <c r="C33" s="12"/>
    </row>
    <row r="34" spans="2:9" x14ac:dyDescent="0.3">
      <c r="B34">
        <v>55</v>
      </c>
      <c r="C34" s="10" t="s">
        <v>203</v>
      </c>
    </row>
    <row r="35" spans="2:9" x14ac:dyDescent="0.3">
      <c r="C35" s="12"/>
      <c r="D35" s="2" t="s">
        <v>191</v>
      </c>
      <c r="E35" s="2" t="s">
        <v>192</v>
      </c>
      <c r="F35" s="2" t="s">
        <v>193</v>
      </c>
    </row>
    <row r="36" spans="2:9" x14ac:dyDescent="0.3">
      <c r="C36" s="12" t="s">
        <v>194</v>
      </c>
      <c r="D36" s="82">
        <v>885721000</v>
      </c>
      <c r="E36" s="82">
        <v>876151000</v>
      </c>
      <c r="F36" s="82">
        <v>920535000</v>
      </c>
      <c r="G36" s="77"/>
      <c r="H36" s="77"/>
      <c r="I36" s="77"/>
    </row>
    <row r="37" spans="2:9" ht="28.8" x14ac:dyDescent="0.3">
      <c r="C37" s="12" t="s">
        <v>195</v>
      </c>
      <c r="D37" s="47" t="s">
        <v>388</v>
      </c>
      <c r="E37" s="47" t="s">
        <v>388</v>
      </c>
      <c r="F37" s="47" t="s">
        <v>388</v>
      </c>
    </row>
    <row r="38" spans="2:9" ht="28.8" x14ac:dyDescent="0.3">
      <c r="C38" s="12" t="s">
        <v>196</v>
      </c>
      <c r="D38" s="47" t="s">
        <v>388</v>
      </c>
      <c r="E38" s="47" t="s">
        <v>388</v>
      </c>
      <c r="F38" s="47" t="s">
        <v>388</v>
      </c>
    </row>
    <row r="39" spans="2:9" x14ac:dyDescent="0.3">
      <c r="C39" s="12" t="s">
        <v>197</v>
      </c>
      <c r="D39" s="83">
        <v>9</v>
      </c>
      <c r="E39" s="83">
        <v>9</v>
      </c>
      <c r="F39" s="83">
        <v>13</v>
      </c>
      <c r="G39" s="100" t="s">
        <v>407</v>
      </c>
    </row>
    <row r="40" spans="2:9" x14ac:dyDescent="0.3">
      <c r="C40" s="12" t="s">
        <v>198</v>
      </c>
      <c r="D40" s="83">
        <v>9</v>
      </c>
      <c r="E40" s="83">
        <v>9</v>
      </c>
      <c r="F40" s="83">
        <v>13</v>
      </c>
      <c r="G40" s="100" t="s">
        <v>407</v>
      </c>
    </row>
    <row r="41" spans="2:9" x14ac:dyDescent="0.3">
      <c r="C41" s="12" t="s">
        <v>199</v>
      </c>
      <c r="D41" s="83">
        <v>5.8999999999999999E-3</v>
      </c>
      <c r="E41" s="83">
        <v>6.4000000000000003E-3</v>
      </c>
      <c r="F41" s="83">
        <v>7.0000000000000001E-3</v>
      </c>
      <c r="G41" s="100" t="s">
        <v>408</v>
      </c>
    </row>
    <row r="42" spans="2:9" x14ac:dyDescent="0.3">
      <c r="C42" s="12" t="s">
        <v>200</v>
      </c>
      <c r="D42" s="83">
        <v>85222360.569999993</v>
      </c>
      <c r="E42" s="83">
        <v>5084675.1100000003</v>
      </c>
      <c r="F42" s="83">
        <v>24391130.629999999</v>
      </c>
      <c r="G42" s="100" t="s">
        <v>409</v>
      </c>
    </row>
    <row r="43" spans="2:9" x14ac:dyDescent="0.3">
      <c r="C43" s="12" t="s">
        <v>201</v>
      </c>
      <c r="D43" s="83">
        <v>85222360.569999993</v>
      </c>
      <c r="E43" s="83">
        <v>31335039.629999999</v>
      </c>
      <c r="F43" s="83">
        <v>24391130.629999999</v>
      </c>
      <c r="G43" s="100" t="s">
        <v>410</v>
      </c>
    </row>
    <row r="44" spans="2:9" x14ac:dyDescent="0.3">
      <c r="C44" s="12" t="s">
        <v>202</v>
      </c>
      <c r="D44" s="83">
        <v>0</v>
      </c>
      <c r="E44" s="83">
        <v>0</v>
      </c>
      <c r="F44" s="83">
        <v>0</v>
      </c>
      <c r="H44" s="99" t="s">
        <v>417</v>
      </c>
    </row>
    <row r="45" spans="2:9" x14ac:dyDescent="0.3">
      <c r="H45" s="31"/>
    </row>
    <row r="48" spans="2:9" x14ac:dyDescent="0.3">
      <c r="B48" s="35" t="s">
        <v>204</v>
      </c>
    </row>
    <row r="49" spans="2:8" x14ac:dyDescent="0.3">
      <c r="B49" s="35"/>
    </row>
    <row r="50" spans="2:8" ht="28.8" x14ac:dyDescent="0.3">
      <c r="B50">
        <v>56</v>
      </c>
      <c r="C50" s="12" t="s">
        <v>208</v>
      </c>
      <c r="D50" s="47" t="s">
        <v>153</v>
      </c>
    </row>
    <row r="51" spans="2:8" ht="57.6" x14ac:dyDescent="0.3">
      <c r="C51" s="12" t="s">
        <v>209</v>
      </c>
    </row>
    <row r="52" spans="2:8" ht="61.5" customHeight="1" x14ac:dyDescent="0.3">
      <c r="C52" s="12" t="s">
        <v>210</v>
      </c>
    </row>
    <row r="53" spans="2:8" ht="28.8" x14ac:dyDescent="0.3">
      <c r="C53" s="12" t="s">
        <v>211</v>
      </c>
    </row>
    <row r="55" spans="2:8" ht="28.8" x14ac:dyDescent="0.3">
      <c r="D55" s="36" t="s">
        <v>212</v>
      </c>
      <c r="E55" s="36" t="s">
        <v>213</v>
      </c>
      <c r="F55" s="36" t="s">
        <v>214</v>
      </c>
      <c r="G55" s="36" t="s">
        <v>215</v>
      </c>
      <c r="H55" s="36" t="s">
        <v>205</v>
      </c>
    </row>
    <row r="56" spans="2:8" x14ac:dyDescent="0.3">
      <c r="C56" s="5" t="s">
        <v>206</v>
      </c>
    </row>
    <row r="57" spans="2:8" x14ac:dyDescent="0.3">
      <c r="C57" s="37" t="s">
        <v>217</v>
      </c>
      <c r="D57" s="43"/>
      <c r="E57" s="43"/>
      <c r="F57" s="43"/>
      <c r="G57" s="43"/>
      <c r="H57" s="43"/>
    </row>
    <row r="58" spans="2:8" x14ac:dyDescent="0.3">
      <c r="C58" s="37" t="s">
        <v>218</v>
      </c>
      <c r="D58" s="43"/>
      <c r="E58" s="43"/>
      <c r="F58" s="43"/>
      <c r="G58" s="43"/>
      <c r="H58" s="43"/>
    </row>
    <row r="59" spans="2:8" x14ac:dyDescent="0.3">
      <c r="C59" s="37" t="s">
        <v>219</v>
      </c>
      <c r="D59" s="43"/>
      <c r="E59" s="43"/>
      <c r="F59" s="43"/>
      <c r="G59" s="43"/>
      <c r="H59" s="43"/>
    </row>
    <row r="60" spans="2:8" x14ac:dyDescent="0.3">
      <c r="C60" s="37" t="s">
        <v>220</v>
      </c>
      <c r="D60" s="43"/>
      <c r="E60" s="43"/>
      <c r="F60" s="43"/>
      <c r="G60" s="43"/>
      <c r="H60" s="43"/>
    </row>
    <row r="61" spans="2:8" x14ac:dyDescent="0.3">
      <c r="C61" s="37"/>
    </row>
    <row r="62" spans="2:8" x14ac:dyDescent="0.3">
      <c r="C62" s="5" t="s">
        <v>207</v>
      </c>
    </row>
    <row r="63" spans="2:8" x14ac:dyDescent="0.3">
      <c r="C63" s="37" t="s">
        <v>217</v>
      </c>
      <c r="D63" s="43"/>
      <c r="E63" s="43"/>
      <c r="F63" s="43"/>
      <c r="G63" s="43"/>
      <c r="H63" s="43"/>
    </row>
    <row r="64" spans="2:8" x14ac:dyDescent="0.3">
      <c r="C64" s="37" t="s">
        <v>221</v>
      </c>
      <c r="D64" s="43"/>
      <c r="E64" s="43"/>
      <c r="F64" s="43"/>
      <c r="G64" s="43"/>
      <c r="H64" s="43"/>
    </row>
    <row r="65" spans="2:8" x14ac:dyDescent="0.3">
      <c r="C65" s="37" t="s">
        <v>222</v>
      </c>
      <c r="D65" s="43"/>
      <c r="E65" s="43"/>
      <c r="F65" s="43"/>
      <c r="G65" s="43"/>
      <c r="H65" s="43"/>
    </row>
    <row r="66" spans="2:8" x14ac:dyDescent="0.3">
      <c r="C66" s="37" t="s">
        <v>223</v>
      </c>
      <c r="D66" s="43"/>
      <c r="E66" s="43"/>
      <c r="F66" s="43"/>
      <c r="G66" s="43"/>
      <c r="H66" s="43"/>
    </row>
    <row r="68" spans="2:8" x14ac:dyDescent="0.3">
      <c r="B68">
        <v>57</v>
      </c>
      <c r="C68" t="s">
        <v>224</v>
      </c>
      <c r="D68" s="47" t="s">
        <v>153</v>
      </c>
    </row>
    <row r="69" spans="2:8" x14ac:dyDescent="0.3">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4" x14ac:dyDescent="0.3"/>
  <cols>
    <col min="3" max="3" width="96.44140625" customWidth="1"/>
    <col min="4" max="6" width="18.88671875" customWidth="1"/>
    <col min="7" max="7" width="45.5546875" customWidth="1"/>
    <col min="12" max="12" width="3.6640625" customWidth="1"/>
  </cols>
  <sheetData>
    <row r="1" spans="1:8" x14ac:dyDescent="0.3">
      <c r="A1" t="s">
        <v>157</v>
      </c>
    </row>
    <row r="4" spans="1:8" x14ac:dyDescent="0.3">
      <c r="B4" t="s">
        <v>216</v>
      </c>
    </row>
    <row r="5" spans="1:8" x14ac:dyDescent="0.3">
      <c r="B5" s="40">
        <v>58</v>
      </c>
      <c r="C5" s="12" t="s">
        <v>236</v>
      </c>
      <c r="D5" s="47" t="s">
        <v>388</v>
      </c>
    </row>
    <row r="6" spans="1:8" x14ac:dyDescent="0.3">
      <c r="B6" s="40"/>
      <c r="C6" s="12"/>
      <c r="D6" s="48"/>
    </row>
    <row r="7" spans="1:8" x14ac:dyDescent="0.3">
      <c r="B7" s="40">
        <v>59</v>
      </c>
      <c r="C7" s="12" t="s">
        <v>237</v>
      </c>
      <c r="D7" s="48"/>
      <c r="E7" s="40"/>
      <c r="F7" s="40"/>
      <c r="G7" s="40"/>
      <c r="H7" s="40"/>
    </row>
    <row r="8" spans="1:8" ht="28.8" x14ac:dyDescent="0.3">
      <c r="B8" s="40"/>
      <c r="C8" s="12" t="s">
        <v>244</v>
      </c>
      <c r="D8" s="48"/>
      <c r="E8" s="40"/>
      <c r="F8" s="40"/>
      <c r="G8" s="40"/>
      <c r="H8" s="40"/>
    </row>
    <row r="9" spans="1:8" ht="28.8" x14ac:dyDescent="0.3">
      <c r="B9" s="40"/>
      <c r="C9" s="42" t="s">
        <v>306</v>
      </c>
      <c r="D9" s="47">
        <v>32</v>
      </c>
      <c r="E9" s="40"/>
      <c r="F9" s="40"/>
      <c r="G9" s="40"/>
      <c r="H9" s="40"/>
    </row>
    <row r="10" spans="1:8" x14ac:dyDescent="0.3">
      <c r="B10" s="40"/>
      <c r="C10" s="42" t="s">
        <v>226</v>
      </c>
      <c r="D10" s="47">
        <v>8</v>
      </c>
      <c r="E10" s="40"/>
      <c r="F10" s="40"/>
      <c r="G10" s="40"/>
      <c r="H10" s="40"/>
    </row>
    <row r="11" spans="1:8" x14ac:dyDescent="0.3">
      <c r="B11" s="40"/>
      <c r="C11" s="12"/>
      <c r="D11" s="48"/>
      <c r="E11" s="40"/>
      <c r="F11" s="40"/>
      <c r="G11" s="40"/>
      <c r="H11" s="40"/>
    </row>
    <row r="12" spans="1:8" ht="28.8" x14ac:dyDescent="0.3">
      <c r="B12" s="40">
        <v>60</v>
      </c>
      <c r="C12" s="12" t="s">
        <v>308</v>
      </c>
      <c r="D12" s="47">
        <v>0</v>
      </c>
      <c r="E12" s="40"/>
      <c r="F12" s="40"/>
      <c r="G12" s="40"/>
      <c r="H12" s="40"/>
    </row>
    <row r="13" spans="1:8" x14ac:dyDescent="0.3">
      <c r="B13" s="40"/>
      <c r="C13" s="12"/>
      <c r="D13" s="48"/>
      <c r="E13" s="40"/>
      <c r="F13" s="40"/>
      <c r="G13" s="40"/>
      <c r="H13" s="40"/>
    </row>
    <row r="14" spans="1:8" ht="28.8" x14ac:dyDescent="0.3">
      <c r="B14" s="40">
        <v>61</v>
      </c>
      <c r="C14" s="12" t="s">
        <v>243</v>
      </c>
      <c r="D14" s="48"/>
      <c r="E14" s="40"/>
    </row>
    <row r="15" spans="1:8" ht="43.2" x14ac:dyDescent="0.3">
      <c r="B15" s="40"/>
      <c r="C15" s="12" t="s">
        <v>238</v>
      </c>
      <c r="D15" s="48"/>
      <c r="E15" s="40"/>
    </row>
    <row r="16" spans="1:8" x14ac:dyDescent="0.3">
      <c r="B16" s="40"/>
      <c r="C16" s="12" t="s">
        <v>245</v>
      </c>
      <c r="D16" s="48"/>
      <c r="E16" s="40"/>
      <c r="F16" s="40"/>
      <c r="G16" s="40"/>
      <c r="H16" s="40"/>
    </row>
    <row r="17" spans="2:22" ht="43.2" x14ac:dyDescent="0.3">
      <c r="B17" s="40"/>
      <c r="C17" s="38" t="s">
        <v>309</v>
      </c>
      <c r="D17" s="47">
        <v>0</v>
      </c>
      <c r="E17" s="40"/>
      <c r="F17" s="40"/>
      <c r="G17" s="40"/>
      <c r="H17" s="40"/>
    </row>
    <row r="18" spans="2:22" ht="43.2" x14ac:dyDescent="0.3">
      <c r="B18" s="40"/>
      <c r="C18" s="38" t="s">
        <v>239</v>
      </c>
      <c r="D18" s="47">
        <v>0</v>
      </c>
      <c r="E18" s="40"/>
      <c r="F18" s="40"/>
      <c r="G18" s="40"/>
      <c r="H18" s="40"/>
    </row>
    <row r="19" spans="2:22" ht="28.8" x14ac:dyDescent="0.3">
      <c r="B19" s="40"/>
      <c r="C19" s="38" t="s">
        <v>228</v>
      </c>
      <c r="D19" s="47">
        <v>0</v>
      </c>
      <c r="E19" s="40"/>
      <c r="F19" s="40"/>
      <c r="G19" s="40"/>
      <c r="H19" s="40"/>
    </row>
    <row r="20" spans="2:22" ht="28.8" x14ac:dyDescent="0.3">
      <c r="B20" s="40"/>
      <c r="C20" s="38" t="s">
        <v>240</v>
      </c>
      <c r="D20" s="47">
        <v>0</v>
      </c>
      <c r="E20" s="40"/>
      <c r="F20" s="40"/>
      <c r="G20" s="40"/>
      <c r="H20" s="40"/>
    </row>
    <row r="21" spans="2:22" x14ac:dyDescent="0.3">
      <c r="B21" s="40"/>
      <c r="C21" s="12"/>
      <c r="D21" s="48"/>
      <c r="E21" s="40"/>
      <c r="F21" s="40"/>
      <c r="G21" s="40"/>
      <c r="H21" s="40"/>
    </row>
    <row r="22" spans="2:22" x14ac:dyDescent="0.3">
      <c r="B22" s="40">
        <v>62</v>
      </c>
      <c r="C22" s="12" t="s">
        <v>242</v>
      </c>
      <c r="D22" s="48"/>
      <c r="E22" s="40"/>
      <c r="F22" s="40"/>
      <c r="G22" s="40"/>
      <c r="H22" s="40"/>
    </row>
    <row r="23" spans="2:22" ht="72" x14ac:dyDescent="0.3">
      <c r="B23" s="40"/>
      <c r="C23" s="12" t="s">
        <v>241</v>
      </c>
      <c r="D23" s="48"/>
      <c r="E23" s="40"/>
    </row>
    <row r="24" spans="2:22" x14ac:dyDescent="0.3">
      <c r="C24" s="12"/>
      <c r="D24" s="48" t="s">
        <v>227</v>
      </c>
      <c r="E24" s="40"/>
      <c r="F24" s="40"/>
    </row>
    <row r="25" spans="2:22" x14ac:dyDescent="0.3">
      <c r="C25" s="39" t="s">
        <v>229</v>
      </c>
      <c r="D25" s="83">
        <v>0</v>
      </c>
      <c r="E25" s="40"/>
      <c r="F25" s="40"/>
    </row>
    <row r="26" spans="2:22" x14ac:dyDescent="0.3">
      <c r="C26" s="39" t="s">
        <v>230</v>
      </c>
      <c r="D26" s="83">
        <v>0</v>
      </c>
      <c r="E26" s="40"/>
      <c r="F26" s="40"/>
    </row>
    <row r="27" spans="2:22" x14ac:dyDescent="0.3">
      <c r="C27" s="39" t="s">
        <v>231</v>
      </c>
      <c r="D27" s="83">
        <v>100</v>
      </c>
      <c r="E27" s="40"/>
      <c r="F27" s="40"/>
      <c r="H27" s="71"/>
      <c r="I27" s="70" t="s">
        <v>345</v>
      </c>
      <c r="J27" s="72"/>
      <c r="K27" s="72"/>
      <c r="L27" s="72"/>
      <c r="M27" s="72"/>
      <c r="N27" s="72"/>
      <c r="O27" s="72"/>
      <c r="P27" s="72"/>
      <c r="Q27" s="72"/>
      <c r="R27" s="72"/>
      <c r="S27" s="72"/>
      <c r="T27" s="72"/>
      <c r="U27" s="72"/>
      <c r="V27" s="73"/>
    </row>
    <row r="28" spans="2:22" x14ac:dyDescent="0.3">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
      <c r="E32" s="40"/>
      <c r="F32" s="40"/>
      <c r="H32" s="62">
        <v>5</v>
      </c>
      <c r="I32" s="63" t="s">
        <v>314</v>
      </c>
      <c r="J32" s="64"/>
      <c r="K32" s="64"/>
      <c r="L32" s="64"/>
      <c r="M32" s="64"/>
      <c r="N32" s="64"/>
      <c r="O32" s="64"/>
      <c r="P32" s="64"/>
      <c r="Q32" s="64"/>
      <c r="R32" s="64"/>
      <c r="S32" s="64"/>
      <c r="T32" s="64"/>
      <c r="U32" s="64"/>
      <c r="V32" s="65"/>
    </row>
    <row r="33" spans="2:22" x14ac:dyDescent="0.3">
      <c r="H33" s="62">
        <v>6</v>
      </c>
      <c r="I33" s="63" t="s">
        <v>315</v>
      </c>
      <c r="J33" s="64"/>
      <c r="K33" s="64"/>
      <c r="L33" s="64"/>
      <c r="M33" s="64"/>
      <c r="N33" s="64"/>
      <c r="O33" s="64"/>
      <c r="P33" s="64"/>
      <c r="Q33" s="64"/>
      <c r="R33" s="64"/>
      <c r="S33" s="64"/>
      <c r="T33" s="64"/>
      <c r="U33" s="64"/>
      <c r="V33" s="65"/>
    </row>
    <row r="34" spans="2:22" x14ac:dyDescent="0.3">
      <c r="B34" s="35" t="s">
        <v>246</v>
      </c>
      <c r="H34" s="62">
        <v>7</v>
      </c>
      <c r="I34" s="63" t="s">
        <v>316</v>
      </c>
      <c r="J34" s="64"/>
      <c r="K34" s="64"/>
      <c r="L34" s="64"/>
      <c r="M34" s="64"/>
      <c r="N34" s="64"/>
      <c r="O34" s="64"/>
      <c r="P34" s="64"/>
      <c r="Q34" s="64"/>
      <c r="R34" s="64"/>
      <c r="S34" s="64"/>
      <c r="T34" s="64"/>
      <c r="U34" s="64"/>
      <c r="V34" s="65"/>
    </row>
    <row r="35" spans="2:22" x14ac:dyDescent="0.3">
      <c r="B35" s="35"/>
      <c r="H35" s="62">
        <v>8</v>
      </c>
      <c r="I35" s="63" t="s">
        <v>317</v>
      </c>
      <c r="J35" s="64"/>
      <c r="K35" s="64"/>
      <c r="L35" s="64"/>
      <c r="M35" s="64"/>
      <c r="N35" s="64"/>
      <c r="O35" s="64"/>
      <c r="P35" s="64"/>
      <c r="Q35" s="64"/>
      <c r="R35" s="64"/>
      <c r="S35" s="64"/>
      <c r="T35" s="64"/>
      <c r="U35" s="64"/>
      <c r="V35" s="65"/>
    </row>
    <row r="36" spans="2:22" x14ac:dyDescent="0.3">
      <c r="B36">
        <v>63</v>
      </c>
      <c r="C36" t="s">
        <v>247</v>
      </c>
      <c r="H36" s="62">
        <v>9</v>
      </c>
      <c r="I36" s="63" t="s">
        <v>318</v>
      </c>
      <c r="J36" s="64"/>
      <c r="K36" s="64"/>
      <c r="L36" s="64"/>
      <c r="M36" s="64"/>
      <c r="N36" s="64"/>
      <c r="O36" s="64"/>
      <c r="P36" s="64"/>
      <c r="Q36" s="64"/>
      <c r="R36" s="64"/>
      <c r="S36" s="64"/>
      <c r="T36" s="64"/>
      <c r="U36" s="64"/>
      <c r="V36" s="65"/>
    </row>
    <row r="37" spans="2:22" x14ac:dyDescent="0.3">
      <c r="D37" t="s">
        <v>294</v>
      </c>
      <c r="E37" t="s">
        <v>295</v>
      </c>
      <c r="F37" t="s">
        <v>296</v>
      </c>
      <c r="H37" s="62">
        <v>10</v>
      </c>
      <c r="I37" s="63" t="s">
        <v>319</v>
      </c>
      <c r="J37" s="64"/>
      <c r="K37" s="64"/>
      <c r="L37" s="64"/>
      <c r="M37" s="64"/>
      <c r="N37" s="64"/>
      <c r="O37" s="64"/>
      <c r="P37" s="64"/>
      <c r="Q37" s="64"/>
      <c r="R37" s="64"/>
      <c r="S37" s="64"/>
      <c r="T37" s="64"/>
      <c r="U37" s="64"/>
      <c r="V37" s="65"/>
    </row>
    <row r="38" spans="2:22" x14ac:dyDescent="0.3">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
      <c r="C46" s="12"/>
      <c r="D46" s="48"/>
      <c r="E46" s="48"/>
      <c r="F46" s="48"/>
      <c r="G46" s="40"/>
      <c r="H46" s="62">
        <v>19</v>
      </c>
      <c r="I46" s="63" t="s">
        <v>327</v>
      </c>
      <c r="J46" s="64"/>
      <c r="K46" s="64"/>
      <c r="L46" s="64"/>
      <c r="M46" s="64"/>
      <c r="N46" s="64"/>
      <c r="O46" s="64"/>
      <c r="P46" s="64"/>
      <c r="Q46" s="64"/>
      <c r="R46" s="64"/>
      <c r="S46" s="64"/>
      <c r="T46" s="64"/>
      <c r="U46" s="64"/>
      <c r="V46" s="65"/>
    </row>
    <row r="47" spans="2:22" x14ac:dyDescent="0.3">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
      <c r="C48" s="41" t="s">
        <v>256</v>
      </c>
      <c r="D48" s="84" t="s">
        <v>344</v>
      </c>
      <c r="E48" s="84"/>
      <c r="F48" s="84"/>
      <c r="G48" s="46"/>
    </row>
    <row r="49" spans="3:17" x14ac:dyDescent="0.3">
      <c r="C49" s="12"/>
      <c r="D49" s="36"/>
      <c r="E49" s="36"/>
      <c r="F49" s="36"/>
      <c r="G49" s="40"/>
    </row>
    <row r="50" spans="3:17" ht="43.2" x14ac:dyDescent="0.3">
      <c r="C50" s="41" t="s">
        <v>258</v>
      </c>
      <c r="D50" s="36"/>
      <c r="E50" s="36"/>
      <c r="F50" s="36"/>
      <c r="G50" s="40"/>
    </row>
    <row r="51" spans="3:17" ht="28.8" x14ac:dyDescent="0.3">
      <c r="C51" s="41" t="s">
        <v>259</v>
      </c>
      <c r="D51" s="36"/>
      <c r="E51" s="36"/>
      <c r="F51" s="36"/>
      <c r="G51" s="40"/>
    </row>
    <row r="52" spans="3:17" x14ac:dyDescent="0.3">
      <c r="C52" s="41"/>
      <c r="D52" s="36"/>
      <c r="E52" s="36"/>
      <c r="F52" s="36"/>
      <c r="H52" s="40"/>
      <c r="I52" s="40"/>
    </row>
    <row r="53" spans="3:17" x14ac:dyDescent="0.3">
      <c r="C53" s="44" t="s">
        <v>260</v>
      </c>
      <c r="D53" s="84" t="s">
        <v>339</v>
      </c>
      <c r="E53" s="84" t="s">
        <v>339</v>
      </c>
      <c r="F53" s="84" t="s">
        <v>339</v>
      </c>
      <c r="G53" s="55" t="s">
        <v>342</v>
      </c>
      <c r="H53" s="40"/>
      <c r="I53" s="40"/>
    </row>
    <row r="54" spans="3:17" x14ac:dyDescent="0.3">
      <c r="C54" s="44" t="s">
        <v>261</v>
      </c>
      <c r="D54" s="84" t="s">
        <v>340</v>
      </c>
      <c r="E54" s="84" t="s">
        <v>338</v>
      </c>
      <c r="F54" s="85" t="s">
        <v>338</v>
      </c>
      <c r="G54" s="52" t="s">
        <v>329</v>
      </c>
      <c r="H54" s="40"/>
      <c r="I54" s="40"/>
    </row>
    <row r="55" spans="3:17" x14ac:dyDescent="0.3">
      <c r="C55" s="44" t="s">
        <v>262</v>
      </c>
      <c r="D55" s="84" t="s">
        <v>339</v>
      </c>
      <c r="E55" s="84" t="s">
        <v>339</v>
      </c>
      <c r="F55" s="85" t="s">
        <v>339</v>
      </c>
      <c r="G55" s="53" t="s">
        <v>330</v>
      </c>
      <c r="H55" s="40"/>
      <c r="I55" s="40"/>
    </row>
    <row r="56" spans="3:17" x14ac:dyDescent="0.3">
      <c r="C56" s="44" t="s">
        <v>263</v>
      </c>
      <c r="D56" s="83" t="e">
        <f>NA()</f>
        <v>#N/A</v>
      </c>
      <c r="E56" s="83" t="e">
        <f>NA()</f>
        <v>#N/A</v>
      </c>
      <c r="F56" s="86" t="e">
        <f>NA()</f>
        <v>#N/A</v>
      </c>
      <c r="G56" s="53" t="s">
        <v>331</v>
      </c>
      <c r="H56" s="40"/>
      <c r="I56" s="40"/>
    </row>
    <row r="57" spans="3:17" x14ac:dyDescent="0.3">
      <c r="C57" s="44" t="s">
        <v>264</v>
      </c>
      <c r="D57" s="84" t="s">
        <v>340</v>
      </c>
      <c r="E57" s="84" t="s">
        <v>338</v>
      </c>
      <c r="F57" s="85" t="s">
        <v>338</v>
      </c>
      <c r="G57" s="53" t="s">
        <v>332</v>
      </c>
      <c r="H57" s="40"/>
      <c r="I57" s="40"/>
    </row>
    <row r="58" spans="3:17" x14ac:dyDescent="0.3">
      <c r="C58" s="44" t="s">
        <v>265</v>
      </c>
      <c r="D58" s="84" t="s">
        <v>340</v>
      </c>
      <c r="E58" s="84" t="s">
        <v>338</v>
      </c>
      <c r="F58" s="85" t="s">
        <v>338</v>
      </c>
      <c r="G58" s="53" t="s">
        <v>333</v>
      </c>
      <c r="H58" s="40"/>
      <c r="I58" s="40"/>
    </row>
    <row r="59" spans="3:17" x14ac:dyDescent="0.3">
      <c r="C59" s="44" t="s">
        <v>266</v>
      </c>
      <c r="D59" s="84" t="s">
        <v>339</v>
      </c>
      <c r="E59" s="84" t="s">
        <v>339</v>
      </c>
      <c r="F59" s="85" t="s">
        <v>339</v>
      </c>
      <c r="G59" s="53" t="s">
        <v>334</v>
      </c>
      <c r="H59" s="40"/>
      <c r="I59" s="40"/>
    </row>
    <row r="60" spans="3:17" x14ac:dyDescent="0.3">
      <c r="C60" s="44" t="s">
        <v>267</v>
      </c>
      <c r="D60" s="84" t="s">
        <v>339</v>
      </c>
      <c r="E60" s="84" t="s">
        <v>339</v>
      </c>
      <c r="F60" s="85" t="s">
        <v>339</v>
      </c>
      <c r="G60" s="53" t="s">
        <v>335</v>
      </c>
      <c r="H60" s="40"/>
      <c r="I60" s="40"/>
    </row>
    <row r="61" spans="3:17" x14ac:dyDescent="0.3">
      <c r="C61" s="44" t="s">
        <v>268</v>
      </c>
      <c r="D61" s="84" t="s">
        <v>341</v>
      </c>
      <c r="E61" s="84" t="s">
        <v>341</v>
      </c>
      <c r="F61" s="85" t="s">
        <v>341</v>
      </c>
      <c r="G61" s="53" t="s">
        <v>336</v>
      </c>
      <c r="H61" s="40"/>
      <c r="I61" s="40"/>
      <c r="Q61" s="50"/>
    </row>
    <row r="62" spans="3:17" ht="86.4" x14ac:dyDescent="0.3">
      <c r="C62" s="45" t="s">
        <v>269</v>
      </c>
      <c r="D62" s="36"/>
      <c r="E62" s="36"/>
      <c r="F62" s="36"/>
      <c r="G62" s="54" t="s">
        <v>337</v>
      </c>
      <c r="H62" s="40"/>
      <c r="I62" s="40"/>
      <c r="Q62" s="50"/>
    </row>
    <row r="63" spans="3:17" x14ac:dyDescent="0.3">
      <c r="C63" s="44"/>
      <c r="D63" s="36"/>
      <c r="E63" s="36"/>
      <c r="F63" s="36"/>
      <c r="G63" s="40"/>
      <c r="Q63" s="50"/>
    </row>
    <row r="64" spans="3:17" x14ac:dyDescent="0.3">
      <c r="C64" s="44"/>
      <c r="D64" s="36"/>
      <c r="E64" s="36"/>
      <c r="F64" s="36"/>
      <c r="G64" s="40"/>
      <c r="H64" s="40"/>
    </row>
    <row r="65" spans="3:8" ht="43.2" x14ac:dyDescent="0.3">
      <c r="C65" s="41" t="s">
        <v>270</v>
      </c>
      <c r="D65" s="84" t="s">
        <v>307</v>
      </c>
      <c r="E65" s="84" t="s">
        <v>307</v>
      </c>
      <c r="F65" s="84" t="s">
        <v>307</v>
      </c>
      <c r="G65" s="40"/>
      <c r="H65" s="40"/>
    </row>
    <row r="66" spans="3:8" x14ac:dyDescent="0.3">
      <c r="C66" s="41" t="s">
        <v>274</v>
      </c>
      <c r="D66" s="84" t="s">
        <v>339</v>
      </c>
      <c r="E66" s="84" t="s">
        <v>339</v>
      </c>
      <c r="F66" s="84" t="s">
        <v>339</v>
      </c>
      <c r="G66" s="40"/>
      <c r="H66" s="40"/>
    </row>
    <row r="67" spans="3:8" x14ac:dyDescent="0.3">
      <c r="C67" s="41" t="s">
        <v>275</v>
      </c>
      <c r="D67" s="84" t="s">
        <v>339</v>
      </c>
      <c r="E67" s="84" t="s">
        <v>339</v>
      </c>
      <c r="F67" s="84" t="s">
        <v>339</v>
      </c>
      <c r="G67" s="40"/>
      <c r="H67" s="40"/>
    </row>
    <row r="68" spans="3:8" ht="43.2" x14ac:dyDescent="0.3">
      <c r="C68" s="41" t="s">
        <v>276</v>
      </c>
      <c r="D68" s="84" t="s">
        <v>339</v>
      </c>
      <c r="E68" s="84" t="s">
        <v>339</v>
      </c>
      <c r="F68" s="84" t="s">
        <v>339</v>
      </c>
      <c r="G68" s="40"/>
      <c r="H68" s="40"/>
    </row>
    <row r="69" spans="3:8" ht="28.8" x14ac:dyDescent="0.3">
      <c r="C69" s="41" t="s">
        <v>271</v>
      </c>
      <c r="D69" s="84" t="s">
        <v>307</v>
      </c>
      <c r="E69" s="84" t="s">
        <v>307</v>
      </c>
      <c r="F69" s="84" t="s">
        <v>307</v>
      </c>
      <c r="G69" s="40"/>
      <c r="H69" s="40"/>
    </row>
    <row r="70" spans="3:8" x14ac:dyDescent="0.3">
      <c r="C70" s="41" t="s">
        <v>272</v>
      </c>
      <c r="D70" s="36"/>
      <c r="E70" s="36"/>
      <c r="F70" s="36"/>
      <c r="G70" s="40"/>
      <c r="H70" s="40"/>
    </row>
    <row r="71" spans="3:8" x14ac:dyDescent="0.3">
      <c r="C71" s="44" t="s">
        <v>277</v>
      </c>
      <c r="D71" s="47" t="s">
        <v>388</v>
      </c>
      <c r="E71" s="47" t="s">
        <v>388</v>
      </c>
      <c r="F71" s="47" t="s">
        <v>388</v>
      </c>
      <c r="G71" s="40"/>
      <c r="H71" s="40"/>
    </row>
    <row r="72" spans="3:8" ht="57.6" x14ac:dyDescent="0.3">
      <c r="C72" s="44" t="s">
        <v>278</v>
      </c>
      <c r="D72" s="47" t="s">
        <v>388</v>
      </c>
      <c r="E72" s="47" t="s">
        <v>388</v>
      </c>
      <c r="F72" s="47" t="s">
        <v>388</v>
      </c>
      <c r="G72" s="40"/>
    </row>
    <row r="73" spans="3:8" ht="28.8" x14ac:dyDescent="0.3">
      <c r="C73" s="44" t="s">
        <v>279</v>
      </c>
      <c r="D73" s="47" t="s">
        <v>388</v>
      </c>
      <c r="E73" s="47" t="s">
        <v>388</v>
      </c>
      <c r="F73" s="47" t="s">
        <v>388</v>
      </c>
      <c r="G73" s="40"/>
    </row>
    <row r="74" spans="3:8" x14ac:dyDescent="0.3">
      <c r="C74" s="44" t="s">
        <v>280</v>
      </c>
      <c r="D74" s="47" t="s">
        <v>388</v>
      </c>
      <c r="E74" s="47" t="s">
        <v>388</v>
      </c>
      <c r="F74" s="47" t="s">
        <v>388</v>
      </c>
      <c r="G74" s="40"/>
    </row>
    <row r="75" spans="3:8" x14ac:dyDescent="0.3">
      <c r="C75" s="44" t="s">
        <v>273</v>
      </c>
      <c r="D75" s="47" t="s">
        <v>388</v>
      </c>
      <c r="E75" s="47" t="s">
        <v>388</v>
      </c>
      <c r="F75" s="47" t="s">
        <v>388</v>
      </c>
      <c r="G75" s="40"/>
    </row>
    <row r="76" spans="3:8" ht="43.2" x14ac:dyDescent="0.3">
      <c r="C76" s="41" t="s">
        <v>282</v>
      </c>
      <c r="D76" s="36"/>
      <c r="E76" s="36"/>
      <c r="F76" s="36"/>
      <c r="G76" s="40"/>
    </row>
    <row r="77" spans="3:8" x14ac:dyDescent="0.3">
      <c r="C77" s="41" t="s">
        <v>281</v>
      </c>
      <c r="D77" s="36"/>
      <c r="E77" s="36"/>
      <c r="F77" s="36"/>
      <c r="G77" s="40"/>
    </row>
    <row r="78" spans="3:8" x14ac:dyDescent="0.3">
      <c r="C78" s="44" t="s">
        <v>283</v>
      </c>
      <c r="D78" s="47" t="s">
        <v>388</v>
      </c>
      <c r="E78" s="47" t="s">
        <v>388</v>
      </c>
      <c r="F78" s="47" t="s">
        <v>388</v>
      </c>
      <c r="G78" s="40"/>
    </row>
    <row r="79" spans="3:8" ht="57.6" x14ac:dyDescent="0.3">
      <c r="C79" s="44" t="s">
        <v>284</v>
      </c>
      <c r="D79" s="47" t="s">
        <v>388</v>
      </c>
      <c r="E79" s="47" t="s">
        <v>388</v>
      </c>
      <c r="F79" s="47" t="s">
        <v>388</v>
      </c>
      <c r="G79" s="40"/>
    </row>
    <row r="80" spans="3:8" x14ac:dyDescent="0.3">
      <c r="C80" s="44" t="s">
        <v>285</v>
      </c>
      <c r="D80" s="47" t="s">
        <v>388</v>
      </c>
      <c r="E80" s="47" t="s">
        <v>388</v>
      </c>
      <c r="F80" s="47" t="s">
        <v>388</v>
      </c>
      <c r="G80" s="40"/>
    </row>
    <row r="81" spans="3:7" x14ac:dyDescent="0.3">
      <c r="C81" s="41"/>
      <c r="D81" s="36"/>
      <c r="E81" s="36"/>
      <c r="F81" s="36"/>
      <c r="G81" s="40"/>
    </row>
    <row r="82" spans="3:7" ht="43.2" x14ac:dyDescent="0.3">
      <c r="C82" s="41" t="s">
        <v>286</v>
      </c>
      <c r="D82" s="36"/>
      <c r="E82" s="36"/>
      <c r="F82" s="36"/>
      <c r="G82" s="40"/>
    </row>
    <row r="83" spans="3:7" x14ac:dyDescent="0.3">
      <c r="C83" s="41" t="s">
        <v>287</v>
      </c>
      <c r="D83" s="36"/>
      <c r="E83" s="36"/>
      <c r="F83" s="36"/>
      <c r="G83" s="40"/>
    </row>
    <row r="84" spans="3:7" x14ac:dyDescent="0.3">
      <c r="C84" s="44" t="s">
        <v>297</v>
      </c>
      <c r="D84" s="47" t="s">
        <v>388</v>
      </c>
      <c r="E84" s="47" t="s">
        <v>388</v>
      </c>
      <c r="F84" s="47" t="s">
        <v>388</v>
      </c>
      <c r="G84" s="40"/>
    </row>
    <row r="85" spans="3:7" x14ac:dyDescent="0.3">
      <c r="C85" s="44" t="s">
        <v>298</v>
      </c>
      <c r="D85" s="47" t="s">
        <v>388</v>
      </c>
      <c r="E85" s="47" t="s">
        <v>388</v>
      </c>
      <c r="F85" s="47" t="s">
        <v>388</v>
      </c>
      <c r="G85" s="40"/>
    </row>
    <row r="86" spans="3:7" ht="57.6" x14ac:dyDescent="0.3">
      <c r="C86" s="44" t="s">
        <v>303</v>
      </c>
      <c r="D86" s="47" t="s">
        <v>388</v>
      </c>
      <c r="E86" s="47" t="s">
        <v>388</v>
      </c>
      <c r="F86" s="47" t="s">
        <v>388</v>
      </c>
      <c r="G86" s="40"/>
    </row>
    <row r="87" spans="3:7" x14ac:dyDescent="0.3">
      <c r="C87" s="44" t="s">
        <v>299</v>
      </c>
      <c r="D87" s="47" t="s">
        <v>388</v>
      </c>
      <c r="E87" s="47" t="s">
        <v>388</v>
      </c>
      <c r="F87" s="47" t="s">
        <v>388</v>
      </c>
      <c r="G87" s="40"/>
    </row>
    <row r="88" spans="3:7" x14ac:dyDescent="0.3">
      <c r="C88" s="41"/>
      <c r="D88" s="36"/>
      <c r="E88" s="36"/>
      <c r="F88" s="36"/>
      <c r="G88" s="40"/>
    </row>
    <row r="89" spans="3:7" x14ac:dyDescent="0.3">
      <c r="C89" s="41" t="s">
        <v>304</v>
      </c>
      <c r="D89" s="84" t="s">
        <v>339</v>
      </c>
      <c r="E89" s="84" t="s">
        <v>339</v>
      </c>
      <c r="F89" s="84" t="s">
        <v>339</v>
      </c>
      <c r="G89" s="40"/>
    </row>
    <row r="90" spans="3:7" ht="28.8" x14ac:dyDescent="0.3">
      <c r="C90" s="41" t="s">
        <v>288</v>
      </c>
      <c r="D90" s="36"/>
      <c r="E90" s="36"/>
      <c r="F90" s="36"/>
      <c r="G90" s="40"/>
    </row>
    <row r="91" spans="3:7" x14ac:dyDescent="0.3">
      <c r="C91" s="56" t="s">
        <v>300</v>
      </c>
      <c r="D91" s="84" t="s">
        <v>339</v>
      </c>
      <c r="E91" s="84" t="s">
        <v>339</v>
      </c>
      <c r="F91" s="84" t="s">
        <v>339</v>
      </c>
      <c r="G91" s="40"/>
    </row>
    <row r="92" spans="3:7" x14ac:dyDescent="0.3">
      <c r="C92" s="56" t="s">
        <v>301</v>
      </c>
      <c r="D92" s="84" t="s">
        <v>339</v>
      </c>
      <c r="E92" s="84" t="s">
        <v>339</v>
      </c>
      <c r="F92" s="84" t="s">
        <v>339</v>
      </c>
      <c r="G92" s="40"/>
    </row>
    <row r="93" spans="3:7" ht="28.8" x14ac:dyDescent="0.3">
      <c r="C93" s="41" t="s">
        <v>302</v>
      </c>
      <c r="D93" s="84" t="s">
        <v>343</v>
      </c>
      <c r="E93" s="84" t="s">
        <v>343</v>
      </c>
      <c r="F93" s="84" t="s">
        <v>343</v>
      </c>
      <c r="G93" s="40"/>
    </row>
    <row r="94" spans="3:7" x14ac:dyDescent="0.3">
      <c r="C94" s="41" t="s">
        <v>289</v>
      </c>
      <c r="D94" s="49" t="s">
        <v>307</v>
      </c>
      <c r="E94" s="49" t="s">
        <v>307</v>
      </c>
      <c r="F94" s="49" t="s">
        <v>307</v>
      </c>
      <c r="G94" s="40"/>
    </row>
    <row r="95" spans="3:7" x14ac:dyDescent="0.3">
      <c r="C95" s="41" t="s">
        <v>290</v>
      </c>
      <c r="D95" s="84" t="s">
        <v>339</v>
      </c>
      <c r="E95" s="84" t="s">
        <v>339</v>
      </c>
      <c r="F95" s="84" t="s">
        <v>339</v>
      </c>
      <c r="G95" s="40"/>
    </row>
    <row r="96" spans="3:7" x14ac:dyDescent="0.3">
      <c r="C96" s="41" t="s">
        <v>291</v>
      </c>
      <c r="D96" s="84" t="s">
        <v>339</v>
      </c>
      <c r="E96" s="84" t="s">
        <v>339</v>
      </c>
      <c r="F96" s="84" t="s">
        <v>339</v>
      </c>
      <c r="G96" s="40"/>
    </row>
    <row r="97" spans="2:7" x14ac:dyDescent="0.3">
      <c r="C97" s="41" t="s">
        <v>292</v>
      </c>
      <c r="D97" s="49" t="s">
        <v>307</v>
      </c>
      <c r="E97" s="49" t="s">
        <v>307</v>
      </c>
      <c r="F97" s="49" t="s">
        <v>307</v>
      </c>
      <c r="G97" s="40"/>
    </row>
    <row r="98" spans="2:7" ht="28.8" x14ac:dyDescent="0.3">
      <c r="C98" s="41" t="s">
        <v>293</v>
      </c>
      <c r="D98" s="49" t="s">
        <v>388</v>
      </c>
      <c r="E98" s="49" t="s">
        <v>388</v>
      </c>
      <c r="F98" s="49" t="s">
        <v>388</v>
      </c>
      <c r="G98" s="40"/>
    </row>
    <row r="99" spans="2:7" x14ac:dyDescent="0.3">
      <c r="C99" s="38"/>
      <c r="D99" s="12"/>
      <c r="E99" s="12"/>
      <c r="F99" s="12"/>
      <c r="G99" s="40"/>
    </row>
    <row r="100" spans="2:7" x14ac:dyDescent="0.3">
      <c r="C100" s="38"/>
      <c r="D100" s="12"/>
      <c r="E100" s="12"/>
      <c r="F100" s="12"/>
      <c r="G100" s="40"/>
    </row>
    <row r="101" spans="2:7" x14ac:dyDescent="0.3">
      <c r="C101" s="38"/>
      <c r="D101" s="12"/>
      <c r="E101" s="12"/>
      <c r="F101" s="12"/>
      <c r="G101" s="40"/>
    </row>
    <row r="102" spans="2:7" x14ac:dyDescent="0.3">
      <c r="B102" s="98" t="s">
        <v>401</v>
      </c>
      <c r="D102" s="12"/>
      <c r="E102" s="12"/>
      <c r="F102" s="12"/>
      <c r="G102" s="40"/>
    </row>
    <row r="103" spans="2:7" x14ac:dyDescent="0.3">
      <c r="B103" s="98"/>
      <c r="D103" s="12"/>
      <c r="E103" s="12"/>
      <c r="F103" s="12"/>
      <c r="G103" s="40"/>
    </row>
    <row r="104" spans="2:7" ht="43.2" x14ac:dyDescent="0.3">
      <c r="C104" s="38" t="s">
        <v>402</v>
      </c>
      <c r="D104" s="49" t="s">
        <v>388</v>
      </c>
      <c r="E104" s="12"/>
      <c r="F104" s="12"/>
      <c r="G104" s="40"/>
    </row>
    <row r="105" spans="2:7" x14ac:dyDescent="0.3">
      <c r="C105" s="38" t="s">
        <v>403</v>
      </c>
      <c r="D105" s="12"/>
      <c r="E105" s="12"/>
      <c r="F105" s="12"/>
      <c r="G105" s="40"/>
    </row>
    <row r="106" spans="2:7" x14ac:dyDescent="0.3">
      <c r="C106" s="12"/>
      <c r="D106" s="12"/>
      <c r="E106" s="12"/>
      <c r="F106" s="12"/>
      <c r="G106" s="40"/>
    </row>
    <row r="107" spans="2:7" x14ac:dyDescent="0.3">
      <c r="C107" s="12"/>
      <c r="D107" s="12"/>
      <c r="E107" s="12"/>
      <c r="F107" s="12"/>
      <c r="G107" s="40"/>
    </row>
    <row r="108" spans="2:7" x14ac:dyDescent="0.3">
      <c r="C108" s="12"/>
      <c r="D108" s="12"/>
      <c r="E108" s="12"/>
      <c r="F108" s="12"/>
      <c r="G108" s="40"/>
    </row>
    <row r="109" spans="2:7" x14ac:dyDescent="0.3">
      <c r="G109" s="40"/>
    </row>
    <row r="110" spans="2:7" x14ac:dyDescent="0.3">
      <c r="G110" s="40"/>
    </row>
    <row r="111" spans="2:7" x14ac:dyDescent="0.3">
      <c r="G111" s="40"/>
    </row>
    <row r="112" spans="2:7" x14ac:dyDescent="0.3">
      <c r="G112" s="40"/>
    </row>
    <row r="113" spans="7:7" x14ac:dyDescent="0.3">
      <c r="G113" s="40"/>
    </row>
    <row r="114" spans="7:7" x14ac:dyDescent="0.3">
      <c r="G114" s="40"/>
    </row>
    <row r="115" spans="7:7" x14ac:dyDescent="0.3">
      <c r="G115" s="40"/>
    </row>
    <row r="116" spans="7:7" x14ac:dyDescent="0.3">
      <c r="G116"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3" workbookViewId="0">
      <selection activeCell="D39" sqref="D39:F44"/>
    </sheetView>
  </sheetViews>
  <sheetFormatPr defaultRowHeight="14.4" x14ac:dyDescent="0.3"/>
  <cols>
    <col min="3" max="3" width="106.5546875" customWidth="1"/>
    <col min="4" max="4" width="29.44140625" bestFit="1" customWidth="1"/>
    <col min="5" max="5" width="16.88671875" customWidth="1"/>
    <col min="6" max="6" width="19.109375" customWidth="1"/>
    <col min="7" max="7" width="15.5546875" customWidth="1"/>
    <col min="8" max="8" width="17.6640625" customWidth="1"/>
  </cols>
  <sheetData>
    <row r="1" spans="1:3" x14ac:dyDescent="0.3">
      <c r="A1" t="s">
        <v>397</v>
      </c>
    </row>
    <row r="3" spans="1:3" x14ac:dyDescent="0.3">
      <c r="B3" s="5" t="s">
        <v>173</v>
      </c>
    </row>
    <row r="4" spans="1:3" ht="57.6" x14ac:dyDescent="0.3">
      <c r="B4" s="33" t="s">
        <v>174</v>
      </c>
      <c r="C4" s="12" t="s">
        <v>177</v>
      </c>
    </row>
    <row r="5" spans="1:3" x14ac:dyDescent="0.3">
      <c r="C5" s="12"/>
    </row>
    <row r="6" spans="1:3" x14ac:dyDescent="0.3">
      <c r="C6" s="12" t="s">
        <v>175</v>
      </c>
    </row>
    <row r="7" spans="1:3" x14ac:dyDescent="0.3">
      <c r="C7" s="12"/>
    </row>
    <row r="8" spans="1:3" ht="43.2" x14ac:dyDescent="0.3">
      <c r="C8" s="12" t="s">
        <v>176</v>
      </c>
    </row>
    <row r="9" spans="1:3" x14ac:dyDescent="0.3">
      <c r="C9" s="12"/>
    </row>
    <row r="10" spans="1:3" x14ac:dyDescent="0.3">
      <c r="C10" s="12"/>
    </row>
    <row r="11" spans="1:3" x14ac:dyDescent="0.3">
      <c r="C11" s="12"/>
    </row>
    <row r="12" spans="1:3" ht="18" x14ac:dyDescent="0.35">
      <c r="B12" s="7" t="s">
        <v>178</v>
      </c>
      <c r="C12" s="12"/>
    </row>
    <row r="13" spans="1:3" x14ac:dyDescent="0.3">
      <c r="C13" t="s">
        <v>179</v>
      </c>
    </row>
    <row r="15" spans="1:3" x14ac:dyDescent="0.3">
      <c r="B15" s="35" t="s">
        <v>180</v>
      </c>
      <c r="C15" s="12"/>
    </row>
    <row r="16" spans="1:3" x14ac:dyDescent="0.3">
      <c r="B16" s="5"/>
      <c r="C16" s="12"/>
    </row>
    <row r="17" spans="2:4" x14ac:dyDescent="0.3">
      <c r="B17">
        <v>51</v>
      </c>
      <c r="C17" t="s">
        <v>183</v>
      </c>
      <c r="D17" s="51" t="s">
        <v>159</v>
      </c>
    </row>
    <row r="18" spans="2:4" x14ac:dyDescent="0.3">
      <c r="C18" t="s">
        <v>181</v>
      </c>
      <c r="D18" s="51" t="s">
        <v>397</v>
      </c>
    </row>
    <row r="20" spans="2:4" x14ac:dyDescent="0.3">
      <c r="B20">
        <v>52</v>
      </c>
      <c r="C20" t="s">
        <v>305</v>
      </c>
      <c r="D20" s="51" t="s">
        <v>152</v>
      </c>
    </row>
    <row r="21" spans="2:4" x14ac:dyDescent="0.3">
      <c r="D21" s="19"/>
    </row>
    <row r="22" spans="2:4" x14ac:dyDescent="0.3">
      <c r="B22">
        <v>53</v>
      </c>
      <c r="C22" t="s">
        <v>184</v>
      </c>
      <c r="D22" s="51" t="s">
        <v>388</v>
      </c>
    </row>
    <row r="23" spans="2:4" x14ac:dyDescent="0.3">
      <c r="D23" s="19"/>
    </row>
    <row r="24" spans="2:4" x14ac:dyDescent="0.3">
      <c r="B24">
        <v>54</v>
      </c>
      <c r="C24" t="s">
        <v>185</v>
      </c>
      <c r="D24" s="51" t="s">
        <v>153</v>
      </c>
    </row>
    <row r="25" spans="2:4" ht="28.8" x14ac:dyDescent="0.3">
      <c r="C25" s="12" t="s">
        <v>182</v>
      </c>
      <c r="D25" s="19"/>
    </row>
    <row r="26" spans="2:4" x14ac:dyDescent="0.3">
      <c r="C26" s="34" t="s">
        <v>186</v>
      </c>
      <c r="D26" s="51" t="s">
        <v>153</v>
      </c>
    </row>
    <row r="27" spans="2:4" x14ac:dyDescent="0.3">
      <c r="C27" s="34" t="s">
        <v>187</v>
      </c>
      <c r="D27" s="51" t="s">
        <v>153</v>
      </c>
    </row>
    <row r="28" spans="2:4" x14ac:dyDescent="0.3">
      <c r="C28" s="34" t="s">
        <v>188</v>
      </c>
      <c r="D28" s="51" t="s">
        <v>153</v>
      </c>
    </row>
    <row r="29" spans="2:4" x14ac:dyDescent="0.3">
      <c r="C29" s="34" t="s">
        <v>189</v>
      </c>
      <c r="D29" s="51" t="s">
        <v>153</v>
      </c>
    </row>
    <row r="30" spans="2:4" x14ac:dyDescent="0.3">
      <c r="C30" s="12"/>
      <c r="D30" s="19"/>
    </row>
    <row r="31" spans="2:4" x14ac:dyDescent="0.3">
      <c r="C31" s="12"/>
    </row>
    <row r="32" spans="2:4" x14ac:dyDescent="0.3">
      <c r="B32" s="35" t="s">
        <v>190</v>
      </c>
      <c r="C32" s="12"/>
    </row>
    <row r="33" spans="2:9" x14ac:dyDescent="0.3">
      <c r="B33" s="5"/>
      <c r="C33" s="12"/>
    </row>
    <row r="34" spans="2:9" x14ac:dyDescent="0.3">
      <c r="B34">
        <v>55</v>
      </c>
      <c r="C34" s="10" t="s">
        <v>203</v>
      </c>
    </row>
    <row r="35" spans="2:9" x14ac:dyDescent="0.3">
      <c r="C35" s="12"/>
      <c r="D35" s="2" t="s">
        <v>191</v>
      </c>
      <c r="E35" s="2" t="s">
        <v>192</v>
      </c>
      <c r="F35" s="2" t="s">
        <v>193</v>
      </c>
    </row>
    <row r="36" spans="2:9" x14ac:dyDescent="0.3">
      <c r="C36" s="12" t="s">
        <v>194</v>
      </c>
      <c r="D36" s="82">
        <v>71613000</v>
      </c>
      <c r="E36" s="82">
        <v>71635000</v>
      </c>
      <c r="F36" s="82">
        <v>71659000</v>
      </c>
      <c r="G36" s="77"/>
      <c r="H36" s="77"/>
      <c r="I36" s="77"/>
    </row>
    <row r="37" spans="2:9" ht="28.8" x14ac:dyDescent="0.3">
      <c r="C37" s="12" t="s">
        <v>195</v>
      </c>
      <c r="D37" s="51" t="s">
        <v>388</v>
      </c>
      <c r="E37" s="51" t="s">
        <v>388</v>
      </c>
      <c r="F37" s="51" t="s">
        <v>388</v>
      </c>
    </row>
    <row r="38" spans="2:9" ht="28.8" x14ac:dyDescent="0.3">
      <c r="C38" s="12" t="s">
        <v>196</v>
      </c>
      <c r="D38" s="51" t="s">
        <v>388</v>
      </c>
      <c r="E38" s="51" t="s">
        <v>388</v>
      </c>
      <c r="F38" s="51" t="s">
        <v>388</v>
      </c>
    </row>
    <row r="39" spans="2:9" x14ac:dyDescent="0.3">
      <c r="C39" s="12" t="s">
        <v>197</v>
      </c>
      <c r="D39" s="83">
        <v>9</v>
      </c>
      <c r="E39" s="83">
        <v>9</v>
      </c>
      <c r="F39" s="83">
        <v>13</v>
      </c>
      <c r="G39" s="100" t="s">
        <v>407</v>
      </c>
    </row>
    <row r="40" spans="2:9" x14ac:dyDescent="0.3">
      <c r="C40" s="12" t="s">
        <v>198</v>
      </c>
      <c r="D40" s="83">
        <v>9</v>
      </c>
      <c r="E40" s="83">
        <v>9</v>
      </c>
      <c r="F40" s="83">
        <v>13</v>
      </c>
      <c r="G40" s="100" t="s">
        <v>407</v>
      </c>
    </row>
    <row r="41" spans="2:9" x14ac:dyDescent="0.3">
      <c r="C41" s="12" t="s">
        <v>199</v>
      </c>
      <c r="D41" s="83">
        <v>5.7999999999999996E-3</v>
      </c>
      <c r="E41" s="83">
        <v>6.4000000000000003E-3</v>
      </c>
      <c r="F41" s="83">
        <v>7.0000000000000001E-3</v>
      </c>
      <c r="G41" s="100" t="s">
        <v>408</v>
      </c>
    </row>
    <row r="42" spans="2:9" x14ac:dyDescent="0.3">
      <c r="C42" s="12" t="s">
        <v>200</v>
      </c>
      <c r="D42" s="83">
        <v>7319517.25</v>
      </c>
      <c r="E42" s="83">
        <v>2232602.62</v>
      </c>
      <c r="F42" s="83">
        <v>1409277.68</v>
      </c>
      <c r="G42" s="100" t="s">
        <v>409</v>
      </c>
    </row>
    <row r="43" spans="2:9" x14ac:dyDescent="0.3">
      <c r="C43" s="12" t="s">
        <v>201</v>
      </c>
      <c r="D43" s="83">
        <v>7319517.25</v>
      </c>
      <c r="E43" s="83">
        <v>2634307.7200000002</v>
      </c>
      <c r="F43" s="83">
        <v>1409277.68</v>
      </c>
      <c r="G43" s="100" t="s">
        <v>410</v>
      </c>
    </row>
    <row r="44" spans="2:9" x14ac:dyDescent="0.3">
      <c r="C44" s="12" t="s">
        <v>202</v>
      </c>
      <c r="D44" s="83">
        <v>0</v>
      </c>
      <c r="E44" s="83">
        <v>0</v>
      </c>
      <c r="F44" s="83">
        <v>0</v>
      </c>
      <c r="H44" t="s">
        <v>417</v>
      </c>
    </row>
    <row r="48" spans="2:9" x14ac:dyDescent="0.3">
      <c r="B48" s="35" t="s">
        <v>204</v>
      </c>
    </row>
    <row r="49" spans="2:8" x14ac:dyDescent="0.3">
      <c r="B49" s="35"/>
    </row>
    <row r="50" spans="2:8" ht="28.8" x14ac:dyDescent="0.3">
      <c r="B50">
        <v>56</v>
      </c>
      <c r="C50" s="12" t="s">
        <v>208</v>
      </c>
      <c r="D50" s="47" t="s">
        <v>153</v>
      </c>
    </row>
    <row r="51" spans="2:8" ht="57.6" x14ac:dyDescent="0.3">
      <c r="C51" s="12" t="s">
        <v>209</v>
      </c>
    </row>
    <row r="52" spans="2:8" ht="61.5" customHeight="1" x14ac:dyDescent="0.3">
      <c r="C52" s="12" t="s">
        <v>210</v>
      </c>
    </row>
    <row r="53" spans="2:8" ht="28.8" x14ac:dyDescent="0.3">
      <c r="C53" s="12" t="s">
        <v>211</v>
      </c>
    </row>
    <row r="55" spans="2:8" ht="28.8" x14ac:dyDescent="0.3">
      <c r="D55" s="36" t="s">
        <v>212</v>
      </c>
      <c r="E55" s="36" t="s">
        <v>213</v>
      </c>
      <c r="F55" s="36" t="s">
        <v>214</v>
      </c>
      <c r="G55" s="36" t="s">
        <v>215</v>
      </c>
      <c r="H55" s="36" t="s">
        <v>205</v>
      </c>
    </row>
    <row r="56" spans="2:8" x14ac:dyDescent="0.3">
      <c r="C56" s="5" t="s">
        <v>206</v>
      </c>
    </row>
    <row r="57" spans="2:8" x14ac:dyDescent="0.3">
      <c r="C57" s="37" t="s">
        <v>217</v>
      </c>
      <c r="D57" s="43"/>
      <c r="E57" s="43"/>
      <c r="F57" s="43"/>
      <c r="G57" s="43"/>
      <c r="H57" s="43"/>
    </row>
    <row r="58" spans="2:8" x14ac:dyDescent="0.3">
      <c r="C58" s="37" t="s">
        <v>218</v>
      </c>
      <c r="D58" s="43"/>
      <c r="E58" s="43"/>
      <c r="F58" s="43"/>
      <c r="G58" s="43"/>
      <c r="H58" s="43"/>
    </row>
    <row r="59" spans="2:8" x14ac:dyDescent="0.3">
      <c r="C59" s="37" t="s">
        <v>219</v>
      </c>
      <c r="D59" s="43"/>
      <c r="E59" s="43"/>
      <c r="F59" s="43"/>
      <c r="G59" s="43"/>
      <c r="H59" s="43"/>
    </row>
    <row r="60" spans="2:8" x14ac:dyDescent="0.3">
      <c r="C60" s="37" t="s">
        <v>220</v>
      </c>
      <c r="D60" s="43"/>
      <c r="E60" s="43"/>
      <c r="F60" s="43"/>
      <c r="G60" s="43"/>
      <c r="H60" s="43"/>
    </row>
    <row r="61" spans="2:8" x14ac:dyDescent="0.3">
      <c r="C61" s="37"/>
    </row>
    <row r="62" spans="2:8" x14ac:dyDescent="0.3">
      <c r="C62" s="5" t="s">
        <v>207</v>
      </c>
    </row>
    <row r="63" spans="2:8" x14ac:dyDescent="0.3">
      <c r="C63" s="37" t="s">
        <v>217</v>
      </c>
      <c r="D63" s="43"/>
      <c r="E63" s="43"/>
      <c r="F63" s="43"/>
      <c r="G63" s="43"/>
      <c r="H63" s="43"/>
    </row>
    <row r="64" spans="2:8" x14ac:dyDescent="0.3">
      <c r="C64" s="37" t="s">
        <v>221</v>
      </c>
      <c r="D64" s="43"/>
      <c r="E64" s="43"/>
      <c r="F64" s="43"/>
      <c r="G64" s="43"/>
      <c r="H64" s="43"/>
    </row>
    <row r="65" spans="2:8" x14ac:dyDescent="0.3">
      <c r="C65" s="37" t="s">
        <v>222</v>
      </c>
      <c r="D65" s="43"/>
      <c r="E65" s="43"/>
      <c r="F65" s="43"/>
      <c r="G65" s="43"/>
      <c r="H65" s="43"/>
    </row>
    <row r="66" spans="2:8" x14ac:dyDescent="0.3">
      <c r="C66" s="37" t="s">
        <v>223</v>
      </c>
      <c r="D66" s="43"/>
      <c r="E66" s="43"/>
      <c r="F66" s="43"/>
      <c r="G66" s="43"/>
      <c r="H66" s="43"/>
    </row>
    <row r="68" spans="2:8" x14ac:dyDescent="0.3">
      <c r="B68">
        <v>57</v>
      </c>
      <c r="C68" t="s">
        <v>224</v>
      </c>
      <c r="D68" s="47" t="s">
        <v>153</v>
      </c>
    </row>
    <row r="69" spans="2:8" x14ac:dyDescent="0.3">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4" x14ac:dyDescent="0.3"/>
  <cols>
    <col min="3" max="3" width="96.44140625" customWidth="1"/>
    <col min="4" max="6" width="18.88671875" customWidth="1"/>
    <col min="7" max="7" width="45.5546875" customWidth="1"/>
    <col min="12" max="12" width="3.6640625" customWidth="1"/>
  </cols>
  <sheetData>
    <row r="1" spans="1:8" x14ac:dyDescent="0.3">
      <c r="A1" t="s">
        <v>397</v>
      </c>
    </row>
    <row r="4" spans="1:8" x14ac:dyDescent="0.3">
      <c r="B4" t="s">
        <v>216</v>
      </c>
    </row>
    <row r="5" spans="1:8" x14ac:dyDescent="0.3">
      <c r="B5" s="40">
        <v>58</v>
      </c>
      <c r="C5" s="12" t="s">
        <v>236</v>
      </c>
      <c r="D5" s="47" t="s">
        <v>388</v>
      </c>
    </row>
    <row r="6" spans="1:8" x14ac:dyDescent="0.3">
      <c r="B6" s="40"/>
      <c r="C6" s="12"/>
      <c r="D6" s="48"/>
    </row>
    <row r="7" spans="1:8" x14ac:dyDescent="0.3">
      <c r="B7" s="40">
        <v>59</v>
      </c>
      <c r="C7" s="12" t="s">
        <v>237</v>
      </c>
      <c r="D7" s="48"/>
      <c r="E7" s="40"/>
      <c r="F7" s="40"/>
      <c r="G7" s="40"/>
      <c r="H7" s="40"/>
    </row>
    <row r="8" spans="1:8" ht="28.8" x14ac:dyDescent="0.3">
      <c r="B8" s="40"/>
      <c r="C8" s="12" t="s">
        <v>244</v>
      </c>
      <c r="D8" s="48"/>
      <c r="E8" s="40"/>
      <c r="F8" s="40"/>
      <c r="G8" s="40"/>
      <c r="H8" s="40"/>
    </row>
    <row r="9" spans="1:8" ht="28.8" x14ac:dyDescent="0.3">
      <c r="B9" s="40"/>
      <c r="C9" s="42" t="s">
        <v>306</v>
      </c>
      <c r="D9" s="47">
        <v>100</v>
      </c>
      <c r="E9" s="40"/>
      <c r="F9" s="40"/>
      <c r="G9" s="40"/>
      <c r="H9" s="40"/>
    </row>
    <row r="10" spans="1:8" x14ac:dyDescent="0.3">
      <c r="B10" s="40"/>
      <c r="C10" s="42" t="s">
        <v>226</v>
      </c>
      <c r="D10" s="47">
        <v>1</v>
      </c>
      <c r="E10" s="40"/>
      <c r="F10" s="40"/>
      <c r="G10" s="40"/>
      <c r="H10" s="40"/>
    </row>
    <row r="11" spans="1:8" x14ac:dyDescent="0.3">
      <c r="B11" s="40"/>
      <c r="C11" s="12"/>
      <c r="D11" s="48"/>
      <c r="E11" s="40"/>
      <c r="F11" s="40"/>
      <c r="G11" s="40"/>
      <c r="H11" s="40"/>
    </row>
    <row r="12" spans="1:8" ht="28.8" x14ac:dyDescent="0.3">
      <c r="B12" s="40">
        <v>60</v>
      </c>
      <c r="C12" s="12" t="s">
        <v>308</v>
      </c>
      <c r="D12" s="47">
        <v>0</v>
      </c>
      <c r="E12" s="40"/>
      <c r="F12" s="40"/>
      <c r="G12" s="40"/>
      <c r="H12" s="40"/>
    </row>
    <row r="13" spans="1:8" x14ac:dyDescent="0.3">
      <c r="B13" s="40"/>
      <c r="C13" s="12"/>
      <c r="D13" s="48"/>
      <c r="E13" s="40"/>
      <c r="F13" s="40"/>
      <c r="G13" s="40"/>
      <c r="H13" s="40"/>
    </row>
    <row r="14" spans="1:8" ht="28.8" x14ac:dyDescent="0.3">
      <c r="B14" s="40">
        <v>61</v>
      </c>
      <c r="C14" s="12" t="s">
        <v>243</v>
      </c>
      <c r="D14" s="48"/>
      <c r="E14" s="40"/>
    </row>
    <row r="15" spans="1:8" ht="43.2" x14ac:dyDescent="0.3">
      <c r="B15" s="40"/>
      <c r="C15" s="12" t="s">
        <v>238</v>
      </c>
      <c r="D15" s="48"/>
      <c r="E15" s="40"/>
    </row>
    <row r="16" spans="1:8" x14ac:dyDescent="0.3">
      <c r="B16" s="40"/>
      <c r="C16" s="12" t="s">
        <v>245</v>
      </c>
      <c r="D16" s="48"/>
      <c r="E16" s="40"/>
      <c r="F16" s="40"/>
      <c r="G16" s="40"/>
      <c r="H16" s="40"/>
    </row>
    <row r="17" spans="2:22" ht="43.2" x14ac:dyDescent="0.3">
      <c r="B17" s="40"/>
      <c r="C17" s="38" t="s">
        <v>309</v>
      </c>
      <c r="D17" s="47">
        <v>0</v>
      </c>
      <c r="E17" s="40"/>
      <c r="F17" s="40"/>
      <c r="G17" s="40"/>
      <c r="H17" s="40"/>
    </row>
    <row r="18" spans="2:22" ht="43.2" x14ac:dyDescent="0.3">
      <c r="B18" s="40"/>
      <c r="C18" s="38" t="s">
        <v>239</v>
      </c>
      <c r="D18" s="47">
        <v>0</v>
      </c>
      <c r="E18" s="40"/>
      <c r="F18" s="40"/>
      <c r="G18" s="40"/>
      <c r="H18" s="40"/>
    </row>
    <row r="19" spans="2:22" ht="28.8" x14ac:dyDescent="0.3">
      <c r="B19" s="40"/>
      <c r="C19" s="38" t="s">
        <v>228</v>
      </c>
      <c r="D19" s="47">
        <v>0</v>
      </c>
      <c r="E19" s="40"/>
      <c r="F19" s="40"/>
      <c r="G19" s="40"/>
      <c r="H19" s="40"/>
    </row>
    <row r="20" spans="2:22" ht="28.8" x14ac:dyDescent="0.3">
      <c r="B20" s="40"/>
      <c r="C20" s="38" t="s">
        <v>240</v>
      </c>
      <c r="D20" s="47">
        <v>0</v>
      </c>
      <c r="E20" s="40"/>
      <c r="F20" s="40"/>
      <c r="G20" s="40"/>
      <c r="H20" s="40"/>
    </row>
    <row r="21" spans="2:22" x14ac:dyDescent="0.3">
      <c r="B21" s="40"/>
      <c r="C21" s="12"/>
      <c r="D21" s="48"/>
      <c r="E21" s="40"/>
      <c r="F21" s="40"/>
      <c r="G21" s="40"/>
      <c r="H21" s="40"/>
    </row>
    <row r="22" spans="2:22" x14ac:dyDescent="0.3">
      <c r="B22" s="40">
        <v>62</v>
      </c>
      <c r="C22" s="12" t="s">
        <v>242</v>
      </c>
      <c r="D22" s="48"/>
      <c r="E22" s="40"/>
      <c r="F22" s="40"/>
      <c r="G22" s="40"/>
      <c r="H22" s="40"/>
    </row>
    <row r="23" spans="2:22" ht="72" x14ac:dyDescent="0.3">
      <c r="B23" s="40"/>
      <c r="C23" s="12" t="s">
        <v>241</v>
      </c>
      <c r="D23" s="48"/>
      <c r="E23" s="40"/>
    </row>
    <row r="24" spans="2:22" x14ac:dyDescent="0.3">
      <c r="C24" s="12"/>
      <c r="D24" s="48" t="s">
        <v>227</v>
      </c>
      <c r="E24" s="40"/>
      <c r="F24" s="40"/>
    </row>
    <row r="25" spans="2:22" x14ac:dyDescent="0.3">
      <c r="C25" s="39" t="s">
        <v>229</v>
      </c>
      <c r="D25" s="83">
        <v>0</v>
      </c>
      <c r="E25" s="40"/>
      <c r="F25" s="40"/>
    </row>
    <row r="26" spans="2:22" x14ac:dyDescent="0.3">
      <c r="C26" s="39" t="s">
        <v>230</v>
      </c>
      <c r="D26" s="83">
        <v>0</v>
      </c>
      <c r="E26" s="40"/>
      <c r="F26" s="40"/>
    </row>
    <row r="27" spans="2:22" x14ac:dyDescent="0.3">
      <c r="C27" s="39" t="s">
        <v>231</v>
      </c>
      <c r="D27" s="83">
        <v>100</v>
      </c>
      <c r="E27" s="40"/>
      <c r="F27" s="40"/>
      <c r="H27" s="71"/>
      <c r="I27" s="70" t="s">
        <v>345</v>
      </c>
      <c r="J27" s="72"/>
      <c r="K27" s="72"/>
      <c r="L27" s="72"/>
      <c r="M27" s="72"/>
      <c r="N27" s="72"/>
      <c r="O27" s="72"/>
      <c r="P27" s="72"/>
      <c r="Q27" s="72"/>
      <c r="R27" s="72"/>
      <c r="S27" s="72"/>
      <c r="T27" s="72"/>
      <c r="U27" s="72"/>
      <c r="V27" s="73"/>
    </row>
    <row r="28" spans="2:22" x14ac:dyDescent="0.3">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
      <c r="E32" s="40"/>
      <c r="F32" s="40"/>
      <c r="H32" s="62">
        <v>5</v>
      </c>
      <c r="I32" s="63" t="s">
        <v>314</v>
      </c>
      <c r="J32" s="64"/>
      <c r="K32" s="64"/>
      <c r="L32" s="64"/>
      <c r="M32" s="64"/>
      <c r="N32" s="64"/>
      <c r="O32" s="64"/>
      <c r="P32" s="64"/>
      <c r="Q32" s="64"/>
      <c r="R32" s="64"/>
      <c r="S32" s="64"/>
      <c r="T32" s="64"/>
      <c r="U32" s="64"/>
      <c r="V32" s="65"/>
    </row>
    <row r="33" spans="2:22" x14ac:dyDescent="0.3">
      <c r="H33" s="62">
        <v>6</v>
      </c>
      <c r="I33" s="63" t="s">
        <v>315</v>
      </c>
      <c r="J33" s="64"/>
      <c r="K33" s="64"/>
      <c r="L33" s="64"/>
      <c r="M33" s="64"/>
      <c r="N33" s="64"/>
      <c r="O33" s="64"/>
      <c r="P33" s="64"/>
      <c r="Q33" s="64"/>
      <c r="R33" s="64"/>
      <c r="S33" s="64"/>
      <c r="T33" s="64"/>
      <c r="U33" s="64"/>
      <c r="V33" s="65"/>
    </row>
    <row r="34" spans="2:22" x14ac:dyDescent="0.3">
      <c r="B34" s="35" t="s">
        <v>246</v>
      </c>
      <c r="H34" s="62">
        <v>7</v>
      </c>
      <c r="I34" s="63" t="s">
        <v>316</v>
      </c>
      <c r="J34" s="64"/>
      <c r="K34" s="64"/>
      <c r="L34" s="64"/>
      <c r="M34" s="64"/>
      <c r="N34" s="64"/>
      <c r="O34" s="64"/>
      <c r="P34" s="64"/>
      <c r="Q34" s="64"/>
      <c r="R34" s="64"/>
      <c r="S34" s="64"/>
      <c r="T34" s="64"/>
      <c r="U34" s="64"/>
      <c r="V34" s="65"/>
    </row>
    <row r="35" spans="2:22" x14ac:dyDescent="0.3">
      <c r="B35" s="35"/>
      <c r="H35" s="62">
        <v>8</v>
      </c>
      <c r="I35" s="63" t="s">
        <v>317</v>
      </c>
      <c r="J35" s="64"/>
      <c r="K35" s="64"/>
      <c r="L35" s="64"/>
      <c r="M35" s="64"/>
      <c r="N35" s="64"/>
      <c r="O35" s="64"/>
      <c r="P35" s="64"/>
      <c r="Q35" s="64"/>
      <c r="R35" s="64"/>
      <c r="S35" s="64"/>
      <c r="T35" s="64"/>
      <c r="U35" s="64"/>
      <c r="V35" s="65"/>
    </row>
    <row r="36" spans="2:22" x14ac:dyDescent="0.3">
      <c r="B36">
        <v>63</v>
      </c>
      <c r="C36" t="s">
        <v>247</v>
      </c>
      <c r="H36" s="62">
        <v>9</v>
      </c>
      <c r="I36" s="63" t="s">
        <v>318</v>
      </c>
      <c r="J36" s="64"/>
      <c r="K36" s="64"/>
      <c r="L36" s="64"/>
      <c r="M36" s="64"/>
      <c r="N36" s="64"/>
      <c r="O36" s="64"/>
      <c r="P36" s="64"/>
      <c r="Q36" s="64"/>
      <c r="R36" s="64"/>
      <c r="S36" s="64"/>
      <c r="T36" s="64"/>
      <c r="U36" s="64"/>
      <c r="V36" s="65"/>
    </row>
    <row r="37" spans="2:22" x14ac:dyDescent="0.3">
      <c r="D37" t="s">
        <v>294</v>
      </c>
      <c r="E37" t="s">
        <v>295</v>
      </c>
      <c r="F37" t="s">
        <v>296</v>
      </c>
      <c r="H37" s="62">
        <v>10</v>
      </c>
      <c r="I37" s="63" t="s">
        <v>319</v>
      </c>
      <c r="J37" s="64"/>
      <c r="K37" s="64"/>
      <c r="L37" s="64"/>
      <c r="M37" s="64"/>
      <c r="N37" s="64"/>
      <c r="O37" s="64"/>
      <c r="P37" s="64"/>
      <c r="Q37" s="64"/>
      <c r="R37" s="64"/>
      <c r="S37" s="64"/>
      <c r="T37" s="64"/>
      <c r="U37" s="64"/>
      <c r="V37" s="65"/>
    </row>
    <row r="38" spans="2:22" x14ac:dyDescent="0.3">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
      <c r="C46" s="12"/>
      <c r="D46" s="48"/>
      <c r="E46" s="48"/>
      <c r="F46" s="48"/>
      <c r="G46" s="40"/>
      <c r="H46" s="62">
        <v>19</v>
      </c>
      <c r="I46" s="63" t="s">
        <v>327</v>
      </c>
      <c r="J46" s="64"/>
      <c r="K46" s="64"/>
      <c r="L46" s="64"/>
      <c r="M46" s="64"/>
      <c r="N46" s="64"/>
      <c r="O46" s="64"/>
      <c r="P46" s="64"/>
      <c r="Q46" s="64"/>
      <c r="R46" s="64"/>
      <c r="S46" s="64"/>
      <c r="T46" s="64"/>
      <c r="U46" s="64"/>
      <c r="V46" s="65"/>
    </row>
    <row r="47" spans="2:22" x14ac:dyDescent="0.3">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
      <c r="C48" s="41" t="s">
        <v>256</v>
      </c>
      <c r="D48" s="84" t="s">
        <v>344</v>
      </c>
      <c r="E48" s="84"/>
      <c r="F48" s="84"/>
      <c r="G48" s="46"/>
    </row>
    <row r="49" spans="3:17" x14ac:dyDescent="0.3">
      <c r="C49" s="12"/>
      <c r="D49" s="36"/>
      <c r="E49" s="36"/>
      <c r="F49" s="36"/>
      <c r="G49" s="40"/>
    </row>
    <row r="50" spans="3:17" ht="43.2" x14ac:dyDescent="0.3">
      <c r="C50" s="41" t="s">
        <v>258</v>
      </c>
      <c r="D50" s="36"/>
      <c r="E50" s="36"/>
      <c r="F50" s="36"/>
      <c r="G50" s="40"/>
    </row>
    <row r="51" spans="3:17" ht="28.8" x14ac:dyDescent="0.3">
      <c r="C51" s="41" t="s">
        <v>259</v>
      </c>
      <c r="D51" s="36"/>
      <c r="E51" s="36"/>
      <c r="F51" s="36"/>
      <c r="G51" s="40"/>
    </row>
    <row r="52" spans="3:17" x14ac:dyDescent="0.3">
      <c r="C52" s="41"/>
      <c r="D52" s="36"/>
      <c r="E52" s="36"/>
      <c r="F52" s="36"/>
      <c r="H52" s="40"/>
      <c r="I52" s="40"/>
    </row>
    <row r="53" spans="3:17" x14ac:dyDescent="0.3">
      <c r="C53" s="44" t="s">
        <v>260</v>
      </c>
      <c r="D53" s="84" t="s">
        <v>339</v>
      </c>
      <c r="E53" s="84" t="s">
        <v>339</v>
      </c>
      <c r="F53" s="84" t="s">
        <v>339</v>
      </c>
      <c r="G53" s="55" t="s">
        <v>342</v>
      </c>
      <c r="H53" s="40"/>
      <c r="I53" s="40"/>
    </row>
    <row r="54" spans="3:17" x14ac:dyDescent="0.3">
      <c r="C54" s="44" t="s">
        <v>261</v>
      </c>
      <c r="D54" s="84" t="s">
        <v>340</v>
      </c>
      <c r="E54" s="84" t="s">
        <v>338</v>
      </c>
      <c r="F54" s="85" t="s">
        <v>338</v>
      </c>
      <c r="G54" s="52" t="s">
        <v>329</v>
      </c>
      <c r="H54" s="40"/>
      <c r="I54" s="40"/>
    </row>
    <row r="55" spans="3:17" x14ac:dyDescent="0.3">
      <c r="C55" s="44" t="s">
        <v>262</v>
      </c>
      <c r="D55" s="84" t="s">
        <v>339</v>
      </c>
      <c r="E55" s="84" t="s">
        <v>339</v>
      </c>
      <c r="F55" s="85" t="s">
        <v>339</v>
      </c>
      <c r="G55" s="53" t="s">
        <v>330</v>
      </c>
      <c r="H55" s="40"/>
      <c r="I55" s="40"/>
    </row>
    <row r="56" spans="3:17" x14ac:dyDescent="0.3">
      <c r="C56" s="44" t="s">
        <v>263</v>
      </c>
      <c r="D56" s="83" t="e">
        <f>NA()</f>
        <v>#N/A</v>
      </c>
      <c r="E56" s="83" t="e">
        <f>NA()</f>
        <v>#N/A</v>
      </c>
      <c r="F56" s="86" t="e">
        <f>NA()</f>
        <v>#N/A</v>
      </c>
      <c r="G56" s="53" t="s">
        <v>331</v>
      </c>
      <c r="H56" s="40"/>
      <c r="I56" s="40"/>
    </row>
    <row r="57" spans="3:17" x14ac:dyDescent="0.3">
      <c r="C57" s="44" t="s">
        <v>264</v>
      </c>
      <c r="D57" s="84" t="s">
        <v>340</v>
      </c>
      <c r="E57" s="84" t="s">
        <v>338</v>
      </c>
      <c r="F57" s="85" t="s">
        <v>338</v>
      </c>
      <c r="G57" s="53" t="s">
        <v>332</v>
      </c>
      <c r="H57" s="40"/>
      <c r="I57" s="40"/>
    </row>
    <row r="58" spans="3:17" x14ac:dyDescent="0.3">
      <c r="C58" s="44" t="s">
        <v>265</v>
      </c>
      <c r="D58" s="84" t="s">
        <v>340</v>
      </c>
      <c r="E58" s="84" t="s">
        <v>338</v>
      </c>
      <c r="F58" s="85" t="s">
        <v>338</v>
      </c>
      <c r="G58" s="53" t="s">
        <v>333</v>
      </c>
      <c r="H58" s="40"/>
      <c r="I58" s="40"/>
    </row>
    <row r="59" spans="3:17" x14ac:dyDescent="0.3">
      <c r="C59" s="44" t="s">
        <v>266</v>
      </c>
      <c r="D59" s="84" t="s">
        <v>339</v>
      </c>
      <c r="E59" s="84" t="s">
        <v>339</v>
      </c>
      <c r="F59" s="85" t="s">
        <v>339</v>
      </c>
      <c r="G59" s="53" t="s">
        <v>334</v>
      </c>
      <c r="H59" s="40"/>
      <c r="I59" s="40"/>
    </row>
    <row r="60" spans="3:17" x14ac:dyDescent="0.3">
      <c r="C60" s="44" t="s">
        <v>267</v>
      </c>
      <c r="D60" s="84" t="s">
        <v>339</v>
      </c>
      <c r="E60" s="84" t="s">
        <v>339</v>
      </c>
      <c r="F60" s="85" t="s">
        <v>339</v>
      </c>
      <c r="G60" s="53" t="s">
        <v>335</v>
      </c>
      <c r="H60" s="40"/>
      <c r="I60" s="40"/>
    </row>
    <row r="61" spans="3:17" x14ac:dyDescent="0.3">
      <c r="C61" s="44" t="s">
        <v>268</v>
      </c>
      <c r="D61" s="84" t="s">
        <v>341</v>
      </c>
      <c r="E61" s="84" t="s">
        <v>341</v>
      </c>
      <c r="F61" s="85" t="s">
        <v>341</v>
      </c>
      <c r="G61" s="53" t="s">
        <v>336</v>
      </c>
      <c r="H61" s="40"/>
      <c r="I61" s="40"/>
      <c r="Q61" s="50"/>
    </row>
    <row r="62" spans="3:17" ht="86.4" x14ac:dyDescent="0.3">
      <c r="C62" s="45" t="s">
        <v>269</v>
      </c>
      <c r="D62" s="36"/>
      <c r="E62" s="36"/>
      <c r="F62" s="36"/>
      <c r="G62" s="54" t="s">
        <v>337</v>
      </c>
      <c r="H62" s="40"/>
      <c r="I62" s="40"/>
      <c r="Q62" s="50"/>
    </row>
    <row r="63" spans="3:17" x14ac:dyDescent="0.3">
      <c r="C63" s="44"/>
      <c r="D63" s="36"/>
      <c r="E63" s="36"/>
      <c r="F63" s="36"/>
      <c r="G63" s="40"/>
      <c r="Q63" s="50"/>
    </row>
    <row r="64" spans="3:17" x14ac:dyDescent="0.3">
      <c r="C64" s="44"/>
      <c r="D64" s="36"/>
      <c r="E64" s="36"/>
      <c r="F64" s="36"/>
      <c r="G64" s="40"/>
      <c r="H64" s="40"/>
    </row>
    <row r="65" spans="3:8" ht="43.2" x14ac:dyDescent="0.3">
      <c r="C65" s="41" t="s">
        <v>270</v>
      </c>
      <c r="D65" s="84" t="s">
        <v>307</v>
      </c>
      <c r="E65" s="84" t="s">
        <v>307</v>
      </c>
      <c r="F65" s="84" t="s">
        <v>307</v>
      </c>
      <c r="G65" s="40"/>
      <c r="H65" s="40"/>
    </row>
    <row r="66" spans="3:8" x14ac:dyDescent="0.3">
      <c r="C66" s="41" t="s">
        <v>274</v>
      </c>
      <c r="D66" s="84" t="s">
        <v>339</v>
      </c>
      <c r="E66" s="84" t="s">
        <v>339</v>
      </c>
      <c r="F66" s="84" t="s">
        <v>339</v>
      </c>
      <c r="G66" s="40"/>
      <c r="H66" s="40"/>
    </row>
    <row r="67" spans="3:8" x14ac:dyDescent="0.3">
      <c r="C67" s="41" t="s">
        <v>275</v>
      </c>
      <c r="D67" s="84" t="s">
        <v>339</v>
      </c>
      <c r="E67" s="84" t="s">
        <v>339</v>
      </c>
      <c r="F67" s="84" t="s">
        <v>339</v>
      </c>
      <c r="G67" s="40"/>
      <c r="H67" s="40"/>
    </row>
    <row r="68" spans="3:8" ht="43.2" x14ac:dyDescent="0.3">
      <c r="C68" s="41" t="s">
        <v>276</v>
      </c>
      <c r="D68" s="84" t="s">
        <v>339</v>
      </c>
      <c r="E68" s="84" t="s">
        <v>339</v>
      </c>
      <c r="F68" s="84" t="s">
        <v>339</v>
      </c>
      <c r="G68" s="40"/>
      <c r="H68" s="40"/>
    </row>
    <row r="69" spans="3:8" ht="28.8" x14ac:dyDescent="0.3">
      <c r="C69" s="41" t="s">
        <v>271</v>
      </c>
      <c r="D69" s="84" t="s">
        <v>307</v>
      </c>
      <c r="E69" s="84" t="s">
        <v>307</v>
      </c>
      <c r="F69" s="84" t="s">
        <v>307</v>
      </c>
      <c r="G69" s="40"/>
      <c r="H69" s="40"/>
    </row>
    <row r="70" spans="3:8" x14ac:dyDescent="0.3">
      <c r="C70" s="41" t="s">
        <v>272</v>
      </c>
      <c r="D70" s="36"/>
      <c r="E70" s="36"/>
      <c r="F70" s="36"/>
      <c r="G70" s="40"/>
      <c r="H70" s="40"/>
    </row>
    <row r="71" spans="3:8" x14ac:dyDescent="0.3">
      <c r="C71" s="44" t="s">
        <v>277</v>
      </c>
      <c r="D71" s="47" t="s">
        <v>388</v>
      </c>
      <c r="E71" s="47" t="s">
        <v>388</v>
      </c>
      <c r="F71" s="47" t="s">
        <v>388</v>
      </c>
      <c r="G71" s="40"/>
      <c r="H71" s="40"/>
    </row>
    <row r="72" spans="3:8" ht="57.6" x14ac:dyDescent="0.3">
      <c r="C72" s="44" t="s">
        <v>278</v>
      </c>
      <c r="D72" s="47" t="s">
        <v>388</v>
      </c>
      <c r="E72" s="47" t="s">
        <v>388</v>
      </c>
      <c r="F72" s="47" t="s">
        <v>388</v>
      </c>
      <c r="G72" s="40"/>
    </row>
    <row r="73" spans="3:8" ht="28.8" x14ac:dyDescent="0.3">
      <c r="C73" s="44" t="s">
        <v>279</v>
      </c>
      <c r="D73" s="47" t="s">
        <v>388</v>
      </c>
      <c r="E73" s="47" t="s">
        <v>388</v>
      </c>
      <c r="F73" s="47" t="s">
        <v>388</v>
      </c>
      <c r="G73" s="40"/>
    </row>
    <row r="74" spans="3:8" x14ac:dyDescent="0.3">
      <c r="C74" s="44" t="s">
        <v>280</v>
      </c>
      <c r="D74" s="47" t="s">
        <v>388</v>
      </c>
      <c r="E74" s="47" t="s">
        <v>388</v>
      </c>
      <c r="F74" s="47" t="s">
        <v>388</v>
      </c>
      <c r="G74" s="40"/>
    </row>
    <row r="75" spans="3:8" x14ac:dyDescent="0.3">
      <c r="C75" s="44" t="s">
        <v>273</v>
      </c>
      <c r="D75" s="47" t="s">
        <v>388</v>
      </c>
      <c r="E75" s="47" t="s">
        <v>388</v>
      </c>
      <c r="F75" s="47" t="s">
        <v>388</v>
      </c>
      <c r="G75" s="40"/>
    </row>
    <row r="76" spans="3:8" ht="43.2" x14ac:dyDescent="0.3">
      <c r="C76" s="41" t="s">
        <v>282</v>
      </c>
      <c r="D76" s="36"/>
      <c r="E76" s="36"/>
      <c r="F76" s="36"/>
      <c r="G76" s="40"/>
    </row>
    <row r="77" spans="3:8" x14ac:dyDescent="0.3">
      <c r="C77" s="41" t="s">
        <v>281</v>
      </c>
      <c r="D77" s="36"/>
      <c r="E77" s="36"/>
      <c r="F77" s="36"/>
      <c r="G77" s="40"/>
    </row>
    <row r="78" spans="3:8" x14ac:dyDescent="0.3">
      <c r="C78" s="44" t="s">
        <v>283</v>
      </c>
      <c r="D78" s="47" t="s">
        <v>388</v>
      </c>
      <c r="E78" s="47" t="s">
        <v>388</v>
      </c>
      <c r="F78" s="47" t="s">
        <v>388</v>
      </c>
      <c r="G78" s="40"/>
    </row>
    <row r="79" spans="3:8" ht="57.6" x14ac:dyDescent="0.3">
      <c r="C79" s="44" t="s">
        <v>284</v>
      </c>
      <c r="D79" s="47" t="s">
        <v>388</v>
      </c>
      <c r="E79" s="47" t="s">
        <v>388</v>
      </c>
      <c r="F79" s="47" t="s">
        <v>388</v>
      </c>
      <c r="G79" s="40"/>
    </row>
    <row r="80" spans="3:8" x14ac:dyDescent="0.3">
      <c r="C80" s="44" t="s">
        <v>285</v>
      </c>
      <c r="D80" s="47" t="s">
        <v>388</v>
      </c>
      <c r="E80" s="47" t="s">
        <v>388</v>
      </c>
      <c r="F80" s="47" t="s">
        <v>388</v>
      </c>
      <c r="G80" s="40"/>
    </row>
    <row r="81" spans="3:7" x14ac:dyDescent="0.3">
      <c r="C81" s="41"/>
      <c r="D81" s="36"/>
      <c r="E81" s="36"/>
      <c r="F81" s="36"/>
      <c r="G81" s="40"/>
    </row>
    <row r="82" spans="3:7" ht="43.2" x14ac:dyDescent="0.3">
      <c r="C82" s="41" t="s">
        <v>286</v>
      </c>
      <c r="D82" s="36"/>
      <c r="E82" s="36"/>
      <c r="F82" s="36"/>
      <c r="G82" s="40"/>
    </row>
    <row r="83" spans="3:7" x14ac:dyDescent="0.3">
      <c r="C83" s="41" t="s">
        <v>287</v>
      </c>
      <c r="D83" s="36"/>
      <c r="E83" s="36"/>
      <c r="F83" s="36"/>
      <c r="G83" s="40"/>
    </row>
    <row r="84" spans="3:7" x14ac:dyDescent="0.3">
      <c r="C84" s="44" t="s">
        <v>297</v>
      </c>
      <c r="D84" s="47" t="s">
        <v>388</v>
      </c>
      <c r="E84" s="47" t="s">
        <v>388</v>
      </c>
      <c r="F84" s="47" t="s">
        <v>388</v>
      </c>
      <c r="G84" s="40"/>
    </row>
    <row r="85" spans="3:7" x14ac:dyDescent="0.3">
      <c r="C85" s="44" t="s">
        <v>298</v>
      </c>
      <c r="D85" s="47" t="s">
        <v>388</v>
      </c>
      <c r="E85" s="47" t="s">
        <v>388</v>
      </c>
      <c r="F85" s="47" t="s">
        <v>388</v>
      </c>
      <c r="G85" s="40"/>
    </row>
    <row r="86" spans="3:7" ht="57.6" x14ac:dyDescent="0.3">
      <c r="C86" s="44" t="s">
        <v>303</v>
      </c>
      <c r="D86" s="47" t="s">
        <v>388</v>
      </c>
      <c r="E86" s="47" t="s">
        <v>388</v>
      </c>
      <c r="F86" s="47" t="s">
        <v>388</v>
      </c>
      <c r="G86" s="40"/>
    </row>
    <row r="87" spans="3:7" x14ac:dyDescent="0.3">
      <c r="C87" s="44" t="s">
        <v>299</v>
      </c>
      <c r="D87" s="47" t="s">
        <v>388</v>
      </c>
      <c r="E87" s="47" t="s">
        <v>388</v>
      </c>
      <c r="F87" s="47" t="s">
        <v>388</v>
      </c>
      <c r="G87" s="40"/>
    </row>
    <row r="88" spans="3:7" x14ac:dyDescent="0.3">
      <c r="C88" s="41"/>
      <c r="D88" s="36"/>
      <c r="E88" s="36"/>
      <c r="F88" s="36"/>
      <c r="G88" s="40"/>
    </row>
    <row r="89" spans="3:7" x14ac:dyDescent="0.3">
      <c r="C89" s="41" t="s">
        <v>304</v>
      </c>
      <c r="D89" s="84" t="s">
        <v>339</v>
      </c>
      <c r="E89" s="84" t="s">
        <v>339</v>
      </c>
      <c r="F89" s="84" t="s">
        <v>339</v>
      </c>
      <c r="G89" s="40"/>
    </row>
    <row r="90" spans="3:7" ht="28.8" x14ac:dyDescent="0.3">
      <c r="C90" s="41" t="s">
        <v>288</v>
      </c>
      <c r="D90" s="36"/>
      <c r="E90" s="36"/>
      <c r="F90" s="36"/>
      <c r="G90" s="40"/>
    </row>
    <row r="91" spans="3:7" x14ac:dyDescent="0.3">
      <c r="C91" s="56" t="s">
        <v>300</v>
      </c>
      <c r="D91" s="84" t="s">
        <v>339</v>
      </c>
      <c r="E91" s="84" t="s">
        <v>339</v>
      </c>
      <c r="F91" s="84" t="s">
        <v>339</v>
      </c>
      <c r="G91" s="40"/>
    </row>
    <row r="92" spans="3:7" x14ac:dyDescent="0.3">
      <c r="C92" s="56" t="s">
        <v>301</v>
      </c>
      <c r="D92" s="84" t="s">
        <v>339</v>
      </c>
      <c r="E92" s="84" t="s">
        <v>339</v>
      </c>
      <c r="F92" s="84" t="s">
        <v>339</v>
      </c>
      <c r="G92" s="40"/>
    </row>
    <row r="93" spans="3:7" ht="28.8" x14ac:dyDescent="0.3">
      <c r="C93" s="41" t="s">
        <v>302</v>
      </c>
      <c r="D93" s="84" t="s">
        <v>343</v>
      </c>
      <c r="E93" s="84" t="s">
        <v>343</v>
      </c>
      <c r="F93" s="84" t="s">
        <v>343</v>
      </c>
      <c r="G93" s="40"/>
    </row>
    <row r="94" spans="3:7" x14ac:dyDescent="0.3">
      <c r="C94" s="41" t="s">
        <v>289</v>
      </c>
      <c r="D94" s="49" t="s">
        <v>307</v>
      </c>
      <c r="E94" s="49" t="s">
        <v>307</v>
      </c>
      <c r="F94" s="49" t="s">
        <v>307</v>
      </c>
      <c r="G94" s="40"/>
    </row>
    <row r="95" spans="3:7" x14ac:dyDescent="0.3">
      <c r="C95" s="41" t="s">
        <v>290</v>
      </c>
      <c r="D95" s="84" t="s">
        <v>339</v>
      </c>
      <c r="E95" s="84" t="s">
        <v>339</v>
      </c>
      <c r="F95" s="84" t="s">
        <v>339</v>
      </c>
      <c r="G95" s="40"/>
    </row>
    <row r="96" spans="3:7" x14ac:dyDescent="0.3">
      <c r="C96" s="41" t="s">
        <v>291</v>
      </c>
      <c r="D96" s="84" t="s">
        <v>339</v>
      </c>
      <c r="E96" s="84" t="s">
        <v>339</v>
      </c>
      <c r="F96" s="84" t="s">
        <v>339</v>
      </c>
      <c r="G96" s="40"/>
    </row>
    <row r="97" spans="2:7" x14ac:dyDescent="0.3">
      <c r="C97" s="41" t="s">
        <v>292</v>
      </c>
      <c r="D97" s="49" t="s">
        <v>307</v>
      </c>
      <c r="E97" s="49" t="s">
        <v>307</v>
      </c>
      <c r="F97" s="49" t="s">
        <v>307</v>
      </c>
      <c r="G97" s="40"/>
    </row>
    <row r="98" spans="2:7" ht="28.8" x14ac:dyDescent="0.3">
      <c r="C98" s="41" t="s">
        <v>293</v>
      </c>
      <c r="D98" s="49" t="s">
        <v>388</v>
      </c>
      <c r="E98" s="49" t="s">
        <v>388</v>
      </c>
      <c r="F98" s="49" t="s">
        <v>388</v>
      </c>
      <c r="G98" s="40"/>
    </row>
    <row r="99" spans="2:7" x14ac:dyDescent="0.3">
      <c r="C99" s="38"/>
      <c r="D99" s="12"/>
      <c r="E99" s="12"/>
      <c r="F99" s="12"/>
      <c r="G99" s="40"/>
    </row>
    <row r="100" spans="2:7" x14ac:dyDescent="0.3">
      <c r="C100" s="38"/>
      <c r="D100" s="12"/>
      <c r="E100" s="12"/>
      <c r="F100" s="12"/>
      <c r="G100" s="40"/>
    </row>
    <row r="101" spans="2:7" x14ac:dyDescent="0.3">
      <c r="C101" s="38"/>
      <c r="D101" s="12"/>
      <c r="E101" s="12"/>
      <c r="F101" s="12"/>
      <c r="G101" s="40"/>
    </row>
    <row r="102" spans="2:7" x14ac:dyDescent="0.3">
      <c r="B102" s="98" t="s">
        <v>401</v>
      </c>
      <c r="D102" s="12"/>
      <c r="E102" s="12"/>
      <c r="F102" s="12"/>
      <c r="G102" s="40"/>
    </row>
    <row r="103" spans="2:7" x14ac:dyDescent="0.3">
      <c r="B103" s="98"/>
      <c r="D103" s="12"/>
      <c r="E103" s="12"/>
      <c r="F103" s="12"/>
      <c r="G103" s="40"/>
    </row>
    <row r="104" spans="2:7" ht="43.2" x14ac:dyDescent="0.3">
      <c r="C104" s="38" t="s">
        <v>402</v>
      </c>
      <c r="D104" s="49" t="s">
        <v>388</v>
      </c>
      <c r="E104" s="12"/>
      <c r="F104" s="12"/>
      <c r="G104" s="40"/>
    </row>
    <row r="105" spans="2:7" x14ac:dyDescent="0.3">
      <c r="C105" s="38" t="s">
        <v>403</v>
      </c>
      <c r="D105" s="12"/>
      <c r="E105" s="12"/>
      <c r="F105" s="12"/>
      <c r="G105" s="40"/>
    </row>
    <row r="106" spans="2:7" x14ac:dyDescent="0.3">
      <c r="C106" s="12"/>
      <c r="D106" s="12"/>
      <c r="E106" s="12"/>
      <c r="F106" s="12"/>
      <c r="G106" s="40"/>
    </row>
    <row r="107" spans="2:7" x14ac:dyDescent="0.3">
      <c r="C107" s="12"/>
      <c r="D107" s="12"/>
      <c r="E107" s="12"/>
      <c r="F107" s="12"/>
      <c r="G107" s="40"/>
    </row>
    <row r="108" spans="2:7" x14ac:dyDescent="0.3">
      <c r="C108" s="12"/>
      <c r="D108" s="12"/>
      <c r="E108" s="12"/>
      <c r="F108" s="12"/>
      <c r="G108" s="40"/>
    </row>
    <row r="109" spans="2:7" x14ac:dyDescent="0.3">
      <c r="G109" s="40"/>
    </row>
    <row r="110" spans="2:7" x14ac:dyDescent="0.3">
      <c r="G110" s="40"/>
    </row>
    <row r="111" spans="2:7" x14ac:dyDescent="0.3">
      <c r="G111" s="40"/>
    </row>
    <row r="112" spans="2:7" x14ac:dyDescent="0.3">
      <c r="G112" s="40"/>
    </row>
    <row r="113" spans="7:7" x14ac:dyDescent="0.3">
      <c r="G113" s="40"/>
    </row>
    <row r="114" spans="7:7" x14ac:dyDescent="0.3">
      <c r="G114" s="40"/>
    </row>
    <row r="115" spans="7:7" x14ac:dyDescent="0.3">
      <c r="G115"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4" x14ac:dyDescent="0.3"/>
  <cols>
    <col min="2" max="2" width="27.44140625" customWidth="1"/>
    <col min="3" max="3" width="40.6640625" customWidth="1"/>
  </cols>
  <sheetData>
    <row r="2" spans="2:3" ht="18" x14ac:dyDescent="0.35">
      <c r="B2" s="7" t="s">
        <v>17</v>
      </c>
    </row>
    <row r="4" spans="2:3" x14ac:dyDescent="0.3">
      <c r="B4" t="s">
        <v>0</v>
      </c>
    </row>
    <row r="5" spans="2:3" x14ac:dyDescent="0.3">
      <c r="B5" s="1" t="s">
        <v>1</v>
      </c>
    </row>
    <row r="7" spans="2:3" x14ac:dyDescent="0.3">
      <c r="B7" t="s">
        <v>2</v>
      </c>
      <c r="C7" s="43" t="s">
        <v>141</v>
      </c>
    </row>
    <row r="8" spans="2:3" x14ac:dyDescent="0.3">
      <c r="B8" t="s">
        <v>346</v>
      </c>
      <c r="C8" s="51">
        <v>287883</v>
      </c>
    </row>
    <row r="9" spans="2:3" x14ac:dyDescent="0.3">
      <c r="B9" t="s">
        <v>3</v>
      </c>
      <c r="C9" s="51" t="s">
        <v>142</v>
      </c>
    </row>
    <row r="10" spans="2:3" x14ac:dyDescent="0.3">
      <c r="B10" t="s">
        <v>4</v>
      </c>
      <c r="C10" s="2"/>
    </row>
    <row r="11" spans="2:3" x14ac:dyDescent="0.3">
      <c r="B11" t="s">
        <v>5</v>
      </c>
      <c r="C11" s="2"/>
    </row>
    <row r="12" spans="2:3" x14ac:dyDescent="0.3">
      <c r="B12" t="s">
        <v>6</v>
      </c>
      <c r="C12" s="2"/>
    </row>
    <row r="14" spans="2:3" x14ac:dyDescent="0.3">
      <c r="B14" t="s">
        <v>7</v>
      </c>
    </row>
    <row r="16" spans="2:3" x14ac:dyDescent="0.3">
      <c r="B16" t="s">
        <v>2</v>
      </c>
      <c r="C16" s="13"/>
    </row>
    <row r="17" spans="2:3" x14ac:dyDescent="0.3">
      <c r="B17" t="s">
        <v>3</v>
      </c>
      <c r="C17" s="13"/>
    </row>
    <row r="18" spans="2:3" x14ac:dyDescent="0.3">
      <c r="B18" t="s">
        <v>4</v>
      </c>
      <c r="C18" s="13"/>
    </row>
    <row r="19" spans="2:3" x14ac:dyDescent="0.3">
      <c r="B19" t="s">
        <v>5</v>
      </c>
      <c r="C19" s="13"/>
    </row>
    <row r="20" spans="2:3" x14ac:dyDescent="0.3">
      <c r="B20" t="s">
        <v>6</v>
      </c>
      <c r="C20" s="13"/>
    </row>
    <row r="22" spans="2:3" s="3" customFormat="1" ht="15" thickBot="1" x14ac:dyDescent="0.35"/>
    <row r="23" spans="2:3" ht="15" thickTop="1" x14ac:dyDescent="0.3"/>
    <row r="24" spans="2:3" x14ac:dyDescent="0.3">
      <c r="B24" t="s">
        <v>13</v>
      </c>
    </row>
    <row r="26" spans="2:3" x14ac:dyDescent="0.3">
      <c r="B26" s="4" t="s">
        <v>16</v>
      </c>
      <c r="C26" s="4"/>
    </row>
    <row r="27" spans="2:3" x14ac:dyDescent="0.3">
      <c r="B27" t="s">
        <v>8</v>
      </c>
      <c r="C27" s="43" t="s">
        <v>143</v>
      </c>
    </row>
    <row r="28" spans="2:3" x14ac:dyDescent="0.3">
      <c r="B28" t="s">
        <v>9</v>
      </c>
      <c r="C28" s="43" t="s">
        <v>143</v>
      </c>
    </row>
    <row r="29" spans="2:3" x14ac:dyDescent="0.3">
      <c r="B29" t="s">
        <v>10</v>
      </c>
      <c r="C29" s="43" t="s">
        <v>144</v>
      </c>
    </row>
    <row r="30" spans="2:3" x14ac:dyDescent="0.3">
      <c r="B30" t="s">
        <v>11</v>
      </c>
      <c r="C30" s="88" t="s">
        <v>145</v>
      </c>
    </row>
    <row r="31" spans="2:3" x14ac:dyDescent="0.3">
      <c r="B31" t="s">
        <v>14</v>
      </c>
      <c r="C31" s="43" t="s">
        <v>146</v>
      </c>
    </row>
    <row r="32" spans="2:3" x14ac:dyDescent="0.3">
      <c r="B32" t="s">
        <v>12</v>
      </c>
      <c r="C32" s="89">
        <v>44575</v>
      </c>
    </row>
    <row r="35" spans="2:3" x14ac:dyDescent="0.3">
      <c r="B35" s="4" t="s">
        <v>15</v>
      </c>
    </row>
    <row r="36" spans="2:3" x14ac:dyDescent="0.3">
      <c r="B36" t="s">
        <v>8</v>
      </c>
      <c r="C36" s="2"/>
    </row>
    <row r="37" spans="2:3" x14ac:dyDescent="0.3">
      <c r="B37" t="s">
        <v>9</v>
      </c>
      <c r="C37" s="2"/>
    </row>
    <row r="38" spans="2:3" x14ac:dyDescent="0.3">
      <c r="B38" t="s">
        <v>10</v>
      </c>
      <c r="C38" s="2"/>
    </row>
    <row r="39" spans="2:3" x14ac:dyDescent="0.3">
      <c r="B39" t="s">
        <v>11</v>
      </c>
      <c r="C39" s="2"/>
    </row>
    <row r="40" spans="2:3" x14ac:dyDescent="0.3">
      <c r="B40" t="s">
        <v>14</v>
      </c>
      <c r="C40" s="2"/>
    </row>
    <row r="41" spans="2:3" x14ac:dyDescent="0.3">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23" workbookViewId="0">
      <selection activeCell="D39" sqref="D39:F44"/>
    </sheetView>
  </sheetViews>
  <sheetFormatPr defaultRowHeight="14.4" x14ac:dyDescent="0.3"/>
  <cols>
    <col min="3" max="3" width="106.5546875" customWidth="1"/>
    <col min="4" max="4" width="30" bestFit="1" customWidth="1"/>
    <col min="5" max="5" width="16.88671875" customWidth="1"/>
    <col min="6" max="6" width="19.109375" customWidth="1"/>
    <col min="7" max="7" width="15.5546875" customWidth="1"/>
    <col min="8" max="8" width="17.6640625" customWidth="1"/>
  </cols>
  <sheetData>
    <row r="1" spans="1:3" x14ac:dyDescent="0.3">
      <c r="A1" t="s">
        <v>399</v>
      </c>
    </row>
    <row r="3" spans="1:3" x14ac:dyDescent="0.3">
      <c r="B3" s="5" t="s">
        <v>173</v>
      </c>
    </row>
    <row r="4" spans="1:3" ht="57.6" x14ac:dyDescent="0.3">
      <c r="B4" s="33" t="s">
        <v>174</v>
      </c>
      <c r="C4" s="12" t="s">
        <v>177</v>
      </c>
    </row>
    <row r="5" spans="1:3" x14ac:dyDescent="0.3">
      <c r="C5" s="12"/>
    </row>
    <row r="6" spans="1:3" x14ac:dyDescent="0.3">
      <c r="C6" s="12" t="s">
        <v>175</v>
      </c>
    </row>
    <row r="7" spans="1:3" x14ac:dyDescent="0.3">
      <c r="C7" s="12"/>
    </row>
    <row r="8" spans="1:3" ht="43.2" x14ac:dyDescent="0.3">
      <c r="C8" s="12" t="s">
        <v>176</v>
      </c>
    </row>
    <row r="9" spans="1:3" x14ac:dyDescent="0.3">
      <c r="C9" s="12"/>
    </row>
    <row r="10" spans="1:3" x14ac:dyDescent="0.3">
      <c r="C10" s="12"/>
    </row>
    <row r="11" spans="1:3" x14ac:dyDescent="0.3">
      <c r="C11" s="12"/>
    </row>
    <row r="12" spans="1:3" ht="18" x14ac:dyDescent="0.35">
      <c r="B12" s="7" t="s">
        <v>178</v>
      </c>
      <c r="C12" s="12"/>
    </row>
    <row r="13" spans="1:3" x14ac:dyDescent="0.3">
      <c r="C13" t="s">
        <v>179</v>
      </c>
    </row>
    <row r="15" spans="1:3" x14ac:dyDescent="0.3">
      <c r="B15" s="35" t="s">
        <v>180</v>
      </c>
      <c r="C15" s="12"/>
    </row>
    <row r="16" spans="1:3" x14ac:dyDescent="0.3">
      <c r="B16" s="5"/>
      <c r="C16" s="12"/>
    </row>
    <row r="17" spans="2:4" x14ac:dyDescent="0.3">
      <c r="B17">
        <v>51</v>
      </c>
      <c r="C17" t="s">
        <v>183</v>
      </c>
      <c r="D17" s="51" t="s">
        <v>376</v>
      </c>
    </row>
    <row r="18" spans="2:4" x14ac:dyDescent="0.3">
      <c r="C18" t="s">
        <v>181</v>
      </c>
      <c r="D18" s="51" t="s">
        <v>399</v>
      </c>
    </row>
    <row r="20" spans="2:4" x14ac:dyDescent="0.3">
      <c r="B20">
        <v>52</v>
      </c>
      <c r="C20" t="s">
        <v>305</v>
      </c>
      <c r="D20" s="51" t="s">
        <v>152</v>
      </c>
    </row>
    <row r="21" spans="2:4" x14ac:dyDescent="0.3">
      <c r="D21" s="19"/>
    </row>
    <row r="22" spans="2:4" x14ac:dyDescent="0.3">
      <c r="B22">
        <v>53</v>
      </c>
      <c r="C22" t="s">
        <v>184</v>
      </c>
      <c r="D22" s="51" t="s">
        <v>388</v>
      </c>
    </row>
    <row r="23" spans="2:4" x14ac:dyDescent="0.3">
      <c r="D23" s="19"/>
    </row>
    <row r="24" spans="2:4" x14ac:dyDescent="0.3">
      <c r="B24">
        <v>54</v>
      </c>
      <c r="C24" t="s">
        <v>185</v>
      </c>
      <c r="D24" s="51" t="s">
        <v>153</v>
      </c>
    </row>
    <row r="25" spans="2:4" ht="28.8" x14ac:dyDescent="0.3">
      <c r="C25" s="12" t="s">
        <v>182</v>
      </c>
      <c r="D25" s="19"/>
    </row>
    <row r="26" spans="2:4" x14ac:dyDescent="0.3">
      <c r="C26" s="34" t="s">
        <v>186</v>
      </c>
      <c r="D26" s="51" t="s">
        <v>153</v>
      </c>
    </row>
    <row r="27" spans="2:4" x14ac:dyDescent="0.3">
      <c r="C27" s="34" t="s">
        <v>187</v>
      </c>
      <c r="D27" s="51" t="s">
        <v>153</v>
      </c>
    </row>
    <row r="28" spans="2:4" x14ac:dyDescent="0.3">
      <c r="C28" s="34" t="s">
        <v>188</v>
      </c>
      <c r="D28" s="51" t="s">
        <v>153</v>
      </c>
    </row>
    <row r="29" spans="2:4" x14ac:dyDescent="0.3">
      <c r="C29" s="34" t="s">
        <v>189</v>
      </c>
      <c r="D29" s="51" t="s">
        <v>153</v>
      </c>
    </row>
    <row r="30" spans="2:4" x14ac:dyDescent="0.3">
      <c r="C30" s="12"/>
      <c r="D30" s="19"/>
    </row>
    <row r="31" spans="2:4" x14ac:dyDescent="0.3">
      <c r="C31" s="12"/>
    </row>
    <row r="32" spans="2:4" x14ac:dyDescent="0.3">
      <c r="B32" s="35" t="s">
        <v>190</v>
      </c>
      <c r="C32" s="12"/>
    </row>
    <row r="33" spans="2:9" x14ac:dyDescent="0.3">
      <c r="B33" s="5"/>
      <c r="C33" s="12"/>
    </row>
    <row r="34" spans="2:9" x14ac:dyDescent="0.3">
      <c r="B34">
        <v>55</v>
      </c>
      <c r="C34" s="10" t="s">
        <v>203</v>
      </c>
    </row>
    <row r="35" spans="2:9" x14ac:dyDescent="0.3">
      <c r="C35" s="12"/>
      <c r="D35" s="2" t="s">
        <v>191</v>
      </c>
      <c r="E35" s="2" t="s">
        <v>192</v>
      </c>
      <c r="F35" s="2" t="s">
        <v>193</v>
      </c>
    </row>
    <row r="36" spans="2:9" x14ac:dyDescent="0.3">
      <c r="C36" s="12" t="s">
        <v>194</v>
      </c>
      <c r="D36" s="82">
        <v>454563000</v>
      </c>
      <c r="E36" s="82">
        <v>454783000</v>
      </c>
      <c r="F36" s="82">
        <v>414960000</v>
      </c>
      <c r="G36" s="77"/>
      <c r="H36" s="77"/>
      <c r="I36" s="77"/>
    </row>
    <row r="37" spans="2:9" ht="28.8" x14ac:dyDescent="0.3">
      <c r="C37" s="12" t="s">
        <v>195</v>
      </c>
      <c r="D37" s="47" t="s">
        <v>388</v>
      </c>
      <c r="E37" s="47" t="s">
        <v>388</v>
      </c>
      <c r="F37" s="47" t="s">
        <v>388</v>
      </c>
    </row>
    <row r="38" spans="2:9" ht="28.8" x14ac:dyDescent="0.3">
      <c r="C38" s="12" t="s">
        <v>196</v>
      </c>
      <c r="D38" s="47" t="s">
        <v>388</v>
      </c>
      <c r="E38" s="47" t="s">
        <v>388</v>
      </c>
      <c r="F38" s="47" t="s">
        <v>388</v>
      </c>
    </row>
    <row r="39" spans="2:9" x14ac:dyDescent="0.3">
      <c r="C39" s="12" t="s">
        <v>197</v>
      </c>
      <c r="D39" s="83">
        <v>56</v>
      </c>
      <c r="E39" s="83">
        <v>42</v>
      </c>
      <c r="F39" s="83">
        <v>13</v>
      </c>
      <c r="G39" s="101" t="s">
        <v>407</v>
      </c>
    </row>
    <row r="40" spans="2:9" x14ac:dyDescent="0.3">
      <c r="C40" s="12" t="s">
        <v>198</v>
      </c>
      <c r="D40" s="83">
        <v>56</v>
      </c>
      <c r="E40" s="83">
        <v>42</v>
      </c>
      <c r="F40" s="83">
        <v>13</v>
      </c>
      <c r="G40" s="101" t="s">
        <v>407</v>
      </c>
    </row>
    <row r="41" spans="2:9" x14ac:dyDescent="0.3">
      <c r="C41" s="12" t="s">
        <v>199</v>
      </c>
      <c r="D41" s="83">
        <v>7.4000000000000003E-3</v>
      </c>
      <c r="E41" s="83">
        <v>8.8000000000000005E-3</v>
      </c>
      <c r="F41" s="83">
        <v>8.8999999999999999E-3</v>
      </c>
      <c r="G41" s="101" t="s">
        <v>408</v>
      </c>
    </row>
    <row r="42" spans="2:9" x14ac:dyDescent="0.3">
      <c r="C42" s="12" t="s">
        <v>200</v>
      </c>
      <c r="D42" s="115">
        <v>37142596.649999999</v>
      </c>
      <c r="E42" s="115">
        <v>2669673.98</v>
      </c>
      <c r="F42" s="115">
        <v>4091811.85</v>
      </c>
      <c r="G42" s="101" t="s">
        <v>409</v>
      </c>
    </row>
    <row r="43" spans="2:9" x14ac:dyDescent="0.3">
      <c r="C43" s="12" t="s">
        <v>201</v>
      </c>
      <c r="D43" s="115">
        <v>37142596.649999999</v>
      </c>
      <c r="E43" s="115">
        <v>11911746.140000001</v>
      </c>
      <c r="F43" s="115">
        <v>4091811.85</v>
      </c>
      <c r="G43" s="101" t="s">
        <v>410</v>
      </c>
    </row>
    <row r="44" spans="2:9" x14ac:dyDescent="0.3">
      <c r="C44" s="12" t="s">
        <v>202</v>
      </c>
      <c r="D44" s="83">
        <v>0</v>
      </c>
      <c r="E44" s="83">
        <v>0</v>
      </c>
      <c r="F44" s="83">
        <v>0</v>
      </c>
      <c r="H44" t="s">
        <v>417</v>
      </c>
    </row>
    <row r="48" spans="2:9" x14ac:dyDescent="0.3">
      <c r="B48" s="35" t="s">
        <v>204</v>
      </c>
    </row>
    <row r="49" spans="2:8" x14ac:dyDescent="0.3">
      <c r="B49" s="35"/>
    </row>
    <row r="50" spans="2:8" ht="28.8" x14ac:dyDescent="0.3">
      <c r="B50">
        <v>56</v>
      </c>
      <c r="C50" s="12" t="s">
        <v>208</v>
      </c>
      <c r="D50" s="47" t="s">
        <v>153</v>
      </c>
    </row>
    <row r="51" spans="2:8" ht="57.6" x14ac:dyDescent="0.3">
      <c r="C51" s="12" t="s">
        <v>209</v>
      </c>
    </row>
    <row r="52" spans="2:8" ht="61.5" customHeight="1" x14ac:dyDescent="0.3">
      <c r="C52" s="12" t="s">
        <v>210</v>
      </c>
    </row>
    <row r="53" spans="2:8" ht="28.8" x14ac:dyDescent="0.3">
      <c r="C53" s="12" t="s">
        <v>211</v>
      </c>
    </row>
    <row r="55" spans="2:8" ht="28.8" x14ac:dyDescent="0.3">
      <c r="D55" s="36" t="s">
        <v>212</v>
      </c>
      <c r="E55" s="36" t="s">
        <v>213</v>
      </c>
      <c r="F55" s="36" t="s">
        <v>214</v>
      </c>
      <c r="G55" s="36" t="s">
        <v>215</v>
      </c>
      <c r="H55" s="36" t="s">
        <v>205</v>
      </c>
    </row>
    <row r="56" spans="2:8" x14ac:dyDescent="0.3">
      <c r="C56" s="5" t="s">
        <v>206</v>
      </c>
    </row>
    <row r="57" spans="2:8" x14ac:dyDescent="0.3">
      <c r="C57" s="37" t="s">
        <v>217</v>
      </c>
      <c r="D57" s="43"/>
      <c r="E57" s="43"/>
      <c r="F57" s="43"/>
      <c r="G57" s="43"/>
      <c r="H57" s="43"/>
    </row>
    <row r="58" spans="2:8" x14ac:dyDescent="0.3">
      <c r="C58" s="37" t="s">
        <v>218</v>
      </c>
      <c r="D58" s="43"/>
      <c r="E58" s="43"/>
      <c r="F58" s="43"/>
      <c r="G58" s="43"/>
      <c r="H58" s="43"/>
    </row>
    <row r="59" spans="2:8" x14ac:dyDescent="0.3">
      <c r="C59" s="37" t="s">
        <v>219</v>
      </c>
      <c r="D59" s="43"/>
      <c r="E59" s="43"/>
      <c r="F59" s="43"/>
      <c r="G59" s="43"/>
      <c r="H59" s="43"/>
    </row>
    <row r="60" spans="2:8" x14ac:dyDescent="0.3">
      <c r="C60" s="37" t="s">
        <v>220</v>
      </c>
      <c r="D60" s="43"/>
      <c r="E60" s="43"/>
      <c r="F60" s="43"/>
      <c r="G60" s="43"/>
      <c r="H60" s="43"/>
    </row>
    <row r="61" spans="2:8" x14ac:dyDescent="0.3">
      <c r="C61" s="37"/>
    </row>
    <row r="62" spans="2:8" x14ac:dyDescent="0.3">
      <c r="C62" s="5" t="s">
        <v>207</v>
      </c>
    </row>
    <row r="63" spans="2:8" x14ac:dyDescent="0.3">
      <c r="C63" s="37" t="s">
        <v>217</v>
      </c>
      <c r="D63" s="43"/>
      <c r="E63" s="43"/>
      <c r="F63" s="43"/>
      <c r="G63" s="43"/>
      <c r="H63" s="43"/>
    </row>
    <row r="64" spans="2:8" x14ac:dyDescent="0.3">
      <c r="C64" s="37" t="s">
        <v>221</v>
      </c>
      <c r="D64" s="43"/>
      <c r="E64" s="43"/>
      <c r="F64" s="43"/>
      <c r="G64" s="43"/>
      <c r="H64" s="43"/>
    </row>
    <row r="65" spans="2:8" x14ac:dyDescent="0.3">
      <c r="C65" s="37" t="s">
        <v>222</v>
      </c>
      <c r="D65" s="43"/>
      <c r="E65" s="43"/>
      <c r="F65" s="43"/>
      <c r="G65" s="43"/>
      <c r="H65" s="43"/>
    </row>
    <row r="66" spans="2:8" x14ac:dyDescent="0.3">
      <c r="C66" s="37" t="s">
        <v>223</v>
      </c>
      <c r="D66" s="43"/>
      <c r="E66" s="43"/>
      <c r="F66" s="43"/>
      <c r="G66" s="43"/>
      <c r="H66" s="43"/>
    </row>
    <row r="68" spans="2:8" x14ac:dyDescent="0.3">
      <c r="B68">
        <v>57</v>
      </c>
      <c r="C68" t="s">
        <v>224</v>
      </c>
      <c r="D68" s="47" t="s">
        <v>153</v>
      </c>
    </row>
    <row r="69" spans="2:8" x14ac:dyDescent="0.3">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4" x14ac:dyDescent="0.3"/>
  <cols>
    <col min="3" max="3" width="96.44140625" customWidth="1"/>
    <col min="4" max="6" width="18.88671875" customWidth="1"/>
    <col min="7" max="7" width="45.5546875" customWidth="1"/>
    <col min="12" max="12" width="3.6640625" customWidth="1"/>
  </cols>
  <sheetData>
    <row r="1" spans="1:8" x14ac:dyDescent="0.3">
      <c r="A1" t="s">
        <v>399</v>
      </c>
    </row>
    <row r="4" spans="1:8" x14ac:dyDescent="0.3">
      <c r="B4" t="s">
        <v>216</v>
      </c>
    </row>
    <row r="5" spans="1:8" x14ac:dyDescent="0.3">
      <c r="B5" s="40">
        <v>58</v>
      </c>
      <c r="C5" s="12" t="s">
        <v>236</v>
      </c>
      <c r="D5" s="47" t="s">
        <v>388</v>
      </c>
    </row>
    <row r="6" spans="1:8" x14ac:dyDescent="0.3">
      <c r="B6" s="40"/>
      <c r="C6" s="12"/>
      <c r="D6" s="48"/>
    </row>
    <row r="7" spans="1:8" x14ac:dyDescent="0.3">
      <c r="B7" s="40">
        <v>59</v>
      </c>
      <c r="C7" s="12" t="s">
        <v>237</v>
      </c>
      <c r="D7" s="48"/>
      <c r="E7" s="40"/>
      <c r="F7" s="40"/>
      <c r="G7" s="40"/>
      <c r="H7" s="40"/>
    </row>
    <row r="8" spans="1:8" ht="28.8" x14ac:dyDescent="0.3">
      <c r="B8" s="40"/>
      <c r="C8" s="12" t="s">
        <v>244</v>
      </c>
      <c r="D8" s="48"/>
      <c r="E8" s="40"/>
      <c r="F8" s="40"/>
      <c r="G8" s="40"/>
      <c r="H8" s="40"/>
    </row>
    <row r="9" spans="1:8" ht="28.8" x14ac:dyDescent="0.3">
      <c r="B9" s="40"/>
      <c r="C9" s="42" t="s">
        <v>306</v>
      </c>
      <c r="D9" s="47">
        <v>36</v>
      </c>
      <c r="E9" s="40"/>
      <c r="F9" s="40"/>
      <c r="G9" s="40"/>
      <c r="H9" s="40"/>
    </row>
    <row r="10" spans="1:8" x14ac:dyDescent="0.3">
      <c r="B10" s="40"/>
      <c r="C10" s="42" t="s">
        <v>226</v>
      </c>
      <c r="D10" s="47">
        <v>6</v>
      </c>
      <c r="E10" s="40"/>
      <c r="F10" s="40"/>
      <c r="G10" s="40"/>
      <c r="H10" s="40"/>
    </row>
    <row r="11" spans="1:8" x14ac:dyDescent="0.3">
      <c r="B11" s="40"/>
      <c r="C11" s="12"/>
      <c r="D11" s="48"/>
      <c r="E11" s="40"/>
      <c r="F11" s="40"/>
      <c r="G11" s="40"/>
      <c r="H11" s="40"/>
    </row>
    <row r="12" spans="1:8" ht="28.8" x14ac:dyDescent="0.3">
      <c r="B12" s="40">
        <v>60</v>
      </c>
      <c r="C12" s="12" t="s">
        <v>308</v>
      </c>
      <c r="D12" s="47">
        <v>0</v>
      </c>
      <c r="E12" s="40"/>
      <c r="F12" s="40"/>
      <c r="G12" s="40"/>
      <c r="H12" s="40"/>
    </row>
    <row r="13" spans="1:8" x14ac:dyDescent="0.3">
      <c r="B13" s="40"/>
      <c r="C13" s="12"/>
      <c r="D13" s="48"/>
      <c r="E13" s="40"/>
      <c r="F13" s="40"/>
      <c r="G13" s="40"/>
      <c r="H13" s="40"/>
    </row>
    <row r="14" spans="1:8" ht="28.8" x14ac:dyDescent="0.3">
      <c r="B14" s="40">
        <v>61</v>
      </c>
      <c r="C14" s="12" t="s">
        <v>243</v>
      </c>
      <c r="D14" s="48"/>
      <c r="E14" s="40"/>
    </row>
    <row r="15" spans="1:8" ht="43.2" x14ac:dyDescent="0.3">
      <c r="B15" s="40"/>
      <c r="C15" s="12" t="s">
        <v>238</v>
      </c>
      <c r="D15" s="48"/>
      <c r="E15" s="40"/>
    </row>
    <row r="16" spans="1:8" x14ac:dyDescent="0.3">
      <c r="B16" s="40"/>
      <c r="C16" s="12" t="s">
        <v>245</v>
      </c>
      <c r="D16" s="48"/>
      <c r="E16" s="40"/>
      <c r="F16" s="40"/>
      <c r="G16" s="40"/>
      <c r="H16" s="40"/>
    </row>
    <row r="17" spans="2:22" ht="43.2" x14ac:dyDescent="0.3">
      <c r="B17" s="40"/>
      <c r="C17" s="38" t="s">
        <v>309</v>
      </c>
      <c r="D17" s="47">
        <v>0</v>
      </c>
      <c r="E17" s="40"/>
      <c r="F17" s="40"/>
      <c r="G17" s="40"/>
      <c r="H17" s="40"/>
    </row>
    <row r="18" spans="2:22" ht="43.2" x14ac:dyDescent="0.3">
      <c r="B18" s="40"/>
      <c r="C18" s="38" t="s">
        <v>239</v>
      </c>
      <c r="D18" s="47">
        <v>0</v>
      </c>
      <c r="E18" s="40"/>
      <c r="F18" s="40"/>
      <c r="G18" s="40"/>
      <c r="H18" s="40"/>
    </row>
    <row r="19" spans="2:22" ht="28.8" x14ac:dyDescent="0.3">
      <c r="B19" s="40"/>
      <c r="C19" s="38" t="s">
        <v>228</v>
      </c>
      <c r="D19" s="47">
        <v>0</v>
      </c>
      <c r="E19" s="40"/>
      <c r="F19" s="40"/>
      <c r="G19" s="40"/>
      <c r="H19" s="40"/>
    </row>
    <row r="20" spans="2:22" ht="28.8" x14ac:dyDescent="0.3">
      <c r="B20" s="40"/>
      <c r="C20" s="38" t="s">
        <v>240</v>
      </c>
      <c r="D20" s="47">
        <v>0</v>
      </c>
      <c r="E20" s="40"/>
      <c r="F20" s="40"/>
      <c r="G20" s="40"/>
      <c r="H20" s="40"/>
    </row>
    <row r="21" spans="2:22" x14ac:dyDescent="0.3">
      <c r="B21" s="40"/>
      <c r="C21" s="12"/>
      <c r="D21" s="48"/>
      <c r="E21" s="40"/>
      <c r="F21" s="40"/>
      <c r="G21" s="40"/>
      <c r="H21" s="40"/>
    </row>
    <row r="22" spans="2:22" x14ac:dyDescent="0.3">
      <c r="B22" s="40">
        <v>62</v>
      </c>
      <c r="C22" s="12" t="s">
        <v>242</v>
      </c>
      <c r="D22" s="48"/>
      <c r="E22" s="40"/>
      <c r="F22" s="40"/>
      <c r="G22" s="40"/>
      <c r="H22" s="40"/>
    </row>
    <row r="23" spans="2:22" ht="72" x14ac:dyDescent="0.3">
      <c r="B23" s="40"/>
      <c r="C23" s="12" t="s">
        <v>241</v>
      </c>
      <c r="D23" s="48"/>
      <c r="E23" s="40"/>
    </row>
    <row r="24" spans="2:22" x14ac:dyDescent="0.3">
      <c r="C24" s="12"/>
      <c r="D24" s="48" t="s">
        <v>227</v>
      </c>
      <c r="E24" s="40"/>
      <c r="F24" s="40"/>
    </row>
    <row r="25" spans="2:22" x14ac:dyDescent="0.3">
      <c r="C25" s="39" t="s">
        <v>229</v>
      </c>
      <c r="D25" s="83">
        <v>0</v>
      </c>
      <c r="E25" s="40"/>
      <c r="F25" s="40"/>
    </row>
    <row r="26" spans="2:22" x14ac:dyDescent="0.3">
      <c r="C26" s="39" t="s">
        <v>230</v>
      </c>
      <c r="D26" s="83">
        <v>0</v>
      </c>
      <c r="E26" s="40"/>
      <c r="F26" s="40"/>
    </row>
    <row r="27" spans="2:22" x14ac:dyDescent="0.3">
      <c r="C27" s="39" t="s">
        <v>231</v>
      </c>
      <c r="D27" s="83">
        <v>0</v>
      </c>
      <c r="E27" s="40"/>
      <c r="F27" s="40"/>
      <c r="H27" s="71"/>
      <c r="I27" s="70" t="s">
        <v>345</v>
      </c>
      <c r="J27" s="72"/>
      <c r="K27" s="72"/>
      <c r="L27" s="72"/>
      <c r="M27" s="72"/>
      <c r="N27" s="72"/>
      <c r="O27" s="72"/>
      <c r="P27" s="72"/>
      <c r="Q27" s="72"/>
      <c r="R27" s="72"/>
      <c r="S27" s="72"/>
      <c r="T27" s="72"/>
      <c r="U27" s="72"/>
      <c r="V27" s="73"/>
    </row>
    <row r="28" spans="2:22" x14ac:dyDescent="0.3">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3">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
      <c r="E32" s="40"/>
      <c r="F32" s="40"/>
      <c r="H32" s="62">
        <v>5</v>
      </c>
      <c r="I32" s="63" t="s">
        <v>314</v>
      </c>
      <c r="J32" s="64"/>
      <c r="K32" s="64"/>
      <c r="L32" s="64"/>
      <c r="M32" s="64"/>
      <c r="N32" s="64"/>
      <c r="O32" s="64"/>
      <c r="P32" s="64"/>
      <c r="Q32" s="64"/>
      <c r="R32" s="64"/>
      <c r="S32" s="64"/>
      <c r="T32" s="64"/>
      <c r="U32" s="64"/>
      <c r="V32" s="65"/>
    </row>
    <row r="33" spans="2:22" x14ac:dyDescent="0.3">
      <c r="H33" s="62">
        <v>6</v>
      </c>
      <c r="I33" s="63" t="s">
        <v>315</v>
      </c>
      <c r="J33" s="64"/>
      <c r="K33" s="64"/>
      <c r="L33" s="64"/>
      <c r="M33" s="64"/>
      <c r="N33" s="64"/>
      <c r="O33" s="64"/>
      <c r="P33" s="64"/>
      <c r="Q33" s="64"/>
      <c r="R33" s="64"/>
      <c r="S33" s="64"/>
      <c r="T33" s="64"/>
      <c r="U33" s="64"/>
      <c r="V33" s="65"/>
    </row>
    <row r="34" spans="2:22" x14ac:dyDescent="0.3">
      <c r="B34" s="35" t="s">
        <v>246</v>
      </c>
      <c r="H34" s="62">
        <v>7</v>
      </c>
      <c r="I34" s="63" t="s">
        <v>316</v>
      </c>
      <c r="J34" s="64"/>
      <c r="K34" s="64"/>
      <c r="L34" s="64"/>
      <c r="M34" s="64"/>
      <c r="N34" s="64"/>
      <c r="O34" s="64"/>
      <c r="P34" s="64"/>
      <c r="Q34" s="64"/>
      <c r="R34" s="64"/>
      <c r="S34" s="64"/>
      <c r="T34" s="64"/>
      <c r="U34" s="64"/>
      <c r="V34" s="65"/>
    </row>
    <row r="35" spans="2:22" x14ac:dyDescent="0.3">
      <c r="B35" s="35"/>
      <c r="H35" s="62">
        <v>8</v>
      </c>
      <c r="I35" s="63" t="s">
        <v>317</v>
      </c>
      <c r="J35" s="64"/>
      <c r="K35" s="64"/>
      <c r="L35" s="64"/>
      <c r="M35" s="64"/>
      <c r="N35" s="64"/>
      <c r="O35" s="64"/>
      <c r="P35" s="64"/>
      <c r="Q35" s="64"/>
      <c r="R35" s="64"/>
      <c r="S35" s="64"/>
      <c r="T35" s="64"/>
      <c r="U35" s="64"/>
      <c r="V35" s="65"/>
    </row>
    <row r="36" spans="2:22" x14ac:dyDescent="0.3">
      <c r="B36">
        <v>63</v>
      </c>
      <c r="C36" t="s">
        <v>247</v>
      </c>
      <c r="H36" s="62">
        <v>9</v>
      </c>
      <c r="I36" s="63" t="s">
        <v>318</v>
      </c>
      <c r="J36" s="64"/>
      <c r="K36" s="64"/>
      <c r="L36" s="64"/>
      <c r="M36" s="64"/>
      <c r="N36" s="64"/>
      <c r="O36" s="64"/>
      <c r="P36" s="64"/>
      <c r="Q36" s="64"/>
      <c r="R36" s="64"/>
      <c r="S36" s="64"/>
      <c r="T36" s="64"/>
      <c r="U36" s="64"/>
      <c r="V36" s="65"/>
    </row>
    <row r="37" spans="2:22" x14ac:dyDescent="0.3">
      <c r="D37" t="s">
        <v>294</v>
      </c>
      <c r="E37" t="s">
        <v>295</v>
      </c>
      <c r="F37" t="s">
        <v>296</v>
      </c>
      <c r="H37" s="62">
        <v>10</v>
      </c>
      <c r="I37" s="63" t="s">
        <v>319</v>
      </c>
      <c r="J37" s="64"/>
      <c r="K37" s="64"/>
      <c r="L37" s="64"/>
      <c r="M37" s="64"/>
      <c r="N37" s="64"/>
      <c r="O37" s="64"/>
      <c r="P37" s="64"/>
      <c r="Q37" s="64"/>
      <c r="R37" s="64"/>
      <c r="S37" s="64"/>
      <c r="T37" s="64"/>
      <c r="U37" s="64"/>
      <c r="V37" s="65"/>
    </row>
    <row r="38" spans="2:22" x14ac:dyDescent="0.3">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
      <c r="C46" s="12"/>
      <c r="D46" s="48"/>
      <c r="E46" s="48"/>
      <c r="F46" s="48"/>
      <c r="G46" s="40"/>
      <c r="H46" s="62">
        <v>19</v>
      </c>
      <c r="I46" s="63" t="s">
        <v>327</v>
      </c>
      <c r="J46" s="64"/>
      <c r="K46" s="64"/>
      <c r="L46" s="64"/>
      <c r="M46" s="64"/>
      <c r="N46" s="64"/>
      <c r="O46" s="64"/>
      <c r="P46" s="64"/>
      <c r="Q46" s="64"/>
      <c r="R46" s="64"/>
      <c r="S46" s="64"/>
      <c r="T46" s="64"/>
      <c r="U46" s="64"/>
      <c r="V46" s="65"/>
    </row>
    <row r="47" spans="2:22" x14ac:dyDescent="0.3">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
      <c r="C48" s="41" t="s">
        <v>256</v>
      </c>
      <c r="D48" s="84" t="s">
        <v>344</v>
      </c>
      <c r="E48" s="84"/>
      <c r="F48" s="84"/>
      <c r="G48" s="46"/>
    </row>
    <row r="49" spans="3:17" x14ac:dyDescent="0.3">
      <c r="C49" s="12"/>
      <c r="D49" s="36"/>
      <c r="E49" s="36"/>
      <c r="F49" s="36"/>
      <c r="G49" s="40"/>
    </row>
    <row r="50" spans="3:17" ht="43.2" x14ac:dyDescent="0.3">
      <c r="C50" s="41" t="s">
        <v>258</v>
      </c>
      <c r="D50" s="36"/>
      <c r="E50" s="36"/>
      <c r="F50" s="36"/>
      <c r="G50" s="40"/>
    </row>
    <row r="51" spans="3:17" ht="28.8" x14ac:dyDescent="0.3">
      <c r="C51" s="41" t="s">
        <v>259</v>
      </c>
      <c r="D51" s="36"/>
      <c r="E51" s="36"/>
      <c r="F51" s="36"/>
      <c r="G51" s="40"/>
    </row>
    <row r="52" spans="3:17" x14ac:dyDescent="0.3">
      <c r="C52" s="41"/>
      <c r="D52" s="36"/>
      <c r="E52" s="36"/>
      <c r="F52" s="36"/>
      <c r="H52" s="40"/>
      <c r="I52" s="40"/>
    </row>
    <row r="53" spans="3:17" x14ac:dyDescent="0.3">
      <c r="C53" s="44" t="s">
        <v>260</v>
      </c>
      <c r="D53" s="84" t="s">
        <v>339</v>
      </c>
      <c r="E53" s="84" t="s">
        <v>339</v>
      </c>
      <c r="F53" s="84" t="s">
        <v>339</v>
      </c>
      <c r="G53" s="55" t="s">
        <v>342</v>
      </c>
      <c r="H53" s="40"/>
      <c r="I53" s="40"/>
    </row>
    <row r="54" spans="3:17" x14ac:dyDescent="0.3">
      <c r="C54" s="44" t="s">
        <v>261</v>
      </c>
      <c r="D54" s="84" t="s">
        <v>340</v>
      </c>
      <c r="E54" s="84" t="s">
        <v>338</v>
      </c>
      <c r="F54" s="85" t="s">
        <v>338</v>
      </c>
      <c r="G54" s="52" t="s">
        <v>329</v>
      </c>
      <c r="H54" s="40"/>
      <c r="I54" s="40"/>
    </row>
    <row r="55" spans="3:17" x14ac:dyDescent="0.3">
      <c r="C55" s="44" t="s">
        <v>262</v>
      </c>
      <c r="D55" s="84" t="s">
        <v>339</v>
      </c>
      <c r="E55" s="84" t="s">
        <v>339</v>
      </c>
      <c r="F55" s="85" t="s">
        <v>339</v>
      </c>
      <c r="G55" s="53" t="s">
        <v>330</v>
      </c>
      <c r="H55" s="40"/>
      <c r="I55" s="40"/>
    </row>
    <row r="56" spans="3:17" x14ac:dyDescent="0.3">
      <c r="C56" s="44" t="s">
        <v>263</v>
      </c>
      <c r="D56" s="83" t="e">
        <f>NA()</f>
        <v>#N/A</v>
      </c>
      <c r="E56" s="83" t="e">
        <f>NA()</f>
        <v>#N/A</v>
      </c>
      <c r="F56" s="86" t="e">
        <f>NA()</f>
        <v>#N/A</v>
      </c>
      <c r="G56" s="53" t="s">
        <v>331</v>
      </c>
      <c r="H56" s="40"/>
      <c r="I56" s="40"/>
    </row>
    <row r="57" spans="3:17" x14ac:dyDescent="0.3">
      <c r="C57" s="44" t="s">
        <v>264</v>
      </c>
      <c r="D57" s="84" t="s">
        <v>340</v>
      </c>
      <c r="E57" s="84" t="s">
        <v>338</v>
      </c>
      <c r="F57" s="85" t="s">
        <v>338</v>
      </c>
      <c r="G57" s="53" t="s">
        <v>332</v>
      </c>
      <c r="H57" s="40"/>
      <c r="I57" s="40"/>
    </row>
    <row r="58" spans="3:17" x14ac:dyDescent="0.3">
      <c r="C58" s="44" t="s">
        <v>265</v>
      </c>
      <c r="D58" s="84" t="s">
        <v>340</v>
      </c>
      <c r="E58" s="84" t="s">
        <v>338</v>
      </c>
      <c r="F58" s="85" t="s">
        <v>338</v>
      </c>
      <c r="G58" s="53" t="s">
        <v>333</v>
      </c>
      <c r="H58" s="40"/>
      <c r="I58" s="40"/>
    </row>
    <row r="59" spans="3:17" x14ac:dyDescent="0.3">
      <c r="C59" s="44" t="s">
        <v>266</v>
      </c>
      <c r="D59" s="84" t="s">
        <v>339</v>
      </c>
      <c r="E59" s="84" t="s">
        <v>339</v>
      </c>
      <c r="F59" s="85" t="s">
        <v>339</v>
      </c>
      <c r="G59" s="53" t="s">
        <v>334</v>
      </c>
      <c r="H59" s="40"/>
      <c r="I59" s="40"/>
    </row>
    <row r="60" spans="3:17" x14ac:dyDescent="0.3">
      <c r="C60" s="44" t="s">
        <v>267</v>
      </c>
      <c r="D60" s="84" t="s">
        <v>339</v>
      </c>
      <c r="E60" s="84" t="s">
        <v>339</v>
      </c>
      <c r="F60" s="85" t="s">
        <v>339</v>
      </c>
      <c r="G60" s="53" t="s">
        <v>335</v>
      </c>
      <c r="H60" s="40"/>
      <c r="I60" s="40"/>
    </row>
    <row r="61" spans="3:17" x14ac:dyDescent="0.3">
      <c r="C61" s="44" t="s">
        <v>268</v>
      </c>
      <c r="D61" s="84" t="s">
        <v>341</v>
      </c>
      <c r="E61" s="84" t="s">
        <v>341</v>
      </c>
      <c r="F61" s="85" t="s">
        <v>341</v>
      </c>
      <c r="G61" s="53" t="s">
        <v>336</v>
      </c>
      <c r="H61" s="40"/>
      <c r="I61" s="40"/>
      <c r="Q61" s="50"/>
    </row>
    <row r="62" spans="3:17" ht="86.4" x14ac:dyDescent="0.3">
      <c r="C62" s="45" t="s">
        <v>269</v>
      </c>
      <c r="D62" s="36"/>
      <c r="E62" s="36"/>
      <c r="F62" s="36"/>
      <c r="G62" s="54" t="s">
        <v>337</v>
      </c>
      <c r="H62" s="40"/>
      <c r="I62" s="40"/>
      <c r="Q62" s="50"/>
    </row>
    <row r="63" spans="3:17" x14ac:dyDescent="0.3">
      <c r="C63" s="44"/>
      <c r="D63" s="36"/>
      <c r="E63" s="36"/>
      <c r="F63" s="36"/>
      <c r="G63" s="40"/>
      <c r="Q63" s="50"/>
    </row>
    <row r="64" spans="3:17" x14ac:dyDescent="0.3">
      <c r="C64" s="44"/>
      <c r="D64" s="36"/>
      <c r="E64" s="36"/>
      <c r="F64" s="36"/>
      <c r="G64" s="40"/>
      <c r="H64" s="40"/>
    </row>
    <row r="65" spans="3:8" ht="43.2" x14ac:dyDescent="0.3">
      <c r="C65" s="41" t="s">
        <v>270</v>
      </c>
      <c r="D65" s="84" t="s">
        <v>307</v>
      </c>
      <c r="E65" s="84" t="s">
        <v>307</v>
      </c>
      <c r="F65" s="84" t="s">
        <v>307</v>
      </c>
      <c r="G65" s="40"/>
      <c r="H65" s="40"/>
    </row>
    <row r="66" spans="3:8" x14ac:dyDescent="0.3">
      <c r="C66" s="41" t="s">
        <v>274</v>
      </c>
      <c r="D66" s="84" t="s">
        <v>339</v>
      </c>
      <c r="E66" s="84" t="s">
        <v>339</v>
      </c>
      <c r="F66" s="84" t="s">
        <v>339</v>
      </c>
      <c r="G66" s="40"/>
      <c r="H66" s="40"/>
    </row>
    <row r="67" spans="3:8" x14ac:dyDescent="0.3">
      <c r="C67" s="41" t="s">
        <v>275</v>
      </c>
      <c r="D67" s="84" t="s">
        <v>339</v>
      </c>
      <c r="E67" s="84" t="s">
        <v>339</v>
      </c>
      <c r="F67" s="84" t="s">
        <v>339</v>
      </c>
      <c r="G67" s="40"/>
      <c r="H67" s="40"/>
    </row>
    <row r="68" spans="3:8" ht="43.2" x14ac:dyDescent="0.3">
      <c r="C68" s="41" t="s">
        <v>276</v>
      </c>
      <c r="D68" s="84" t="s">
        <v>339</v>
      </c>
      <c r="E68" s="84" t="s">
        <v>339</v>
      </c>
      <c r="F68" s="84" t="s">
        <v>339</v>
      </c>
      <c r="G68" s="40"/>
      <c r="H68" s="40"/>
    </row>
    <row r="69" spans="3:8" ht="28.8" x14ac:dyDescent="0.3">
      <c r="C69" s="41" t="s">
        <v>271</v>
      </c>
      <c r="D69" s="84" t="s">
        <v>307</v>
      </c>
      <c r="E69" s="84" t="s">
        <v>307</v>
      </c>
      <c r="F69" s="84" t="s">
        <v>307</v>
      </c>
      <c r="G69" s="40"/>
      <c r="H69" s="40"/>
    </row>
    <row r="70" spans="3:8" x14ac:dyDescent="0.3">
      <c r="C70" s="41" t="s">
        <v>272</v>
      </c>
      <c r="D70" s="36"/>
      <c r="E70" s="36"/>
      <c r="F70" s="36"/>
      <c r="G70" s="40"/>
      <c r="H70" s="40"/>
    </row>
    <row r="71" spans="3:8" x14ac:dyDescent="0.3">
      <c r="C71" s="44" t="s">
        <v>277</v>
      </c>
      <c r="D71" s="47" t="s">
        <v>388</v>
      </c>
      <c r="E71" s="47" t="s">
        <v>388</v>
      </c>
      <c r="F71" s="47" t="s">
        <v>388</v>
      </c>
      <c r="G71" s="40"/>
      <c r="H71" s="40"/>
    </row>
    <row r="72" spans="3:8" ht="57.6" x14ac:dyDescent="0.3">
      <c r="C72" s="44" t="s">
        <v>278</v>
      </c>
      <c r="D72" s="47" t="s">
        <v>388</v>
      </c>
      <c r="E72" s="47" t="s">
        <v>388</v>
      </c>
      <c r="F72" s="47" t="s">
        <v>388</v>
      </c>
      <c r="G72" s="40"/>
    </row>
    <row r="73" spans="3:8" ht="28.8" x14ac:dyDescent="0.3">
      <c r="C73" s="44" t="s">
        <v>279</v>
      </c>
      <c r="D73" s="47" t="s">
        <v>388</v>
      </c>
      <c r="E73" s="47" t="s">
        <v>388</v>
      </c>
      <c r="F73" s="47" t="s">
        <v>388</v>
      </c>
      <c r="G73" s="40"/>
    </row>
    <row r="74" spans="3:8" x14ac:dyDescent="0.3">
      <c r="C74" s="44" t="s">
        <v>280</v>
      </c>
      <c r="D74" s="47" t="s">
        <v>388</v>
      </c>
      <c r="E74" s="47" t="s">
        <v>388</v>
      </c>
      <c r="F74" s="47" t="s">
        <v>388</v>
      </c>
      <c r="G74" s="40"/>
    </row>
    <row r="75" spans="3:8" x14ac:dyDescent="0.3">
      <c r="C75" s="44" t="s">
        <v>273</v>
      </c>
      <c r="D75" s="47" t="s">
        <v>388</v>
      </c>
      <c r="E75" s="47" t="s">
        <v>388</v>
      </c>
      <c r="F75" s="47" t="s">
        <v>388</v>
      </c>
      <c r="G75" s="40"/>
    </row>
    <row r="76" spans="3:8" ht="43.2" x14ac:dyDescent="0.3">
      <c r="C76" s="41" t="s">
        <v>282</v>
      </c>
      <c r="D76" s="36"/>
      <c r="E76" s="36"/>
      <c r="F76" s="36"/>
      <c r="G76" s="40"/>
    </row>
    <row r="77" spans="3:8" x14ac:dyDescent="0.3">
      <c r="C77" s="41" t="s">
        <v>281</v>
      </c>
      <c r="D77" s="36"/>
      <c r="E77" s="36"/>
      <c r="F77" s="36"/>
      <c r="G77" s="40"/>
    </row>
    <row r="78" spans="3:8" x14ac:dyDescent="0.3">
      <c r="C78" s="44" t="s">
        <v>283</v>
      </c>
      <c r="D78" s="47" t="s">
        <v>388</v>
      </c>
      <c r="E78" s="47" t="s">
        <v>388</v>
      </c>
      <c r="F78" s="47" t="s">
        <v>388</v>
      </c>
      <c r="G78" s="40"/>
    </row>
    <row r="79" spans="3:8" ht="57.6" x14ac:dyDescent="0.3">
      <c r="C79" s="44" t="s">
        <v>284</v>
      </c>
      <c r="D79" s="47" t="s">
        <v>388</v>
      </c>
      <c r="E79" s="47" t="s">
        <v>388</v>
      </c>
      <c r="F79" s="47" t="s">
        <v>388</v>
      </c>
      <c r="G79" s="40"/>
    </row>
    <row r="80" spans="3:8" x14ac:dyDescent="0.3">
      <c r="C80" s="44" t="s">
        <v>285</v>
      </c>
      <c r="D80" s="47" t="s">
        <v>388</v>
      </c>
      <c r="E80" s="47" t="s">
        <v>388</v>
      </c>
      <c r="F80" s="47" t="s">
        <v>388</v>
      </c>
      <c r="G80" s="40"/>
    </row>
    <row r="81" spans="3:7" x14ac:dyDescent="0.3">
      <c r="C81" s="41"/>
      <c r="D81" s="36"/>
      <c r="E81" s="36"/>
      <c r="F81" s="36"/>
      <c r="G81" s="40"/>
    </row>
    <row r="82" spans="3:7" ht="43.2" x14ac:dyDescent="0.3">
      <c r="C82" s="41" t="s">
        <v>286</v>
      </c>
      <c r="D82" s="36"/>
      <c r="E82" s="36"/>
      <c r="F82" s="36"/>
      <c r="G82" s="40"/>
    </row>
    <row r="83" spans="3:7" x14ac:dyDescent="0.3">
      <c r="C83" s="41" t="s">
        <v>287</v>
      </c>
      <c r="D83" s="36"/>
      <c r="E83" s="36"/>
      <c r="F83" s="36"/>
      <c r="G83" s="40"/>
    </row>
    <row r="84" spans="3:7" x14ac:dyDescent="0.3">
      <c r="C84" s="44" t="s">
        <v>297</v>
      </c>
      <c r="D84" s="47" t="s">
        <v>388</v>
      </c>
      <c r="E84" s="47" t="s">
        <v>388</v>
      </c>
      <c r="F84" s="47" t="s">
        <v>388</v>
      </c>
      <c r="G84" s="40"/>
    </row>
    <row r="85" spans="3:7" x14ac:dyDescent="0.3">
      <c r="C85" s="44" t="s">
        <v>298</v>
      </c>
      <c r="D85" s="47" t="s">
        <v>388</v>
      </c>
      <c r="E85" s="47" t="s">
        <v>388</v>
      </c>
      <c r="F85" s="47" t="s">
        <v>388</v>
      </c>
      <c r="G85" s="40"/>
    </row>
    <row r="86" spans="3:7" ht="57.6" x14ac:dyDescent="0.3">
      <c r="C86" s="44" t="s">
        <v>303</v>
      </c>
      <c r="D86" s="47" t="s">
        <v>388</v>
      </c>
      <c r="E86" s="47" t="s">
        <v>388</v>
      </c>
      <c r="F86" s="47" t="s">
        <v>388</v>
      </c>
      <c r="G86" s="40"/>
    </row>
    <row r="87" spans="3:7" x14ac:dyDescent="0.3">
      <c r="C87" s="44" t="s">
        <v>299</v>
      </c>
      <c r="D87" s="47" t="s">
        <v>388</v>
      </c>
      <c r="E87" s="47" t="s">
        <v>388</v>
      </c>
      <c r="F87" s="47" t="s">
        <v>388</v>
      </c>
      <c r="G87" s="40"/>
    </row>
    <row r="88" spans="3:7" x14ac:dyDescent="0.3">
      <c r="C88" s="41"/>
      <c r="D88" s="36"/>
      <c r="E88" s="36"/>
      <c r="F88" s="36"/>
      <c r="G88" s="40"/>
    </row>
    <row r="89" spans="3:7" x14ac:dyDescent="0.3">
      <c r="C89" s="41" t="s">
        <v>304</v>
      </c>
      <c r="D89" s="84" t="s">
        <v>339</v>
      </c>
      <c r="E89" s="84" t="s">
        <v>339</v>
      </c>
      <c r="F89" s="84" t="s">
        <v>339</v>
      </c>
      <c r="G89" s="40"/>
    </row>
    <row r="90" spans="3:7" ht="28.8" x14ac:dyDescent="0.3">
      <c r="C90" s="41" t="s">
        <v>288</v>
      </c>
      <c r="D90" s="36"/>
      <c r="E90" s="36"/>
      <c r="F90" s="36"/>
      <c r="G90" s="40"/>
    </row>
    <row r="91" spans="3:7" x14ac:dyDescent="0.3">
      <c r="C91" s="56" t="s">
        <v>300</v>
      </c>
      <c r="D91" s="84" t="s">
        <v>339</v>
      </c>
      <c r="E91" s="84" t="s">
        <v>339</v>
      </c>
      <c r="F91" s="84" t="s">
        <v>339</v>
      </c>
      <c r="G91" s="40"/>
    </row>
    <row r="92" spans="3:7" x14ac:dyDescent="0.3">
      <c r="C92" s="56" t="s">
        <v>301</v>
      </c>
      <c r="D92" s="84" t="s">
        <v>339</v>
      </c>
      <c r="E92" s="84" t="s">
        <v>339</v>
      </c>
      <c r="F92" s="84" t="s">
        <v>339</v>
      </c>
      <c r="G92" s="40"/>
    </row>
    <row r="93" spans="3:7" ht="28.8" x14ac:dyDescent="0.3">
      <c r="C93" s="41" t="s">
        <v>302</v>
      </c>
      <c r="D93" s="84" t="s">
        <v>343</v>
      </c>
      <c r="E93" s="84" t="s">
        <v>343</v>
      </c>
      <c r="F93" s="84" t="s">
        <v>343</v>
      </c>
      <c r="G93" s="40"/>
    </row>
    <row r="94" spans="3:7" x14ac:dyDescent="0.3">
      <c r="C94" s="41" t="s">
        <v>289</v>
      </c>
      <c r="D94" s="49" t="s">
        <v>307</v>
      </c>
      <c r="E94" s="49" t="s">
        <v>307</v>
      </c>
      <c r="F94" s="49" t="s">
        <v>307</v>
      </c>
      <c r="G94" s="40"/>
    </row>
    <row r="95" spans="3:7" x14ac:dyDescent="0.3">
      <c r="C95" s="41" t="s">
        <v>290</v>
      </c>
      <c r="D95" s="84" t="s">
        <v>339</v>
      </c>
      <c r="E95" s="84" t="s">
        <v>339</v>
      </c>
      <c r="F95" s="84" t="s">
        <v>339</v>
      </c>
      <c r="G95" s="40"/>
    </row>
    <row r="96" spans="3:7" x14ac:dyDescent="0.3">
      <c r="C96" s="41" t="s">
        <v>291</v>
      </c>
      <c r="D96" s="84" t="s">
        <v>339</v>
      </c>
      <c r="E96" s="84" t="s">
        <v>339</v>
      </c>
      <c r="F96" s="84" t="s">
        <v>339</v>
      </c>
      <c r="G96" s="40"/>
    </row>
    <row r="97" spans="2:7" x14ac:dyDescent="0.3">
      <c r="C97" s="41" t="s">
        <v>292</v>
      </c>
      <c r="D97" s="49" t="s">
        <v>307</v>
      </c>
      <c r="E97" s="49" t="s">
        <v>307</v>
      </c>
      <c r="F97" s="49" t="s">
        <v>307</v>
      </c>
      <c r="G97" s="40"/>
    </row>
    <row r="98" spans="2:7" ht="28.8" x14ac:dyDescent="0.3">
      <c r="C98" s="41" t="s">
        <v>293</v>
      </c>
      <c r="D98" s="49" t="s">
        <v>388</v>
      </c>
      <c r="E98" s="49" t="s">
        <v>388</v>
      </c>
      <c r="F98" s="49" t="s">
        <v>388</v>
      </c>
      <c r="G98" s="40"/>
    </row>
    <row r="99" spans="2:7" x14ac:dyDescent="0.3">
      <c r="C99" s="38"/>
      <c r="D99" s="12"/>
      <c r="E99" s="12"/>
      <c r="F99" s="12"/>
      <c r="G99" s="40"/>
    </row>
    <row r="100" spans="2:7" x14ac:dyDescent="0.3">
      <c r="C100" s="38"/>
      <c r="D100" s="12"/>
      <c r="E100" s="12"/>
      <c r="F100" s="12"/>
      <c r="G100" s="40"/>
    </row>
    <row r="101" spans="2:7" x14ac:dyDescent="0.3">
      <c r="C101" s="38"/>
      <c r="D101" s="12"/>
      <c r="E101" s="12"/>
      <c r="F101" s="12"/>
      <c r="G101" s="40"/>
    </row>
    <row r="102" spans="2:7" x14ac:dyDescent="0.3">
      <c r="B102" s="98" t="s">
        <v>401</v>
      </c>
      <c r="D102" s="12"/>
      <c r="E102" s="12"/>
      <c r="F102" s="12"/>
      <c r="G102" s="40"/>
    </row>
    <row r="103" spans="2:7" x14ac:dyDescent="0.3">
      <c r="B103" s="98"/>
      <c r="D103" s="12"/>
      <c r="E103" s="12"/>
      <c r="F103" s="12"/>
      <c r="G103" s="40"/>
    </row>
    <row r="104" spans="2:7" ht="43.2" x14ac:dyDescent="0.3">
      <c r="C104" s="38" t="s">
        <v>402</v>
      </c>
      <c r="D104" s="49" t="s">
        <v>388</v>
      </c>
      <c r="E104" s="12"/>
      <c r="F104" s="12"/>
      <c r="G104" s="40"/>
    </row>
    <row r="105" spans="2:7" x14ac:dyDescent="0.3">
      <c r="C105" s="38" t="s">
        <v>403</v>
      </c>
      <c r="D105" s="12"/>
      <c r="E105" s="12"/>
      <c r="F105" s="12"/>
      <c r="G105" s="40"/>
    </row>
    <row r="106" spans="2:7" x14ac:dyDescent="0.3">
      <c r="C106" s="12"/>
      <c r="D106" s="12"/>
      <c r="E106" s="12"/>
      <c r="F106" s="12"/>
      <c r="G106" s="40"/>
    </row>
    <row r="107" spans="2:7" x14ac:dyDescent="0.3">
      <c r="C107" s="12"/>
      <c r="D107" s="12"/>
      <c r="E107" s="12"/>
      <c r="F107" s="12"/>
      <c r="G107" s="40"/>
    </row>
    <row r="108" spans="2:7" x14ac:dyDescent="0.3">
      <c r="C108" s="12"/>
      <c r="D108" s="12"/>
      <c r="E108" s="12"/>
      <c r="F108" s="12"/>
      <c r="G108" s="40"/>
    </row>
    <row r="109" spans="2:7" x14ac:dyDescent="0.3">
      <c r="G109" s="40"/>
    </row>
    <row r="110" spans="2:7" x14ac:dyDescent="0.3">
      <c r="G110" s="40"/>
    </row>
    <row r="111" spans="2:7" x14ac:dyDescent="0.3">
      <c r="G111" s="40"/>
    </row>
    <row r="112" spans="2:7" x14ac:dyDescent="0.3">
      <c r="G112" s="40"/>
    </row>
    <row r="113" spans="7:7" x14ac:dyDescent="0.3">
      <c r="G113" s="40"/>
    </row>
    <row r="114" spans="7:7" x14ac:dyDescent="0.3">
      <c r="G114" s="40"/>
    </row>
    <row r="115" spans="7:7" x14ac:dyDescent="0.3">
      <c r="G115" s="40"/>
    </row>
    <row r="116" spans="7:7" x14ac:dyDescent="0.3">
      <c r="G116" s="40"/>
    </row>
    <row r="117" spans="7:7" x14ac:dyDescent="0.3">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23" workbookViewId="0">
      <selection activeCell="D39" sqref="D39:F44"/>
    </sheetView>
  </sheetViews>
  <sheetFormatPr defaultRowHeight="14.4" x14ac:dyDescent="0.3"/>
  <cols>
    <col min="3" max="3" width="106.5546875" customWidth="1"/>
    <col min="4" max="4" width="30.33203125" bestFit="1" customWidth="1"/>
    <col min="5" max="5" width="16.88671875" customWidth="1"/>
    <col min="6" max="6" width="19.109375" customWidth="1"/>
    <col min="7" max="7" width="15.5546875" customWidth="1"/>
    <col min="8" max="8" width="17.6640625" customWidth="1"/>
  </cols>
  <sheetData>
    <row r="1" spans="1:3" x14ac:dyDescent="0.3">
      <c r="A1" t="s">
        <v>398</v>
      </c>
    </row>
    <row r="3" spans="1:3" x14ac:dyDescent="0.3">
      <c r="B3" s="5" t="s">
        <v>173</v>
      </c>
    </row>
    <row r="4" spans="1:3" ht="57.6" x14ac:dyDescent="0.3">
      <c r="B4" s="33" t="s">
        <v>174</v>
      </c>
      <c r="C4" s="12" t="s">
        <v>177</v>
      </c>
    </row>
    <row r="5" spans="1:3" x14ac:dyDescent="0.3">
      <c r="C5" s="12"/>
    </row>
    <row r="6" spans="1:3" x14ac:dyDescent="0.3">
      <c r="C6" s="12" t="s">
        <v>175</v>
      </c>
    </row>
    <row r="7" spans="1:3" x14ac:dyDescent="0.3">
      <c r="C7" s="12"/>
    </row>
    <row r="8" spans="1:3" ht="43.2" x14ac:dyDescent="0.3">
      <c r="C8" s="12" t="s">
        <v>176</v>
      </c>
    </row>
    <row r="9" spans="1:3" x14ac:dyDescent="0.3">
      <c r="C9" s="12"/>
    </row>
    <row r="10" spans="1:3" x14ac:dyDescent="0.3">
      <c r="C10" s="12"/>
    </row>
    <row r="11" spans="1:3" x14ac:dyDescent="0.3">
      <c r="C11" s="12"/>
    </row>
    <row r="12" spans="1:3" ht="18" x14ac:dyDescent="0.35">
      <c r="B12" s="7" t="s">
        <v>178</v>
      </c>
      <c r="C12" s="12"/>
    </row>
    <row r="13" spans="1:3" x14ac:dyDescent="0.3">
      <c r="C13" t="s">
        <v>179</v>
      </c>
    </row>
    <row r="15" spans="1:3" x14ac:dyDescent="0.3">
      <c r="B15" s="35" t="s">
        <v>180</v>
      </c>
      <c r="C15" s="12"/>
    </row>
    <row r="16" spans="1:3" x14ac:dyDescent="0.3">
      <c r="B16" s="5"/>
      <c r="C16" s="12"/>
    </row>
    <row r="17" spans="2:4" x14ac:dyDescent="0.3">
      <c r="B17">
        <v>51</v>
      </c>
      <c r="C17" t="s">
        <v>183</v>
      </c>
      <c r="D17" s="51" t="s">
        <v>377</v>
      </c>
    </row>
    <row r="18" spans="2:4" x14ac:dyDescent="0.3">
      <c r="C18" t="s">
        <v>181</v>
      </c>
      <c r="D18" s="51" t="s">
        <v>398</v>
      </c>
    </row>
    <row r="20" spans="2:4" x14ac:dyDescent="0.3">
      <c r="B20">
        <v>52</v>
      </c>
      <c r="C20" t="s">
        <v>305</v>
      </c>
      <c r="D20" s="51" t="s">
        <v>152</v>
      </c>
    </row>
    <row r="21" spans="2:4" x14ac:dyDescent="0.3">
      <c r="D21" s="19"/>
    </row>
    <row r="22" spans="2:4" x14ac:dyDescent="0.3">
      <c r="B22">
        <v>53</v>
      </c>
      <c r="C22" t="s">
        <v>184</v>
      </c>
      <c r="D22" s="51" t="s">
        <v>388</v>
      </c>
    </row>
    <row r="23" spans="2:4" x14ac:dyDescent="0.3">
      <c r="D23" s="19"/>
    </row>
    <row r="24" spans="2:4" x14ac:dyDescent="0.3">
      <c r="B24">
        <v>54</v>
      </c>
      <c r="C24" t="s">
        <v>185</v>
      </c>
      <c r="D24" s="51" t="s">
        <v>153</v>
      </c>
    </row>
    <row r="25" spans="2:4" ht="28.8" x14ac:dyDescent="0.3">
      <c r="C25" s="12" t="s">
        <v>182</v>
      </c>
      <c r="D25" s="19"/>
    </row>
    <row r="26" spans="2:4" x14ac:dyDescent="0.3">
      <c r="C26" s="34" t="s">
        <v>186</v>
      </c>
      <c r="D26" s="51" t="s">
        <v>153</v>
      </c>
    </row>
    <row r="27" spans="2:4" x14ac:dyDescent="0.3">
      <c r="C27" s="34" t="s">
        <v>187</v>
      </c>
      <c r="D27" s="51" t="s">
        <v>153</v>
      </c>
    </row>
    <row r="28" spans="2:4" x14ac:dyDescent="0.3">
      <c r="C28" s="34" t="s">
        <v>188</v>
      </c>
      <c r="D28" s="51" t="s">
        <v>153</v>
      </c>
    </row>
    <row r="29" spans="2:4" x14ac:dyDescent="0.3">
      <c r="C29" s="34" t="s">
        <v>189</v>
      </c>
      <c r="D29" s="51" t="s">
        <v>153</v>
      </c>
    </row>
    <row r="30" spans="2:4" x14ac:dyDescent="0.3">
      <c r="C30" s="12"/>
      <c r="D30" s="19"/>
    </row>
    <row r="31" spans="2:4" x14ac:dyDescent="0.3">
      <c r="C31" s="12"/>
    </row>
    <row r="32" spans="2:4" x14ac:dyDescent="0.3">
      <c r="B32" s="35" t="s">
        <v>190</v>
      </c>
      <c r="C32" s="12"/>
    </row>
    <row r="33" spans="2:9" x14ac:dyDescent="0.3">
      <c r="B33" s="5"/>
      <c r="C33" s="12"/>
    </row>
    <row r="34" spans="2:9" x14ac:dyDescent="0.3">
      <c r="B34">
        <v>55</v>
      </c>
      <c r="C34" s="10" t="s">
        <v>203</v>
      </c>
    </row>
    <row r="35" spans="2:9" x14ac:dyDescent="0.3">
      <c r="C35" s="12"/>
      <c r="D35" s="2" t="s">
        <v>191</v>
      </c>
      <c r="E35" s="2" t="s">
        <v>192</v>
      </c>
      <c r="F35" s="2" t="s">
        <v>193</v>
      </c>
    </row>
    <row r="36" spans="2:9" x14ac:dyDescent="0.3">
      <c r="C36" s="12" t="s">
        <v>194</v>
      </c>
      <c r="D36" s="82">
        <v>127027000</v>
      </c>
      <c r="E36" s="82">
        <v>127032000</v>
      </c>
      <c r="F36" s="82">
        <v>127041000</v>
      </c>
      <c r="G36" s="77"/>
      <c r="H36" s="77"/>
      <c r="I36" s="77"/>
    </row>
    <row r="37" spans="2:9" ht="28.8" x14ac:dyDescent="0.3">
      <c r="C37" s="12" t="s">
        <v>195</v>
      </c>
      <c r="D37" s="47" t="s">
        <v>388</v>
      </c>
      <c r="E37" s="47" t="s">
        <v>388</v>
      </c>
      <c r="F37" s="47" t="s">
        <v>388</v>
      </c>
    </row>
    <row r="38" spans="2:9" ht="28.8" x14ac:dyDescent="0.3">
      <c r="C38" s="12" t="s">
        <v>196</v>
      </c>
      <c r="D38" s="47" t="s">
        <v>388</v>
      </c>
      <c r="E38" s="47" t="s">
        <v>388</v>
      </c>
      <c r="F38" s="47" t="s">
        <v>388</v>
      </c>
    </row>
    <row r="39" spans="2:9" x14ac:dyDescent="0.3">
      <c r="C39" s="12" t="s">
        <v>197</v>
      </c>
      <c r="D39" s="83">
        <v>10</v>
      </c>
      <c r="E39" s="83">
        <v>9</v>
      </c>
      <c r="F39" s="83">
        <v>13</v>
      </c>
      <c r="G39" s="101" t="s">
        <v>407</v>
      </c>
    </row>
    <row r="40" spans="2:9" x14ac:dyDescent="0.3">
      <c r="C40" s="12" t="s">
        <v>198</v>
      </c>
      <c r="D40" s="83">
        <v>10</v>
      </c>
      <c r="E40" s="83">
        <v>9</v>
      </c>
      <c r="F40" s="83">
        <v>13</v>
      </c>
      <c r="G40" s="101" t="s">
        <v>407</v>
      </c>
    </row>
    <row r="41" spans="2:9" x14ac:dyDescent="0.3">
      <c r="C41" s="12" t="s">
        <v>199</v>
      </c>
      <c r="D41" s="83">
        <v>6.7000000000000002E-3</v>
      </c>
      <c r="E41" s="83">
        <v>6.7999999999999996E-3</v>
      </c>
      <c r="F41" s="83">
        <v>8.3999999999999995E-3</v>
      </c>
      <c r="G41" s="101" t="s">
        <v>408</v>
      </c>
    </row>
    <row r="42" spans="2:9" x14ac:dyDescent="0.3">
      <c r="C42" s="12" t="s">
        <v>200</v>
      </c>
      <c r="D42" s="83">
        <v>5736301.2599999998</v>
      </c>
      <c r="E42" s="83">
        <v>4022832.78</v>
      </c>
      <c r="F42" s="83">
        <v>827075.13</v>
      </c>
      <c r="G42" s="101" t="s">
        <v>409</v>
      </c>
    </row>
    <row r="43" spans="2:9" x14ac:dyDescent="0.3">
      <c r="C43" s="12" t="s">
        <v>201</v>
      </c>
      <c r="D43" s="83">
        <v>5736301.2599999998</v>
      </c>
      <c r="E43" s="83">
        <v>4143723.7899999996</v>
      </c>
      <c r="F43" s="83">
        <v>827075.13</v>
      </c>
      <c r="G43" s="101" t="s">
        <v>410</v>
      </c>
    </row>
    <row r="44" spans="2:9" x14ac:dyDescent="0.3">
      <c r="C44" s="12" t="s">
        <v>202</v>
      </c>
      <c r="D44" s="83">
        <v>0</v>
      </c>
      <c r="E44" s="83">
        <v>0</v>
      </c>
      <c r="F44" s="83">
        <v>0</v>
      </c>
      <c r="H44" t="s">
        <v>417</v>
      </c>
    </row>
    <row r="48" spans="2:9" x14ac:dyDescent="0.3">
      <c r="B48" s="35" t="s">
        <v>204</v>
      </c>
    </row>
    <row r="49" spans="2:8" x14ac:dyDescent="0.3">
      <c r="B49" s="35"/>
    </row>
    <row r="50" spans="2:8" ht="28.8" x14ac:dyDescent="0.3">
      <c r="B50">
        <v>56</v>
      </c>
      <c r="C50" s="12" t="s">
        <v>208</v>
      </c>
      <c r="D50" s="47" t="s">
        <v>153</v>
      </c>
    </row>
    <row r="51" spans="2:8" ht="57.6" x14ac:dyDescent="0.3">
      <c r="C51" s="12" t="s">
        <v>209</v>
      </c>
    </row>
    <row r="52" spans="2:8" ht="61.5" customHeight="1" x14ac:dyDescent="0.3">
      <c r="C52" s="12" t="s">
        <v>210</v>
      </c>
    </row>
    <row r="53" spans="2:8" ht="28.8" x14ac:dyDescent="0.3">
      <c r="C53" s="12" t="s">
        <v>211</v>
      </c>
    </row>
    <row r="55" spans="2:8" ht="28.8" x14ac:dyDescent="0.3">
      <c r="D55" s="36" t="s">
        <v>212</v>
      </c>
      <c r="E55" s="36" t="s">
        <v>213</v>
      </c>
      <c r="F55" s="36" t="s">
        <v>214</v>
      </c>
      <c r="G55" s="36" t="s">
        <v>215</v>
      </c>
      <c r="H55" s="36" t="s">
        <v>205</v>
      </c>
    </row>
    <row r="56" spans="2:8" x14ac:dyDescent="0.3">
      <c r="C56" s="5" t="s">
        <v>206</v>
      </c>
    </row>
    <row r="57" spans="2:8" x14ac:dyDescent="0.3">
      <c r="C57" s="37" t="s">
        <v>217</v>
      </c>
      <c r="D57" s="43"/>
      <c r="E57" s="43"/>
      <c r="F57" s="43"/>
      <c r="G57" s="43"/>
      <c r="H57" s="43"/>
    </row>
    <row r="58" spans="2:8" x14ac:dyDescent="0.3">
      <c r="C58" s="37" t="s">
        <v>218</v>
      </c>
      <c r="D58" s="43"/>
      <c r="E58" s="43"/>
      <c r="F58" s="43"/>
      <c r="G58" s="43"/>
      <c r="H58" s="43"/>
    </row>
    <row r="59" spans="2:8" x14ac:dyDescent="0.3">
      <c r="C59" s="37" t="s">
        <v>219</v>
      </c>
      <c r="D59" s="43"/>
      <c r="E59" s="43"/>
      <c r="F59" s="43"/>
      <c r="G59" s="43"/>
      <c r="H59" s="43"/>
    </row>
    <row r="60" spans="2:8" x14ac:dyDescent="0.3">
      <c r="C60" s="37" t="s">
        <v>220</v>
      </c>
      <c r="D60" s="43"/>
      <c r="E60" s="43"/>
      <c r="F60" s="43"/>
      <c r="G60" s="43"/>
      <c r="H60" s="43"/>
    </row>
    <row r="61" spans="2:8" x14ac:dyDescent="0.3">
      <c r="C61" s="37"/>
    </row>
    <row r="62" spans="2:8" x14ac:dyDescent="0.3">
      <c r="C62" s="5" t="s">
        <v>207</v>
      </c>
    </row>
    <row r="63" spans="2:8" x14ac:dyDescent="0.3">
      <c r="C63" s="37" t="s">
        <v>217</v>
      </c>
      <c r="D63" s="43"/>
      <c r="E63" s="43"/>
      <c r="F63" s="43"/>
      <c r="G63" s="43"/>
      <c r="H63" s="43"/>
    </row>
    <row r="64" spans="2:8" x14ac:dyDescent="0.3">
      <c r="C64" s="37" t="s">
        <v>221</v>
      </c>
      <c r="D64" s="43"/>
      <c r="E64" s="43"/>
      <c r="F64" s="43"/>
      <c r="G64" s="43"/>
      <c r="H64" s="43"/>
    </row>
    <row r="65" spans="2:8" x14ac:dyDescent="0.3">
      <c r="C65" s="37" t="s">
        <v>222</v>
      </c>
      <c r="D65" s="43"/>
      <c r="E65" s="43"/>
      <c r="F65" s="43"/>
      <c r="G65" s="43"/>
      <c r="H65" s="43"/>
    </row>
    <row r="66" spans="2:8" x14ac:dyDescent="0.3">
      <c r="C66" s="37" t="s">
        <v>223</v>
      </c>
      <c r="D66" s="43"/>
      <c r="E66" s="43"/>
      <c r="F66" s="43"/>
      <c r="G66" s="43"/>
      <c r="H66" s="43"/>
    </row>
    <row r="68" spans="2:8" x14ac:dyDescent="0.3">
      <c r="B68">
        <v>57</v>
      </c>
      <c r="C68" t="s">
        <v>224</v>
      </c>
      <c r="D68" s="47" t="s">
        <v>153</v>
      </c>
    </row>
    <row r="69" spans="2:8" x14ac:dyDescent="0.3">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4" x14ac:dyDescent="0.3"/>
  <cols>
    <col min="3" max="3" width="96.44140625" customWidth="1"/>
    <col min="4" max="6" width="18.88671875" customWidth="1"/>
    <col min="7" max="7" width="45.5546875" customWidth="1"/>
    <col min="12" max="12" width="3.6640625" customWidth="1"/>
  </cols>
  <sheetData>
    <row r="1" spans="1:8" x14ac:dyDescent="0.3">
      <c r="A1" t="s">
        <v>398</v>
      </c>
    </row>
    <row r="4" spans="1:8" x14ac:dyDescent="0.3">
      <c r="B4" t="s">
        <v>216</v>
      </c>
    </row>
    <row r="5" spans="1:8" x14ac:dyDescent="0.3">
      <c r="B5" s="40">
        <v>58</v>
      </c>
      <c r="C5" s="12" t="s">
        <v>236</v>
      </c>
      <c r="D5" s="47">
        <v>0</v>
      </c>
    </row>
    <row r="6" spans="1:8" x14ac:dyDescent="0.3">
      <c r="B6" s="40"/>
      <c r="C6" s="12"/>
      <c r="D6" s="48"/>
    </row>
    <row r="7" spans="1:8" x14ac:dyDescent="0.3">
      <c r="B7" s="40">
        <v>59</v>
      </c>
      <c r="C7" s="12" t="s">
        <v>237</v>
      </c>
      <c r="D7" s="48"/>
      <c r="E7" s="40"/>
      <c r="F7" s="40"/>
      <c r="G7" s="40"/>
      <c r="H7" s="40"/>
    </row>
    <row r="8" spans="1:8" ht="28.8" x14ac:dyDescent="0.3">
      <c r="B8" s="40"/>
      <c r="C8" s="12" t="s">
        <v>244</v>
      </c>
      <c r="D8" s="48"/>
      <c r="E8" s="40"/>
      <c r="F8" s="40"/>
      <c r="G8" s="40"/>
      <c r="H8" s="40"/>
    </row>
    <row r="9" spans="1:8" ht="28.8" x14ac:dyDescent="0.3">
      <c r="B9" s="40"/>
      <c r="C9" s="42" t="s">
        <v>306</v>
      </c>
      <c r="D9" s="47">
        <v>49</v>
      </c>
      <c r="E9" s="40"/>
      <c r="F9" s="40"/>
      <c r="G9" s="40"/>
      <c r="H9" s="40"/>
    </row>
    <row r="10" spans="1:8" x14ac:dyDescent="0.3">
      <c r="B10" s="40"/>
      <c r="C10" s="42" t="s">
        <v>226</v>
      </c>
      <c r="D10" s="47">
        <v>3</v>
      </c>
      <c r="E10" s="40"/>
      <c r="F10" s="40"/>
      <c r="G10" s="40"/>
      <c r="H10" s="40"/>
    </row>
    <row r="11" spans="1:8" x14ac:dyDescent="0.3">
      <c r="B11" s="40"/>
      <c r="C11" s="12"/>
      <c r="D11" s="48"/>
      <c r="E11" s="40"/>
      <c r="F11" s="40"/>
      <c r="G11" s="40"/>
      <c r="H11" s="40"/>
    </row>
    <row r="12" spans="1:8" ht="28.8" x14ac:dyDescent="0.3">
      <c r="B12" s="40">
        <v>60</v>
      </c>
      <c r="C12" s="12" t="s">
        <v>308</v>
      </c>
      <c r="D12" s="47">
        <v>0</v>
      </c>
      <c r="E12" s="40"/>
      <c r="F12" s="40"/>
      <c r="G12" s="40"/>
      <c r="H12" s="40"/>
    </row>
    <row r="13" spans="1:8" x14ac:dyDescent="0.3">
      <c r="B13" s="40"/>
      <c r="C13" s="12"/>
      <c r="D13" s="48"/>
      <c r="E13" s="40"/>
      <c r="F13" s="40"/>
      <c r="G13" s="40"/>
      <c r="H13" s="40"/>
    </row>
    <row r="14" spans="1:8" ht="28.8" x14ac:dyDescent="0.3">
      <c r="B14" s="40">
        <v>61</v>
      </c>
      <c r="C14" s="12" t="s">
        <v>243</v>
      </c>
      <c r="D14" s="48"/>
      <c r="E14" s="40"/>
    </row>
    <row r="15" spans="1:8" ht="43.2" x14ac:dyDescent="0.3">
      <c r="B15" s="40"/>
      <c r="C15" s="12" t="s">
        <v>238</v>
      </c>
      <c r="D15" s="48"/>
      <c r="E15" s="40"/>
    </row>
    <row r="16" spans="1:8" x14ac:dyDescent="0.3">
      <c r="B16" s="40"/>
      <c r="C16" s="12" t="s">
        <v>245</v>
      </c>
      <c r="D16" s="48"/>
      <c r="E16" s="40"/>
      <c r="F16" s="40"/>
      <c r="G16" s="40"/>
      <c r="H16" s="40"/>
    </row>
    <row r="17" spans="2:22" ht="43.2" x14ac:dyDescent="0.3">
      <c r="B17" s="40"/>
      <c r="C17" s="38" t="s">
        <v>309</v>
      </c>
      <c r="D17" s="47">
        <v>0</v>
      </c>
      <c r="E17" s="40"/>
      <c r="F17" s="40"/>
      <c r="G17" s="40"/>
      <c r="H17" s="40"/>
    </row>
    <row r="18" spans="2:22" ht="43.2" x14ac:dyDescent="0.3">
      <c r="B18" s="40"/>
      <c r="C18" s="38" t="s">
        <v>239</v>
      </c>
      <c r="D18" s="47">
        <v>0</v>
      </c>
      <c r="E18" s="40"/>
      <c r="F18" s="40"/>
      <c r="G18" s="40"/>
      <c r="H18" s="40"/>
    </row>
    <row r="19" spans="2:22" ht="28.8" x14ac:dyDescent="0.3">
      <c r="B19" s="40"/>
      <c r="C19" s="38" t="s">
        <v>228</v>
      </c>
      <c r="D19" s="47">
        <v>0</v>
      </c>
      <c r="E19" s="40"/>
      <c r="F19" s="40"/>
      <c r="G19" s="40"/>
      <c r="H19" s="40"/>
    </row>
    <row r="20" spans="2:22" ht="28.8" x14ac:dyDescent="0.3">
      <c r="B20" s="40"/>
      <c r="C20" s="38" t="s">
        <v>240</v>
      </c>
      <c r="D20" s="47">
        <v>0</v>
      </c>
      <c r="E20" s="40"/>
      <c r="F20" s="40"/>
      <c r="G20" s="40"/>
      <c r="H20" s="40"/>
    </row>
    <row r="21" spans="2:22" x14ac:dyDescent="0.3">
      <c r="B21" s="40"/>
      <c r="C21" s="12"/>
      <c r="D21" s="48"/>
      <c r="E21" s="40"/>
      <c r="F21" s="40"/>
      <c r="G21" s="40"/>
      <c r="H21" s="40"/>
    </row>
    <row r="22" spans="2:22" x14ac:dyDescent="0.3">
      <c r="B22" s="40">
        <v>62</v>
      </c>
      <c r="C22" s="12" t="s">
        <v>242</v>
      </c>
      <c r="D22" s="48"/>
      <c r="E22" s="40"/>
      <c r="F22" s="40"/>
      <c r="G22" s="40"/>
      <c r="H22" s="40"/>
    </row>
    <row r="23" spans="2:22" ht="72" x14ac:dyDescent="0.3">
      <c r="B23" s="40"/>
      <c r="C23" s="12" t="s">
        <v>241</v>
      </c>
      <c r="D23" s="48"/>
      <c r="E23" s="40"/>
    </row>
    <row r="24" spans="2:22" x14ac:dyDescent="0.3">
      <c r="C24" s="12"/>
      <c r="D24" s="48" t="s">
        <v>227</v>
      </c>
      <c r="E24" s="40"/>
      <c r="F24" s="40"/>
    </row>
    <row r="25" spans="2:22" x14ac:dyDescent="0.3">
      <c r="C25" s="39" t="s">
        <v>229</v>
      </c>
      <c r="D25" s="83">
        <v>0</v>
      </c>
      <c r="E25" s="40"/>
      <c r="F25" s="40"/>
    </row>
    <row r="26" spans="2:22" x14ac:dyDescent="0.3">
      <c r="C26" s="39" t="s">
        <v>230</v>
      </c>
      <c r="D26" s="83">
        <v>0</v>
      </c>
      <c r="E26" s="40"/>
      <c r="F26" s="40"/>
    </row>
    <row r="27" spans="2:22" x14ac:dyDescent="0.3">
      <c r="C27" s="39" t="s">
        <v>231</v>
      </c>
      <c r="D27" s="83">
        <v>100</v>
      </c>
      <c r="E27" s="40"/>
      <c r="F27" s="40"/>
      <c r="H27" s="71"/>
      <c r="I27" s="70" t="s">
        <v>345</v>
      </c>
      <c r="J27" s="72"/>
      <c r="K27" s="72"/>
      <c r="L27" s="72"/>
      <c r="M27" s="72"/>
      <c r="N27" s="72"/>
      <c r="O27" s="72"/>
      <c r="P27" s="72"/>
      <c r="Q27" s="72"/>
      <c r="R27" s="72"/>
      <c r="S27" s="72"/>
      <c r="T27" s="72"/>
      <c r="U27" s="72"/>
      <c r="V27" s="73"/>
    </row>
    <row r="28" spans="2:22" x14ac:dyDescent="0.3">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
      <c r="E32" s="40"/>
      <c r="F32" s="40"/>
      <c r="H32" s="62">
        <v>5</v>
      </c>
      <c r="I32" s="63" t="s">
        <v>314</v>
      </c>
      <c r="J32" s="64"/>
      <c r="K32" s="64"/>
      <c r="L32" s="64"/>
      <c r="M32" s="64"/>
      <c r="N32" s="64"/>
      <c r="O32" s="64"/>
      <c r="P32" s="64"/>
      <c r="Q32" s="64"/>
      <c r="R32" s="64"/>
      <c r="S32" s="64"/>
      <c r="T32" s="64"/>
      <c r="U32" s="64"/>
      <c r="V32" s="65"/>
    </row>
    <row r="33" spans="2:22" x14ac:dyDescent="0.3">
      <c r="H33" s="62">
        <v>6</v>
      </c>
      <c r="I33" s="63" t="s">
        <v>315</v>
      </c>
      <c r="J33" s="64"/>
      <c r="K33" s="64"/>
      <c r="L33" s="64"/>
      <c r="M33" s="64"/>
      <c r="N33" s="64"/>
      <c r="O33" s="64"/>
      <c r="P33" s="64"/>
      <c r="Q33" s="64"/>
      <c r="R33" s="64"/>
      <c r="S33" s="64"/>
      <c r="T33" s="64"/>
      <c r="U33" s="64"/>
      <c r="V33" s="65"/>
    </row>
    <row r="34" spans="2:22" x14ac:dyDescent="0.3">
      <c r="B34" s="35" t="s">
        <v>246</v>
      </c>
      <c r="H34" s="62">
        <v>7</v>
      </c>
      <c r="I34" s="63" t="s">
        <v>316</v>
      </c>
      <c r="J34" s="64"/>
      <c r="K34" s="64"/>
      <c r="L34" s="64"/>
      <c r="M34" s="64"/>
      <c r="N34" s="64"/>
      <c r="O34" s="64"/>
      <c r="P34" s="64"/>
      <c r="Q34" s="64"/>
      <c r="R34" s="64"/>
      <c r="S34" s="64"/>
      <c r="T34" s="64"/>
      <c r="U34" s="64"/>
      <c r="V34" s="65"/>
    </row>
    <row r="35" spans="2:22" x14ac:dyDescent="0.3">
      <c r="B35" s="35"/>
      <c r="H35" s="62">
        <v>8</v>
      </c>
      <c r="I35" s="63" t="s">
        <v>317</v>
      </c>
      <c r="J35" s="64"/>
      <c r="K35" s="64"/>
      <c r="L35" s="64"/>
      <c r="M35" s="64"/>
      <c r="N35" s="64"/>
      <c r="O35" s="64"/>
      <c r="P35" s="64"/>
      <c r="Q35" s="64"/>
      <c r="R35" s="64"/>
      <c r="S35" s="64"/>
      <c r="T35" s="64"/>
      <c r="U35" s="64"/>
      <c r="V35" s="65"/>
    </row>
    <row r="36" spans="2:22" x14ac:dyDescent="0.3">
      <c r="B36">
        <v>63</v>
      </c>
      <c r="C36" t="s">
        <v>247</v>
      </c>
      <c r="H36" s="62">
        <v>9</v>
      </c>
      <c r="I36" s="63" t="s">
        <v>318</v>
      </c>
      <c r="J36" s="64"/>
      <c r="K36" s="64"/>
      <c r="L36" s="64"/>
      <c r="M36" s="64"/>
      <c r="N36" s="64"/>
      <c r="O36" s="64"/>
      <c r="P36" s="64"/>
      <c r="Q36" s="64"/>
      <c r="R36" s="64"/>
      <c r="S36" s="64"/>
      <c r="T36" s="64"/>
      <c r="U36" s="64"/>
      <c r="V36" s="65"/>
    </row>
    <row r="37" spans="2:22" x14ac:dyDescent="0.3">
      <c r="D37" t="s">
        <v>294</v>
      </c>
      <c r="E37" t="s">
        <v>295</v>
      </c>
      <c r="F37" t="s">
        <v>296</v>
      </c>
      <c r="H37" s="62">
        <v>10</v>
      </c>
      <c r="I37" s="63" t="s">
        <v>319</v>
      </c>
      <c r="J37" s="64"/>
      <c r="K37" s="64"/>
      <c r="L37" s="64"/>
      <c r="M37" s="64"/>
      <c r="N37" s="64"/>
      <c r="O37" s="64"/>
      <c r="P37" s="64"/>
      <c r="Q37" s="64"/>
      <c r="R37" s="64"/>
      <c r="S37" s="64"/>
      <c r="T37" s="64"/>
      <c r="U37" s="64"/>
      <c r="V37" s="65"/>
    </row>
    <row r="38" spans="2:22" x14ac:dyDescent="0.3">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
      <c r="C46" s="12"/>
      <c r="D46" s="48"/>
      <c r="E46" s="48"/>
      <c r="F46" s="48"/>
      <c r="G46" s="40"/>
      <c r="H46" s="62">
        <v>19</v>
      </c>
      <c r="I46" s="63" t="s">
        <v>327</v>
      </c>
      <c r="J46" s="64"/>
      <c r="K46" s="64"/>
      <c r="L46" s="64"/>
      <c r="M46" s="64"/>
      <c r="N46" s="64"/>
      <c r="O46" s="64"/>
      <c r="P46" s="64"/>
      <c r="Q46" s="64"/>
      <c r="R46" s="64"/>
      <c r="S46" s="64"/>
      <c r="T46" s="64"/>
      <c r="U46" s="64"/>
      <c r="V46" s="65"/>
    </row>
    <row r="47" spans="2:22" x14ac:dyDescent="0.3">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
      <c r="C48" s="41" t="s">
        <v>256</v>
      </c>
      <c r="D48" s="84" t="s">
        <v>344</v>
      </c>
      <c r="E48" s="84"/>
      <c r="F48" s="84"/>
      <c r="G48" s="46"/>
    </row>
    <row r="49" spans="3:17" x14ac:dyDescent="0.3">
      <c r="C49" s="12"/>
      <c r="D49" s="36"/>
      <c r="E49" s="36"/>
      <c r="F49" s="36"/>
      <c r="G49" s="40"/>
    </row>
    <row r="50" spans="3:17" ht="43.2" x14ac:dyDescent="0.3">
      <c r="C50" s="41" t="s">
        <v>258</v>
      </c>
      <c r="D50" s="36"/>
      <c r="E50" s="36"/>
      <c r="F50" s="36"/>
      <c r="G50" s="40"/>
    </row>
    <row r="51" spans="3:17" ht="28.8" x14ac:dyDescent="0.3">
      <c r="C51" s="41" t="s">
        <v>259</v>
      </c>
      <c r="D51" s="36"/>
      <c r="E51" s="36"/>
      <c r="F51" s="36"/>
      <c r="G51" s="40"/>
    </row>
    <row r="52" spans="3:17" x14ac:dyDescent="0.3">
      <c r="C52" s="41"/>
      <c r="D52" s="36"/>
      <c r="E52" s="36"/>
      <c r="F52" s="36"/>
      <c r="H52" s="40"/>
      <c r="I52" s="40"/>
    </row>
    <row r="53" spans="3:17" x14ac:dyDescent="0.3">
      <c r="C53" s="44" t="s">
        <v>260</v>
      </c>
      <c r="D53" s="84" t="s">
        <v>339</v>
      </c>
      <c r="E53" s="84" t="s">
        <v>339</v>
      </c>
      <c r="F53" s="84" t="s">
        <v>339</v>
      </c>
      <c r="G53" s="55" t="s">
        <v>342</v>
      </c>
      <c r="H53" s="40"/>
      <c r="I53" s="40"/>
    </row>
    <row r="54" spans="3:17" x14ac:dyDescent="0.3">
      <c r="C54" s="44" t="s">
        <v>261</v>
      </c>
      <c r="D54" s="84" t="s">
        <v>340</v>
      </c>
      <c r="E54" s="84" t="s">
        <v>338</v>
      </c>
      <c r="F54" s="85" t="s">
        <v>338</v>
      </c>
      <c r="G54" s="52" t="s">
        <v>329</v>
      </c>
      <c r="H54" s="40"/>
      <c r="I54" s="40"/>
    </row>
    <row r="55" spans="3:17" x14ac:dyDescent="0.3">
      <c r="C55" s="44" t="s">
        <v>262</v>
      </c>
      <c r="D55" s="84" t="s">
        <v>339</v>
      </c>
      <c r="E55" s="84" t="s">
        <v>339</v>
      </c>
      <c r="F55" s="85" t="s">
        <v>339</v>
      </c>
      <c r="G55" s="53" t="s">
        <v>330</v>
      </c>
      <c r="H55" s="40"/>
      <c r="I55" s="40"/>
    </row>
    <row r="56" spans="3:17" x14ac:dyDescent="0.3">
      <c r="C56" s="44" t="s">
        <v>263</v>
      </c>
      <c r="D56" s="83" t="e">
        <f>NA()</f>
        <v>#N/A</v>
      </c>
      <c r="E56" s="83" t="e">
        <f>NA()</f>
        <v>#N/A</v>
      </c>
      <c r="F56" s="86" t="e">
        <f>NA()</f>
        <v>#N/A</v>
      </c>
      <c r="G56" s="53" t="s">
        <v>331</v>
      </c>
      <c r="H56" s="40"/>
      <c r="I56" s="40"/>
    </row>
    <row r="57" spans="3:17" x14ac:dyDescent="0.3">
      <c r="C57" s="44" t="s">
        <v>264</v>
      </c>
      <c r="D57" s="84" t="s">
        <v>340</v>
      </c>
      <c r="E57" s="84" t="s">
        <v>338</v>
      </c>
      <c r="F57" s="85" t="s">
        <v>338</v>
      </c>
      <c r="G57" s="53" t="s">
        <v>332</v>
      </c>
      <c r="H57" s="40"/>
      <c r="I57" s="40"/>
    </row>
    <row r="58" spans="3:17" x14ac:dyDescent="0.3">
      <c r="C58" s="44" t="s">
        <v>265</v>
      </c>
      <c r="D58" s="84" t="s">
        <v>340</v>
      </c>
      <c r="E58" s="84" t="s">
        <v>338</v>
      </c>
      <c r="F58" s="85" t="s">
        <v>338</v>
      </c>
      <c r="G58" s="53" t="s">
        <v>333</v>
      </c>
      <c r="H58" s="40"/>
      <c r="I58" s="40"/>
    </row>
    <row r="59" spans="3:17" x14ac:dyDescent="0.3">
      <c r="C59" s="44" t="s">
        <v>266</v>
      </c>
      <c r="D59" s="84" t="s">
        <v>339</v>
      </c>
      <c r="E59" s="84" t="s">
        <v>339</v>
      </c>
      <c r="F59" s="85" t="s">
        <v>339</v>
      </c>
      <c r="G59" s="53" t="s">
        <v>334</v>
      </c>
      <c r="H59" s="40"/>
      <c r="I59" s="40"/>
    </row>
    <row r="60" spans="3:17" x14ac:dyDescent="0.3">
      <c r="C60" s="44" t="s">
        <v>267</v>
      </c>
      <c r="D60" s="84" t="s">
        <v>339</v>
      </c>
      <c r="E60" s="84" t="s">
        <v>339</v>
      </c>
      <c r="F60" s="85" t="s">
        <v>339</v>
      </c>
      <c r="G60" s="53" t="s">
        <v>335</v>
      </c>
      <c r="H60" s="40"/>
      <c r="I60" s="40"/>
    </row>
    <row r="61" spans="3:17" x14ac:dyDescent="0.3">
      <c r="C61" s="44" t="s">
        <v>268</v>
      </c>
      <c r="D61" s="84" t="s">
        <v>341</v>
      </c>
      <c r="E61" s="84" t="s">
        <v>341</v>
      </c>
      <c r="F61" s="85" t="s">
        <v>341</v>
      </c>
      <c r="G61" s="53" t="s">
        <v>336</v>
      </c>
      <c r="H61" s="40"/>
      <c r="I61" s="40"/>
      <c r="Q61" s="50"/>
    </row>
    <row r="62" spans="3:17" ht="86.4" x14ac:dyDescent="0.3">
      <c r="C62" s="45" t="s">
        <v>269</v>
      </c>
      <c r="D62" s="36"/>
      <c r="E62" s="36"/>
      <c r="F62" s="36"/>
      <c r="G62" s="54" t="s">
        <v>337</v>
      </c>
      <c r="H62" s="40"/>
      <c r="I62" s="40"/>
      <c r="Q62" s="50"/>
    </row>
    <row r="63" spans="3:17" x14ac:dyDescent="0.3">
      <c r="C63" s="44"/>
      <c r="D63" s="36"/>
      <c r="E63" s="36"/>
      <c r="F63" s="36"/>
      <c r="G63" s="40"/>
      <c r="Q63" s="50"/>
    </row>
    <row r="64" spans="3:17" x14ac:dyDescent="0.3">
      <c r="C64" s="44"/>
      <c r="D64" s="36"/>
      <c r="E64" s="36"/>
      <c r="F64" s="36"/>
      <c r="G64" s="40"/>
      <c r="H64" s="40"/>
    </row>
    <row r="65" spans="3:8" ht="43.2" x14ac:dyDescent="0.3">
      <c r="C65" s="41" t="s">
        <v>270</v>
      </c>
      <c r="D65" s="84" t="s">
        <v>307</v>
      </c>
      <c r="E65" s="84" t="s">
        <v>307</v>
      </c>
      <c r="F65" s="84" t="s">
        <v>307</v>
      </c>
      <c r="G65" s="40"/>
      <c r="H65" s="40"/>
    </row>
    <row r="66" spans="3:8" x14ac:dyDescent="0.3">
      <c r="C66" s="41" t="s">
        <v>274</v>
      </c>
      <c r="D66" s="84" t="s">
        <v>339</v>
      </c>
      <c r="E66" s="84" t="s">
        <v>339</v>
      </c>
      <c r="F66" s="84" t="s">
        <v>339</v>
      </c>
      <c r="G66" s="40"/>
      <c r="H66" s="40"/>
    </row>
    <row r="67" spans="3:8" x14ac:dyDescent="0.3">
      <c r="C67" s="41" t="s">
        <v>275</v>
      </c>
      <c r="D67" s="84" t="s">
        <v>339</v>
      </c>
      <c r="E67" s="84" t="s">
        <v>339</v>
      </c>
      <c r="F67" s="84" t="s">
        <v>339</v>
      </c>
      <c r="G67" s="40"/>
      <c r="H67" s="40"/>
    </row>
    <row r="68" spans="3:8" ht="43.2" x14ac:dyDescent="0.3">
      <c r="C68" s="41" t="s">
        <v>276</v>
      </c>
      <c r="D68" s="84" t="s">
        <v>339</v>
      </c>
      <c r="E68" s="84" t="s">
        <v>339</v>
      </c>
      <c r="F68" s="84" t="s">
        <v>339</v>
      </c>
      <c r="G68" s="40"/>
      <c r="H68" s="40"/>
    </row>
    <row r="69" spans="3:8" ht="28.8" x14ac:dyDescent="0.3">
      <c r="C69" s="41" t="s">
        <v>271</v>
      </c>
      <c r="D69" s="84" t="s">
        <v>307</v>
      </c>
      <c r="E69" s="84" t="s">
        <v>307</v>
      </c>
      <c r="F69" s="84" t="s">
        <v>307</v>
      </c>
      <c r="G69" s="40"/>
      <c r="H69" s="40"/>
    </row>
    <row r="70" spans="3:8" x14ac:dyDescent="0.3">
      <c r="C70" s="41" t="s">
        <v>272</v>
      </c>
      <c r="D70" s="36"/>
      <c r="E70" s="36"/>
      <c r="F70" s="36"/>
      <c r="G70" s="40"/>
      <c r="H70" s="40"/>
    </row>
    <row r="71" spans="3:8" x14ac:dyDescent="0.3">
      <c r="C71" s="44" t="s">
        <v>277</v>
      </c>
      <c r="D71" s="47" t="s">
        <v>388</v>
      </c>
      <c r="E71" s="47" t="s">
        <v>388</v>
      </c>
      <c r="F71" s="47" t="s">
        <v>388</v>
      </c>
      <c r="G71" s="40"/>
      <c r="H71" s="40"/>
    </row>
    <row r="72" spans="3:8" ht="57.6" x14ac:dyDescent="0.3">
      <c r="C72" s="44" t="s">
        <v>278</v>
      </c>
      <c r="D72" s="47" t="s">
        <v>388</v>
      </c>
      <c r="E72" s="47" t="s">
        <v>388</v>
      </c>
      <c r="F72" s="47" t="s">
        <v>388</v>
      </c>
      <c r="G72" s="40"/>
    </row>
    <row r="73" spans="3:8" ht="28.8" x14ac:dyDescent="0.3">
      <c r="C73" s="44" t="s">
        <v>279</v>
      </c>
      <c r="D73" s="47" t="s">
        <v>388</v>
      </c>
      <c r="E73" s="47" t="s">
        <v>388</v>
      </c>
      <c r="F73" s="47" t="s">
        <v>388</v>
      </c>
      <c r="G73" s="40"/>
    </row>
    <row r="74" spans="3:8" x14ac:dyDescent="0.3">
      <c r="C74" s="44" t="s">
        <v>280</v>
      </c>
      <c r="D74" s="47" t="s">
        <v>388</v>
      </c>
      <c r="E74" s="47" t="s">
        <v>388</v>
      </c>
      <c r="F74" s="47" t="s">
        <v>388</v>
      </c>
      <c r="G74" s="40"/>
    </row>
    <row r="75" spans="3:8" x14ac:dyDescent="0.3">
      <c r="C75" s="44" t="s">
        <v>273</v>
      </c>
      <c r="D75" s="47" t="s">
        <v>388</v>
      </c>
      <c r="E75" s="47" t="s">
        <v>388</v>
      </c>
      <c r="F75" s="47" t="s">
        <v>388</v>
      </c>
      <c r="G75" s="40"/>
    </row>
    <row r="76" spans="3:8" ht="43.2" x14ac:dyDescent="0.3">
      <c r="C76" s="41" t="s">
        <v>282</v>
      </c>
      <c r="D76" s="36"/>
      <c r="E76" s="36"/>
      <c r="F76" s="36"/>
      <c r="G76" s="40"/>
    </row>
    <row r="77" spans="3:8" x14ac:dyDescent="0.3">
      <c r="C77" s="41" t="s">
        <v>281</v>
      </c>
      <c r="D77" s="36"/>
      <c r="E77" s="36"/>
      <c r="F77" s="36"/>
      <c r="G77" s="40"/>
    </row>
    <row r="78" spans="3:8" x14ac:dyDescent="0.3">
      <c r="C78" s="44" t="s">
        <v>283</v>
      </c>
      <c r="D78" s="47" t="s">
        <v>388</v>
      </c>
      <c r="E78" s="47" t="s">
        <v>388</v>
      </c>
      <c r="F78" s="47" t="s">
        <v>388</v>
      </c>
      <c r="G78" s="40"/>
    </row>
    <row r="79" spans="3:8" ht="57.6" x14ac:dyDescent="0.3">
      <c r="C79" s="44" t="s">
        <v>284</v>
      </c>
      <c r="D79" s="47" t="s">
        <v>388</v>
      </c>
      <c r="E79" s="47" t="s">
        <v>388</v>
      </c>
      <c r="F79" s="47" t="s">
        <v>388</v>
      </c>
      <c r="G79" s="40"/>
    </row>
    <row r="80" spans="3:8" x14ac:dyDescent="0.3">
      <c r="C80" s="44" t="s">
        <v>285</v>
      </c>
      <c r="D80" s="47" t="s">
        <v>388</v>
      </c>
      <c r="E80" s="47" t="s">
        <v>388</v>
      </c>
      <c r="F80" s="47" t="s">
        <v>388</v>
      </c>
      <c r="G80" s="40"/>
    </row>
    <row r="81" spans="3:7" x14ac:dyDescent="0.3">
      <c r="C81" s="41"/>
      <c r="D81" s="36"/>
      <c r="E81" s="36"/>
      <c r="F81" s="36"/>
      <c r="G81" s="40"/>
    </row>
    <row r="82" spans="3:7" ht="43.2" x14ac:dyDescent="0.3">
      <c r="C82" s="41" t="s">
        <v>286</v>
      </c>
      <c r="D82" s="36"/>
      <c r="E82" s="36"/>
      <c r="F82" s="36"/>
      <c r="G82" s="40"/>
    </row>
    <row r="83" spans="3:7" x14ac:dyDescent="0.3">
      <c r="C83" s="41" t="s">
        <v>287</v>
      </c>
      <c r="D83" s="36"/>
      <c r="E83" s="36"/>
      <c r="F83" s="36"/>
      <c r="G83" s="40"/>
    </row>
    <row r="84" spans="3:7" x14ac:dyDescent="0.3">
      <c r="C84" s="44" t="s">
        <v>297</v>
      </c>
      <c r="D84" s="47" t="s">
        <v>388</v>
      </c>
      <c r="E84" s="47" t="s">
        <v>388</v>
      </c>
      <c r="F84" s="47" t="s">
        <v>388</v>
      </c>
      <c r="G84" s="40"/>
    </row>
    <row r="85" spans="3:7" x14ac:dyDescent="0.3">
      <c r="C85" s="44" t="s">
        <v>298</v>
      </c>
      <c r="D85" s="47" t="s">
        <v>388</v>
      </c>
      <c r="E85" s="47" t="s">
        <v>388</v>
      </c>
      <c r="F85" s="47" t="s">
        <v>388</v>
      </c>
      <c r="G85" s="40"/>
    </row>
    <row r="86" spans="3:7" ht="57.6" x14ac:dyDescent="0.3">
      <c r="C86" s="44" t="s">
        <v>303</v>
      </c>
      <c r="D86" s="47" t="s">
        <v>388</v>
      </c>
      <c r="E86" s="47" t="s">
        <v>388</v>
      </c>
      <c r="F86" s="47" t="s">
        <v>388</v>
      </c>
      <c r="G86" s="40"/>
    </row>
    <row r="87" spans="3:7" x14ac:dyDescent="0.3">
      <c r="C87" s="44" t="s">
        <v>299</v>
      </c>
      <c r="D87" s="47" t="s">
        <v>388</v>
      </c>
      <c r="E87" s="47" t="s">
        <v>388</v>
      </c>
      <c r="F87" s="47" t="s">
        <v>388</v>
      </c>
      <c r="G87" s="40"/>
    </row>
    <row r="88" spans="3:7" x14ac:dyDescent="0.3">
      <c r="C88" s="41"/>
      <c r="D88" s="36"/>
      <c r="E88" s="36"/>
      <c r="F88" s="36"/>
      <c r="G88" s="40"/>
    </row>
    <row r="89" spans="3:7" x14ac:dyDescent="0.3">
      <c r="C89" s="41" t="s">
        <v>304</v>
      </c>
      <c r="D89" s="84" t="s">
        <v>339</v>
      </c>
      <c r="E89" s="84" t="s">
        <v>339</v>
      </c>
      <c r="F89" s="84" t="s">
        <v>339</v>
      </c>
      <c r="G89" s="40"/>
    </row>
    <row r="90" spans="3:7" ht="28.8" x14ac:dyDescent="0.3">
      <c r="C90" s="41" t="s">
        <v>288</v>
      </c>
      <c r="D90" s="36"/>
      <c r="E90" s="36"/>
      <c r="F90" s="36"/>
      <c r="G90" s="40"/>
    </row>
    <row r="91" spans="3:7" x14ac:dyDescent="0.3">
      <c r="C91" s="56" t="s">
        <v>300</v>
      </c>
      <c r="D91" s="84" t="s">
        <v>339</v>
      </c>
      <c r="E91" s="84" t="s">
        <v>339</v>
      </c>
      <c r="F91" s="84" t="s">
        <v>339</v>
      </c>
      <c r="G91" s="40"/>
    </row>
    <row r="92" spans="3:7" x14ac:dyDescent="0.3">
      <c r="C92" s="56" t="s">
        <v>301</v>
      </c>
      <c r="D92" s="84" t="s">
        <v>339</v>
      </c>
      <c r="E92" s="84" t="s">
        <v>339</v>
      </c>
      <c r="F92" s="84" t="s">
        <v>339</v>
      </c>
      <c r="G92" s="40"/>
    </row>
    <row r="93" spans="3:7" ht="28.8" x14ac:dyDescent="0.3">
      <c r="C93" s="41" t="s">
        <v>302</v>
      </c>
      <c r="D93" s="84" t="s">
        <v>343</v>
      </c>
      <c r="E93" s="84" t="s">
        <v>343</v>
      </c>
      <c r="F93" s="84" t="s">
        <v>343</v>
      </c>
      <c r="G93" s="40"/>
    </row>
    <row r="94" spans="3:7" x14ac:dyDescent="0.3">
      <c r="C94" s="41" t="s">
        <v>289</v>
      </c>
      <c r="D94" s="49" t="s">
        <v>307</v>
      </c>
      <c r="E94" s="49" t="s">
        <v>307</v>
      </c>
      <c r="F94" s="49" t="s">
        <v>307</v>
      </c>
      <c r="G94" s="40"/>
    </row>
    <row r="95" spans="3:7" x14ac:dyDescent="0.3">
      <c r="C95" s="41" t="s">
        <v>290</v>
      </c>
      <c r="D95" s="84" t="s">
        <v>339</v>
      </c>
      <c r="E95" s="84" t="s">
        <v>339</v>
      </c>
      <c r="F95" s="84" t="s">
        <v>339</v>
      </c>
      <c r="G95" s="40"/>
    </row>
    <row r="96" spans="3:7" x14ac:dyDescent="0.3">
      <c r="C96" s="41" t="s">
        <v>291</v>
      </c>
      <c r="D96" s="84" t="s">
        <v>339</v>
      </c>
      <c r="E96" s="84" t="s">
        <v>339</v>
      </c>
      <c r="F96" s="84" t="s">
        <v>339</v>
      </c>
      <c r="G96" s="40"/>
    </row>
    <row r="97" spans="2:7" x14ac:dyDescent="0.3">
      <c r="C97" s="41" t="s">
        <v>292</v>
      </c>
      <c r="D97" s="49" t="s">
        <v>307</v>
      </c>
      <c r="E97" s="49" t="s">
        <v>307</v>
      </c>
      <c r="F97" s="49" t="s">
        <v>307</v>
      </c>
      <c r="G97" s="40"/>
    </row>
    <row r="98" spans="2:7" ht="28.8" x14ac:dyDescent="0.3">
      <c r="C98" s="41" t="s">
        <v>293</v>
      </c>
      <c r="D98" s="49" t="s">
        <v>388</v>
      </c>
      <c r="E98" s="49" t="s">
        <v>388</v>
      </c>
      <c r="F98" s="49" t="s">
        <v>388</v>
      </c>
      <c r="G98" s="40"/>
    </row>
    <row r="99" spans="2:7" x14ac:dyDescent="0.3">
      <c r="C99" s="38"/>
      <c r="D99" s="12"/>
      <c r="E99" s="12"/>
      <c r="F99" s="12"/>
      <c r="G99" s="40"/>
    </row>
    <row r="100" spans="2:7" x14ac:dyDescent="0.3">
      <c r="C100" s="38"/>
      <c r="D100" s="12"/>
      <c r="E100" s="12"/>
      <c r="F100" s="12"/>
      <c r="G100" s="40"/>
    </row>
    <row r="101" spans="2:7" x14ac:dyDescent="0.3">
      <c r="C101" s="38"/>
      <c r="D101" s="12"/>
      <c r="E101" s="12"/>
      <c r="F101" s="12"/>
      <c r="G101" s="40"/>
    </row>
    <row r="102" spans="2:7" x14ac:dyDescent="0.3">
      <c r="B102" s="98" t="s">
        <v>401</v>
      </c>
      <c r="D102" s="12"/>
      <c r="E102" s="12"/>
      <c r="F102" s="12"/>
      <c r="G102" s="40"/>
    </row>
    <row r="103" spans="2:7" x14ac:dyDescent="0.3">
      <c r="B103" s="98"/>
      <c r="D103" s="12"/>
      <c r="E103" s="12"/>
      <c r="F103" s="12"/>
      <c r="G103" s="40"/>
    </row>
    <row r="104" spans="2:7" ht="43.2" x14ac:dyDescent="0.3">
      <c r="C104" s="38" t="s">
        <v>402</v>
      </c>
      <c r="D104" s="49" t="s">
        <v>388</v>
      </c>
      <c r="E104" s="12"/>
      <c r="F104" s="12"/>
      <c r="G104" s="40"/>
    </row>
    <row r="105" spans="2:7" x14ac:dyDescent="0.3">
      <c r="C105" s="38" t="s">
        <v>403</v>
      </c>
      <c r="D105" s="12"/>
      <c r="E105" s="12"/>
      <c r="F105" s="12"/>
      <c r="G105" s="40"/>
    </row>
    <row r="106" spans="2:7" x14ac:dyDescent="0.3">
      <c r="C106" s="12"/>
      <c r="D106" s="12"/>
      <c r="E106" s="12"/>
      <c r="F106" s="12"/>
      <c r="G106" s="40"/>
    </row>
    <row r="107" spans="2:7" x14ac:dyDescent="0.3">
      <c r="C107" s="12"/>
      <c r="D107" s="12"/>
      <c r="E107" s="12"/>
      <c r="F107" s="12"/>
      <c r="G107" s="40"/>
    </row>
    <row r="108" spans="2:7" x14ac:dyDescent="0.3">
      <c r="C108" s="12"/>
      <c r="D108" s="12"/>
      <c r="E108" s="12"/>
      <c r="F108" s="12"/>
      <c r="G108" s="40"/>
    </row>
    <row r="109" spans="2:7" x14ac:dyDescent="0.3">
      <c r="G109" s="40"/>
    </row>
    <row r="110" spans="2:7" x14ac:dyDescent="0.3">
      <c r="G110" s="40"/>
    </row>
    <row r="111" spans="2:7" x14ac:dyDescent="0.3">
      <c r="G111" s="40"/>
    </row>
    <row r="112" spans="2:7" x14ac:dyDescent="0.3">
      <c r="G112" s="40"/>
    </row>
    <row r="113" spans="7:7" x14ac:dyDescent="0.3">
      <c r="G113" s="40"/>
    </row>
    <row r="114" spans="7:7" x14ac:dyDescent="0.3">
      <c r="G114" s="40"/>
    </row>
    <row r="115" spans="7:7" x14ac:dyDescent="0.3">
      <c r="G115" s="40"/>
    </row>
    <row r="116" spans="7:7" x14ac:dyDescent="0.3">
      <c r="G116" s="40"/>
    </row>
    <row r="117" spans="7:7" x14ac:dyDescent="0.3">
      <c r="G117"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23" workbookViewId="0">
      <selection activeCell="D39" sqref="D39:F44"/>
    </sheetView>
  </sheetViews>
  <sheetFormatPr defaultRowHeight="14.4" x14ac:dyDescent="0.3"/>
  <cols>
    <col min="3" max="3" width="106.5546875" customWidth="1"/>
    <col min="4" max="4" width="30.5546875" bestFit="1" customWidth="1"/>
    <col min="5" max="5" width="16.88671875" customWidth="1"/>
    <col min="6" max="6" width="19.109375" customWidth="1"/>
    <col min="7" max="7" width="15.5546875" customWidth="1"/>
    <col min="8" max="8" width="17.6640625" customWidth="1"/>
  </cols>
  <sheetData>
    <row r="1" spans="1:3" x14ac:dyDescent="0.3">
      <c r="A1" t="s">
        <v>406</v>
      </c>
    </row>
    <row r="3" spans="1:3" x14ac:dyDescent="0.3">
      <c r="B3" s="5" t="s">
        <v>173</v>
      </c>
    </row>
    <row r="4" spans="1:3" ht="57.6" x14ac:dyDescent="0.3">
      <c r="B4" s="33" t="s">
        <v>174</v>
      </c>
      <c r="C4" s="12" t="s">
        <v>177</v>
      </c>
    </row>
    <row r="5" spans="1:3" x14ac:dyDescent="0.3">
      <c r="C5" s="12"/>
    </row>
    <row r="6" spans="1:3" x14ac:dyDescent="0.3">
      <c r="C6" s="12" t="s">
        <v>175</v>
      </c>
    </row>
    <row r="7" spans="1:3" x14ac:dyDescent="0.3">
      <c r="C7" s="12"/>
    </row>
    <row r="8" spans="1:3" ht="43.2" x14ac:dyDescent="0.3">
      <c r="C8" s="12" t="s">
        <v>176</v>
      </c>
    </row>
    <row r="9" spans="1:3" x14ac:dyDescent="0.3">
      <c r="C9" s="12"/>
    </row>
    <row r="10" spans="1:3" x14ac:dyDescent="0.3">
      <c r="C10" s="12"/>
    </row>
    <row r="11" spans="1:3" x14ac:dyDescent="0.3">
      <c r="C11" s="12"/>
    </row>
    <row r="12" spans="1:3" ht="18" x14ac:dyDescent="0.35">
      <c r="B12" s="7" t="s">
        <v>178</v>
      </c>
      <c r="C12" s="12"/>
    </row>
    <row r="13" spans="1:3" x14ac:dyDescent="0.3">
      <c r="C13" t="s">
        <v>179</v>
      </c>
    </row>
    <row r="15" spans="1:3" x14ac:dyDescent="0.3">
      <c r="B15" s="35" t="s">
        <v>180</v>
      </c>
      <c r="C15" s="12"/>
    </row>
    <row r="16" spans="1:3" x14ac:dyDescent="0.3">
      <c r="B16" s="5"/>
      <c r="C16" s="12"/>
    </row>
    <row r="17" spans="2:4" x14ac:dyDescent="0.3">
      <c r="B17">
        <v>51</v>
      </c>
      <c r="C17" t="s">
        <v>183</v>
      </c>
      <c r="D17" s="51" t="s">
        <v>405</v>
      </c>
    </row>
    <row r="18" spans="2:4" x14ac:dyDescent="0.3">
      <c r="C18" t="s">
        <v>181</v>
      </c>
      <c r="D18" s="51" t="s">
        <v>406</v>
      </c>
    </row>
    <row r="20" spans="2:4" x14ac:dyDescent="0.3">
      <c r="B20">
        <v>52</v>
      </c>
      <c r="C20" t="s">
        <v>305</v>
      </c>
      <c r="D20" s="51" t="s">
        <v>152</v>
      </c>
    </row>
    <row r="21" spans="2:4" x14ac:dyDescent="0.3">
      <c r="D21" s="19"/>
    </row>
    <row r="22" spans="2:4" x14ac:dyDescent="0.3">
      <c r="B22">
        <v>53</v>
      </c>
      <c r="C22" t="s">
        <v>184</v>
      </c>
      <c r="D22" s="51" t="s">
        <v>388</v>
      </c>
    </row>
    <row r="23" spans="2:4" x14ac:dyDescent="0.3">
      <c r="D23" s="19"/>
    </row>
    <row r="24" spans="2:4" x14ac:dyDescent="0.3">
      <c r="B24">
        <v>54</v>
      </c>
      <c r="C24" t="s">
        <v>185</v>
      </c>
      <c r="D24" s="51" t="s">
        <v>153</v>
      </c>
    </row>
    <row r="25" spans="2:4" ht="28.8" x14ac:dyDescent="0.3">
      <c r="C25" s="12" t="s">
        <v>182</v>
      </c>
      <c r="D25" s="19"/>
    </row>
    <row r="26" spans="2:4" x14ac:dyDescent="0.3">
      <c r="C26" s="34" t="s">
        <v>186</v>
      </c>
      <c r="D26" s="51" t="s">
        <v>153</v>
      </c>
    </row>
    <row r="27" spans="2:4" x14ac:dyDescent="0.3">
      <c r="C27" s="34" t="s">
        <v>187</v>
      </c>
      <c r="D27" s="51" t="s">
        <v>153</v>
      </c>
    </row>
    <row r="28" spans="2:4" x14ac:dyDescent="0.3">
      <c r="C28" s="34" t="s">
        <v>188</v>
      </c>
      <c r="D28" s="51" t="s">
        <v>153</v>
      </c>
    </row>
    <row r="29" spans="2:4" x14ac:dyDescent="0.3">
      <c r="C29" s="34" t="s">
        <v>189</v>
      </c>
      <c r="D29" s="51" t="s">
        <v>153</v>
      </c>
    </row>
    <row r="30" spans="2:4" x14ac:dyDescent="0.3">
      <c r="C30" s="12"/>
      <c r="D30" s="19"/>
    </row>
    <row r="31" spans="2:4" x14ac:dyDescent="0.3">
      <c r="C31" s="12"/>
    </row>
    <row r="32" spans="2:4" x14ac:dyDescent="0.3">
      <c r="B32" s="35" t="s">
        <v>190</v>
      </c>
      <c r="C32" s="12"/>
    </row>
    <row r="33" spans="2:9" x14ac:dyDescent="0.3">
      <c r="B33" s="5"/>
      <c r="C33" s="12"/>
    </row>
    <row r="34" spans="2:9" x14ac:dyDescent="0.3">
      <c r="B34">
        <v>55</v>
      </c>
      <c r="C34" s="10" t="s">
        <v>203</v>
      </c>
    </row>
    <row r="35" spans="2:9" x14ac:dyDescent="0.3">
      <c r="C35" s="12"/>
      <c r="D35" s="2" t="s">
        <v>191</v>
      </c>
      <c r="E35" s="2" t="s">
        <v>192</v>
      </c>
      <c r="F35" s="2" t="s">
        <v>193</v>
      </c>
    </row>
    <row r="36" spans="2:9" x14ac:dyDescent="0.3">
      <c r="C36" s="12" t="s">
        <v>194</v>
      </c>
      <c r="D36" s="82">
        <v>164864000</v>
      </c>
      <c r="E36" s="82">
        <v>164978000</v>
      </c>
      <c r="F36" s="82">
        <v>206168000</v>
      </c>
      <c r="G36" s="77"/>
      <c r="H36" s="77"/>
      <c r="I36" s="77"/>
    </row>
    <row r="37" spans="2:9" ht="28.8" x14ac:dyDescent="0.3">
      <c r="C37" s="12" t="s">
        <v>195</v>
      </c>
      <c r="D37" s="47" t="s">
        <v>388</v>
      </c>
      <c r="E37" s="47" t="s">
        <v>388</v>
      </c>
      <c r="F37" s="47" t="s">
        <v>388</v>
      </c>
    </row>
    <row r="38" spans="2:9" ht="28.8" x14ac:dyDescent="0.3">
      <c r="C38" s="12" t="s">
        <v>196</v>
      </c>
      <c r="D38" s="47" t="s">
        <v>388</v>
      </c>
      <c r="E38" s="47" t="s">
        <v>388</v>
      </c>
      <c r="F38" s="47" t="s">
        <v>388</v>
      </c>
    </row>
    <row r="39" spans="2:9" x14ac:dyDescent="0.3">
      <c r="C39" s="12" t="s">
        <v>197</v>
      </c>
      <c r="D39" s="83">
        <v>54</v>
      </c>
      <c r="E39" s="83">
        <v>36</v>
      </c>
      <c r="F39" s="83">
        <v>18</v>
      </c>
      <c r="G39" s="101" t="s">
        <v>407</v>
      </c>
    </row>
    <row r="40" spans="2:9" x14ac:dyDescent="0.3">
      <c r="C40" s="12" t="s">
        <v>198</v>
      </c>
      <c r="D40" s="83">
        <v>54</v>
      </c>
      <c r="E40" s="83">
        <v>36</v>
      </c>
      <c r="F40" s="83">
        <v>18</v>
      </c>
      <c r="G40" s="101" t="s">
        <v>407</v>
      </c>
    </row>
    <row r="41" spans="2:9" x14ac:dyDescent="0.3">
      <c r="C41" s="12" t="s">
        <v>199</v>
      </c>
      <c r="D41" s="83">
        <v>9.9000000000000008E-3</v>
      </c>
      <c r="E41" s="83">
        <v>1.0200000000000001E-2</v>
      </c>
      <c r="F41" s="83">
        <v>1.0200000000000001E-2</v>
      </c>
      <c r="G41" s="101" t="s">
        <v>408</v>
      </c>
    </row>
    <row r="42" spans="2:9" x14ac:dyDescent="0.3">
      <c r="C42" s="12" t="s">
        <v>200</v>
      </c>
      <c r="D42" s="83">
        <v>14588983.880000001</v>
      </c>
      <c r="E42" s="83">
        <v>7811118.6200000001</v>
      </c>
      <c r="F42" s="83">
        <v>28373801.27</v>
      </c>
      <c r="G42" s="101" t="s">
        <v>409</v>
      </c>
    </row>
    <row r="43" spans="2:9" x14ac:dyDescent="0.3">
      <c r="C43" s="12" t="s">
        <v>201</v>
      </c>
      <c r="D43" s="83">
        <v>14588983.880000001</v>
      </c>
      <c r="E43" s="83">
        <v>11960173.83</v>
      </c>
      <c r="F43" s="83">
        <v>28373801.27</v>
      </c>
      <c r="G43" s="101" t="s">
        <v>410</v>
      </c>
    </row>
    <row r="44" spans="2:9" x14ac:dyDescent="0.3">
      <c r="C44" s="12" t="s">
        <v>202</v>
      </c>
      <c r="D44" s="83">
        <v>0</v>
      </c>
      <c r="E44" s="83">
        <v>0</v>
      </c>
      <c r="F44" s="83">
        <v>0</v>
      </c>
    </row>
    <row r="48" spans="2:9" x14ac:dyDescent="0.3">
      <c r="B48" s="35" t="s">
        <v>204</v>
      </c>
    </row>
    <row r="49" spans="2:8" x14ac:dyDescent="0.3">
      <c r="B49" s="35"/>
    </row>
    <row r="50" spans="2:8" ht="28.8" x14ac:dyDescent="0.3">
      <c r="B50">
        <v>56</v>
      </c>
      <c r="C50" s="12" t="s">
        <v>208</v>
      </c>
      <c r="D50" s="47" t="s">
        <v>153</v>
      </c>
    </row>
    <row r="51" spans="2:8" ht="57.6" x14ac:dyDescent="0.3">
      <c r="C51" s="12" t="s">
        <v>209</v>
      </c>
    </row>
    <row r="52" spans="2:8" ht="61.5" customHeight="1" x14ac:dyDescent="0.3">
      <c r="C52" s="12" t="s">
        <v>210</v>
      </c>
    </row>
    <row r="53" spans="2:8" ht="28.8" x14ac:dyDescent="0.3">
      <c r="C53" s="12" t="s">
        <v>211</v>
      </c>
    </row>
    <row r="55" spans="2:8" ht="28.8" x14ac:dyDescent="0.3">
      <c r="D55" s="36" t="s">
        <v>212</v>
      </c>
      <c r="E55" s="36" t="s">
        <v>213</v>
      </c>
      <c r="F55" s="36" t="s">
        <v>214</v>
      </c>
      <c r="G55" s="36" t="s">
        <v>215</v>
      </c>
      <c r="H55" s="36" t="s">
        <v>205</v>
      </c>
    </row>
    <row r="56" spans="2:8" x14ac:dyDescent="0.3">
      <c r="C56" s="5" t="s">
        <v>206</v>
      </c>
    </row>
    <row r="57" spans="2:8" x14ac:dyDescent="0.3">
      <c r="C57" s="37" t="s">
        <v>217</v>
      </c>
      <c r="D57" s="43"/>
      <c r="E57" s="43"/>
      <c r="F57" s="43"/>
      <c r="G57" s="43"/>
      <c r="H57" s="43"/>
    </row>
    <row r="58" spans="2:8" x14ac:dyDescent="0.3">
      <c r="C58" s="37" t="s">
        <v>218</v>
      </c>
      <c r="D58" s="43"/>
      <c r="E58" s="43"/>
      <c r="F58" s="43"/>
      <c r="G58" s="43"/>
      <c r="H58" s="43"/>
    </row>
    <row r="59" spans="2:8" x14ac:dyDescent="0.3">
      <c r="C59" s="37" t="s">
        <v>219</v>
      </c>
      <c r="D59" s="43"/>
      <c r="E59" s="43"/>
      <c r="F59" s="43"/>
      <c r="G59" s="43"/>
      <c r="H59" s="43"/>
    </row>
    <row r="60" spans="2:8" x14ac:dyDescent="0.3">
      <c r="C60" s="37" t="s">
        <v>220</v>
      </c>
      <c r="D60" s="43"/>
      <c r="E60" s="43"/>
      <c r="F60" s="43"/>
      <c r="G60" s="43"/>
      <c r="H60" s="43"/>
    </row>
    <row r="61" spans="2:8" x14ac:dyDescent="0.3">
      <c r="C61" s="37"/>
    </row>
    <row r="62" spans="2:8" x14ac:dyDescent="0.3">
      <c r="C62" s="5" t="s">
        <v>207</v>
      </c>
    </row>
    <row r="63" spans="2:8" x14ac:dyDescent="0.3">
      <c r="C63" s="37" t="s">
        <v>217</v>
      </c>
      <c r="D63" s="43"/>
      <c r="E63" s="43"/>
      <c r="F63" s="43"/>
      <c r="G63" s="43"/>
      <c r="H63" s="43"/>
    </row>
    <row r="64" spans="2:8" x14ac:dyDescent="0.3">
      <c r="C64" s="37" t="s">
        <v>221</v>
      </c>
      <c r="D64" s="43"/>
      <c r="E64" s="43"/>
      <c r="F64" s="43"/>
      <c r="G64" s="43"/>
      <c r="H64" s="43"/>
    </row>
    <row r="65" spans="2:8" x14ac:dyDescent="0.3">
      <c r="C65" s="37" t="s">
        <v>222</v>
      </c>
      <c r="D65" s="43"/>
      <c r="E65" s="43"/>
      <c r="F65" s="43"/>
      <c r="G65" s="43"/>
      <c r="H65" s="43"/>
    </row>
    <row r="66" spans="2:8" x14ac:dyDescent="0.3">
      <c r="C66" s="37" t="s">
        <v>223</v>
      </c>
      <c r="D66" s="43"/>
      <c r="E66" s="43"/>
      <c r="F66" s="43"/>
      <c r="G66" s="43"/>
      <c r="H66" s="43"/>
    </row>
    <row r="68" spans="2:8" x14ac:dyDescent="0.3">
      <c r="B68">
        <v>57</v>
      </c>
      <c r="C68" t="s">
        <v>224</v>
      </c>
      <c r="D68" s="47" t="s">
        <v>153</v>
      </c>
    </row>
    <row r="69" spans="2:8" x14ac:dyDescent="0.3">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4" x14ac:dyDescent="0.3"/>
  <cols>
    <col min="3" max="3" width="96.44140625" customWidth="1"/>
    <col min="4" max="6" width="18.88671875" customWidth="1"/>
    <col min="7" max="7" width="45.5546875" customWidth="1"/>
    <col min="12" max="12" width="3.6640625" customWidth="1"/>
  </cols>
  <sheetData>
    <row r="1" spans="1:8" x14ac:dyDescent="0.3">
      <c r="A1" t="s">
        <v>406</v>
      </c>
    </row>
    <row r="4" spans="1:8" x14ac:dyDescent="0.3">
      <c r="B4" t="s">
        <v>216</v>
      </c>
    </row>
    <row r="5" spans="1:8" x14ac:dyDescent="0.3">
      <c r="B5" s="40">
        <v>58</v>
      </c>
      <c r="C5" s="12" t="s">
        <v>236</v>
      </c>
      <c r="D5" s="47" t="s">
        <v>388</v>
      </c>
    </row>
    <row r="6" spans="1:8" x14ac:dyDescent="0.3">
      <c r="B6" s="40"/>
      <c r="C6" s="12"/>
      <c r="D6" s="48"/>
    </row>
    <row r="7" spans="1:8" x14ac:dyDescent="0.3">
      <c r="B7" s="40">
        <v>59</v>
      </c>
      <c r="C7" s="12" t="s">
        <v>237</v>
      </c>
      <c r="D7" s="48"/>
      <c r="E7" s="40"/>
      <c r="F7" s="40"/>
      <c r="G7" s="40"/>
      <c r="H7" s="40"/>
    </row>
    <row r="8" spans="1:8" ht="28.8" x14ac:dyDescent="0.3">
      <c r="B8" s="40"/>
      <c r="C8" s="12" t="s">
        <v>244</v>
      </c>
      <c r="D8" s="48"/>
      <c r="E8" s="40"/>
      <c r="F8" s="40"/>
      <c r="G8" s="40"/>
      <c r="H8" s="40"/>
    </row>
    <row r="9" spans="1:8" ht="28.8" x14ac:dyDescent="0.3">
      <c r="B9" s="40"/>
      <c r="C9" s="42" t="s">
        <v>306</v>
      </c>
      <c r="D9" s="47">
        <v>29</v>
      </c>
      <c r="E9" s="40"/>
      <c r="F9" s="40"/>
      <c r="G9" s="40"/>
      <c r="H9" s="40"/>
    </row>
    <row r="10" spans="1:8" x14ac:dyDescent="0.3">
      <c r="B10" s="40"/>
      <c r="C10" s="42" t="s">
        <v>226</v>
      </c>
      <c r="D10" s="47">
        <v>5</v>
      </c>
      <c r="E10" s="40"/>
      <c r="F10" s="40"/>
      <c r="G10" s="40"/>
      <c r="H10" s="40"/>
    </row>
    <row r="11" spans="1:8" x14ac:dyDescent="0.3">
      <c r="B11" s="40"/>
      <c r="C11" s="12"/>
      <c r="D11" s="48"/>
      <c r="E11" s="40"/>
      <c r="F11" s="40"/>
      <c r="G11" s="40"/>
      <c r="H11" s="40"/>
    </row>
    <row r="12" spans="1:8" ht="28.8" x14ac:dyDescent="0.3">
      <c r="B12" s="40">
        <v>60</v>
      </c>
      <c r="C12" s="12" t="s">
        <v>308</v>
      </c>
      <c r="D12" s="47">
        <v>0</v>
      </c>
      <c r="E12" s="40"/>
      <c r="F12" s="40"/>
      <c r="G12" s="40"/>
      <c r="H12" s="40"/>
    </row>
    <row r="13" spans="1:8" x14ac:dyDescent="0.3">
      <c r="B13" s="40"/>
      <c r="C13" s="12"/>
      <c r="D13" s="48"/>
      <c r="E13" s="40"/>
      <c r="F13" s="40"/>
      <c r="G13" s="40"/>
      <c r="H13" s="40"/>
    </row>
    <row r="14" spans="1:8" ht="28.8" x14ac:dyDescent="0.3">
      <c r="B14" s="40">
        <v>61</v>
      </c>
      <c r="C14" s="12" t="s">
        <v>243</v>
      </c>
      <c r="D14" s="48"/>
      <c r="E14" s="40"/>
    </row>
    <row r="15" spans="1:8" ht="43.2" x14ac:dyDescent="0.3">
      <c r="B15" s="40"/>
      <c r="C15" s="12" t="s">
        <v>238</v>
      </c>
      <c r="D15" s="48"/>
      <c r="E15" s="40"/>
    </row>
    <row r="16" spans="1:8" x14ac:dyDescent="0.3">
      <c r="B16" s="40"/>
      <c r="C16" s="12" t="s">
        <v>245</v>
      </c>
      <c r="D16" s="48"/>
      <c r="E16" s="40"/>
      <c r="F16" s="40"/>
      <c r="G16" s="40"/>
      <c r="H16" s="40"/>
    </row>
    <row r="17" spans="2:22" ht="43.2" x14ac:dyDescent="0.3">
      <c r="B17" s="40"/>
      <c r="C17" s="38" t="s">
        <v>309</v>
      </c>
      <c r="D17" s="47">
        <v>0</v>
      </c>
      <c r="E17" s="40"/>
      <c r="F17" s="40"/>
      <c r="G17" s="40"/>
      <c r="H17" s="40"/>
    </row>
    <row r="18" spans="2:22" ht="43.2" x14ac:dyDescent="0.3">
      <c r="B18" s="40"/>
      <c r="C18" s="38" t="s">
        <v>239</v>
      </c>
      <c r="D18" s="47">
        <v>0</v>
      </c>
      <c r="E18" s="40"/>
      <c r="F18" s="40"/>
      <c r="G18" s="40"/>
      <c r="H18" s="40"/>
    </row>
    <row r="19" spans="2:22" ht="28.8" x14ac:dyDescent="0.3">
      <c r="B19" s="40"/>
      <c r="C19" s="38" t="s">
        <v>228</v>
      </c>
      <c r="D19" s="47">
        <v>0</v>
      </c>
      <c r="E19" s="40"/>
      <c r="F19" s="40"/>
      <c r="G19" s="40"/>
      <c r="H19" s="40"/>
    </row>
    <row r="20" spans="2:22" ht="28.8" x14ac:dyDescent="0.3">
      <c r="B20" s="40"/>
      <c r="C20" s="38" t="s">
        <v>240</v>
      </c>
      <c r="D20" s="47">
        <v>0</v>
      </c>
      <c r="E20" s="40"/>
      <c r="F20" s="40"/>
      <c r="G20" s="40"/>
      <c r="H20" s="40"/>
    </row>
    <row r="21" spans="2:22" x14ac:dyDescent="0.3">
      <c r="B21" s="40"/>
      <c r="C21" s="12"/>
      <c r="D21" s="48"/>
      <c r="E21" s="40"/>
      <c r="F21" s="40"/>
      <c r="G21" s="40"/>
      <c r="H21" s="40"/>
    </row>
    <row r="22" spans="2:22" x14ac:dyDescent="0.3">
      <c r="B22" s="40">
        <v>62</v>
      </c>
      <c r="C22" s="12" t="s">
        <v>242</v>
      </c>
      <c r="D22" s="48"/>
      <c r="E22" s="40"/>
      <c r="F22" s="40"/>
      <c r="G22" s="40"/>
      <c r="H22" s="40"/>
    </row>
    <row r="23" spans="2:22" ht="72" x14ac:dyDescent="0.3">
      <c r="B23" s="40"/>
      <c r="C23" s="12" t="s">
        <v>241</v>
      </c>
      <c r="D23" s="48"/>
      <c r="E23" s="40"/>
    </row>
    <row r="24" spans="2:22" x14ac:dyDescent="0.3">
      <c r="C24" s="12"/>
      <c r="D24" s="48" t="s">
        <v>227</v>
      </c>
      <c r="E24" s="40"/>
      <c r="F24" s="40"/>
    </row>
    <row r="25" spans="2:22" x14ac:dyDescent="0.3">
      <c r="C25" s="39" t="s">
        <v>229</v>
      </c>
      <c r="D25" s="83">
        <v>0</v>
      </c>
      <c r="E25" s="40"/>
      <c r="F25" s="40"/>
    </row>
    <row r="26" spans="2:22" x14ac:dyDescent="0.3">
      <c r="C26" s="39" t="s">
        <v>230</v>
      </c>
      <c r="D26" s="83">
        <v>0</v>
      </c>
      <c r="E26" s="40"/>
      <c r="F26" s="40"/>
    </row>
    <row r="27" spans="2:22" x14ac:dyDescent="0.3">
      <c r="C27" s="39" t="s">
        <v>231</v>
      </c>
      <c r="D27" s="83">
        <v>0</v>
      </c>
      <c r="E27" s="40"/>
      <c r="F27" s="40"/>
      <c r="H27" s="71"/>
      <c r="I27" s="70" t="s">
        <v>345</v>
      </c>
      <c r="J27" s="72"/>
      <c r="K27" s="72"/>
      <c r="L27" s="72"/>
      <c r="M27" s="72"/>
      <c r="N27" s="72"/>
      <c r="O27" s="72"/>
      <c r="P27" s="72"/>
      <c r="Q27" s="72"/>
      <c r="R27" s="72"/>
      <c r="S27" s="72"/>
      <c r="T27" s="72"/>
      <c r="U27" s="72"/>
      <c r="V27" s="73"/>
    </row>
    <row r="28" spans="2:22" x14ac:dyDescent="0.3">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3">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
      <c r="E32" s="40"/>
      <c r="F32" s="40"/>
      <c r="H32" s="62">
        <v>5</v>
      </c>
      <c r="I32" s="63" t="s">
        <v>314</v>
      </c>
      <c r="J32" s="64"/>
      <c r="K32" s="64"/>
      <c r="L32" s="64"/>
      <c r="M32" s="64"/>
      <c r="N32" s="64"/>
      <c r="O32" s="64"/>
      <c r="P32" s="64"/>
      <c r="Q32" s="64"/>
      <c r="R32" s="64"/>
      <c r="S32" s="64"/>
      <c r="T32" s="64"/>
      <c r="U32" s="64"/>
      <c r="V32" s="65"/>
    </row>
    <row r="33" spans="2:22" x14ac:dyDescent="0.3">
      <c r="H33" s="62">
        <v>6</v>
      </c>
      <c r="I33" s="63" t="s">
        <v>315</v>
      </c>
      <c r="J33" s="64"/>
      <c r="K33" s="64"/>
      <c r="L33" s="64"/>
      <c r="M33" s="64"/>
      <c r="N33" s="64"/>
      <c r="O33" s="64"/>
      <c r="P33" s="64"/>
      <c r="Q33" s="64"/>
      <c r="R33" s="64"/>
      <c r="S33" s="64"/>
      <c r="T33" s="64"/>
      <c r="U33" s="64"/>
      <c r="V33" s="65"/>
    </row>
    <row r="34" spans="2:22" x14ac:dyDescent="0.3">
      <c r="B34" s="35" t="s">
        <v>246</v>
      </c>
      <c r="H34" s="62">
        <v>7</v>
      </c>
      <c r="I34" s="63" t="s">
        <v>316</v>
      </c>
      <c r="J34" s="64"/>
      <c r="K34" s="64"/>
      <c r="L34" s="64"/>
      <c r="M34" s="64"/>
      <c r="N34" s="64"/>
      <c r="O34" s="64"/>
      <c r="P34" s="64"/>
      <c r="Q34" s="64"/>
      <c r="R34" s="64"/>
      <c r="S34" s="64"/>
      <c r="T34" s="64"/>
      <c r="U34" s="64"/>
      <c r="V34" s="65"/>
    </row>
    <row r="35" spans="2:22" x14ac:dyDescent="0.3">
      <c r="B35" s="35"/>
      <c r="H35" s="62">
        <v>8</v>
      </c>
      <c r="I35" s="63" t="s">
        <v>317</v>
      </c>
      <c r="J35" s="64"/>
      <c r="K35" s="64"/>
      <c r="L35" s="64"/>
      <c r="M35" s="64"/>
      <c r="N35" s="64"/>
      <c r="O35" s="64"/>
      <c r="P35" s="64"/>
      <c r="Q35" s="64"/>
      <c r="R35" s="64"/>
      <c r="S35" s="64"/>
      <c r="T35" s="64"/>
      <c r="U35" s="64"/>
      <c r="V35" s="65"/>
    </row>
    <row r="36" spans="2:22" x14ac:dyDescent="0.3">
      <c r="B36">
        <v>63</v>
      </c>
      <c r="C36" t="s">
        <v>247</v>
      </c>
      <c r="H36" s="62">
        <v>9</v>
      </c>
      <c r="I36" s="63" t="s">
        <v>318</v>
      </c>
      <c r="J36" s="64"/>
      <c r="K36" s="64"/>
      <c r="L36" s="64"/>
      <c r="M36" s="64"/>
      <c r="N36" s="64"/>
      <c r="O36" s="64"/>
      <c r="P36" s="64"/>
      <c r="Q36" s="64"/>
      <c r="R36" s="64"/>
      <c r="S36" s="64"/>
      <c r="T36" s="64"/>
      <c r="U36" s="64"/>
      <c r="V36" s="65"/>
    </row>
    <row r="37" spans="2:22" x14ac:dyDescent="0.3">
      <c r="D37" t="s">
        <v>294</v>
      </c>
      <c r="E37" t="s">
        <v>295</v>
      </c>
      <c r="F37" t="s">
        <v>296</v>
      </c>
      <c r="H37" s="62">
        <v>10</v>
      </c>
      <c r="I37" s="63" t="s">
        <v>319</v>
      </c>
      <c r="J37" s="64"/>
      <c r="K37" s="64"/>
      <c r="L37" s="64"/>
      <c r="M37" s="64"/>
      <c r="N37" s="64"/>
      <c r="O37" s="64"/>
      <c r="P37" s="64"/>
      <c r="Q37" s="64"/>
      <c r="R37" s="64"/>
      <c r="S37" s="64"/>
      <c r="T37" s="64"/>
      <c r="U37" s="64"/>
      <c r="V37" s="65"/>
    </row>
    <row r="38" spans="2:22" x14ac:dyDescent="0.3">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3">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3">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3">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3">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3">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3">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3">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3">
      <c r="C46" s="12"/>
      <c r="D46" s="48"/>
      <c r="E46" s="48"/>
      <c r="F46" s="48"/>
      <c r="G46" s="40"/>
      <c r="H46" s="62">
        <v>19</v>
      </c>
      <c r="I46" s="63" t="s">
        <v>327</v>
      </c>
      <c r="J46" s="64"/>
      <c r="K46" s="64"/>
      <c r="L46" s="64"/>
      <c r="M46" s="64"/>
      <c r="N46" s="64"/>
      <c r="O46" s="64"/>
      <c r="P46" s="64"/>
      <c r="Q46" s="64"/>
      <c r="R46" s="64"/>
      <c r="S46" s="64"/>
      <c r="T46" s="64"/>
      <c r="U46" s="64"/>
      <c r="V46" s="65"/>
    </row>
    <row r="47" spans="2:22" x14ac:dyDescent="0.3">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
      <c r="C48" s="41" t="s">
        <v>256</v>
      </c>
      <c r="D48" s="84" t="s">
        <v>344</v>
      </c>
      <c r="E48" s="84"/>
      <c r="F48" s="84"/>
      <c r="G48" s="46"/>
    </row>
    <row r="49" spans="3:17" x14ac:dyDescent="0.3">
      <c r="C49" s="12"/>
      <c r="D49" s="36"/>
      <c r="E49" s="36"/>
      <c r="F49" s="36"/>
      <c r="G49" s="40"/>
    </row>
    <row r="50" spans="3:17" ht="43.2" x14ac:dyDescent="0.3">
      <c r="C50" s="41" t="s">
        <v>258</v>
      </c>
      <c r="D50" s="36"/>
      <c r="E50" s="36"/>
      <c r="F50" s="36"/>
      <c r="G50" s="40"/>
    </row>
    <row r="51" spans="3:17" ht="28.8" x14ac:dyDescent="0.3">
      <c r="C51" s="41" t="s">
        <v>259</v>
      </c>
      <c r="D51" s="36"/>
      <c r="E51" s="36"/>
      <c r="F51" s="36"/>
      <c r="G51" s="40"/>
    </row>
    <row r="52" spans="3:17" x14ac:dyDescent="0.3">
      <c r="C52" s="41"/>
      <c r="D52" s="36"/>
      <c r="E52" s="36"/>
      <c r="F52" s="36"/>
      <c r="H52" s="40"/>
      <c r="I52" s="40"/>
    </row>
    <row r="53" spans="3:17" x14ac:dyDescent="0.3">
      <c r="C53" s="44" t="s">
        <v>260</v>
      </c>
      <c r="D53" s="84" t="s">
        <v>339</v>
      </c>
      <c r="E53" s="84" t="s">
        <v>339</v>
      </c>
      <c r="F53" s="84" t="s">
        <v>339</v>
      </c>
      <c r="G53" s="55" t="s">
        <v>342</v>
      </c>
      <c r="H53" s="40"/>
      <c r="I53" s="40"/>
    </row>
    <row r="54" spans="3:17" x14ac:dyDescent="0.3">
      <c r="C54" s="44" t="s">
        <v>261</v>
      </c>
      <c r="D54" s="84" t="s">
        <v>340</v>
      </c>
      <c r="E54" s="84" t="s">
        <v>338</v>
      </c>
      <c r="F54" s="85" t="s">
        <v>338</v>
      </c>
      <c r="G54" s="52" t="s">
        <v>329</v>
      </c>
      <c r="H54" s="40"/>
      <c r="I54" s="40"/>
    </row>
    <row r="55" spans="3:17" x14ac:dyDescent="0.3">
      <c r="C55" s="44" t="s">
        <v>262</v>
      </c>
      <c r="D55" s="84" t="s">
        <v>339</v>
      </c>
      <c r="E55" s="84" t="s">
        <v>339</v>
      </c>
      <c r="F55" s="85" t="s">
        <v>339</v>
      </c>
      <c r="G55" s="53" t="s">
        <v>330</v>
      </c>
      <c r="H55" s="40"/>
      <c r="I55" s="40"/>
    </row>
    <row r="56" spans="3:17" x14ac:dyDescent="0.3">
      <c r="C56" s="44" t="s">
        <v>263</v>
      </c>
      <c r="D56" s="83" t="e">
        <f>NA()</f>
        <v>#N/A</v>
      </c>
      <c r="E56" s="83" t="e">
        <f>NA()</f>
        <v>#N/A</v>
      </c>
      <c r="F56" s="86" t="e">
        <f>NA()</f>
        <v>#N/A</v>
      </c>
      <c r="G56" s="53" t="s">
        <v>331</v>
      </c>
      <c r="H56" s="40"/>
      <c r="I56" s="40"/>
    </row>
    <row r="57" spans="3:17" x14ac:dyDescent="0.3">
      <c r="C57" s="44" t="s">
        <v>264</v>
      </c>
      <c r="D57" s="84" t="s">
        <v>340</v>
      </c>
      <c r="E57" s="84" t="s">
        <v>338</v>
      </c>
      <c r="F57" s="85" t="s">
        <v>338</v>
      </c>
      <c r="G57" s="53" t="s">
        <v>332</v>
      </c>
      <c r="H57" s="40"/>
      <c r="I57" s="40"/>
    </row>
    <row r="58" spans="3:17" x14ac:dyDescent="0.3">
      <c r="C58" s="44" t="s">
        <v>265</v>
      </c>
      <c r="D58" s="84" t="s">
        <v>340</v>
      </c>
      <c r="E58" s="84" t="s">
        <v>338</v>
      </c>
      <c r="F58" s="85" t="s">
        <v>338</v>
      </c>
      <c r="G58" s="53" t="s">
        <v>333</v>
      </c>
      <c r="H58" s="40"/>
      <c r="I58" s="40"/>
    </row>
    <row r="59" spans="3:17" x14ac:dyDescent="0.3">
      <c r="C59" s="44" t="s">
        <v>266</v>
      </c>
      <c r="D59" s="84" t="s">
        <v>339</v>
      </c>
      <c r="E59" s="84" t="s">
        <v>339</v>
      </c>
      <c r="F59" s="85" t="s">
        <v>339</v>
      </c>
      <c r="G59" s="53" t="s">
        <v>334</v>
      </c>
      <c r="H59" s="40"/>
      <c r="I59" s="40"/>
    </row>
    <row r="60" spans="3:17" x14ac:dyDescent="0.3">
      <c r="C60" s="44" t="s">
        <v>267</v>
      </c>
      <c r="D60" s="84" t="s">
        <v>339</v>
      </c>
      <c r="E60" s="84" t="s">
        <v>339</v>
      </c>
      <c r="F60" s="85" t="s">
        <v>339</v>
      </c>
      <c r="G60" s="53" t="s">
        <v>335</v>
      </c>
      <c r="H60" s="40"/>
      <c r="I60" s="40"/>
    </row>
    <row r="61" spans="3:17" x14ac:dyDescent="0.3">
      <c r="C61" s="44" t="s">
        <v>268</v>
      </c>
      <c r="D61" s="84" t="s">
        <v>341</v>
      </c>
      <c r="E61" s="84" t="s">
        <v>341</v>
      </c>
      <c r="F61" s="85" t="s">
        <v>341</v>
      </c>
      <c r="G61" s="53" t="s">
        <v>336</v>
      </c>
      <c r="H61" s="40"/>
      <c r="I61" s="40"/>
      <c r="Q61" s="50"/>
    </row>
    <row r="62" spans="3:17" ht="86.4" x14ac:dyDescent="0.3">
      <c r="C62" s="45" t="s">
        <v>269</v>
      </c>
      <c r="D62" s="36"/>
      <c r="E62" s="36"/>
      <c r="F62" s="36"/>
      <c r="G62" s="54" t="s">
        <v>337</v>
      </c>
      <c r="H62" s="40"/>
      <c r="I62" s="40"/>
      <c r="Q62" s="50"/>
    </row>
    <row r="63" spans="3:17" x14ac:dyDescent="0.3">
      <c r="C63" s="44"/>
      <c r="D63" s="36"/>
      <c r="E63" s="36"/>
      <c r="F63" s="36"/>
      <c r="G63" s="40"/>
      <c r="Q63" s="50"/>
    </row>
    <row r="64" spans="3:17" x14ac:dyDescent="0.3">
      <c r="C64" s="44"/>
      <c r="D64" s="36"/>
      <c r="E64" s="36"/>
      <c r="F64" s="36"/>
      <c r="G64" s="40"/>
      <c r="H64" s="40"/>
    </row>
    <row r="65" spans="3:8" ht="43.2" x14ac:dyDescent="0.3">
      <c r="C65" s="41" t="s">
        <v>270</v>
      </c>
      <c r="D65" s="84" t="s">
        <v>307</v>
      </c>
      <c r="E65" s="84" t="s">
        <v>307</v>
      </c>
      <c r="F65" s="84" t="s">
        <v>307</v>
      </c>
      <c r="G65" s="40"/>
      <c r="H65" s="40"/>
    </row>
    <row r="66" spans="3:8" x14ac:dyDescent="0.3">
      <c r="C66" s="41" t="s">
        <v>274</v>
      </c>
      <c r="D66" s="84" t="s">
        <v>339</v>
      </c>
      <c r="E66" s="84" t="s">
        <v>339</v>
      </c>
      <c r="F66" s="84" t="s">
        <v>339</v>
      </c>
      <c r="G66" s="40"/>
      <c r="H66" s="40"/>
    </row>
    <row r="67" spans="3:8" x14ac:dyDescent="0.3">
      <c r="C67" s="41" t="s">
        <v>275</v>
      </c>
      <c r="D67" s="84" t="s">
        <v>339</v>
      </c>
      <c r="E67" s="84" t="s">
        <v>339</v>
      </c>
      <c r="F67" s="84" t="s">
        <v>339</v>
      </c>
      <c r="G67" s="40"/>
      <c r="H67" s="40"/>
    </row>
    <row r="68" spans="3:8" ht="43.2" x14ac:dyDescent="0.3">
      <c r="C68" s="41" t="s">
        <v>276</v>
      </c>
      <c r="D68" s="84" t="s">
        <v>339</v>
      </c>
      <c r="E68" s="84" t="s">
        <v>339</v>
      </c>
      <c r="F68" s="84" t="s">
        <v>339</v>
      </c>
      <c r="G68" s="40"/>
      <c r="H68" s="40"/>
    </row>
    <row r="69" spans="3:8" ht="28.8" x14ac:dyDescent="0.3">
      <c r="C69" s="41" t="s">
        <v>271</v>
      </c>
      <c r="D69" s="84" t="s">
        <v>307</v>
      </c>
      <c r="E69" s="84" t="s">
        <v>307</v>
      </c>
      <c r="F69" s="84" t="s">
        <v>307</v>
      </c>
      <c r="G69" s="40"/>
      <c r="H69" s="40"/>
    </row>
    <row r="70" spans="3:8" x14ac:dyDescent="0.3">
      <c r="C70" s="41" t="s">
        <v>272</v>
      </c>
      <c r="D70" s="36"/>
      <c r="E70" s="36"/>
      <c r="F70" s="36"/>
      <c r="G70" s="40"/>
      <c r="H70" s="40"/>
    </row>
    <row r="71" spans="3:8" x14ac:dyDescent="0.3">
      <c r="C71" s="44" t="s">
        <v>277</v>
      </c>
      <c r="D71" s="47" t="s">
        <v>388</v>
      </c>
      <c r="E71" s="47" t="s">
        <v>388</v>
      </c>
      <c r="F71" s="47" t="s">
        <v>388</v>
      </c>
      <c r="G71" s="40"/>
      <c r="H71" s="40"/>
    </row>
    <row r="72" spans="3:8" ht="57.6" x14ac:dyDescent="0.3">
      <c r="C72" s="44" t="s">
        <v>278</v>
      </c>
      <c r="D72" s="47" t="s">
        <v>388</v>
      </c>
      <c r="E72" s="47" t="s">
        <v>388</v>
      </c>
      <c r="F72" s="47" t="s">
        <v>388</v>
      </c>
      <c r="G72" s="40"/>
    </row>
    <row r="73" spans="3:8" ht="28.8" x14ac:dyDescent="0.3">
      <c r="C73" s="44" t="s">
        <v>279</v>
      </c>
      <c r="D73" s="47" t="s">
        <v>388</v>
      </c>
      <c r="E73" s="47" t="s">
        <v>388</v>
      </c>
      <c r="F73" s="47" t="s">
        <v>388</v>
      </c>
      <c r="G73" s="40"/>
    </row>
    <row r="74" spans="3:8" x14ac:dyDescent="0.3">
      <c r="C74" s="44" t="s">
        <v>280</v>
      </c>
      <c r="D74" s="47" t="s">
        <v>388</v>
      </c>
      <c r="E74" s="47" t="s">
        <v>388</v>
      </c>
      <c r="F74" s="47" t="s">
        <v>388</v>
      </c>
      <c r="G74" s="40"/>
    </row>
    <row r="75" spans="3:8" x14ac:dyDescent="0.3">
      <c r="C75" s="44" t="s">
        <v>273</v>
      </c>
      <c r="D75" s="47" t="s">
        <v>388</v>
      </c>
      <c r="E75" s="47" t="s">
        <v>388</v>
      </c>
      <c r="F75" s="47" t="s">
        <v>388</v>
      </c>
      <c r="G75" s="40"/>
    </row>
    <row r="76" spans="3:8" ht="43.2" x14ac:dyDescent="0.3">
      <c r="C76" s="41" t="s">
        <v>282</v>
      </c>
      <c r="D76" s="36"/>
      <c r="E76" s="36"/>
      <c r="F76" s="36"/>
      <c r="G76" s="40"/>
    </row>
    <row r="77" spans="3:8" x14ac:dyDescent="0.3">
      <c r="C77" s="41" t="s">
        <v>281</v>
      </c>
      <c r="D77" s="36"/>
      <c r="E77" s="36"/>
      <c r="F77" s="36"/>
      <c r="G77" s="40"/>
    </row>
    <row r="78" spans="3:8" x14ac:dyDescent="0.3">
      <c r="C78" s="44" t="s">
        <v>283</v>
      </c>
      <c r="D78" s="47" t="s">
        <v>388</v>
      </c>
      <c r="E78" s="47" t="s">
        <v>388</v>
      </c>
      <c r="F78" s="47" t="s">
        <v>388</v>
      </c>
      <c r="G78" s="40"/>
    </row>
    <row r="79" spans="3:8" ht="57.6" x14ac:dyDescent="0.3">
      <c r="C79" s="44" t="s">
        <v>284</v>
      </c>
      <c r="D79" s="47" t="s">
        <v>388</v>
      </c>
      <c r="E79" s="47" t="s">
        <v>388</v>
      </c>
      <c r="F79" s="47" t="s">
        <v>388</v>
      </c>
      <c r="G79" s="40"/>
    </row>
    <row r="80" spans="3:8" x14ac:dyDescent="0.3">
      <c r="C80" s="44" t="s">
        <v>285</v>
      </c>
      <c r="D80" s="47" t="s">
        <v>388</v>
      </c>
      <c r="E80" s="47" t="s">
        <v>388</v>
      </c>
      <c r="F80" s="47" t="s">
        <v>388</v>
      </c>
      <c r="G80" s="40"/>
    </row>
    <row r="81" spans="3:7" x14ac:dyDescent="0.3">
      <c r="C81" s="41"/>
      <c r="D81" s="36"/>
      <c r="E81" s="36"/>
      <c r="F81" s="36"/>
      <c r="G81" s="40"/>
    </row>
    <row r="82" spans="3:7" ht="43.2" x14ac:dyDescent="0.3">
      <c r="C82" s="41" t="s">
        <v>286</v>
      </c>
      <c r="D82" s="36"/>
      <c r="E82" s="36"/>
      <c r="F82" s="36"/>
      <c r="G82" s="40"/>
    </row>
    <row r="83" spans="3:7" x14ac:dyDescent="0.3">
      <c r="C83" s="41" t="s">
        <v>287</v>
      </c>
      <c r="D83" s="36"/>
      <c r="E83" s="36"/>
      <c r="F83" s="36"/>
      <c r="G83" s="40"/>
    </row>
    <row r="84" spans="3:7" x14ac:dyDescent="0.3">
      <c r="C84" s="44" t="s">
        <v>297</v>
      </c>
      <c r="D84" s="47" t="s">
        <v>388</v>
      </c>
      <c r="E84" s="47" t="s">
        <v>388</v>
      </c>
      <c r="F84" s="47" t="s">
        <v>388</v>
      </c>
      <c r="G84" s="40"/>
    </row>
    <row r="85" spans="3:7" x14ac:dyDescent="0.3">
      <c r="C85" s="44" t="s">
        <v>298</v>
      </c>
      <c r="D85" s="47" t="s">
        <v>388</v>
      </c>
      <c r="E85" s="47" t="s">
        <v>388</v>
      </c>
      <c r="F85" s="47" t="s">
        <v>388</v>
      </c>
      <c r="G85" s="40"/>
    </row>
    <row r="86" spans="3:7" ht="57.6" x14ac:dyDescent="0.3">
      <c r="C86" s="44" t="s">
        <v>303</v>
      </c>
      <c r="D86" s="47" t="s">
        <v>388</v>
      </c>
      <c r="E86" s="47" t="s">
        <v>388</v>
      </c>
      <c r="F86" s="47" t="s">
        <v>388</v>
      </c>
      <c r="G86" s="40"/>
    </row>
    <row r="87" spans="3:7" x14ac:dyDescent="0.3">
      <c r="C87" s="44" t="s">
        <v>299</v>
      </c>
      <c r="D87" s="47" t="s">
        <v>388</v>
      </c>
      <c r="E87" s="47" t="s">
        <v>388</v>
      </c>
      <c r="F87" s="47" t="s">
        <v>388</v>
      </c>
      <c r="G87" s="40"/>
    </row>
    <row r="88" spans="3:7" x14ac:dyDescent="0.3">
      <c r="C88" s="41"/>
      <c r="D88" s="36"/>
      <c r="E88" s="36"/>
      <c r="F88" s="36"/>
      <c r="G88" s="40"/>
    </row>
    <row r="89" spans="3:7" x14ac:dyDescent="0.3">
      <c r="C89" s="41" t="s">
        <v>304</v>
      </c>
      <c r="D89" s="84" t="s">
        <v>339</v>
      </c>
      <c r="E89" s="84" t="s">
        <v>339</v>
      </c>
      <c r="F89" s="84" t="s">
        <v>339</v>
      </c>
      <c r="G89" s="40"/>
    </row>
    <row r="90" spans="3:7" ht="28.8" x14ac:dyDescent="0.3">
      <c r="C90" s="41" t="s">
        <v>288</v>
      </c>
      <c r="D90" s="36"/>
      <c r="E90" s="36"/>
      <c r="F90" s="36"/>
      <c r="G90" s="40"/>
    </row>
    <row r="91" spans="3:7" x14ac:dyDescent="0.3">
      <c r="C91" s="56" t="s">
        <v>300</v>
      </c>
      <c r="D91" s="84" t="s">
        <v>339</v>
      </c>
      <c r="E91" s="84" t="s">
        <v>339</v>
      </c>
      <c r="F91" s="84" t="s">
        <v>339</v>
      </c>
      <c r="G91" s="40"/>
    </row>
    <row r="92" spans="3:7" x14ac:dyDescent="0.3">
      <c r="C92" s="56" t="s">
        <v>301</v>
      </c>
      <c r="D92" s="84" t="s">
        <v>339</v>
      </c>
      <c r="E92" s="84" t="s">
        <v>339</v>
      </c>
      <c r="F92" s="84" t="s">
        <v>339</v>
      </c>
      <c r="G92" s="40"/>
    </row>
    <row r="93" spans="3:7" ht="28.8" x14ac:dyDescent="0.3">
      <c r="C93" s="41" t="s">
        <v>302</v>
      </c>
      <c r="D93" s="84" t="s">
        <v>343</v>
      </c>
      <c r="E93" s="84" t="s">
        <v>343</v>
      </c>
      <c r="F93" s="84" t="s">
        <v>343</v>
      </c>
      <c r="G93" s="40"/>
    </row>
    <row r="94" spans="3:7" x14ac:dyDescent="0.3">
      <c r="C94" s="41" t="s">
        <v>289</v>
      </c>
      <c r="D94" s="49" t="s">
        <v>307</v>
      </c>
      <c r="E94" s="49" t="s">
        <v>307</v>
      </c>
      <c r="F94" s="49" t="s">
        <v>307</v>
      </c>
      <c r="G94" s="40"/>
    </row>
    <row r="95" spans="3:7" x14ac:dyDescent="0.3">
      <c r="C95" s="41" t="s">
        <v>290</v>
      </c>
      <c r="D95" s="84" t="s">
        <v>339</v>
      </c>
      <c r="E95" s="84" t="s">
        <v>339</v>
      </c>
      <c r="F95" s="84" t="s">
        <v>339</v>
      </c>
      <c r="G95" s="40"/>
    </row>
    <row r="96" spans="3:7" x14ac:dyDescent="0.3">
      <c r="C96" s="41" t="s">
        <v>291</v>
      </c>
      <c r="D96" s="84" t="s">
        <v>339</v>
      </c>
      <c r="E96" s="84" t="s">
        <v>339</v>
      </c>
      <c r="F96" s="84" t="s">
        <v>339</v>
      </c>
      <c r="G96" s="40"/>
    </row>
    <row r="97" spans="2:7" x14ac:dyDescent="0.3">
      <c r="C97" s="41" t="s">
        <v>292</v>
      </c>
      <c r="D97" s="49" t="s">
        <v>307</v>
      </c>
      <c r="E97" s="49" t="s">
        <v>307</v>
      </c>
      <c r="F97" s="49" t="s">
        <v>307</v>
      </c>
      <c r="G97" s="40"/>
    </row>
    <row r="98" spans="2:7" ht="28.8" x14ac:dyDescent="0.3">
      <c r="C98" s="41" t="s">
        <v>293</v>
      </c>
      <c r="D98" s="49" t="s">
        <v>388</v>
      </c>
      <c r="E98" s="49" t="s">
        <v>388</v>
      </c>
      <c r="F98" s="49" t="s">
        <v>388</v>
      </c>
      <c r="G98" s="40"/>
    </row>
    <row r="99" spans="2:7" x14ac:dyDescent="0.3">
      <c r="C99" s="38"/>
      <c r="D99" s="12"/>
      <c r="E99" s="12"/>
      <c r="F99" s="12"/>
      <c r="G99" s="40"/>
    </row>
    <row r="100" spans="2:7" x14ac:dyDescent="0.3">
      <c r="C100" s="38"/>
      <c r="D100" s="12"/>
      <c r="E100" s="12"/>
      <c r="F100" s="12"/>
      <c r="G100" s="40"/>
    </row>
    <row r="101" spans="2:7" x14ac:dyDescent="0.3">
      <c r="C101" s="38"/>
      <c r="D101" s="12"/>
      <c r="E101" s="12"/>
      <c r="F101" s="12"/>
      <c r="G101" s="40"/>
    </row>
    <row r="102" spans="2:7" x14ac:dyDescent="0.3">
      <c r="B102" s="98" t="s">
        <v>401</v>
      </c>
      <c r="D102" s="12"/>
      <c r="E102" s="12"/>
      <c r="F102" s="12"/>
      <c r="G102" s="40"/>
    </row>
    <row r="103" spans="2:7" x14ac:dyDescent="0.3">
      <c r="B103" s="98"/>
      <c r="D103" s="12"/>
      <c r="E103" s="12"/>
      <c r="F103" s="12"/>
      <c r="G103" s="40"/>
    </row>
    <row r="104" spans="2:7" ht="43.2" x14ac:dyDescent="0.3">
      <c r="C104" s="38" t="s">
        <v>402</v>
      </c>
      <c r="D104" s="49" t="s">
        <v>388</v>
      </c>
      <c r="E104" s="12"/>
      <c r="F104" s="12"/>
      <c r="G104" s="40"/>
    </row>
    <row r="105" spans="2:7" x14ac:dyDescent="0.3">
      <c r="C105" s="38" t="s">
        <v>403</v>
      </c>
      <c r="D105" s="12"/>
      <c r="E105" s="12"/>
      <c r="F105" s="12"/>
      <c r="G105" s="40"/>
    </row>
    <row r="106" spans="2:7" x14ac:dyDescent="0.3">
      <c r="C106" s="12"/>
      <c r="D106" s="12"/>
      <c r="E106" s="12"/>
      <c r="F106" s="12"/>
      <c r="G106" s="40"/>
    </row>
    <row r="107" spans="2:7" x14ac:dyDescent="0.3">
      <c r="C107" s="12"/>
      <c r="D107" s="12"/>
      <c r="E107" s="12"/>
      <c r="F107" s="12"/>
      <c r="G107" s="40"/>
    </row>
    <row r="108" spans="2:7" x14ac:dyDescent="0.3">
      <c r="C108" s="12"/>
      <c r="D108" s="12"/>
      <c r="E108" s="12"/>
      <c r="F108" s="12"/>
      <c r="G108" s="40"/>
    </row>
    <row r="109" spans="2:7" x14ac:dyDescent="0.3">
      <c r="G109" s="40"/>
    </row>
    <row r="110" spans="2:7" x14ac:dyDescent="0.3">
      <c r="G110" s="40"/>
    </row>
    <row r="111" spans="2:7" x14ac:dyDescent="0.3">
      <c r="G111" s="40"/>
    </row>
    <row r="112" spans="2:7" x14ac:dyDescent="0.3">
      <c r="G112" s="40"/>
    </row>
    <row r="113" spans="7:7" x14ac:dyDescent="0.3">
      <c r="G113" s="40"/>
    </row>
    <row r="114" spans="7:7" x14ac:dyDescent="0.3">
      <c r="G114" s="40"/>
    </row>
    <row r="115" spans="7:7" x14ac:dyDescent="0.3">
      <c r="G115" s="40"/>
    </row>
    <row r="116" spans="7:7" x14ac:dyDescent="0.3">
      <c r="G116" s="40"/>
    </row>
    <row r="117" spans="7:7" x14ac:dyDescent="0.3">
      <c r="G117" s="40"/>
    </row>
    <row r="118" spans="7:7" x14ac:dyDescent="0.3">
      <c r="G118" s="40"/>
    </row>
    <row r="119" spans="7:7" x14ac:dyDescent="0.3">
      <c r="G119" s="40"/>
    </row>
    <row r="120" spans="7:7" x14ac:dyDescent="0.3">
      <c r="G120" s="40"/>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22" workbookViewId="0">
      <selection activeCell="A44" sqref="A44"/>
    </sheetView>
  </sheetViews>
  <sheetFormatPr defaultRowHeight="14.4" x14ac:dyDescent="0.3"/>
  <cols>
    <col min="3" max="3" width="106.5546875" customWidth="1"/>
    <col min="4" max="4" width="32.33203125" bestFit="1" customWidth="1"/>
    <col min="5" max="5" width="16.88671875" customWidth="1"/>
    <col min="6" max="6" width="19.109375" customWidth="1"/>
    <col min="7" max="7" width="15.5546875" customWidth="1"/>
    <col min="8" max="8" width="17.6640625" customWidth="1"/>
  </cols>
  <sheetData>
    <row r="1" spans="1:3" x14ac:dyDescent="0.3">
      <c r="A1" s="116" t="s">
        <v>418</v>
      </c>
      <c r="B1" s="116"/>
    </row>
    <row r="3" spans="1:3" x14ac:dyDescent="0.3">
      <c r="B3" s="5" t="s">
        <v>173</v>
      </c>
    </row>
    <row r="4" spans="1:3" ht="57.6" x14ac:dyDescent="0.3">
      <c r="B4" s="33" t="s">
        <v>174</v>
      </c>
      <c r="C4" s="12" t="s">
        <v>177</v>
      </c>
    </row>
    <row r="5" spans="1:3" x14ac:dyDescent="0.3">
      <c r="C5" s="12"/>
    </row>
    <row r="6" spans="1:3" x14ac:dyDescent="0.3">
      <c r="C6" s="12" t="s">
        <v>175</v>
      </c>
    </row>
    <row r="7" spans="1:3" x14ac:dyDescent="0.3">
      <c r="C7" s="12"/>
    </row>
    <row r="8" spans="1:3" ht="43.2" x14ac:dyDescent="0.3">
      <c r="C8" s="12" t="s">
        <v>176</v>
      </c>
    </row>
    <row r="9" spans="1:3" x14ac:dyDescent="0.3">
      <c r="C9" s="12"/>
    </row>
    <row r="10" spans="1:3" x14ac:dyDescent="0.3">
      <c r="C10" s="12"/>
    </row>
    <row r="11" spans="1:3" x14ac:dyDescent="0.3">
      <c r="C11" s="12"/>
    </row>
    <row r="12" spans="1:3" ht="18" x14ac:dyDescent="0.35">
      <c r="B12" s="7" t="s">
        <v>178</v>
      </c>
      <c r="C12" s="12"/>
    </row>
    <row r="13" spans="1:3" x14ac:dyDescent="0.3">
      <c r="C13" t="s">
        <v>179</v>
      </c>
    </row>
    <row r="15" spans="1:3" x14ac:dyDescent="0.3">
      <c r="B15" s="35" t="s">
        <v>180</v>
      </c>
      <c r="C15" s="12"/>
    </row>
    <row r="16" spans="1:3" x14ac:dyDescent="0.3">
      <c r="B16" s="5"/>
      <c r="C16" s="12"/>
    </row>
    <row r="17" spans="2:4" x14ac:dyDescent="0.3">
      <c r="B17">
        <v>51</v>
      </c>
      <c r="C17" t="s">
        <v>183</v>
      </c>
      <c r="D17" s="51" t="s">
        <v>416</v>
      </c>
    </row>
    <row r="18" spans="2:4" x14ac:dyDescent="0.3">
      <c r="C18" t="s">
        <v>181</v>
      </c>
      <c r="D18" s="51" t="s">
        <v>418</v>
      </c>
    </row>
    <row r="20" spans="2:4" x14ac:dyDescent="0.3">
      <c r="B20">
        <v>52</v>
      </c>
      <c r="C20" t="s">
        <v>305</v>
      </c>
      <c r="D20" s="51" t="s">
        <v>152</v>
      </c>
    </row>
    <row r="21" spans="2:4" x14ac:dyDescent="0.3">
      <c r="D21" s="19"/>
    </row>
    <row r="22" spans="2:4" x14ac:dyDescent="0.3">
      <c r="B22">
        <v>53</v>
      </c>
      <c r="C22" t="s">
        <v>184</v>
      </c>
      <c r="D22" s="51" t="s">
        <v>388</v>
      </c>
    </row>
    <row r="23" spans="2:4" x14ac:dyDescent="0.3">
      <c r="D23" s="19"/>
    </row>
    <row r="24" spans="2:4" x14ac:dyDescent="0.3">
      <c r="B24">
        <v>54</v>
      </c>
      <c r="C24" t="s">
        <v>185</v>
      </c>
      <c r="D24" s="51" t="s">
        <v>153</v>
      </c>
    </row>
    <row r="25" spans="2:4" ht="28.8" x14ac:dyDescent="0.3">
      <c r="C25" s="12" t="s">
        <v>182</v>
      </c>
      <c r="D25" s="19"/>
    </row>
    <row r="26" spans="2:4" x14ac:dyDescent="0.3">
      <c r="C26" s="34" t="s">
        <v>186</v>
      </c>
      <c r="D26" s="51" t="s">
        <v>153</v>
      </c>
    </row>
    <row r="27" spans="2:4" x14ac:dyDescent="0.3">
      <c r="C27" s="34" t="s">
        <v>187</v>
      </c>
      <c r="D27" s="51" t="s">
        <v>153</v>
      </c>
    </row>
    <row r="28" spans="2:4" x14ac:dyDescent="0.3">
      <c r="C28" s="34" t="s">
        <v>188</v>
      </c>
      <c r="D28" s="51" t="s">
        <v>153</v>
      </c>
    </row>
    <row r="29" spans="2:4" x14ac:dyDescent="0.3">
      <c r="C29" s="34" t="s">
        <v>189</v>
      </c>
      <c r="D29" s="51" t="s">
        <v>153</v>
      </c>
    </row>
    <row r="30" spans="2:4" x14ac:dyDescent="0.3">
      <c r="C30" s="12"/>
      <c r="D30" s="19"/>
    </row>
    <row r="31" spans="2:4" x14ac:dyDescent="0.3">
      <c r="C31" s="12"/>
    </row>
    <row r="32" spans="2:4" x14ac:dyDescent="0.3">
      <c r="B32" s="35" t="s">
        <v>190</v>
      </c>
      <c r="C32" s="12"/>
    </row>
    <row r="33" spans="2:9" x14ac:dyDescent="0.3">
      <c r="B33" s="5"/>
      <c r="C33" s="12"/>
    </row>
    <row r="34" spans="2:9" x14ac:dyDescent="0.3">
      <c r="B34">
        <v>55</v>
      </c>
      <c r="C34" s="10" t="s">
        <v>203</v>
      </c>
    </row>
    <row r="35" spans="2:9" x14ac:dyDescent="0.3">
      <c r="C35" s="12"/>
      <c r="D35" s="2" t="s">
        <v>191</v>
      </c>
      <c r="E35" s="2" t="s">
        <v>192</v>
      </c>
      <c r="F35" s="2" t="s">
        <v>193</v>
      </c>
    </row>
    <row r="36" spans="2:9" x14ac:dyDescent="0.3">
      <c r="C36" s="12" t="s">
        <v>194</v>
      </c>
      <c r="D36" s="82">
        <v>50046000</v>
      </c>
      <c r="E36" s="82">
        <v>50089000</v>
      </c>
      <c r="F36" s="82">
        <v>90239000</v>
      </c>
      <c r="G36" s="77"/>
      <c r="H36" s="77"/>
      <c r="I36" s="77"/>
    </row>
    <row r="37" spans="2:9" ht="28.8" x14ac:dyDescent="0.3">
      <c r="C37" s="12" t="s">
        <v>195</v>
      </c>
      <c r="D37" s="47" t="s">
        <v>388</v>
      </c>
      <c r="E37" s="47" t="s">
        <v>388</v>
      </c>
      <c r="F37" s="47" t="s">
        <v>388</v>
      </c>
    </row>
    <row r="38" spans="2:9" ht="28.8" x14ac:dyDescent="0.3">
      <c r="C38" s="12" t="s">
        <v>196</v>
      </c>
      <c r="D38" s="47" t="s">
        <v>388</v>
      </c>
      <c r="E38" s="47" t="s">
        <v>388</v>
      </c>
      <c r="F38" s="47" t="s">
        <v>388</v>
      </c>
    </row>
    <row r="39" spans="2:9" x14ac:dyDescent="0.3">
      <c r="C39" s="12" t="s">
        <v>197</v>
      </c>
      <c r="D39" s="83">
        <v>292</v>
      </c>
      <c r="E39" s="83">
        <v>259</v>
      </c>
      <c r="F39" s="83">
        <v>165</v>
      </c>
      <c r="G39" s="101" t="s">
        <v>407</v>
      </c>
    </row>
    <row r="40" spans="2:9" x14ac:dyDescent="0.3">
      <c r="C40" s="12" t="s">
        <v>198</v>
      </c>
      <c r="D40" s="83">
        <v>292</v>
      </c>
      <c r="E40" s="83">
        <v>259</v>
      </c>
      <c r="F40" s="83">
        <v>165</v>
      </c>
      <c r="G40" s="101" t="s">
        <v>407</v>
      </c>
    </row>
    <row r="41" spans="2:9" x14ac:dyDescent="0.3">
      <c r="C41" s="12" t="s">
        <v>199</v>
      </c>
      <c r="D41" s="83">
        <v>1.29E-2</v>
      </c>
      <c r="E41" s="83">
        <v>1.29E-2</v>
      </c>
      <c r="F41" s="83">
        <v>1.17E-2</v>
      </c>
      <c r="G41" s="101" t="s">
        <v>408</v>
      </c>
    </row>
    <row r="42" spans="2:9" x14ac:dyDescent="0.3">
      <c r="C42" s="12" t="s">
        <v>200</v>
      </c>
      <c r="D42" s="83">
        <v>505270.35</v>
      </c>
      <c r="E42" s="83">
        <v>504613.83</v>
      </c>
      <c r="F42" s="83">
        <v>10684158.869999999</v>
      </c>
      <c r="G42" s="101" t="s">
        <v>409</v>
      </c>
    </row>
    <row r="43" spans="2:9" x14ac:dyDescent="0.3">
      <c r="C43" s="12" t="s">
        <v>201</v>
      </c>
      <c r="D43" s="83">
        <v>505270.35</v>
      </c>
      <c r="E43" s="83">
        <v>1029613.8300000001</v>
      </c>
      <c r="F43" s="83">
        <v>10684158.869999999</v>
      </c>
      <c r="G43" s="101" t="s">
        <v>410</v>
      </c>
    </row>
    <row r="44" spans="2:9" x14ac:dyDescent="0.3">
      <c r="C44" s="12" t="s">
        <v>202</v>
      </c>
      <c r="D44" s="83">
        <v>0</v>
      </c>
      <c r="E44" s="83">
        <v>0</v>
      </c>
      <c r="F44" s="83">
        <v>0</v>
      </c>
      <c r="H44" t="s">
        <v>417</v>
      </c>
    </row>
    <row r="48" spans="2:9" x14ac:dyDescent="0.3">
      <c r="B48" s="35" t="s">
        <v>204</v>
      </c>
    </row>
    <row r="49" spans="2:8" x14ac:dyDescent="0.3">
      <c r="B49" s="35"/>
    </row>
    <row r="50" spans="2:8" ht="28.8" x14ac:dyDescent="0.3">
      <c r="B50">
        <v>56</v>
      </c>
      <c r="C50" s="12" t="s">
        <v>208</v>
      </c>
      <c r="D50" s="47" t="s">
        <v>153</v>
      </c>
    </row>
    <row r="51" spans="2:8" ht="57.6" x14ac:dyDescent="0.3">
      <c r="C51" s="12" t="s">
        <v>209</v>
      </c>
    </row>
    <row r="52" spans="2:8" ht="61.5" customHeight="1" x14ac:dyDescent="0.3">
      <c r="C52" s="12" t="s">
        <v>210</v>
      </c>
    </row>
    <row r="53" spans="2:8" ht="28.8" x14ac:dyDescent="0.3">
      <c r="C53" s="12" t="s">
        <v>211</v>
      </c>
    </row>
    <row r="55" spans="2:8" ht="28.8" x14ac:dyDescent="0.3">
      <c r="D55" s="36" t="s">
        <v>212</v>
      </c>
      <c r="E55" s="36" t="s">
        <v>213</v>
      </c>
      <c r="F55" s="36" t="s">
        <v>214</v>
      </c>
      <c r="G55" s="36" t="s">
        <v>215</v>
      </c>
      <c r="H55" s="36" t="s">
        <v>205</v>
      </c>
    </row>
    <row r="56" spans="2:8" x14ac:dyDescent="0.3">
      <c r="C56" s="5" t="s">
        <v>206</v>
      </c>
    </row>
    <row r="57" spans="2:8" x14ac:dyDescent="0.3">
      <c r="C57" s="37" t="s">
        <v>217</v>
      </c>
      <c r="D57" s="43"/>
      <c r="E57" s="43"/>
      <c r="F57" s="43"/>
      <c r="G57" s="43"/>
      <c r="H57" s="43"/>
    </row>
    <row r="58" spans="2:8" x14ac:dyDescent="0.3">
      <c r="C58" s="37" t="s">
        <v>218</v>
      </c>
      <c r="D58" s="43"/>
      <c r="E58" s="43"/>
      <c r="F58" s="43"/>
      <c r="G58" s="43"/>
      <c r="H58" s="43"/>
    </row>
    <row r="59" spans="2:8" x14ac:dyDescent="0.3">
      <c r="C59" s="37" t="s">
        <v>219</v>
      </c>
      <c r="D59" s="43"/>
      <c r="E59" s="43"/>
      <c r="F59" s="43"/>
      <c r="G59" s="43"/>
      <c r="H59" s="43"/>
    </row>
    <row r="60" spans="2:8" x14ac:dyDescent="0.3">
      <c r="C60" s="37" t="s">
        <v>220</v>
      </c>
      <c r="D60" s="43"/>
      <c r="E60" s="43"/>
      <c r="F60" s="43"/>
      <c r="G60" s="43"/>
      <c r="H60" s="43"/>
    </row>
    <row r="61" spans="2:8" x14ac:dyDescent="0.3">
      <c r="C61" s="37"/>
    </row>
    <row r="62" spans="2:8" x14ac:dyDescent="0.3">
      <c r="C62" s="5" t="s">
        <v>207</v>
      </c>
    </row>
    <row r="63" spans="2:8" x14ac:dyDescent="0.3">
      <c r="C63" s="37" t="s">
        <v>217</v>
      </c>
      <c r="D63" s="43"/>
      <c r="E63" s="43"/>
      <c r="F63" s="43"/>
      <c r="G63" s="43"/>
      <c r="H63" s="43"/>
    </row>
    <row r="64" spans="2:8" x14ac:dyDescent="0.3">
      <c r="C64" s="37" t="s">
        <v>221</v>
      </c>
      <c r="D64" s="43"/>
      <c r="E64" s="43"/>
      <c r="F64" s="43"/>
      <c r="G64" s="43"/>
      <c r="H64" s="43"/>
    </row>
    <row r="65" spans="2:8" x14ac:dyDescent="0.3">
      <c r="C65" s="37" t="s">
        <v>222</v>
      </c>
      <c r="D65" s="43"/>
      <c r="E65" s="43"/>
      <c r="F65" s="43"/>
      <c r="G65" s="43"/>
      <c r="H65" s="43"/>
    </row>
    <row r="66" spans="2:8" x14ac:dyDescent="0.3">
      <c r="C66" s="37" t="s">
        <v>223</v>
      </c>
      <c r="D66" s="43"/>
      <c r="E66" s="43"/>
      <c r="F66" s="43"/>
      <c r="G66" s="43"/>
      <c r="H66" s="43"/>
    </row>
    <row r="68" spans="2:8" x14ac:dyDescent="0.3">
      <c r="B68">
        <v>57</v>
      </c>
      <c r="C68" t="s">
        <v>224</v>
      </c>
      <c r="D68" s="47" t="s">
        <v>153</v>
      </c>
    </row>
    <row r="69" spans="2:8" x14ac:dyDescent="0.3">
      <c r="C69" s="12" t="s">
        <v>225</v>
      </c>
      <c r="D69" s="4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abSelected="1" topLeftCell="A18" workbookViewId="0">
      <selection activeCell="A18" sqref="A18"/>
    </sheetView>
  </sheetViews>
  <sheetFormatPr defaultRowHeight="14.4" x14ac:dyDescent="0.3"/>
  <cols>
    <col min="3" max="3" width="96.44140625" customWidth="1"/>
    <col min="4" max="6" width="18.88671875" customWidth="1"/>
    <col min="7" max="7" width="45.5546875" customWidth="1"/>
    <col min="12" max="12" width="3.6640625" customWidth="1"/>
  </cols>
  <sheetData>
    <row r="1" spans="1:8" x14ac:dyDescent="0.3">
      <c r="A1" s="116" t="s">
        <v>418</v>
      </c>
      <c r="B1" s="116"/>
    </row>
    <row r="4" spans="1:8" x14ac:dyDescent="0.3">
      <c r="B4" t="s">
        <v>216</v>
      </c>
    </row>
    <row r="5" spans="1:8" x14ac:dyDescent="0.3">
      <c r="B5" s="40">
        <v>58</v>
      </c>
      <c r="C5" s="12" t="s">
        <v>236</v>
      </c>
      <c r="D5" s="47" t="s">
        <v>388</v>
      </c>
    </row>
    <row r="6" spans="1:8" x14ac:dyDescent="0.3">
      <c r="B6" s="40"/>
      <c r="C6" s="12"/>
      <c r="D6" s="48"/>
    </row>
    <row r="7" spans="1:8" x14ac:dyDescent="0.3">
      <c r="B7" s="40">
        <v>59</v>
      </c>
      <c r="C7" s="12" t="s">
        <v>237</v>
      </c>
      <c r="D7" s="48"/>
      <c r="E7" s="40"/>
      <c r="F7" s="40"/>
      <c r="G7" s="40"/>
      <c r="H7" s="40"/>
    </row>
    <row r="8" spans="1:8" ht="28.8" x14ac:dyDescent="0.3">
      <c r="B8" s="40"/>
      <c r="C8" s="12" t="s">
        <v>244</v>
      </c>
      <c r="D8" s="48"/>
      <c r="E8" s="40"/>
      <c r="F8" s="40"/>
      <c r="G8" s="40"/>
      <c r="H8" s="40"/>
    </row>
    <row r="9" spans="1:8" ht="28.8" x14ac:dyDescent="0.3">
      <c r="B9" s="40"/>
      <c r="C9" s="42" t="s">
        <v>306</v>
      </c>
      <c r="D9" s="47">
        <v>100</v>
      </c>
      <c r="E9" s="40"/>
      <c r="F9" s="40"/>
      <c r="G9" s="40"/>
      <c r="H9" s="40"/>
    </row>
    <row r="10" spans="1:8" x14ac:dyDescent="0.3">
      <c r="B10" s="40"/>
      <c r="C10" s="42" t="s">
        <v>226</v>
      </c>
      <c r="D10" s="47">
        <v>1</v>
      </c>
      <c r="E10" s="40"/>
      <c r="F10" s="40"/>
      <c r="G10" s="40"/>
      <c r="H10" s="40"/>
    </row>
    <row r="11" spans="1:8" x14ac:dyDescent="0.3">
      <c r="B11" s="40"/>
      <c r="C11" s="12"/>
      <c r="D11" s="48"/>
      <c r="E11" s="40"/>
      <c r="F11" s="40"/>
      <c r="G11" s="40"/>
      <c r="H11" s="40"/>
    </row>
    <row r="12" spans="1:8" ht="28.8" x14ac:dyDescent="0.3">
      <c r="B12" s="40">
        <v>60</v>
      </c>
      <c r="C12" s="12" t="s">
        <v>308</v>
      </c>
      <c r="D12" s="47">
        <v>0</v>
      </c>
      <c r="E12" s="40"/>
      <c r="F12" s="40"/>
      <c r="G12" s="40"/>
      <c r="H12" s="40"/>
    </row>
    <row r="13" spans="1:8" x14ac:dyDescent="0.3">
      <c r="B13" s="40"/>
      <c r="C13" s="12"/>
      <c r="D13" s="48"/>
      <c r="E13" s="40"/>
      <c r="F13" s="40"/>
      <c r="G13" s="40"/>
      <c r="H13" s="40"/>
    </row>
    <row r="14" spans="1:8" ht="28.8" x14ac:dyDescent="0.3">
      <c r="B14" s="40">
        <v>61</v>
      </c>
      <c r="C14" s="12" t="s">
        <v>243</v>
      </c>
      <c r="D14" s="48"/>
      <c r="E14" s="40"/>
    </row>
    <row r="15" spans="1:8" ht="43.2" x14ac:dyDescent="0.3">
      <c r="B15" s="40"/>
      <c r="C15" s="12" t="s">
        <v>238</v>
      </c>
      <c r="D15" s="48"/>
      <c r="E15" s="40"/>
    </row>
    <row r="16" spans="1:8" x14ac:dyDescent="0.3">
      <c r="B16" s="40"/>
      <c r="C16" s="12" t="s">
        <v>245</v>
      </c>
      <c r="D16" s="48"/>
      <c r="E16" s="40"/>
      <c r="F16" s="40"/>
      <c r="G16" s="40"/>
      <c r="H16" s="40"/>
    </row>
    <row r="17" spans="2:22" ht="43.2" x14ac:dyDescent="0.3">
      <c r="B17" s="40"/>
      <c r="C17" s="38" t="s">
        <v>309</v>
      </c>
      <c r="D17" s="47">
        <v>0</v>
      </c>
      <c r="E17" s="40"/>
      <c r="F17" s="40"/>
      <c r="G17" s="40"/>
      <c r="H17" s="40"/>
    </row>
    <row r="18" spans="2:22" ht="43.2" x14ac:dyDescent="0.3">
      <c r="B18" s="40"/>
      <c r="C18" s="38" t="s">
        <v>239</v>
      </c>
      <c r="D18" s="47">
        <v>0</v>
      </c>
      <c r="E18" s="40"/>
      <c r="F18" s="40"/>
      <c r="G18" s="40"/>
      <c r="H18" s="40"/>
    </row>
    <row r="19" spans="2:22" ht="28.8" x14ac:dyDescent="0.3">
      <c r="B19" s="40"/>
      <c r="C19" s="38" t="s">
        <v>228</v>
      </c>
      <c r="D19" s="47">
        <v>0</v>
      </c>
      <c r="E19" s="40"/>
      <c r="F19" s="40"/>
      <c r="G19" s="40"/>
      <c r="H19" s="40"/>
    </row>
    <row r="20" spans="2:22" ht="28.8" x14ac:dyDescent="0.3">
      <c r="B20" s="40"/>
      <c r="C20" s="38" t="s">
        <v>240</v>
      </c>
      <c r="D20" s="47">
        <v>0</v>
      </c>
      <c r="E20" s="40"/>
      <c r="F20" s="40"/>
      <c r="G20" s="40"/>
      <c r="H20" s="40"/>
    </row>
    <row r="21" spans="2:22" x14ac:dyDescent="0.3">
      <c r="B21" s="40"/>
      <c r="C21" s="12"/>
      <c r="D21" s="48"/>
      <c r="E21" s="40"/>
      <c r="F21" s="40"/>
      <c r="G21" s="40"/>
      <c r="H21" s="40"/>
    </row>
    <row r="22" spans="2:22" x14ac:dyDescent="0.3">
      <c r="B22" s="40">
        <v>62</v>
      </c>
      <c r="C22" s="12" t="s">
        <v>242</v>
      </c>
      <c r="D22" s="48"/>
      <c r="E22" s="40"/>
      <c r="F22" s="40"/>
      <c r="G22" s="40"/>
      <c r="H22" s="40"/>
    </row>
    <row r="23" spans="2:22" ht="72" x14ac:dyDescent="0.3">
      <c r="B23" s="40"/>
      <c r="C23" s="12" t="s">
        <v>241</v>
      </c>
      <c r="D23" s="48"/>
      <c r="E23" s="40"/>
    </row>
    <row r="24" spans="2:22" x14ac:dyDescent="0.3">
      <c r="C24" s="12"/>
      <c r="D24" s="48" t="s">
        <v>227</v>
      </c>
      <c r="E24" s="40"/>
      <c r="F24" s="40"/>
    </row>
    <row r="25" spans="2:22" x14ac:dyDescent="0.3">
      <c r="C25" s="39" t="s">
        <v>229</v>
      </c>
      <c r="D25" s="83">
        <v>0</v>
      </c>
      <c r="E25" s="40"/>
      <c r="F25" s="40"/>
    </row>
    <row r="26" spans="2:22" x14ac:dyDescent="0.3">
      <c r="C26" s="39" t="s">
        <v>230</v>
      </c>
      <c r="D26" s="83">
        <v>0</v>
      </c>
      <c r="E26" s="40"/>
      <c r="F26" s="40"/>
    </row>
    <row r="27" spans="2:22" x14ac:dyDescent="0.3">
      <c r="C27" s="39" t="s">
        <v>231</v>
      </c>
      <c r="D27" s="83">
        <v>0</v>
      </c>
      <c r="E27" s="40"/>
      <c r="F27" s="40"/>
      <c r="H27" s="71"/>
      <c r="I27" s="70" t="s">
        <v>345</v>
      </c>
      <c r="J27" s="72"/>
      <c r="K27" s="72"/>
      <c r="L27" s="72"/>
      <c r="M27" s="72"/>
      <c r="N27" s="72"/>
      <c r="O27" s="72"/>
      <c r="P27" s="72"/>
      <c r="Q27" s="72"/>
      <c r="R27" s="72"/>
      <c r="S27" s="72"/>
      <c r="T27" s="72"/>
      <c r="U27" s="72"/>
      <c r="V27" s="73"/>
    </row>
    <row r="28" spans="2:22" x14ac:dyDescent="0.3">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
      <c r="C29" s="39" t="s">
        <v>233</v>
      </c>
      <c r="D29" s="83">
        <v>25</v>
      </c>
      <c r="E29" s="40"/>
      <c r="F29" s="40"/>
      <c r="H29" s="62">
        <v>2</v>
      </c>
      <c r="I29" s="63" t="s">
        <v>311</v>
      </c>
      <c r="J29" s="64"/>
      <c r="K29" s="64"/>
      <c r="L29" s="64"/>
      <c r="M29" s="64"/>
      <c r="N29" s="64"/>
      <c r="O29" s="64"/>
      <c r="P29" s="64"/>
      <c r="Q29" s="64"/>
      <c r="R29" s="64"/>
      <c r="S29" s="64"/>
      <c r="T29" s="64"/>
      <c r="U29" s="64"/>
      <c r="V29" s="65"/>
    </row>
    <row r="30" spans="2:22" x14ac:dyDescent="0.3">
      <c r="C30" s="39" t="s">
        <v>234</v>
      </c>
      <c r="D30" s="83">
        <v>75</v>
      </c>
      <c r="E30" s="40"/>
      <c r="F30" s="40"/>
      <c r="H30" s="62">
        <v>3</v>
      </c>
      <c r="I30" s="63" t="s">
        <v>312</v>
      </c>
      <c r="J30" s="64"/>
      <c r="K30" s="64"/>
      <c r="L30" s="64"/>
      <c r="M30" s="64"/>
      <c r="N30" s="64"/>
      <c r="O30" s="64"/>
      <c r="P30" s="64"/>
      <c r="Q30" s="64"/>
      <c r="R30" s="64"/>
      <c r="S30" s="64"/>
      <c r="T30" s="64"/>
      <c r="U30" s="64"/>
      <c r="V30" s="65"/>
    </row>
    <row r="31" spans="2:22" x14ac:dyDescent="0.3">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
      <c r="E32" s="40"/>
      <c r="F32" s="40"/>
      <c r="H32" s="62">
        <v>5</v>
      </c>
      <c r="I32" s="63" t="s">
        <v>314</v>
      </c>
      <c r="J32" s="64"/>
      <c r="K32" s="64"/>
      <c r="L32" s="64"/>
      <c r="M32" s="64"/>
      <c r="N32" s="64"/>
      <c r="O32" s="64"/>
      <c r="P32" s="64"/>
      <c r="Q32" s="64"/>
      <c r="R32" s="64"/>
      <c r="S32" s="64"/>
      <c r="T32" s="64"/>
      <c r="U32" s="64"/>
      <c r="V32" s="65"/>
    </row>
    <row r="33" spans="2:22" x14ac:dyDescent="0.3">
      <c r="H33" s="62">
        <v>6</v>
      </c>
      <c r="I33" s="63" t="s">
        <v>315</v>
      </c>
      <c r="J33" s="64"/>
      <c r="K33" s="64"/>
      <c r="L33" s="64"/>
      <c r="M33" s="64"/>
      <c r="N33" s="64"/>
      <c r="O33" s="64"/>
      <c r="P33" s="64"/>
      <c r="Q33" s="64"/>
      <c r="R33" s="64"/>
      <c r="S33" s="64"/>
      <c r="T33" s="64"/>
      <c r="U33" s="64"/>
      <c r="V33" s="65"/>
    </row>
    <row r="34" spans="2:22" x14ac:dyDescent="0.3">
      <c r="B34" s="35" t="s">
        <v>246</v>
      </c>
      <c r="H34" s="62">
        <v>7</v>
      </c>
      <c r="I34" s="63" t="s">
        <v>316</v>
      </c>
      <c r="J34" s="64"/>
      <c r="K34" s="64"/>
      <c r="L34" s="64"/>
      <c r="M34" s="64"/>
      <c r="N34" s="64"/>
      <c r="O34" s="64"/>
      <c r="P34" s="64"/>
      <c r="Q34" s="64"/>
      <c r="R34" s="64"/>
      <c r="S34" s="64"/>
      <c r="T34" s="64"/>
      <c r="U34" s="64"/>
      <c r="V34" s="65"/>
    </row>
    <row r="35" spans="2:22" x14ac:dyDescent="0.3">
      <c r="B35" s="35"/>
      <c r="H35" s="62">
        <v>8</v>
      </c>
      <c r="I35" s="63" t="s">
        <v>317</v>
      </c>
      <c r="J35" s="64"/>
      <c r="K35" s="64"/>
      <c r="L35" s="64"/>
      <c r="M35" s="64"/>
      <c r="N35" s="64"/>
      <c r="O35" s="64"/>
      <c r="P35" s="64"/>
      <c r="Q35" s="64"/>
      <c r="R35" s="64"/>
      <c r="S35" s="64"/>
      <c r="T35" s="64"/>
      <c r="U35" s="64"/>
      <c r="V35" s="65"/>
    </row>
    <row r="36" spans="2:22" x14ac:dyDescent="0.3">
      <c r="B36">
        <v>63</v>
      </c>
      <c r="C36" t="s">
        <v>247</v>
      </c>
      <c r="H36" s="62">
        <v>9</v>
      </c>
      <c r="I36" s="63" t="s">
        <v>318</v>
      </c>
      <c r="J36" s="64"/>
      <c r="K36" s="64"/>
      <c r="L36" s="64"/>
      <c r="M36" s="64"/>
      <c r="N36" s="64"/>
      <c r="O36" s="64"/>
      <c r="P36" s="64"/>
      <c r="Q36" s="64"/>
      <c r="R36" s="64"/>
      <c r="S36" s="64"/>
      <c r="T36" s="64"/>
      <c r="U36" s="64"/>
      <c r="V36" s="65"/>
    </row>
    <row r="37" spans="2:22" x14ac:dyDescent="0.3">
      <c r="D37" t="s">
        <v>294</v>
      </c>
      <c r="E37" t="s">
        <v>295</v>
      </c>
      <c r="F37" t="s">
        <v>296</v>
      </c>
      <c r="H37" s="62">
        <v>10</v>
      </c>
      <c r="I37" s="63" t="s">
        <v>319</v>
      </c>
      <c r="J37" s="64"/>
      <c r="K37" s="64"/>
      <c r="L37" s="64"/>
      <c r="M37" s="64"/>
      <c r="N37" s="64"/>
      <c r="O37" s="64"/>
      <c r="P37" s="64"/>
      <c r="Q37" s="64"/>
      <c r="R37" s="64"/>
      <c r="S37" s="64"/>
      <c r="T37" s="64"/>
      <c r="U37" s="64"/>
      <c r="V37" s="65"/>
    </row>
    <row r="38" spans="2:22" x14ac:dyDescent="0.3">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3">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3">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3">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3">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3">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3">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3">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3">
      <c r="C46" s="12"/>
      <c r="D46" s="48"/>
      <c r="E46" s="48"/>
      <c r="F46" s="48"/>
      <c r="G46" s="40"/>
      <c r="H46" s="62">
        <v>19</v>
      </c>
      <c r="I46" s="63" t="s">
        <v>327</v>
      </c>
      <c r="J46" s="64"/>
      <c r="K46" s="64"/>
      <c r="L46" s="64"/>
      <c r="M46" s="64"/>
      <c r="N46" s="64"/>
      <c r="O46" s="64"/>
      <c r="P46" s="64"/>
      <c r="Q46" s="64"/>
      <c r="R46" s="64"/>
      <c r="S46" s="64"/>
      <c r="T46" s="64"/>
      <c r="U46" s="64"/>
      <c r="V46" s="65"/>
    </row>
    <row r="47" spans="2:22" x14ac:dyDescent="0.3">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
      <c r="C48" s="41" t="s">
        <v>256</v>
      </c>
      <c r="D48" s="84" t="s">
        <v>344</v>
      </c>
      <c r="E48" s="84"/>
      <c r="F48" s="84"/>
      <c r="G48" s="46"/>
    </row>
    <row r="49" spans="3:17" x14ac:dyDescent="0.3">
      <c r="C49" s="12"/>
      <c r="D49" s="36"/>
      <c r="E49" s="36"/>
      <c r="F49" s="36"/>
      <c r="G49" s="40"/>
    </row>
    <row r="50" spans="3:17" ht="43.2" x14ac:dyDescent="0.3">
      <c r="C50" s="41" t="s">
        <v>258</v>
      </c>
      <c r="D50" s="36"/>
      <c r="E50" s="36"/>
      <c r="F50" s="36"/>
      <c r="G50" s="40"/>
    </row>
    <row r="51" spans="3:17" ht="28.8" x14ac:dyDescent="0.3">
      <c r="C51" s="41" t="s">
        <v>259</v>
      </c>
      <c r="D51" s="36"/>
      <c r="E51" s="36"/>
      <c r="F51" s="36"/>
      <c r="G51" s="40"/>
    </row>
    <row r="52" spans="3:17" x14ac:dyDescent="0.3">
      <c r="C52" s="41"/>
      <c r="D52" s="36"/>
      <c r="E52" s="36"/>
      <c r="F52" s="36"/>
      <c r="H52" s="40"/>
      <c r="I52" s="40"/>
    </row>
    <row r="53" spans="3:17" x14ac:dyDescent="0.3">
      <c r="C53" s="44" t="s">
        <v>260</v>
      </c>
      <c r="D53" s="84" t="s">
        <v>339</v>
      </c>
      <c r="E53" s="84" t="s">
        <v>339</v>
      </c>
      <c r="F53" s="84" t="s">
        <v>339</v>
      </c>
      <c r="G53" s="55" t="s">
        <v>342</v>
      </c>
      <c r="H53" s="40"/>
      <c r="I53" s="40"/>
    </row>
    <row r="54" spans="3:17" x14ac:dyDescent="0.3">
      <c r="C54" s="44" t="s">
        <v>261</v>
      </c>
      <c r="D54" s="84" t="s">
        <v>340</v>
      </c>
      <c r="E54" s="84" t="s">
        <v>338</v>
      </c>
      <c r="F54" s="85" t="s">
        <v>338</v>
      </c>
      <c r="G54" s="52" t="s">
        <v>329</v>
      </c>
      <c r="H54" s="40"/>
      <c r="I54" s="40"/>
    </row>
    <row r="55" spans="3:17" x14ac:dyDescent="0.3">
      <c r="C55" s="44" t="s">
        <v>262</v>
      </c>
      <c r="D55" s="84" t="s">
        <v>339</v>
      </c>
      <c r="E55" s="84" t="s">
        <v>339</v>
      </c>
      <c r="F55" s="85" t="s">
        <v>339</v>
      </c>
      <c r="G55" s="53" t="s">
        <v>330</v>
      </c>
      <c r="H55" s="40"/>
      <c r="I55" s="40"/>
    </row>
    <row r="56" spans="3:17" x14ac:dyDescent="0.3">
      <c r="C56" s="44" t="s">
        <v>263</v>
      </c>
      <c r="D56" s="83" t="e">
        <f>NA()</f>
        <v>#N/A</v>
      </c>
      <c r="E56" s="83" t="e">
        <f>NA()</f>
        <v>#N/A</v>
      </c>
      <c r="F56" s="86" t="e">
        <f>NA()</f>
        <v>#N/A</v>
      </c>
      <c r="G56" s="53" t="s">
        <v>331</v>
      </c>
      <c r="H56" s="40"/>
      <c r="I56" s="40"/>
    </row>
    <row r="57" spans="3:17" x14ac:dyDescent="0.3">
      <c r="C57" s="44" t="s">
        <v>264</v>
      </c>
      <c r="D57" s="84" t="s">
        <v>340</v>
      </c>
      <c r="E57" s="84" t="s">
        <v>338</v>
      </c>
      <c r="F57" s="85" t="s">
        <v>338</v>
      </c>
      <c r="G57" s="53" t="s">
        <v>332</v>
      </c>
      <c r="H57" s="40"/>
      <c r="I57" s="40"/>
    </row>
    <row r="58" spans="3:17" x14ac:dyDescent="0.3">
      <c r="C58" s="44" t="s">
        <v>265</v>
      </c>
      <c r="D58" s="84" t="s">
        <v>340</v>
      </c>
      <c r="E58" s="84" t="s">
        <v>338</v>
      </c>
      <c r="F58" s="85" t="s">
        <v>338</v>
      </c>
      <c r="G58" s="53" t="s">
        <v>333</v>
      </c>
      <c r="H58" s="40"/>
      <c r="I58" s="40"/>
    </row>
    <row r="59" spans="3:17" x14ac:dyDescent="0.3">
      <c r="C59" s="44" t="s">
        <v>266</v>
      </c>
      <c r="D59" s="84" t="s">
        <v>339</v>
      </c>
      <c r="E59" s="84" t="s">
        <v>339</v>
      </c>
      <c r="F59" s="85" t="s">
        <v>339</v>
      </c>
      <c r="G59" s="53" t="s">
        <v>334</v>
      </c>
      <c r="H59" s="40"/>
      <c r="I59" s="40"/>
    </row>
    <row r="60" spans="3:17" x14ac:dyDescent="0.3">
      <c r="C60" s="44" t="s">
        <v>267</v>
      </c>
      <c r="D60" s="84" t="s">
        <v>339</v>
      </c>
      <c r="E60" s="84" t="s">
        <v>339</v>
      </c>
      <c r="F60" s="85" t="s">
        <v>339</v>
      </c>
      <c r="G60" s="53" t="s">
        <v>335</v>
      </c>
      <c r="H60" s="40"/>
      <c r="I60" s="40"/>
    </row>
    <row r="61" spans="3:17" x14ac:dyDescent="0.3">
      <c r="C61" s="44" t="s">
        <v>268</v>
      </c>
      <c r="D61" s="84" t="s">
        <v>341</v>
      </c>
      <c r="E61" s="84" t="s">
        <v>341</v>
      </c>
      <c r="F61" s="85" t="s">
        <v>341</v>
      </c>
      <c r="G61" s="53" t="s">
        <v>336</v>
      </c>
      <c r="H61" s="40"/>
      <c r="I61" s="40"/>
      <c r="Q61" s="50"/>
    </row>
    <row r="62" spans="3:17" ht="86.4" x14ac:dyDescent="0.3">
      <c r="C62" s="45" t="s">
        <v>269</v>
      </c>
      <c r="D62" s="36"/>
      <c r="E62" s="36"/>
      <c r="F62" s="36"/>
      <c r="G62" s="54" t="s">
        <v>337</v>
      </c>
      <c r="H62" s="40"/>
      <c r="I62" s="40"/>
      <c r="Q62" s="50"/>
    </row>
    <row r="63" spans="3:17" x14ac:dyDescent="0.3">
      <c r="C63" s="44"/>
      <c r="D63" s="36"/>
      <c r="E63" s="36"/>
      <c r="F63" s="36"/>
      <c r="G63" s="40"/>
      <c r="Q63" s="50"/>
    </row>
    <row r="64" spans="3:17" x14ac:dyDescent="0.3">
      <c r="C64" s="44"/>
      <c r="D64" s="36"/>
      <c r="E64" s="36"/>
      <c r="F64" s="36"/>
      <c r="G64" s="40"/>
      <c r="H64" s="40"/>
    </row>
    <row r="65" spans="3:8" ht="43.2" x14ac:dyDescent="0.3">
      <c r="C65" s="41" t="s">
        <v>270</v>
      </c>
      <c r="D65" s="84" t="s">
        <v>307</v>
      </c>
      <c r="E65" s="84" t="s">
        <v>307</v>
      </c>
      <c r="F65" s="84" t="s">
        <v>307</v>
      </c>
      <c r="G65" s="40"/>
      <c r="H65" s="40"/>
    </row>
    <row r="66" spans="3:8" x14ac:dyDescent="0.3">
      <c r="C66" s="41" t="s">
        <v>274</v>
      </c>
      <c r="D66" s="84" t="s">
        <v>339</v>
      </c>
      <c r="E66" s="84" t="s">
        <v>339</v>
      </c>
      <c r="F66" s="84" t="s">
        <v>339</v>
      </c>
      <c r="G66" s="40"/>
      <c r="H66" s="40"/>
    </row>
    <row r="67" spans="3:8" x14ac:dyDescent="0.3">
      <c r="C67" s="41" t="s">
        <v>275</v>
      </c>
      <c r="D67" s="84" t="s">
        <v>339</v>
      </c>
      <c r="E67" s="84" t="s">
        <v>339</v>
      </c>
      <c r="F67" s="84" t="s">
        <v>339</v>
      </c>
      <c r="G67" s="40"/>
      <c r="H67" s="40"/>
    </row>
    <row r="68" spans="3:8" ht="43.2" x14ac:dyDescent="0.3">
      <c r="C68" s="41" t="s">
        <v>276</v>
      </c>
      <c r="D68" s="84" t="s">
        <v>339</v>
      </c>
      <c r="E68" s="84" t="s">
        <v>339</v>
      </c>
      <c r="F68" s="84" t="s">
        <v>339</v>
      </c>
      <c r="G68" s="40"/>
      <c r="H68" s="40"/>
    </row>
    <row r="69" spans="3:8" ht="28.8" x14ac:dyDescent="0.3">
      <c r="C69" s="41" t="s">
        <v>271</v>
      </c>
      <c r="D69" s="84" t="s">
        <v>307</v>
      </c>
      <c r="E69" s="84" t="s">
        <v>307</v>
      </c>
      <c r="F69" s="84" t="s">
        <v>307</v>
      </c>
      <c r="G69" s="40"/>
      <c r="H69" s="40"/>
    </row>
    <row r="70" spans="3:8" x14ac:dyDescent="0.3">
      <c r="C70" s="41" t="s">
        <v>272</v>
      </c>
      <c r="D70" s="36"/>
      <c r="E70" s="36"/>
      <c r="F70" s="36"/>
      <c r="G70" s="40"/>
      <c r="H70" s="40"/>
    </row>
    <row r="71" spans="3:8" x14ac:dyDescent="0.3">
      <c r="C71" s="44" t="s">
        <v>277</v>
      </c>
      <c r="D71" s="47" t="s">
        <v>388</v>
      </c>
      <c r="E71" s="47" t="s">
        <v>388</v>
      </c>
      <c r="F71" s="47" t="s">
        <v>388</v>
      </c>
      <c r="G71" s="40"/>
      <c r="H71" s="40"/>
    </row>
    <row r="72" spans="3:8" ht="57.6" x14ac:dyDescent="0.3">
      <c r="C72" s="44" t="s">
        <v>278</v>
      </c>
      <c r="D72" s="47" t="s">
        <v>388</v>
      </c>
      <c r="E72" s="47" t="s">
        <v>388</v>
      </c>
      <c r="F72" s="47" t="s">
        <v>388</v>
      </c>
      <c r="G72" s="40"/>
    </row>
    <row r="73" spans="3:8" ht="28.8" x14ac:dyDescent="0.3">
      <c r="C73" s="44" t="s">
        <v>279</v>
      </c>
      <c r="D73" s="47" t="s">
        <v>388</v>
      </c>
      <c r="E73" s="47" t="s">
        <v>388</v>
      </c>
      <c r="F73" s="47" t="s">
        <v>388</v>
      </c>
      <c r="G73" s="40"/>
    </row>
    <row r="74" spans="3:8" x14ac:dyDescent="0.3">
      <c r="C74" s="44" t="s">
        <v>280</v>
      </c>
      <c r="D74" s="47" t="s">
        <v>388</v>
      </c>
      <c r="E74" s="47" t="s">
        <v>388</v>
      </c>
      <c r="F74" s="47" t="s">
        <v>388</v>
      </c>
      <c r="G74" s="40"/>
    </row>
    <row r="75" spans="3:8" x14ac:dyDescent="0.3">
      <c r="C75" s="44" t="s">
        <v>273</v>
      </c>
      <c r="D75" s="47" t="s">
        <v>388</v>
      </c>
      <c r="E75" s="47" t="s">
        <v>388</v>
      </c>
      <c r="F75" s="47" t="s">
        <v>388</v>
      </c>
      <c r="G75" s="40"/>
    </row>
    <row r="76" spans="3:8" ht="43.2" x14ac:dyDescent="0.3">
      <c r="C76" s="41" t="s">
        <v>282</v>
      </c>
      <c r="D76" s="36"/>
      <c r="E76" s="36"/>
      <c r="F76" s="36"/>
      <c r="G76" s="40"/>
    </row>
    <row r="77" spans="3:8" x14ac:dyDescent="0.3">
      <c r="C77" s="41" t="s">
        <v>281</v>
      </c>
      <c r="D77" s="36"/>
      <c r="E77" s="36"/>
      <c r="F77" s="36"/>
      <c r="G77" s="40"/>
    </row>
    <row r="78" spans="3:8" x14ac:dyDescent="0.3">
      <c r="C78" s="44" t="s">
        <v>283</v>
      </c>
      <c r="D78" s="47" t="s">
        <v>388</v>
      </c>
      <c r="E78" s="47" t="s">
        <v>388</v>
      </c>
      <c r="F78" s="47" t="s">
        <v>388</v>
      </c>
      <c r="G78" s="40"/>
    </row>
    <row r="79" spans="3:8" ht="57.6" x14ac:dyDescent="0.3">
      <c r="C79" s="44" t="s">
        <v>284</v>
      </c>
      <c r="D79" s="47" t="s">
        <v>388</v>
      </c>
      <c r="E79" s="47" t="s">
        <v>388</v>
      </c>
      <c r="F79" s="47" t="s">
        <v>388</v>
      </c>
      <c r="G79" s="40"/>
    </row>
    <row r="80" spans="3:8" x14ac:dyDescent="0.3">
      <c r="C80" s="44" t="s">
        <v>285</v>
      </c>
      <c r="D80" s="47" t="s">
        <v>388</v>
      </c>
      <c r="E80" s="47" t="s">
        <v>388</v>
      </c>
      <c r="F80" s="47" t="s">
        <v>388</v>
      </c>
      <c r="G80" s="40"/>
    </row>
    <row r="81" spans="3:7" x14ac:dyDescent="0.3">
      <c r="C81" s="41"/>
      <c r="D81" s="36"/>
      <c r="E81" s="36"/>
      <c r="F81" s="36"/>
      <c r="G81" s="40"/>
    </row>
    <row r="82" spans="3:7" ht="43.2" x14ac:dyDescent="0.3">
      <c r="C82" s="41" t="s">
        <v>286</v>
      </c>
      <c r="D82" s="36"/>
      <c r="E82" s="36"/>
      <c r="F82" s="36"/>
      <c r="G82" s="40"/>
    </row>
    <row r="83" spans="3:7" x14ac:dyDescent="0.3">
      <c r="C83" s="41" t="s">
        <v>287</v>
      </c>
      <c r="D83" s="36"/>
      <c r="E83" s="36"/>
      <c r="F83" s="36"/>
      <c r="G83" s="40"/>
    </row>
    <row r="84" spans="3:7" x14ac:dyDescent="0.3">
      <c r="C84" s="44" t="s">
        <v>297</v>
      </c>
      <c r="D84" s="47" t="s">
        <v>388</v>
      </c>
      <c r="E84" s="47" t="s">
        <v>388</v>
      </c>
      <c r="F84" s="47" t="s">
        <v>388</v>
      </c>
      <c r="G84" s="40"/>
    </row>
    <row r="85" spans="3:7" x14ac:dyDescent="0.3">
      <c r="C85" s="44" t="s">
        <v>298</v>
      </c>
      <c r="D85" s="47" t="s">
        <v>388</v>
      </c>
      <c r="E85" s="47" t="s">
        <v>388</v>
      </c>
      <c r="F85" s="47" t="s">
        <v>388</v>
      </c>
      <c r="G85" s="40"/>
    </row>
    <row r="86" spans="3:7" ht="57.6" x14ac:dyDescent="0.3">
      <c r="C86" s="44" t="s">
        <v>303</v>
      </c>
      <c r="D86" s="47" t="s">
        <v>388</v>
      </c>
      <c r="E86" s="47" t="s">
        <v>388</v>
      </c>
      <c r="F86" s="47" t="s">
        <v>388</v>
      </c>
      <c r="G86" s="40"/>
    </row>
    <row r="87" spans="3:7" x14ac:dyDescent="0.3">
      <c r="C87" s="44" t="s">
        <v>299</v>
      </c>
      <c r="D87" s="47" t="s">
        <v>388</v>
      </c>
      <c r="E87" s="47" t="s">
        <v>388</v>
      </c>
      <c r="F87" s="47" t="s">
        <v>388</v>
      </c>
      <c r="G87" s="40"/>
    </row>
    <row r="88" spans="3:7" x14ac:dyDescent="0.3">
      <c r="C88" s="41"/>
      <c r="D88" s="36"/>
      <c r="E88" s="36"/>
      <c r="F88" s="36"/>
      <c r="G88" s="40"/>
    </row>
    <row r="89" spans="3:7" x14ac:dyDescent="0.3">
      <c r="C89" s="41" t="s">
        <v>304</v>
      </c>
      <c r="D89" s="84" t="s">
        <v>339</v>
      </c>
      <c r="E89" s="84" t="s">
        <v>339</v>
      </c>
      <c r="F89" s="84" t="s">
        <v>339</v>
      </c>
      <c r="G89" s="40"/>
    </row>
    <row r="90" spans="3:7" ht="28.8" x14ac:dyDescent="0.3">
      <c r="C90" s="41" t="s">
        <v>288</v>
      </c>
      <c r="D90" s="36"/>
      <c r="E90" s="36"/>
      <c r="F90" s="36"/>
      <c r="G90" s="40"/>
    </row>
    <row r="91" spans="3:7" x14ac:dyDescent="0.3">
      <c r="C91" s="56" t="s">
        <v>300</v>
      </c>
      <c r="D91" s="84" t="s">
        <v>339</v>
      </c>
      <c r="E91" s="84" t="s">
        <v>339</v>
      </c>
      <c r="F91" s="84" t="s">
        <v>339</v>
      </c>
      <c r="G91" s="40"/>
    </row>
    <row r="92" spans="3:7" x14ac:dyDescent="0.3">
      <c r="C92" s="56" t="s">
        <v>301</v>
      </c>
      <c r="D92" s="84" t="s">
        <v>339</v>
      </c>
      <c r="E92" s="84" t="s">
        <v>339</v>
      </c>
      <c r="F92" s="84" t="s">
        <v>339</v>
      </c>
      <c r="G92" s="40"/>
    </row>
    <row r="93" spans="3:7" ht="28.8" x14ac:dyDescent="0.3">
      <c r="C93" s="41" t="s">
        <v>302</v>
      </c>
      <c r="D93" s="84" t="s">
        <v>343</v>
      </c>
      <c r="E93" s="84" t="s">
        <v>343</v>
      </c>
      <c r="F93" s="84" t="s">
        <v>343</v>
      </c>
      <c r="G93" s="40"/>
    </row>
    <row r="94" spans="3:7" x14ac:dyDescent="0.3">
      <c r="C94" s="41" t="s">
        <v>289</v>
      </c>
      <c r="D94" s="49" t="s">
        <v>307</v>
      </c>
      <c r="E94" s="49" t="s">
        <v>307</v>
      </c>
      <c r="F94" s="49" t="s">
        <v>307</v>
      </c>
      <c r="G94" s="40"/>
    </row>
    <row r="95" spans="3:7" x14ac:dyDescent="0.3">
      <c r="C95" s="41" t="s">
        <v>290</v>
      </c>
      <c r="D95" s="84" t="s">
        <v>339</v>
      </c>
      <c r="E95" s="84" t="s">
        <v>339</v>
      </c>
      <c r="F95" s="84" t="s">
        <v>339</v>
      </c>
      <c r="G95" s="40"/>
    </row>
    <row r="96" spans="3:7" x14ac:dyDescent="0.3">
      <c r="C96" s="41" t="s">
        <v>291</v>
      </c>
      <c r="D96" s="84" t="s">
        <v>339</v>
      </c>
      <c r="E96" s="84" t="s">
        <v>339</v>
      </c>
      <c r="F96" s="84" t="s">
        <v>339</v>
      </c>
      <c r="G96" s="40"/>
    </row>
    <row r="97" spans="2:7" x14ac:dyDescent="0.3">
      <c r="C97" s="41" t="s">
        <v>292</v>
      </c>
      <c r="D97" s="49" t="s">
        <v>307</v>
      </c>
      <c r="E97" s="49" t="s">
        <v>307</v>
      </c>
      <c r="F97" s="49" t="s">
        <v>307</v>
      </c>
      <c r="G97" s="40"/>
    </row>
    <row r="98" spans="2:7" ht="28.8" x14ac:dyDescent="0.3">
      <c r="C98" s="41" t="s">
        <v>293</v>
      </c>
      <c r="D98" s="49" t="s">
        <v>388</v>
      </c>
      <c r="E98" s="49" t="s">
        <v>388</v>
      </c>
      <c r="F98" s="49" t="s">
        <v>388</v>
      </c>
      <c r="G98" s="40"/>
    </row>
    <row r="99" spans="2:7" x14ac:dyDescent="0.3">
      <c r="C99" s="38"/>
      <c r="D99" s="12"/>
      <c r="E99" s="12"/>
      <c r="F99" s="12"/>
      <c r="G99" s="40"/>
    </row>
    <row r="100" spans="2:7" x14ac:dyDescent="0.3">
      <c r="C100" s="38"/>
      <c r="D100" s="12"/>
      <c r="E100" s="12"/>
      <c r="F100" s="12"/>
      <c r="G100" s="40"/>
    </row>
    <row r="101" spans="2:7" x14ac:dyDescent="0.3">
      <c r="C101" s="38"/>
      <c r="D101" s="12"/>
      <c r="E101" s="12"/>
      <c r="F101" s="12"/>
      <c r="G101" s="40"/>
    </row>
    <row r="102" spans="2:7" x14ac:dyDescent="0.3">
      <c r="B102" s="98" t="s">
        <v>401</v>
      </c>
      <c r="D102" s="12"/>
      <c r="E102" s="12"/>
      <c r="F102" s="12"/>
      <c r="G102" s="40"/>
    </row>
    <row r="103" spans="2:7" x14ac:dyDescent="0.3">
      <c r="B103" s="98"/>
      <c r="D103" s="12"/>
      <c r="E103" s="12"/>
      <c r="F103" s="12"/>
      <c r="G103" s="40"/>
    </row>
    <row r="104" spans="2:7" ht="43.2" x14ac:dyDescent="0.3">
      <c r="C104" s="38" t="s">
        <v>402</v>
      </c>
      <c r="D104" s="49" t="s">
        <v>388</v>
      </c>
      <c r="E104" s="12"/>
      <c r="F104" s="12"/>
      <c r="G104" s="40"/>
    </row>
    <row r="105" spans="2:7" x14ac:dyDescent="0.3">
      <c r="C105" s="38" t="s">
        <v>403</v>
      </c>
      <c r="D105" s="12"/>
      <c r="E105" s="12"/>
      <c r="F105" s="12"/>
      <c r="G105" s="40"/>
    </row>
    <row r="106" spans="2:7" x14ac:dyDescent="0.3">
      <c r="C106" s="12"/>
      <c r="D106" s="12"/>
      <c r="E106" s="12"/>
      <c r="F106" s="12"/>
      <c r="G106" s="40"/>
    </row>
    <row r="107" spans="2:7" x14ac:dyDescent="0.3">
      <c r="C107" s="12"/>
      <c r="D107" s="12"/>
      <c r="E107" s="12"/>
      <c r="F107" s="12"/>
      <c r="G107" s="40"/>
    </row>
    <row r="108" spans="2:7" x14ac:dyDescent="0.3">
      <c r="C108" s="12"/>
      <c r="D108" s="12"/>
      <c r="E108" s="12"/>
      <c r="F108" s="12"/>
      <c r="G108" s="40"/>
    </row>
    <row r="109" spans="2:7" x14ac:dyDescent="0.3">
      <c r="G109" s="40"/>
    </row>
    <row r="110" spans="2:7" x14ac:dyDescent="0.3">
      <c r="G110" s="40"/>
    </row>
    <row r="111" spans="2:7" x14ac:dyDescent="0.3">
      <c r="G111" s="40"/>
    </row>
    <row r="112" spans="2:7" x14ac:dyDescent="0.3">
      <c r="G112" s="40"/>
    </row>
    <row r="113" spans="7:7" x14ac:dyDescent="0.3">
      <c r="G113" s="40"/>
    </row>
    <row r="114" spans="7:7" x14ac:dyDescent="0.3">
      <c r="G114" s="40"/>
    </row>
    <row r="115" spans="7:7" x14ac:dyDescent="0.3">
      <c r="G115" s="40"/>
    </row>
    <row r="116" spans="7:7" x14ac:dyDescent="0.3">
      <c r="G116" s="40"/>
    </row>
    <row r="117" spans="7:7" x14ac:dyDescent="0.3">
      <c r="G117" s="40"/>
    </row>
    <row r="118" spans="7:7" x14ac:dyDescent="0.3">
      <c r="G118" s="40"/>
    </row>
    <row r="119" spans="7:7" x14ac:dyDescent="0.3">
      <c r="G119" s="40"/>
    </row>
    <row r="120" spans="7:7" x14ac:dyDescent="0.3">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topLeftCell="J1" workbookViewId="0">
      <selection activeCell="L20" sqref="L20"/>
    </sheetView>
  </sheetViews>
  <sheetFormatPr defaultRowHeight="14.4" x14ac:dyDescent="0.3"/>
  <cols>
    <col min="2" max="2" width="36.33203125" customWidth="1"/>
    <col min="3" max="3" width="17.33203125" customWidth="1"/>
    <col min="4" max="4" width="18" customWidth="1"/>
    <col min="7" max="8" width="14.33203125" bestFit="1" customWidth="1"/>
    <col min="9" max="9" width="11.6640625" bestFit="1" customWidth="1"/>
    <col min="10" max="10" width="18.33203125" bestFit="1" customWidth="1"/>
    <col min="11" max="13" width="15.33203125" bestFit="1" customWidth="1"/>
    <col min="14" max="14" width="14.33203125" bestFit="1" customWidth="1"/>
    <col min="15" max="15" width="15.33203125" bestFit="1" customWidth="1"/>
    <col min="16" max="16" width="16.88671875" customWidth="1"/>
    <col min="17" max="17" width="19.6640625" bestFit="1" customWidth="1"/>
    <col min="18" max="18" width="14.33203125" bestFit="1" customWidth="1"/>
    <col min="19" max="19" width="13.88671875" bestFit="1" customWidth="1"/>
    <col min="20" max="20" width="11.5546875" bestFit="1" customWidth="1"/>
    <col min="21" max="21" width="14.44140625" bestFit="1" customWidth="1"/>
    <col min="22" max="22" width="15.44140625" bestFit="1" customWidth="1"/>
    <col min="23" max="23" width="15.44140625" customWidth="1"/>
    <col min="24" max="24" width="12.109375" bestFit="1" customWidth="1"/>
    <col min="25" max="25" width="11.5546875" bestFit="1" customWidth="1"/>
    <col min="26" max="26" width="1.44140625" customWidth="1"/>
    <col min="27" max="27" width="12.5546875" bestFit="1" customWidth="1"/>
    <col min="28" max="28" width="1.5546875" customWidth="1"/>
    <col min="29" max="29" width="12.5546875" customWidth="1"/>
    <col min="30" max="30" width="11.5546875" bestFit="1" customWidth="1"/>
  </cols>
  <sheetData>
    <row r="2" spans="2:31" ht="15.6" x14ac:dyDescent="0.3">
      <c r="B2" s="6" t="s">
        <v>18</v>
      </c>
    </row>
    <row r="4" spans="2:31" x14ac:dyDescent="0.3">
      <c r="B4" t="s">
        <v>19</v>
      </c>
      <c r="N4" s="111" t="s">
        <v>413</v>
      </c>
      <c r="O4" s="111"/>
    </row>
    <row r="5" spans="2:31" x14ac:dyDescent="0.3">
      <c r="B5" s="1" t="s">
        <v>20</v>
      </c>
    </row>
    <row r="6" spans="2:31" x14ac:dyDescent="0.3">
      <c r="Y6" t="s">
        <v>362</v>
      </c>
    </row>
    <row r="7" spans="2:31" x14ac:dyDescent="0.3">
      <c r="H7" s="77"/>
      <c r="M7" t="s">
        <v>362</v>
      </c>
      <c r="U7" s="19" t="s">
        <v>78</v>
      </c>
      <c r="V7" s="19" t="s">
        <v>78</v>
      </c>
      <c r="W7" s="19" t="s">
        <v>78</v>
      </c>
      <c r="X7" s="19" t="s">
        <v>373</v>
      </c>
      <c r="Y7" s="19" t="s">
        <v>78</v>
      </c>
      <c r="Z7" s="19"/>
      <c r="AA7" s="19" t="s">
        <v>78</v>
      </c>
      <c r="AB7" s="19"/>
      <c r="AC7" s="19" t="s">
        <v>78</v>
      </c>
      <c r="AD7" s="19" t="s">
        <v>373</v>
      </c>
    </row>
    <row r="8" spans="2:31" x14ac:dyDescent="0.3">
      <c r="C8" s="9" t="s">
        <v>29</v>
      </c>
      <c r="D8" s="9" t="s">
        <v>28</v>
      </c>
      <c r="H8" t="s">
        <v>352</v>
      </c>
      <c r="I8" t="s">
        <v>353</v>
      </c>
      <c r="J8" s="16" t="s">
        <v>354</v>
      </c>
      <c r="K8" s="16" t="s">
        <v>29</v>
      </c>
      <c r="L8" s="16" t="s">
        <v>361</v>
      </c>
      <c r="M8" s="16"/>
      <c r="O8" s="17" t="s">
        <v>371</v>
      </c>
      <c r="P8" s="17" t="s">
        <v>368</v>
      </c>
      <c r="Q8" s="17" t="s">
        <v>372</v>
      </c>
      <c r="R8" t="s">
        <v>369</v>
      </c>
      <c r="S8" t="s">
        <v>370</v>
      </c>
      <c r="U8" s="19" t="s">
        <v>80</v>
      </c>
      <c r="V8" s="19" t="s">
        <v>81</v>
      </c>
      <c r="W8" s="19" t="s">
        <v>83</v>
      </c>
      <c r="X8" s="19" t="s">
        <v>80</v>
      </c>
      <c r="Y8" s="19" t="s">
        <v>80</v>
      </c>
      <c r="Z8" s="19"/>
      <c r="AA8" s="19" t="s">
        <v>81</v>
      </c>
      <c r="AB8" s="19"/>
      <c r="AC8" s="19" t="s">
        <v>83</v>
      </c>
      <c r="AD8" s="19" t="s">
        <v>80</v>
      </c>
    </row>
    <row r="9" spans="2:31" x14ac:dyDescent="0.3">
      <c r="B9" s="8" t="s">
        <v>21</v>
      </c>
      <c r="C9" s="90">
        <f>ROUND(M22+M23,-3)</f>
        <v>598341000</v>
      </c>
      <c r="D9" s="90">
        <f>ROUND(M21+M22-M24,-3)</f>
        <v>282255000</v>
      </c>
      <c r="G9" t="s">
        <v>355</v>
      </c>
      <c r="H9" s="104">
        <v>205530151.51999998</v>
      </c>
      <c r="I9" s="104">
        <v>340000.01</v>
      </c>
      <c r="J9" s="104"/>
      <c r="K9" s="16">
        <f>SUM(H9:J9)</f>
        <v>205870151.52999997</v>
      </c>
      <c r="L9" s="16">
        <f>H9</f>
        <v>205530151.51999998</v>
      </c>
      <c r="M9" s="76">
        <f>ROUND(K9,-3)</f>
        <v>205870000</v>
      </c>
      <c r="N9" s="76">
        <f>ROUND(L9,-3)</f>
        <v>205530000</v>
      </c>
      <c r="O9" s="16">
        <f>K9-SUM(J9,Q9,R9,S9)</f>
        <v>201184496.37999997</v>
      </c>
      <c r="P9" s="109">
        <v>4685655.1499999994</v>
      </c>
      <c r="Q9" s="16">
        <f t="shared" ref="Q9:Q14" si="0">P9-S9</f>
        <v>4685655.1499999994</v>
      </c>
      <c r="R9" s="109">
        <v>0</v>
      </c>
      <c r="S9" s="109">
        <v>0</v>
      </c>
      <c r="U9" s="77">
        <f>Q9+R9+J9</f>
        <v>4685655.1499999994</v>
      </c>
      <c r="V9" s="77">
        <f t="shared" ref="V9:V13" si="1">O9</f>
        <v>201184496.37999997</v>
      </c>
      <c r="W9" s="77">
        <f>S9</f>
        <v>0</v>
      </c>
      <c r="X9" s="77">
        <f t="shared" ref="X9:X13" si="2">J9+I9</f>
        <v>340000.01</v>
      </c>
      <c r="Y9" s="77">
        <f t="shared" ref="Y9:Y13" si="3">ROUND(U9,-3)</f>
        <v>4686000</v>
      </c>
      <c r="Z9" s="77"/>
      <c r="AA9" s="77">
        <f t="shared" ref="AA9:AA13" si="4">ROUND(V9,-3)</f>
        <v>201184000</v>
      </c>
      <c r="AB9" s="77"/>
      <c r="AC9" s="77">
        <f t="shared" ref="AC9:AC13" si="5">ROUND(W9,-3)</f>
        <v>0</v>
      </c>
      <c r="AD9" s="77">
        <f t="shared" ref="AD9:AD13" si="6">ROUND(X9,-3)</f>
        <v>340000</v>
      </c>
    </row>
    <row r="10" spans="2:31" x14ac:dyDescent="0.3">
      <c r="B10" s="8" t="s">
        <v>22</v>
      </c>
      <c r="C10" s="90">
        <f>M17</f>
        <v>2016945000</v>
      </c>
      <c r="D10" s="90">
        <f>N17</f>
        <v>1991749000</v>
      </c>
      <c r="G10" t="s">
        <v>356</v>
      </c>
      <c r="H10" s="104">
        <v>876150884.63459992</v>
      </c>
      <c r="I10" s="104">
        <v>11705835.060000001</v>
      </c>
      <c r="J10" s="104"/>
      <c r="K10" s="16">
        <f t="shared" ref="K10:K14" si="7">SUM(H10:J10)</f>
        <v>887856719.69459987</v>
      </c>
      <c r="L10" s="16">
        <f t="shared" ref="L10:L14" si="8">H10</f>
        <v>876150884.63459992</v>
      </c>
      <c r="M10" s="76">
        <f t="shared" ref="M10:M14" si="9">ROUND(K10,-3)</f>
        <v>887857000</v>
      </c>
      <c r="N10" s="76">
        <f t="shared" ref="N10:N14" si="10">ROUND(L10,-3)</f>
        <v>876151000</v>
      </c>
      <c r="O10" s="16">
        <f t="shared" ref="O10:O16" si="11">K10-SUM(J10,Q10,R10,S10)</f>
        <v>851759754.19459987</v>
      </c>
      <c r="P10" s="109">
        <v>36096965.5</v>
      </c>
      <c r="Q10" s="16">
        <f t="shared" si="0"/>
        <v>36096965.5</v>
      </c>
      <c r="R10" s="109">
        <v>0</v>
      </c>
      <c r="S10" s="109">
        <v>0</v>
      </c>
      <c r="U10" s="77">
        <f t="shared" ref="U10:U13" si="12">Q10+R10+J10</f>
        <v>36096965.5</v>
      </c>
      <c r="V10" s="77">
        <f t="shared" si="1"/>
        <v>851759754.19459987</v>
      </c>
      <c r="W10" s="77">
        <f t="shared" ref="W10:W13" si="13">S10</f>
        <v>0</v>
      </c>
      <c r="X10" s="77">
        <f t="shared" si="2"/>
        <v>11705835.060000001</v>
      </c>
      <c r="Y10" s="77">
        <f t="shared" si="3"/>
        <v>36097000</v>
      </c>
      <c r="Z10" s="77"/>
      <c r="AA10" s="77">
        <f>ROUND(V10,-3)</f>
        <v>851760000</v>
      </c>
      <c r="AB10" s="77"/>
      <c r="AC10" s="77">
        <f t="shared" si="5"/>
        <v>0</v>
      </c>
      <c r="AD10" s="77">
        <f>ROUND(X10,-3)</f>
        <v>11706000</v>
      </c>
    </row>
    <row r="11" spans="2:31" x14ac:dyDescent="0.3">
      <c r="B11" s="8" t="s">
        <v>23</v>
      </c>
      <c r="C11" s="90">
        <v>0</v>
      </c>
      <c r="D11" s="90">
        <v>0</v>
      </c>
      <c r="G11" t="s">
        <v>357</v>
      </c>
      <c r="H11" s="104">
        <v>71659230.650000006</v>
      </c>
      <c r="I11" s="104">
        <v>1069733.2731999999</v>
      </c>
      <c r="J11" s="104"/>
      <c r="K11" s="16">
        <f t="shared" si="7"/>
        <v>72728963.923200011</v>
      </c>
      <c r="L11" s="16">
        <f t="shared" si="8"/>
        <v>71659230.650000006</v>
      </c>
      <c r="M11" s="76">
        <f t="shared" si="9"/>
        <v>72729000</v>
      </c>
      <c r="N11" s="76">
        <f t="shared" si="10"/>
        <v>71659000</v>
      </c>
      <c r="O11" s="16">
        <f t="shared" si="11"/>
        <v>70249952.970000014</v>
      </c>
      <c r="P11" s="109">
        <v>2479010.9531999999</v>
      </c>
      <c r="Q11" s="16">
        <f t="shared" si="0"/>
        <v>2479010.9531999999</v>
      </c>
      <c r="R11" s="109">
        <v>0</v>
      </c>
      <c r="S11" s="109">
        <v>0</v>
      </c>
      <c r="U11" s="77">
        <f t="shared" si="12"/>
        <v>2479010.9531999999</v>
      </c>
      <c r="V11" s="77">
        <f t="shared" si="1"/>
        <v>70249952.970000014</v>
      </c>
      <c r="W11" s="77">
        <f t="shared" si="13"/>
        <v>0</v>
      </c>
      <c r="X11" s="77">
        <f t="shared" si="2"/>
        <v>1069733.2731999999</v>
      </c>
      <c r="Y11" s="77">
        <f t="shared" si="3"/>
        <v>2479000</v>
      </c>
      <c r="Z11" s="77"/>
      <c r="AA11" s="77">
        <f t="shared" si="4"/>
        <v>70250000</v>
      </c>
      <c r="AB11" s="77"/>
      <c r="AC11" s="77">
        <f t="shared" si="5"/>
        <v>0</v>
      </c>
      <c r="AD11" s="77">
        <f t="shared" si="6"/>
        <v>1070000</v>
      </c>
    </row>
    <row r="12" spans="2:31" x14ac:dyDescent="0.3">
      <c r="B12" s="8" t="s">
        <v>24</v>
      </c>
      <c r="C12" s="90">
        <v>0</v>
      </c>
      <c r="D12" s="90">
        <v>0</v>
      </c>
      <c r="G12" t="s">
        <v>358</v>
      </c>
      <c r="H12" s="104">
        <v>414959740.55000001</v>
      </c>
      <c r="I12" s="104">
        <v>5473442.6523000011</v>
      </c>
      <c r="J12" s="104"/>
      <c r="K12" s="16">
        <f t="shared" si="7"/>
        <v>420433183.20230001</v>
      </c>
      <c r="L12" s="16">
        <f t="shared" si="8"/>
        <v>414959740.55000001</v>
      </c>
      <c r="M12" s="76">
        <f t="shared" si="9"/>
        <v>420433000</v>
      </c>
      <c r="N12" s="76">
        <f t="shared" si="10"/>
        <v>414960000</v>
      </c>
      <c r="O12" s="16">
        <f t="shared" si="11"/>
        <v>410867928.69999999</v>
      </c>
      <c r="P12" s="109">
        <v>9565254.5023000017</v>
      </c>
      <c r="Q12" s="16">
        <f t="shared" si="0"/>
        <v>9565254.5023000017</v>
      </c>
      <c r="R12" s="109">
        <v>0</v>
      </c>
      <c r="S12" s="109">
        <v>0</v>
      </c>
      <c r="T12" s="17"/>
      <c r="U12" s="77">
        <f t="shared" si="12"/>
        <v>9565254.5023000017</v>
      </c>
      <c r="V12" s="77">
        <f t="shared" si="1"/>
        <v>410867928.69999999</v>
      </c>
      <c r="W12" s="77">
        <f t="shared" si="13"/>
        <v>0</v>
      </c>
      <c r="X12" s="77">
        <f t="shared" si="2"/>
        <v>5473442.6523000011</v>
      </c>
      <c r="Y12" s="77">
        <f t="shared" si="3"/>
        <v>9565000</v>
      </c>
      <c r="Z12" s="77"/>
      <c r="AA12" s="77">
        <f t="shared" si="4"/>
        <v>410868000</v>
      </c>
      <c r="AB12" s="77"/>
      <c r="AC12" s="77">
        <f t="shared" si="5"/>
        <v>0</v>
      </c>
      <c r="AD12" s="77">
        <f t="shared" si="6"/>
        <v>5473000</v>
      </c>
    </row>
    <row r="13" spans="2:31" x14ac:dyDescent="0.3">
      <c r="B13" s="8" t="s">
        <v>25</v>
      </c>
      <c r="C13" s="90">
        <v>0</v>
      </c>
      <c r="D13" s="90">
        <v>0</v>
      </c>
      <c r="G13" t="s">
        <v>360</v>
      </c>
      <c r="H13" s="104">
        <v>127040622.70999998</v>
      </c>
      <c r="I13" s="104">
        <v>946654.58659999992</v>
      </c>
      <c r="J13" s="104"/>
      <c r="K13" s="16">
        <f t="shared" si="7"/>
        <v>127987277.29659998</v>
      </c>
      <c r="L13" s="16">
        <f t="shared" si="8"/>
        <v>127040622.70999998</v>
      </c>
      <c r="M13" s="76">
        <f t="shared" si="9"/>
        <v>127987000</v>
      </c>
      <c r="N13" s="76">
        <f t="shared" si="10"/>
        <v>127041000</v>
      </c>
      <c r="O13" s="16">
        <f t="shared" si="11"/>
        <v>126213547.57999998</v>
      </c>
      <c r="P13" s="109">
        <v>1773729.7165999999</v>
      </c>
      <c r="Q13" s="16">
        <f t="shared" si="0"/>
        <v>1773729.7165999999</v>
      </c>
      <c r="R13" s="109">
        <v>0</v>
      </c>
      <c r="S13" s="109">
        <v>0</v>
      </c>
      <c r="U13" s="77">
        <f t="shared" si="12"/>
        <v>1773729.7165999999</v>
      </c>
      <c r="V13" s="77">
        <f t="shared" si="1"/>
        <v>126213547.57999998</v>
      </c>
      <c r="W13" s="77">
        <f t="shared" si="13"/>
        <v>0</v>
      </c>
      <c r="X13" s="77">
        <f t="shared" si="2"/>
        <v>946654.58659999992</v>
      </c>
      <c r="Y13" s="77">
        <f t="shared" si="3"/>
        <v>1774000</v>
      </c>
      <c r="Z13" s="77"/>
      <c r="AA13" s="77">
        <f t="shared" si="4"/>
        <v>126214000</v>
      </c>
      <c r="AB13" s="77"/>
      <c r="AC13" s="77">
        <f t="shared" si="5"/>
        <v>0</v>
      </c>
      <c r="AD13" s="77">
        <f t="shared" si="6"/>
        <v>947000</v>
      </c>
    </row>
    <row r="14" spans="2:31" x14ac:dyDescent="0.3">
      <c r="B14" s="8" t="s">
        <v>26</v>
      </c>
      <c r="C14" s="90">
        <v>0</v>
      </c>
      <c r="D14" s="90">
        <v>0</v>
      </c>
      <c r="G14" t="s">
        <v>415</v>
      </c>
      <c r="H14" s="104">
        <v>90239474.639999956</v>
      </c>
      <c r="I14" s="104">
        <v>2663606.4299999997</v>
      </c>
      <c r="J14" s="104"/>
      <c r="K14" s="16">
        <f t="shared" si="7"/>
        <v>92903081.069999963</v>
      </c>
      <c r="L14" s="16">
        <f t="shared" si="8"/>
        <v>90239474.639999956</v>
      </c>
      <c r="M14" s="76">
        <f t="shared" si="9"/>
        <v>92903000</v>
      </c>
      <c r="N14" s="76">
        <f t="shared" si="10"/>
        <v>90239000</v>
      </c>
      <c r="O14" s="16">
        <f t="shared" si="11"/>
        <v>79555315.849999964</v>
      </c>
      <c r="P14" s="109">
        <v>13347765.219999999</v>
      </c>
      <c r="Q14" s="16">
        <f t="shared" si="0"/>
        <v>13347765.219999999</v>
      </c>
      <c r="R14" s="109">
        <v>0</v>
      </c>
      <c r="S14" s="109"/>
      <c r="U14" s="77">
        <f t="shared" ref="U14:U16" si="14">Q14+R14+J14</f>
        <v>13347765.219999999</v>
      </c>
      <c r="V14" s="77">
        <f t="shared" ref="V14:V16" si="15">O14</f>
        <v>79555315.849999964</v>
      </c>
      <c r="W14" s="77">
        <f t="shared" ref="W14:W16" si="16">S14</f>
        <v>0</v>
      </c>
      <c r="X14" s="77">
        <f t="shared" ref="X14:X16" si="17">J14+I14</f>
        <v>2663606.4299999997</v>
      </c>
      <c r="Y14" s="77">
        <f t="shared" ref="Y14:Y16" si="18">ROUND(U14,-3)</f>
        <v>13348000</v>
      </c>
      <c r="Z14" s="77"/>
      <c r="AA14" s="77">
        <f t="shared" ref="AA14:AA16" si="19">ROUND(V14,-3)</f>
        <v>79555000</v>
      </c>
      <c r="AB14" s="77"/>
      <c r="AC14" s="77">
        <f t="shared" ref="AC14:AC16" si="20">ROUND(W14,-3)</f>
        <v>0</v>
      </c>
      <c r="AD14" s="77">
        <f t="shared" ref="AD14:AD16" si="21">ROUND(X14,-3)</f>
        <v>2664000</v>
      </c>
    </row>
    <row r="15" spans="2:31" x14ac:dyDescent="0.3">
      <c r="B15" s="8" t="s">
        <v>27</v>
      </c>
      <c r="C15" s="90">
        <v>0</v>
      </c>
      <c r="D15" s="90">
        <v>0</v>
      </c>
      <c r="G15" t="s">
        <v>404</v>
      </c>
      <c r="H15" s="104">
        <v>206168402.65000001</v>
      </c>
      <c r="I15" s="104">
        <v>2800655.8500999999</v>
      </c>
      <c r="J15" s="104"/>
      <c r="K15" s="16">
        <f t="shared" ref="K15" si="22">SUM(H15:J15)</f>
        <v>208969058.50010002</v>
      </c>
      <c r="L15" s="16">
        <f t="shared" ref="L15" si="23">H15</f>
        <v>206168402.65000001</v>
      </c>
      <c r="M15" s="76">
        <f t="shared" ref="M15" si="24">ROUND(K15,-3)</f>
        <v>208969000</v>
      </c>
      <c r="N15" s="76">
        <f t="shared" ref="N15" si="25">ROUND(L15,-3)</f>
        <v>206168000</v>
      </c>
      <c r="O15" s="16">
        <f t="shared" si="11"/>
        <v>177794601.60000002</v>
      </c>
      <c r="P15" s="109">
        <v>31174456.9001</v>
      </c>
      <c r="Q15" s="16">
        <f t="shared" ref="Q15" si="26">P15-S15</f>
        <v>31174456.9001</v>
      </c>
      <c r="R15" s="109">
        <v>0</v>
      </c>
      <c r="S15" s="109">
        <v>0</v>
      </c>
      <c r="U15" s="77">
        <f t="shared" si="14"/>
        <v>31174456.9001</v>
      </c>
      <c r="V15" s="77">
        <f t="shared" si="15"/>
        <v>177794601.60000002</v>
      </c>
      <c r="W15" s="77">
        <f t="shared" si="16"/>
        <v>0</v>
      </c>
      <c r="X15" s="77">
        <f t="shared" si="17"/>
        <v>2800655.8500999999</v>
      </c>
      <c r="Y15" s="77">
        <f t="shared" si="18"/>
        <v>31174000</v>
      </c>
      <c r="Z15" s="77"/>
      <c r="AA15" s="77">
        <f t="shared" si="19"/>
        <v>177795000</v>
      </c>
      <c r="AB15" s="77"/>
      <c r="AC15" s="77">
        <f t="shared" si="20"/>
        <v>0</v>
      </c>
      <c r="AD15" s="77">
        <f t="shared" si="21"/>
        <v>2801000</v>
      </c>
    </row>
    <row r="16" spans="2:31" ht="15" thickBot="1" x14ac:dyDescent="0.35">
      <c r="B16" s="8" t="s">
        <v>30</v>
      </c>
      <c r="C16" s="90">
        <v>0</v>
      </c>
      <c r="D16" s="90">
        <v>0</v>
      </c>
      <c r="G16" s="3" t="s">
        <v>359</v>
      </c>
      <c r="H16" s="105"/>
      <c r="I16" s="105"/>
      <c r="J16" s="105">
        <v>196784.47000000003</v>
      </c>
      <c r="K16" s="106">
        <f>SUM(H16:J16)</f>
        <v>196784.47000000003</v>
      </c>
      <c r="L16" s="106">
        <f>H16</f>
        <v>0</v>
      </c>
      <c r="M16" s="107">
        <f>ROUND(K16,-3)</f>
        <v>197000</v>
      </c>
      <c r="N16" s="107">
        <f>ROUND(L16,-3)</f>
        <v>0</v>
      </c>
      <c r="O16" s="106">
        <f t="shared" si="11"/>
        <v>0</v>
      </c>
      <c r="P16" s="105">
        <v>196784.47000000003</v>
      </c>
      <c r="Q16" s="106"/>
      <c r="R16" s="110"/>
      <c r="S16" s="110"/>
      <c r="T16" s="3"/>
      <c r="U16" s="108">
        <f t="shared" si="14"/>
        <v>196784.47000000003</v>
      </c>
      <c r="V16" s="108">
        <f t="shared" si="15"/>
        <v>0</v>
      </c>
      <c r="W16" s="108">
        <f t="shared" si="16"/>
        <v>0</v>
      </c>
      <c r="X16" s="108">
        <f t="shared" si="17"/>
        <v>196784.47000000003</v>
      </c>
      <c r="Y16" s="108">
        <f t="shared" si="18"/>
        <v>197000</v>
      </c>
      <c r="Z16" s="108"/>
      <c r="AA16" s="108">
        <f t="shared" si="19"/>
        <v>0</v>
      </c>
      <c r="AB16" s="108"/>
      <c r="AC16" s="108">
        <f t="shared" si="20"/>
        <v>0</v>
      </c>
      <c r="AD16" s="108">
        <f t="shared" si="21"/>
        <v>197000</v>
      </c>
      <c r="AE16" s="3"/>
    </row>
    <row r="17" spans="2:19" ht="15" thickTop="1" x14ac:dyDescent="0.3">
      <c r="C17" s="77"/>
      <c r="G17" t="s">
        <v>363</v>
      </c>
      <c r="H17" s="76">
        <f>SUM(H9:H16)</f>
        <v>1991748507.3546</v>
      </c>
      <c r="I17" s="76">
        <f>SUM(I9:I16)</f>
        <v>24999927.862199999</v>
      </c>
      <c r="J17" s="76">
        <f>SUM(J9:J16)</f>
        <v>196784.47000000003</v>
      </c>
      <c r="K17" s="76">
        <f>SUM(K9:K16)</f>
        <v>2016945219.6867998</v>
      </c>
      <c r="L17" s="76">
        <f>SUM(L9:L16)</f>
        <v>1991748507.3546</v>
      </c>
      <c r="M17" s="76">
        <f>ROUND(K17,-3)</f>
        <v>2016945000</v>
      </c>
      <c r="N17" s="76">
        <f>ROUND(L17,-3)</f>
        <v>1991749000</v>
      </c>
      <c r="O17" s="76">
        <f>SUM(O9:O16)</f>
        <v>1917625597.2745996</v>
      </c>
      <c r="P17" s="76">
        <f>SUM(P9:P16)</f>
        <v>99319622.412200004</v>
      </c>
      <c r="Q17" s="76">
        <f>SUM(Q9:Q16)</f>
        <v>99122837.942200005</v>
      </c>
      <c r="R17" s="16">
        <f>SUM(R9:R16)</f>
        <v>0</v>
      </c>
      <c r="S17" s="16">
        <f>SUM(S9:S16)</f>
        <v>0</v>
      </c>
    </row>
    <row r="18" spans="2:19" s="3" customFormat="1" ht="15" thickBot="1" x14ac:dyDescent="0.35"/>
    <row r="19" spans="2:19" ht="15" thickTop="1" x14ac:dyDescent="0.3"/>
    <row r="20" spans="2:19" ht="15" thickBot="1" x14ac:dyDescent="0.35">
      <c r="L20" t="s">
        <v>383</v>
      </c>
    </row>
    <row r="21" spans="2:19" ht="15.6" x14ac:dyDescent="0.3">
      <c r="B21" s="6" t="s">
        <v>31</v>
      </c>
      <c r="L21" s="118" t="s">
        <v>384</v>
      </c>
      <c r="M21" s="119">
        <v>240336.82</v>
      </c>
    </row>
    <row r="22" spans="2:19" x14ac:dyDescent="0.3">
      <c r="B22" s="10" t="s">
        <v>147</v>
      </c>
      <c r="L22" s="120" t="s">
        <v>385</v>
      </c>
      <c r="M22" s="121">
        <v>598015708.33333325</v>
      </c>
    </row>
    <row r="23" spans="2:19" x14ac:dyDescent="0.3">
      <c r="B23" s="10" t="s">
        <v>148</v>
      </c>
      <c r="L23" s="120" t="s">
        <v>386</v>
      </c>
      <c r="M23" s="121">
        <v>325054.45749373961</v>
      </c>
    </row>
    <row r="24" spans="2:19" ht="15" thickBot="1" x14ac:dyDescent="0.35">
      <c r="B24" s="10" t="s">
        <v>149</v>
      </c>
      <c r="L24" s="122" t="s">
        <v>387</v>
      </c>
      <c r="M24" s="123">
        <v>316001352.07117379</v>
      </c>
    </row>
    <row r="25" spans="2:19" x14ac:dyDescent="0.3">
      <c r="M25" s="16"/>
    </row>
    <row r="26" spans="2:19" x14ac:dyDescent="0.3">
      <c r="B26" s="5" t="s">
        <v>33</v>
      </c>
      <c r="C26" s="5" t="s">
        <v>32</v>
      </c>
    </row>
    <row r="27" spans="2:19" ht="91.5" customHeight="1" x14ac:dyDescent="0.3">
      <c r="B27" s="97" t="s">
        <v>400</v>
      </c>
      <c r="C27" s="135" t="s">
        <v>414</v>
      </c>
      <c r="D27" s="136"/>
      <c r="E27" s="136"/>
      <c r="F27" s="136"/>
      <c r="G27" s="136"/>
      <c r="H27" s="136"/>
      <c r="I27" s="136"/>
      <c r="J27" s="137"/>
    </row>
    <row r="28" spans="2:19" ht="66" customHeight="1" x14ac:dyDescent="0.3">
      <c r="B28" s="97" t="s">
        <v>419</v>
      </c>
      <c r="C28" s="135" t="s">
        <v>420</v>
      </c>
      <c r="D28" s="136"/>
      <c r="E28" s="136"/>
      <c r="F28" s="136"/>
      <c r="G28" s="136"/>
      <c r="H28" s="136"/>
      <c r="I28" s="136"/>
      <c r="J28" s="137"/>
    </row>
    <row r="30" spans="2:19" x14ac:dyDescent="0.3">
      <c r="B30" s="77"/>
      <c r="C30" s="77"/>
      <c r="L30" s="77"/>
    </row>
    <row r="31" spans="2:19" x14ac:dyDescent="0.3">
      <c r="L31" s="77"/>
    </row>
    <row r="32" spans="2:19" x14ac:dyDescent="0.3">
      <c r="L32" s="77"/>
    </row>
    <row r="33" spans="12:12" x14ac:dyDescent="0.3">
      <c r="L33" s="77"/>
    </row>
    <row r="34" spans="12:12" x14ac:dyDescent="0.3">
      <c r="L34" s="77"/>
    </row>
    <row r="35" spans="12:12" x14ac:dyDescent="0.3">
      <c r="L35" s="77"/>
    </row>
    <row r="36" spans="12:12" x14ac:dyDescent="0.3">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9" zoomScaleNormal="100" workbookViewId="0">
      <selection activeCell="G97" sqref="G97:G112"/>
    </sheetView>
  </sheetViews>
  <sheetFormatPr defaultRowHeight="14.4" x14ac:dyDescent="0.3"/>
  <cols>
    <col min="1" max="1" width="14.88671875" bestFit="1" customWidth="1"/>
    <col min="2" max="2" width="68.44140625" customWidth="1"/>
    <col min="3" max="3" width="44.6640625" customWidth="1"/>
    <col min="4" max="4" width="1.33203125" customWidth="1"/>
    <col min="5" max="5" width="13.33203125" customWidth="1"/>
    <col min="6" max="11" width="14.5546875" customWidth="1"/>
    <col min="12" max="12" width="22.109375" bestFit="1" customWidth="1"/>
    <col min="13" max="14" width="16.6640625" customWidth="1"/>
    <col min="15" max="15" width="15.33203125" customWidth="1"/>
    <col min="16" max="16" width="13.109375" customWidth="1"/>
    <col min="23" max="23" width="12" bestFit="1" customWidth="1"/>
  </cols>
  <sheetData>
    <row r="1" spans="1:3" ht="18" x14ac:dyDescent="0.35">
      <c r="A1" t="s">
        <v>151</v>
      </c>
      <c r="B1" s="7" t="s">
        <v>34</v>
      </c>
    </row>
    <row r="2" spans="1:3" x14ac:dyDescent="0.3">
      <c r="B2" s="1" t="s">
        <v>50</v>
      </c>
    </row>
    <row r="4" spans="1:3" x14ac:dyDescent="0.3">
      <c r="B4" s="5" t="s">
        <v>51</v>
      </c>
    </row>
    <row r="5" spans="1:3" x14ac:dyDescent="0.3">
      <c r="B5" s="5"/>
    </row>
    <row r="6" spans="1:3" x14ac:dyDescent="0.3">
      <c r="B6" s="12" t="s">
        <v>66</v>
      </c>
      <c r="C6" s="43" t="s">
        <v>150</v>
      </c>
    </row>
    <row r="7" spans="1:3" x14ac:dyDescent="0.3">
      <c r="B7" s="12" t="s">
        <v>35</v>
      </c>
      <c r="C7" s="43" t="s">
        <v>151</v>
      </c>
    </row>
    <row r="8" spans="1:3" x14ac:dyDescent="0.3">
      <c r="B8" s="12" t="s">
        <v>36</v>
      </c>
      <c r="C8" s="2"/>
    </row>
    <row r="9" spans="1:3" x14ac:dyDescent="0.3">
      <c r="B9" s="12" t="s">
        <v>37</v>
      </c>
      <c r="C9" s="2"/>
    </row>
    <row r="13" spans="1:3" x14ac:dyDescent="0.3">
      <c r="B13" t="s">
        <v>67</v>
      </c>
    </row>
    <row r="14" spans="1:3" x14ac:dyDescent="0.3">
      <c r="B14" t="s">
        <v>38</v>
      </c>
      <c r="C14" s="51" t="s">
        <v>152</v>
      </c>
    </row>
    <row r="15" spans="1:3" x14ac:dyDescent="0.3">
      <c r="B15" t="s">
        <v>52</v>
      </c>
    </row>
    <row r="18" spans="2:3" x14ac:dyDescent="0.3">
      <c r="B18" t="s">
        <v>68</v>
      </c>
    </row>
    <row r="19" spans="2:3" x14ac:dyDescent="0.3">
      <c r="B19" t="s">
        <v>44</v>
      </c>
      <c r="C19" s="51" t="s">
        <v>153</v>
      </c>
    </row>
    <row r="20" spans="2:3" x14ac:dyDescent="0.3">
      <c r="B20" t="s">
        <v>45</v>
      </c>
    </row>
    <row r="21" spans="2:3" x14ac:dyDescent="0.3">
      <c r="B21" s="1" t="s">
        <v>46</v>
      </c>
    </row>
    <row r="22" spans="2:3" x14ac:dyDescent="0.3">
      <c r="B22" s="1"/>
    </row>
    <row r="23" spans="2:3" x14ac:dyDescent="0.3">
      <c r="B23" s="1"/>
    </row>
    <row r="24" spans="2:3" x14ac:dyDescent="0.3">
      <c r="B24" t="s">
        <v>39</v>
      </c>
    </row>
    <row r="25" spans="2:3" x14ac:dyDescent="0.3">
      <c r="B25" t="s">
        <v>40</v>
      </c>
      <c r="C25" s="2"/>
    </row>
    <row r="26" spans="2:3" x14ac:dyDescent="0.3">
      <c r="B26" t="s">
        <v>41</v>
      </c>
      <c r="C26" s="2"/>
    </row>
    <row r="27" spans="2:3" x14ac:dyDescent="0.3">
      <c r="B27" t="s">
        <v>42</v>
      </c>
      <c r="C27" s="2"/>
    </row>
    <row r="28" spans="2:3" x14ac:dyDescent="0.3">
      <c r="B28" t="s">
        <v>43</v>
      </c>
      <c r="C28" s="2"/>
    </row>
    <row r="30" spans="2:3" s="3" customFormat="1" ht="15" thickBot="1" x14ac:dyDescent="0.35"/>
    <row r="31" spans="2:3" ht="15" thickTop="1" x14ac:dyDescent="0.3"/>
    <row r="32" spans="2:3" ht="15.6" x14ac:dyDescent="0.3">
      <c r="B32" s="6" t="s">
        <v>53</v>
      </c>
    </row>
    <row r="33" spans="2:5" x14ac:dyDescent="0.3">
      <c r="E33" s="1" t="s">
        <v>54</v>
      </c>
    </row>
    <row r="34" spans="2:5" x14ac:dyDescent="0.3">
      <c r="E34" s="1" t="s">
        <v>47</v>
      </c>
    </row>
    <row r="35" spans="2:5" x14ac:dyDescent="0.3">
      <c r="B35" t="s">
        <v>69</v>
      </c>
      <c r="C35" s="91">
        <f>'Items B &amp; C'!M9</f>
        <v>205870000</v>
      </c>
      <c r="E35" s="1" t="s">
        <v>48</v>
      </c>
    </row>
    <row r="36" spans="2:5" x14ac:dyDescent="0.3">
      <c r="B36" t="s">
        <v>70</v>
      </c>
      <c r="C36" s="91">
        <f>'Items B &amp; C'!N9</f>
        <v>205530000</v>
      </c>
      <c r="E36" s="1" t="s">
        <v>55</v>
      </c>
    </row>
    <row r="37" spans="2:5" x14ac:dyDescent="0.3">
      <c r="C37" s="18"/>
      <c r="E37" s="1"/>
    </row>
    <row r="38" spans="2:5" x14ac:dyDescent="0.3">
      <c r="C38" s="18"/>
      <c r="E38" s="1"/>
    </row>
    <row r="39" spans="2:5" x14ac:dyDescent="0.3">
      <c r="B39" t="s">
        <v>71</v>
      </c>
      <c r="C39" s="51">
        <v>0</v>
      </c>
      <c r="E39" s="1" t="s">
        <v>49</v>
      </c>
    </row>
    <row r="40" spans="2:5" x14ac:dyDescent="0.3">
      <c r="B40" t="s">
        <v>72</v>
      </c>
      <c r="C40" s="51">
        <v>0</v>
      </c>
      <c r="E40" s="1" t="s">
        <v>56</v>
      </c>
    </row>
    <row r="41" spans="2:5" x14ac:dyDescent="0.3">
      <c r="C41" s="19"/>
    </row>
    <row r="42" spans="2:5" x14ac:dyDescent="0.3">
      <c r="B42" t="s">
        <v>154</v>
      </c>
      <c r="C42" s="19"/>
    </row>
    <row r="43" spans="2:5" x14ac:dyDescent="0.3">
      <c r="B43" t="s">
        <v>57</v>
      </c>
      <c r="C43" s="51">
        <v>0</v>
      </c>
      <c r="E43" s="1" t="s">
        <v>59</v>
      </c>
    </row>
    <row r="44" spans="2:5" x14ac:dyDescent="0.3">
      <c r="B44" t="s">
        <v>62</v>
      </c>
      <c r="C44" s="92">
        <v>0</v>
      </c>
      <c r="E44" s="1" t="s">
        <v>60</v>
      </c>
    </row>
    <row r="45" spans="2:5" x14ac:dyDescent="0.3">
      <c r="B45" t="s">
        <v>63</v>
      </c>
      <c r="C45" s="92">
        <v>0</v>
      </c>
    </row>
    <row r="46" spans="2:5" x14ac:dyDescent="0.3">
      <c r="B46" t="s">
        <v>64</v>
      </c>
      <c r="C46" s="92">
        <v>0</v>
      </c>
      <c r="E46" s="1" t="s">
        <v>58</v>
      </c>
    </row>
    <row r="47" spans="2:5" x14ac:dyDescent="0.3">
      <c r="B47" t="s">
        <v>65</v>
      </c>
      <c r="C47" s="92">
        <v>0</v>
      </c>
    </row>
    <row r="48" spans="2:5" x14ac:dyDescent="0.3">
      <c r="C48" s="19"/>
    </row>
    <row r="49" spans="2:14" x14ac:dyDescent="0.3">
      <c r="C49" s="19"/>
    </row>
    <row r="50" spans="2:14" x14ac:dyDescent="0.3">
      <c r="B50" t="s">
        <v>61</v>
      </c>
      <c r="C50" s="51" t="s">
        <v>153</v>
      </c>
    </row>
    <row r="51" spans="2:14" x14ac:dyDescent="0.3">
      <c r="B51" t="s">
        <v>73</v>
      </c>
      <c r="C51" s="13"/>
    </row>
    <row r="54" spans="2:14" x14ac:dyDescent="0.3">
      <c r="B54" t="s">
        <v>74</v>
      </c>
    </row>
    <row r="55" spans="2:14" x14ac:dyDescent="0.3">
      <c r="B55" t="s">
        <v>75</v>
      </c>
    </row>
    <row r="56" spans="2:14" x14ac:dyDescent="0.3">
      <c r="B56" t="s">
        <v>76</v>
      </c>
    </row>
    <row r="57" spans="2:14" x14ac:dyDescent="0.3">
      <c r="B57" t="s">
        <v>77</v>
      </c>
    </row>
    <row r="59" spans="2:14" x14ac:dyDescent="0.3">
      <c r="C59" t="s">
        <v>80</v>
      </c>
      <c r="E59" t="s">
        <v>81</v>
      </c>
      <c r="F59" t="s">
        <v>82</v>
      </c>
      <c r="G59" t="s">
        <v>83</v>
      </c>
    </row>
    <row r="60" spans="2:14" x14ac:dyDescent="0.3">
      <c r="B60" t="s">
        <v>78</v>
      </c>
      <c r="C60" s="93">
        <f>'Items B &amp; C'!Y9</f>
        <v>4686000</v>
      </c>
      <c r="D60" s="76"/>
      <c r="E60" s="93">
        <f>'Items B &amp; C'!AA9</f>
        <v>201184000</v>
      </c>
      <c r="F60" s="94">
        <v>0</v>
      </c>
      <c r="G60" s="94">
        <v>0</v>
      </c>
      <c r="N60" s="30"/>
    </row>
    <row r="61" spans="2:14" x14ac:dyDescent="0.3">
      <c r="B61" t="s">
        <v>79</v>
      </c>
      <c r="C61" s="93">
        <f>'Items B &amp; C'!AD9</f>
        <v>340000</v>
      </c>
      <c r="D61" s="76"/>
      <c r="E61" s="94">
        <v>0</v>
      </c>
      <c r="F61" s="94">
        <v>0</v>
      </c>
      <c r="G61" s="94">
        <v>0</v>
      </c>
      <c r="N61" s="30"/>
    </row>
    <row r="64" spans="2:14" x14ac:dyDescent="0.3">
      <c r="B64" t="s">
        <v>88</v>
      </c>
      <c r="E64" s="1" t="s">
        <v>86</v>
      </c>
    </row>
    <row r="65" spans="2:5" x14ac:dyDescent="0.3">
      <c r="B65" t="s">
        <v>85</v>
      </c>
      <c r="C65" s="112">
        <v>100</v>
      </c>
      <c r="E65" s="1" t="s">
        <v>87</v>
      </c>
    </row>
    <row r="66" spans="2:5" x14ac:dyDescent="0.3">
      <c r="B66" t="s">
        <v>84</v>
      </c>
      <c r="C66" s="87"/>
    </row>
    <row r="67" spans="2:5" x14ac:dyDescent="0.3">
      <c r="C67" s="87"/>
    </row>
    <row r="68" spans="2:5" x14ac:dyDescent="0.3">
      <c r="C68" s="87"/>
    </row>
    <row r="69" spans="2:5" x14ac:dyDescent="0.3">
      <c r="B69" t="s">
        <v>89</v>
      </c>
      <c r="C69" s="87"/>
    </row>
    <row r="70" spans="2:5" x14ac:dyDescent="0.3">
      <c r="B70" t="s">
        <v>90</v>
      </c>
      <c r="C70" s="112">
        <v>0</v>
      </c>
    </row>
    <row r="71" spans="2:5" x14ac:dyDescent="0.3">
      <c r="B71" t="s">
        <v>91</v>
      </c>
      <c r="C71" s="112">
        <v>0</v>
      </c>
    </row>
    <row r="72" spans="2:5" x14ac:dyDescent="0.3">
      <c r="B72" t="s">
        <v>92</v>
      </c>
      <c r="C72" s="112">
        <v>0</v>
      </c>
    </row>
    <row r="73" spans="2:5" x14ac:dyDescent="0.3">
      <c r="B73" t="s">
        <v>93</v>
      </c>
      <c r="C73" s="112">
        <v>89</v>
      </c>
      <c r="E73" s="1" t="s">
        <v>103</v>
      </c>
    </row>
    <row r="74" spans="2:5" x14ac:dyDescent="0.3">
      <c r="B74" t="s">
        <v>94</v>
      </c>
      <c r="C74" s="112">
        <v>0</v>
      </c>
      <c r="E74" s="1" t="s">
        <v>104</v>
      </c>
    </row>
    <row r="75" spans="2:5" x14ac:dyDescent="0.3">
      <c r="B75" t="s">
        <v>95</v>
      </c>
      <c r="C75" s="112">
        <v>0</v>
      </c>
      <c r="E75" s="1" t="s">
        <v>105</v>
      </c>
    </row>
    <row r="76" spans="2:5" x14ac:dyDescent="0.3">
      <c r="B76" t="s">
        <v>96</v>
      </c>
      <c r="C76" s="112">
        <v>11</v>
      </c>
      <c r="E76" s="1" t="s">
        <v>106</v>
      </c>
    </row>
    <row r="77" spans="2:5" x14ac:dyDescent="0.3">
      <c r="B77" t="s">
        <v>97</v>
      </c>
      <c r="C77" s="112">
        <v>0</v>
      </c>
    </row>
    <row r="78" spans="2:5" x14ac:dyDescent="0.3">
      <c r="B78" t="s">
        <v>98</v>
      </c>
      <c r="C78" s="112">
        <v>0</v>
      </c>
    </row>
    <row r="79" spans="2:5" x14ac:dyDescent="0.3">
      <c r="B79" t="s">
        <v>101</v>
      </c>
      <c r="C79" s="112">
        <v>0</v>
      </c>
    </row>
    <row r="80" spans="2:5" x14ac:dyDescent="0.3">
      <c r="B80" t="s">
        <v>99</v>
      </c>
      <c r="C80" s="112">
        <v>0</v>
      </c>
    </row>
    <row r="81" spans="2:20" x14ac:dyDescent="0.3">
      <c r="B81" t="s">
        <v>100</v>
      </c>
      <c r="C81" s="112">
        <v>0</v>
      </c>
    </row>
    <row r="82" spans="2:20" x14ac:dyDescent="0.3">
      <c r="B82" t="s">
        <v>102</v>
      </c>
      <c r="C82" s="112">
        <v>0</v>
      </c>
    </row>
    <row r="83" spans="2:20" x14ac:dyDescent="0.3">
      <c r="B83" t="s">
        <v>155</v>
      </c>
      <c r="C83" s="112">
        <v>0</v>
      </c>
    </row>
    <row r="85" spans="2:20" s="3" customFormat="1" ht="15" thickBot="1" x14ac:dyDescent="0.35"/>
    <row r="86" spans="2:20" ht="15" thickTop="1" x14ac:dyDescent="0.3"/>
    <row r="87" spans="2:20" ht="18" x14ac:dyDescent="0.35">
      <c r="B87" s="7" t="s">
        <v>107</v>
      </c>
    </row>
    <row r="89" spans="2:20" x14ac:dyDescent="0.3">
      <c r="B89" t="s">
        <v>108</v>
      </c>
    </row>
    <row r="90" spans="2:20" x14ac:dyDescent="0.3">
      <c r="B90" t="s">
        <v>109</v>
      </c>
    </row>
    <row r="91" spans="2:20" x14ac:dyDescent="0.3">
      <c r="B91" t="s">
        <v>110</v>
      </c>
    </row>
    <row r="92" spans="2:20" x14ac:dyDescent="0.3">
      <c r="B92" t="s">
        <v>111</v>
      </c>
    </row>
    <row r="93" spans="2:20" x14ac:dyDescent="0.3">
      <c r="B93" t="s">
        <v>112</v>
      </c>
    </row>
    <row r="94" spans="2:20" s="28" customFormat="1" x14ac:dyDescent="0.3">
      <c r="H94" t="s">
        <v>348</v>
      </c>
      <c r="I94" s="29" t="s">
        <v>347</v>
      </c>
      <c r="J94" s="29" t="s">
        <v>350</v>
      </c>
      <c r="K94" s="29" t="s">
        <v>349</v>
      </c>
      <c r="M94" s="29"/>
      <c r="N94" s="29"/>
      <c r="O94" s="29"/>
      <c r="P94" s="29"/>
    </row>
    <row r="95" spans="2:20" x14ac:dyDescent="0.3">
      <c r="C95" s="15" t="s">
        <v>130</v>
      </c>
      <c r="E95" s="14" t="s">
        <v>131</v>
      </c>
      <c r="F95" s="14" t="s">
        <v>132</v>
      </c>
      <c r="G95" s="27"/>
      <c r="H95" s="24">
        <v>1</v>
      </c>
      <c r="I95" s="24">
        <v>1</v>
      </c>
      <c r="J95" s="24">
        <f>H95</f>
        <v>1</v>
      </c>
      <c r="K95" s="24">
        <f>I95</f>
        <v>1</v>
      </c>
      <c r="O95" s="23"/>
    </row>
    <row r="96" spans="2:20" x14ac:dyDescent="0.3">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3">
      <c r="B97" t="s">
        <v>114</v>
      </c>
      <c r="C97" s="89">
        <v>44255</v>
      </c>
      <c r="E97" s="95">
        <f t="shared" si="0"/>
        <v>2.0000000000000001E-4</v>
      </c>
      <c r="F97" s="95">
        <f t="shared" si="0"/>
        <v>2.0000000000000001E-4</v>
      </c>
      <c r="G97" s="74"/>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3">
      <c r="B98" t="s">
        <v>115</v>
      </c>
      <c r="C98" s="89">
        <v>44286</v>
      </c>
      <c r="E98" s="95">
        <f t="shared" si="0"/>
        <v>2.0000000000000001E-4</v>
      </c>
      <c r="F98" s="95">
        <f t="shared" si="0"/>
        <v>1E-4</v>
      </c>
      <c r="G98" s="74"/>
      <c r="H98" s="24">
        <v>1.0002234439353868</v>
      </c>
      <c r="I98" s="24">
        <v>1.0001419172289412</v>
      </c>
      <c r="J98" s="24">
        <f t="shared" si="2"/>
        <v>1.0007207395923603</v>
      </c>
      <c r="K98" s="24">
        <f t="shared" si="1"/>
        <v>1.0004866695793766</v>
      </c>
      <c r="L98" s="25"/>
      <c r="N98" s="31"/>
      <c r="O98" s="23"/>
      <c r="P98" s="21"/>
      <c r="R98" s="20"/>
      <c r="S98" s="31"/>
      <c r="T98" s="22"/>
    </row>
    <row r="99" spans="2:20" ht="15" thickBot="1" x14ac:dyDescent="0.35">
      <c r="B99" t="s">
        <v>116</v>
      </c>
      <c r="C99" s="89">
        <v>44286</v>
      </c>
      <c r="E99" s="114">
        <f>ROUND((J99/J95)-1,4)</f>
        <v>6.9999999999999999E-4</v>
      </c>
      <c r="F99" s="114">
        <f>ROUND((K99/K95)-1,4)</f>
        <v>5.0000000000000001E-4</v>
      </c>
      <c r="G99" s="74"/>
      <c r="H99" s="78">
        <v>1</v>
      </c>
      <c r="I99" s="78">
        <v>1</v>
      </c>
      <c r="J99" s="78">
        <f t="shared" si="2"/>
        <v>1.0007207395923603</v>
      </c>
      <c r="K99" s="78">
        <f t="shared" si="1"/>
        <v>1.0004866695793766</v>
      </c>
      <c r="L99" s="25"/>
      <c r="N99" s="31"/>
      <c r="O99" s="23"/>
      <c r="P99" s="11"/>
      <c r="R99" s="20"/>
      <c r="S99" s="31"/>
      <c r="T99" s="22"/>
    </row>
    <row r="100" spans="2:20" ht="15" thickTop="1" x14ac:dyDescent="0.3">
      <c r="B100" t="s">
        <v>117</v>
      </c>
      <c r="C100" s="89">
        <v>44316</v>
      </c>
      <c r="E100" s="113">
        <f t="shared" ref="E100:E102" si="3">ROUND(H100-1,4)</f>
        <v>2.0000000000000001E-4</v>
      </c>
      <c r="F100" s="113">
        <f t="shared" ref="F100:F102" si="4">ROUND(I100-1,4)</f>
        <v>1E-4</v>
      </c>
      <c r="G100" s="74"/>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3">
      <c r="B101" t="s">
        <v>118</v>
      </c>
      <c r="C101" s="89">
        <v>44347</v>
      </c>
      <c r="E101" s="95">
        <f t="shared" si="3"/>
        <v>2.0000000000000001E-4</v>
      </c>
      <c r="F101" s="95">
        <f t="shared" si="4"/>
        <v>1E-4</v>
      </c>
      <c r="G101" s="74"/>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3">
      <c r="B102" t="s">
        <v>119</v>
      </c>
      <c r="C102" s="89">
        <v>44377</v>
      </c>
      <c r="E102" s="95">
        <f t="shared" si="3"/>
        <v>2.0000000000000001E-4</v>
      </c>
      <c r="F102" s="95">
        <f t="shared" si="4"/>
        <v>1E-4</v>
      </c>
      <c r="G102" s="74"/>
      <c r="H102" s="24">
        <v>1.0002314439967748</v>
      </c>
      <c r="I102" s="24">
        <v>1.0001205458862275</v>
      </c>
      <c r="J102" s="24">
        <f t="shared" si="6"/>
        <v>1.00135912901177</v>
      </c>
      <c r="K102" s="24">
        <f t="shared" si="5"/>
        <v>1.0008573091016191</v>
      </c>
      <c r="L102" s="25"/>
      <c r="N102" s="31"/>
      <c r="O102" s="23"/>
      <c r="P102" s="11"/>
      <c r="R102" s="20"/>
      <c r="S102" s="31"/>
      <c r="T102" s="22"/>
    </row>
    <row r="103" spans="2:20" ht="15" thickBot="1" x14ac:dyDescent="0.35">
      <c r="B103" t="s">
        <v>120</v>
      </c>
      <c r="C103" s="89">
        <v>44377</v>
      </c>
      <c r="E103" s="114">
        <f>ROUND((J103/J99)-1,4)</f>
        <v>5.9999999999999995E-4</v>
      </c>
      <c r="F103" s="114">
        <f>ROUND((K103/K99)-1,4)</f>
        <v>4.0000000000000002E-4</v>
      </c>
      <c r="G103" s="74"/>
      <c r="H103" s="78">
        <v>1</v>
      </c>
      <c r="I103" s="78">
        <v>1</v>
      </c>
      <c r="J103" s="78">
        <f t="shared" ref="J103" si="7">J102*H103</f>
        <v>1.00135912901177</v>
      </c>
      <c r="K103" s="78">
        <f t="shared" ref="K103:K106" si="8">K102*I103</f>
        <v>1.0008573091016191</v>
      </c>
      <c r="L103" s="25"/>
      <c r="N103" s="31"/>
      <c r="O103" s="23"/>
      <c r="P103" s="11"/>
      <c r="R103" s="20"/>
      <c r="S103" s="31"/>
      <c r="T103" s="22"/>
    </row>
    <row r="104" spans="2:20" ht="15" thickTop="1" x14ac:dyDescent="0.3">
      <c r="B104" t="s">
        <v>121</v>
      </c>
      <c r="C104" s="89">
        <v>44408</v>
      </c>
      <c r="E104" s="113">
        <f t="shared" ref="E104:E106" si="9">ROUND(H104-1,4)</f>
        <v>2.0000000000000001E-4</v>
      </c>
      <c r="F104" s="113">
        <f t="shared" ref="F104:F106" si="10">ROUND(I104-1,4)</f>
        <v>1E-4</v>
      </c>
      <c r="G104" s="74"/>
      <c r="H104" s="24">
        <v>1.0002477100085583</v>
      </c>
      <c r="I104" s="24">
        <v>1.0001405443492577</v>
      </c>
      <c r="J104" s="24">
        <f>J103*H104</f>
        <v>1.0016071756901874</v>
      </c>
      <c r="K104" s="24">
        <f t="shared" si="8"/>
        <v>1.0009979739408266</v>
      </c>
      <c r="L104" s="25"/>
      <c r="N104" s="31"/>
      <c r="O104" s="23"/>
      <c r="P104" s="21"/>
      <c r="R104" s="20"/>
      <c r="S104" s="31"/>
      <c r="T104" s="22"/>
    </row>
    <row r="105" spans="2:20" x14ac:dyDescent="0.3">
      <c r="B105" t="s">
        <v>122</v>
      </c>
      <c r="C105" s="89">
        <v>44439</v>
      </c>
      <c r="E105" s="95">
        <f t="shared" si="9"/>
        <v>2.9999999999999997E-4</v>
      </c>
      <c r="F105" s="95">
        <f t="shared" si="10"/>
        <v>2.0000000000000001E-4</v>
      </c>
      <c r="G105" s="74"/>
      <c r="H105" s="24">
        <v>1.0002834226825992</v>
      </c>
      <c r="I105" s="24">
        <v>1.000152878043945</v>
      </c>
      <c r="J105" s="24">
        <f t="shared" ref="J105:J107" si="11">J104*H105</f>
        <v>1.0018910538828321</v>
      </c>
      <c r="K105" s="24">
        <f t="shared" si="8"/>
        <v>1.0011510045530756</v>
      </c>
      <c r="L105" s="25"/>
      <c r="N105" s="31"/>
      <c r="O105" s="23"/>
      <c r="P105" s="11"/>
      <c r="R105" s="20"/>
      <c r="S105" s="31"/>
      <c r="T105" s="22"/>
    </row>
    <row r="106" spans="2:20" x14ac:dyDescent="0.3">
      <c r="B106" t="s">
        <v>123</v>
      </c>
      <c r="C106" s="89">
        <v>44469</v>
      </c>
      <c r="E106" s="95">
        <f t="shared" si="9"/>
        <v>2.9999999999999997E-4</v>
      </c>
      <c r="F106" s="95">
        <f t="shared" si="10"/>
        <v>2.0000000000000001E-4</v>
      </c>
      <c r="G106" s="74"/>
      <c r="H106" s="24">
        <v>1.0002779246152331</v>
      </c>
      <c r="I106" s="24">
        <v>1.0001508316335381</v>
      </c>
      <c r="J106" s="24">
        <f t="shared" si="11"/>
        <v>1.0021695040684879</v>
      </c>
      <c r="K106" s="24">
        <f t="shared" si="8"/>
        <v>1.0013020097945107</v>
      </c>
      <c r="L106" s="25"/>
      <c r="N106" s="31"/>
      <c r="O106" s="23"/>
      <c r="P106" s="11"/>
      <c r="R106" s="20"/>
      <c r="S106" s="31"/>
      <c r="T106" s="22"/>
    </row>
    <row r="107" spans="2:20" ht="15" thickBot="1" x14ac:dyDescent="0.35">
      <c r="B107" t="s">
        <v>124</v>
      </c>
      <c r="C107" s="89">
        <v>44469</v>
      </c>
      <c r="E107" s="114">
        <f>ROUND((J107/J103)-1,4)</f>
        <v>8.0000000000000004E-4</v>
      </c>
      <c r="F107" s="114">
        <f>ROUND((K107/K103)-1,4)</f>
        <v>4.0000000000000002E-4</v>
      </c>
      <c r="G107" s="74"/>
      <c r="H107" s="78">
        <v>1</v>
      </c>
      <c r="I107" s="78">
        <v>1</v>
      </c>
      <c r="J107" s="78">
        <f t="shared" si="11"/>
        <v>1.0021695040684879</v>
      </c>
      <c r="K107" s="78">
        <f t="shared" ref="K107:K110" si="12">K106*I107</f>
        <v>1.0013020097945107</v>
      </c>
      <c r="L107" s="25"/>
      <c r="N107" s="31"/>
      <c r="O107" s="23"/>
      <c r="P107" s="21"/>
      <c r="R107" s="20"/>
      <c r="S107" s="31"/>
      <c r="T107" s="22"/>
    </row>
    <row r="108" spans="2:20" ht="15" thickTop="1" x14ac:dyDescent="0.3">
      <c r="B108" t="s">
        <v>125</v>
      </c>
      <c r="C108" s="89">
        <v>44500</v>
      </c>
      <c r="E108" s="113">
        <f t="shared" ref="E108:E110" si="13">ROUND(H108-1,4)</f>
        <v>2.9999999999999997E-4</v>
      </c>
      <c r="F108" s="113">
        <f t="shared" ref="F108:F110" si="14">ROUND(I108-1,4)</f>
        <v>2.0000000000000001E-4</v>
      </c>
      <c r="G108" s="74"/>
      <c r="H108" s="24">
        <v>1.0002744128054812</v>
      </c>
      <c r="I108" s="24">
        <v>1.0001547910464947</v>
      </c>
      <c r="J108" s="24">
        <f t="shared" ref="J108:K112" si="15">J107*H108</f>
        <v>1.0024445122136671</v>
      </c>
      <c r="K108" s="24">
        <f t="shared" si="12"/>
        <v>1.0014570023804641</v>
      </c>
      <c r="L108" s="11"/>
    </row>
    <row r="109" spans="2:20" x14ac:dyDescent="0.3">
      <c r="B109" t="s">
        <v>126</v>
      </c>
      <c r="C109" s="89">
        <v>44530</v>
      </c>
      <c r="E109" s="95">
        <f t="shared" si="13"/>
        <v>2.9999999999999997E-4</v>
      </c>
      <c r="F109" s="95">
        <f t="shared" si="14"/>
        <v>1E-4</v>
      </c>
      <c r="G109" s="74"/>
      <c r="H109" s="24">
        <v>1.0002614229932425</v>
      </c>
      <c r="I109" s="24">
        <v>1.0001479339110373</v>
      </c>
      <c r="J109" s="24">
        <f t="shared" si="15"/>
        <v>1.0027065742586097</v>
      </c>
      <c r="K109" s="24">
        <f t="shared" si="12"/>
        <v>1.0016051518315618</v>
      </c>
      <c r="L109" s="11"/>
    </row>
    <row r="110" spans="2:20" x14ac:dyDescent="0.3">
      <c r="B110" t="s">
        <v>127</v>
      </c>
      <c r="C110" s="89">
        <v>44561</v>
      </c>
      <c r="E110" s="95">
        <f t="shared" si="13"/>
        <v>2.9999999999999997E-4</v>
      </c>
      <c r="F110" s="95">
        <f t="shared" si="14"/>
        <v>2.0000000000000001E-4</v>
      </c>
      <c r="G110" s="74"/>
      <c r="H110" s="24">
        <v>1.000284575454212</v>
      </c>
      <c r="I110" s="24">
        <v>1.000164933102806</v>
      </c>
      <c r="J110" s="24">
        <f t="shared" si="15"/>
        <v>1.0029919199374207</v>
      </c>
      <c r="K110" s="24">
        <f t="shared" si="12"/>
        <v>1.0017703496770398</v>
      </c>
      <c r="L110" s="11"/>
    </row>
    <row r="111" spans="2:20" ht="15" thickBot="1" x14ac:dyDescent="0.35">
      <c r="B111" t="s">
        <v>128</v>
      </c>
      <c r="C111" s="89">
        <v>44561</v>
      </c>
      <c r="E111" s="114">
        <f>ROUND((J111/J107)-1,4)</f>
        <v>8.0000000000000004E-4</v>
      </c>
      <c r="F111" s="114">
        <f>ROUND((K111/K107)-1,4)</f>
        <v>5.0000000000000001E-4</v>
      </c>
      <c r="G111" s="74"/>
      <c r="H111" s="78">
        <v>1</v>
      </c>
      <c r="I111" s="78">
        <v>1</v>
      </c>
      <c r="J111" s="78">
        <f t="shared" si="15"/>
        <v>1.0029919199374207</v>
      </c>
      <c r="K111" s="78">
        <f t="shared" si="15"/>
        <v>1.0017703496770398</v>
      </c>
      <c r="L111" s="11"/>
    </row>
    <row r="112" spans="2:20" ht="15" thickTop="1" x14ac:dyDescent="0.3">
      <c r="B112" t="s">
        <v>129</v>
      </c>
      <c r="C112" s="89">
        <v>44561</v>
      </c>
      <c r="E112" s="95">
        <f>ROUND(J112-1,4)</f>
        <v>3.0000000000000001E-3</v>
      </c>
      <c r="F112" s="95">
        <f>ROUND(K112-1,4)</f>
        <v>1.8E-3</v>
      </c>
      <c r="G112" s="74"/>
      <c r="H112" s="78">
        <v>1</v>
      </c>
      <c r="I112" s="78">
        <v>1</v>
      </c>
      <c r="J112" s="78">
        <f t="shared" si="15"/>
        <v>1.0029919199374207</v>
      </c>
      <c r="K112" s="78">
        <f t="shared" si="15"/>
        <v>1.0017703496770398</v>
      </c>
      <c r="L112" s="11"/>
    </row>
    <row r="114" spans="2:8" x14ac:dyDescent="0.3">
      <c r="B114" s="1" t="s">
        <v>133</v>
      </c>
    </row>
    <row r="115" spans="2:8" x14ac:dyDescent="0.3">
      <c r="B115" s="1" t="s">
        <v>134</v>
      </c>
      <c r="E115" s="31"/>
      <c r="F115" s="31"/>
      <c r="G115" s="20"/>
      <c r="H115" s="20"/>
    </row>
    <row r="116" spans="2:8" x14ac:dyDescent="0.3">
      <c r="B116" s="1" t="s">
        <v>135</v>
      </c>
      <c r="E116" s="31"/>
      <c r="F116" s="31"/>
      <c r="G116" s="20"/>
      <c r="H116" s="20"/>
    </row>
    <row r="117" spans="2:8" x14ac:dyDescent="0.3">
      <c r="B117" s="1"/>
      <c r="E117" s="31"/>
      <c r="F117" s="31"/>
      <c r="G117" s="20"/>
      <c r="H117" s="20"/>
    </row>
    <row r="118" spans="2:8" x14ac:dyDescent="0.3">
      <c r="B118" s="1" t="s">
        <v>136</v>
      </c>
      <c r="E118" s="31"/>
      <c r="F118" s="31"/>
      <c r="G118" s="20"/>
      <c r="H118" s="20"/>
    </row>
    <row r="119" spans="2:8" x14ac:dyDescent="0.3">
      <c r="B119" s="1" t="s">
        <v>137</v>
      </c>
      <c r="E119" s="31"/>
      <c r="F119" s="31"/>
      <c r="G119" s="20"/>
      <c r="H119" s="20"/>
    </row>
    <row r="120" spans="2:8" x14ac:dyDescent="0.3">
      <c r="B120" s="1" t="s">
        <v>138</v>
      </c>
      <c r="E120" s="31"/>
      <c r="F120" s="31"/>
      <c r="G120" s="20"/>
      <c r="H120" s="20"/>
    </row>
    <row r="121" spans="2:8" x14ac:dyDescent="0.3">
      <c r="B121" s="1" t="s">
        <v>139</v>
      </c>
      <c r="E121" s="31"/>
      <c r="F121" s="31"/>
      <c r="G121" s="20"/>
      <c r="H121" s="20"/>
    </row>
    <row r="122" spans="2:8" x14ac:dyDescent="0.3">
      <c r="B122" s="1" t="s">
        <v>140</v>
      </c>
      <c r="E122" s="31"/>
      <c r="F122" s="31"/>
      <c r="G122" s="20"/>
      <c r="H122" s="20"/>
    </row>
    <row r="123" spans="2:8" x14ac:dyDescent="0.3">
      <c r="E123" s="31"/>
      <c r="F123" s="31"/>
      <c r="G123" s="20"/>
      <c r="H123" s="20"/>
    </row>
    <row r="124" spans="2:8" x14ac:dyDescent="0.3">
      <c r="E124" s="31"/>
      <c r="F124" s="31"/>
      <c r="G124" s="20"/>
      <c r="H124" s="20"/>
    </row>
    <row r="125" spans="2:8" x14ac:dyDescent="0.3">
      <c r="E125" s="31"/>
      <c r="F125" s="31"/>
      <c r="G125" s="20"/>
      <c r="H125" s="20"/>
    </row>
    <row r="126" spans="2:8" x14ac:dyDescent="0.3">
      <c r="E126" s="31"/>
      <c r="F126" s="31"/>
      <c r="G126" s="20"/>
      <c r="H126" s="20"/>
    </row>
    <row r="127" spans="2:8" x14ac:dyDescent="0.3">
      <c r="E127" s="31"/>
      <c r="F127" s="31"/>
      <c r="G127" s="20"/>
      <c r="H127" s="20"/>
    </row>
    <row r="128" spans="2:8" x14ac:dyDescent="0.3">
      <c r="E128" s="31"/>
      <c r="F128" s="31"/>
      <c r="G128" s="20"/>
      <c r="H128" s="20"/>
    </row>
    <row r="129" spans="5:8" x14ac:dyDescent="0.3">
      <c r="E129" s="31"/>
      <c r="F129" s="31"/>
      <c r="G129" s="20"/>
      <c r="H129" s="20"/>
    </row>
    <row r="130" spans="5:8" x14ac:dyDescent="0.3">
      <c r="E130" s="31"/>
      <c r="F130" s="31"/>
      <c r="G130" s="20"/>
      <c r="H130" s="20"/>
    </row>
    <row r="131" spans="5:8" x14ac:dyDescent="0.3">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46" workbookViewId="0">
      <selection activeCell="E69" sqref="E69"/>
    </sheetView>
  </sheetViews>
  <sheetFormatPr defaultRowHeight="14.4" x14ac:dyDescent="0.3"/>
  <cols>
    <col min="1" max="1" width="14.88671875" bestFit="1" customWidth="1"/>
    <col min="2" max="2" width="68.44140625" customWidth="1"/>
    <col min="3" max="3" width="44.6640625" customWidth="1"/>
    <col min="4" max="4" width="1.33203125" customWidth="1"/>
    <col min="5" max="5" width="13.33203125" customWidth="1"/>
    <col min="6" max="11" width="14.5546875" customWidth="1"/>
    <col min="12" max="12" width="22.109375" bestFit="1" customWidth="1"/>
    <col min="13" max="14" width="16.6640625" customWidth="1"/>
    <col min="15" max="15" width="15.33203125" customWidth="1"/>
    <col min="16" max="16" width="13.109375" customWidth="1"/>
    <col min="23" max="23" width="12" bestFit="1" customWidth="1"/>
  </cols>
  <sheetData>
    <row r="1" spans="1:3" ht="18" x14ac:dyDescent="0.35">
      <c r="A1" t="s">
        <v>157</v>
      </c>
      <c r="B1" s="7" t="s">
        <v>34</v>
      </c>
    </row>
    <row r="2" spans="1:3" x14ac:dyDescent="0.3">
      <c r="B2" s="1" t="s">
        <v>50</v>
      </c>
    </row>
    <row r="4" spans="1:3" x14ac:dyDescent="0.3">
      <c r="B4" s="5" t="s">
        <v>51</v>
      </c>
    </row>
    <row r="5" spans="1:3" x14ac:dyDescent="0.3">
      <c r="B5" s="5"/>
    </row>
    <row r="6" spans="1:3" x14ac:dyDescent="0.3">
      <c r="B6" s="12" t="s">
        <v>66</v>
      </c>
      <c r="C6" s="43" t="s">
        <v>156</v>
      </c>
    </row>
    <row r="7" spans="1:3" x14ac:dyDescent="0.3">
      <c r="B7" s="12" t="s">
        <v>35</v>
      </c>
      <c r="C7" s="43" t="s">
        <v>157</v>
      </c>
    </row>
    <row r="8" spans="1:3" x14ac:dyDescent="0.3">
      <c r="B8" s="12" t="s">
        <v>36</v>
      </c>
      <c r="C8" s="2"/>
    </row>
    <row r="9" spans="1:3" x14ac:dyDescent="0.3">
      <c r="B9" s="12" t="s">
        <v>37</v>
      </c>
      <c r="C9" s="2"/>
    </row>
    <row r="13" spans="1:3" x14ac:dyDescent="0.3">
      <c r="B13" t="s">
        <v>67</v>
      </c>
    </row>
    <row r="14" spans="1:3" x14ac:dyDescent="0.3">
      <c r="B14" t="s">
        <v>38</v>
      </c>
      <c r="C14" s="51" t="s">
        <v>153</v>
      </c>
    </row>
    <row r="15" spans="1:3" x14ac:dyDescent="0.3">
      <c r="B15" t="s">
        <v>52</v>
      </c>
    </row>
    <row r="18" spans="2:3" x14ac:dyDescent="0.3">
      <c r="B18" t="s">
        <v>68</v>
      </c>
    </row>
    <row r="19" spans="2:3" x14ac:dyDescent="0.3">
      <c r="B19" t="s">
        <v>158</v>
      </c>
      <c r="C19" s="51" t="s">
        <v>153</v>
      </c>
    </row>
    <row r="20" spans="2:3" x14ac:dyDescent="0.3">
      <c r="B20" t="s">
        <v>45</v>
      </c>
    </row>
    <row r="21" spans="2:3" x14ac:dyDescent="0.3">
      <c r="B21" s="1" t="s">
        <v>46</v>
      </c>
    </row>
    <row r="22" spans="2:3" x14ac:dyDescent="0.3">
      <c r="B22" s="1"/>
    </row>
    <row r="23" spans="2:3" x14ac:dyDescent="0.3">
      <c r="B23" s="1"/>
    </row>
    <row r="24" spans="2:3" x14ac:dyDescent="0.3">
      <c r="B24" t="s">
        <v>39</v>
      </c>
    </row>
    <row r="25" spans="2:3" x14ac:dyDescent="0.3">
      <c r="B25" t="s">
        <v>40</v>
      </c>
      <c r="C25" s="2"/>
    </row>
    <row r="26" spans="2:3" x14ac:dyDescent="0.3">
      <c r="B26" t="s">
        <v>41</v>
      </c>
      <c r="C26" s="2"/>
    </row>
    <row r="27" spans="2:3" x14ac:dyDescent="0.3">
      <c r="B27" t="s">
        <v>42</v>
      </c>
      <c r="C27" s="2"/>
    </row>
    <row r="28" spans="2:3" x14ac:dyDescent="0.3">
      <c r="B28" t="s">
        <v>43</v>
      </c>
      <c r="C28" s="2"/>
    </row>
    <row r="30" spans="2:3" s="3" customFormat="1" ht="15" thickBot="1" x14ac:dyDescent="0.35"/>
    <row r="31" spans="2:3" ht="15" thickTop="1" x14ac:dyDescent="0.3"/>
    <row r="32" spans="2:3" ht="15.6" x14ac:dyDescent="0.3">
      <c r="B32" s="6" t="s">
        <v>53</v>
      </c>
    </row>
    <row r="33" spans="2:5" x14ac:dyDescent="0.3">
      <c r="E33" s="1" t="s">
        <v>54</v>
      </c>
    </row>
    <row r="34" spans="2:5" x14ac:dyDescent="0.3">
      <c r="E34" s="1" t="s">
        <v>47</v>
      </c>
    </row>
    <row r="35" spans="2:5" x14ac:dyDescent="0.3">
      <c r="B35" t="s">
        <v>69</v>
      </c>
      <c r="C35" s="91">
        <f>'Items B &amp; C'!M10</f>
        <v>887857000</v>
      </c>
      <c r="E35" s="1" t="s">
        <v>48</v>
      </c>
    </row>
    <row r="36" spans="2:5" x14ac:dyDescent="0.3">
      <c r="B36" t="s">
        <v>70</v>
      </c>
      <c r="C36" s="91">
        <f>'Items B &amp; C'!N10</f>
        <v>876151000</v>
      </c>
      <c r="E36" s="1" t="s">
        <v>55</v>
      </c>
    </row>
    <row r="37" spans="2:5" x14ac:dyDescent="0.3">
      <c r="C37" s="18"/>
      <c r="E37" s="1"/>
    </row>
    <row r="38" spans="2:5" x14ac:dyDescent="0.3">
      <c r="C38" s="18"/>
      <c r="E38" s="1"/>
    </row>
    <row r="39" spans="2:5" x14ac:dyDescent="0.3">
      <c r="B39" t="s">
        <v>71</v>
      </c>
      <c r="C39" s="51">
        <v>0</v>
      </c>
      <c r="E39" s="1" t="s">
        <v>49</v>
      </c>
    </row>
    <row r="40" spans="2:5" x14ac:dyDescent="0.3">
      <c r="B40" t="s">
        <v>72</v>
      </c>
      <c r="C40" s="51">
        <v>0</v>
      </c>
      <c r="E40" s="1" t="s">
        <v>56</v>
      </c>
    </row>
    <row r="41" spans="2:5" x14ac:dyDescent="0.3">
      <c r="C41" s="19"/>
    </row>
    <row r="42" spans="2:5" x14ac:dyDescent="0.3">
      <c r="B42" t="s">
        <v>154</v>
      </c>
      <c r="C42" s="19"/>
    </row>
    <row r="43" spans="2:5" x14ac:dyDescent="0.3">
      <c r="B43" t="s">
        <v>57</v>
      </c>
      <c r="C43" s="51">
        <v>0</v>
      </c>
      <c r="E43" s="1" t="s">
        <v>59</v>
      </c>
    </row>
    <row r="44" spans="2:5" x14ac:dyDescent="0.3">
      <c r="B44" t="s">
        <v>62</v>
      </c>
      <c r="C44" s="92">
        <v>0</v>
      </c>
      <c r="E44" s="1" t="s">
        <v>60</v>
      </c>
    </row>
    <row r="45" spans="2:5" x14ac:dyDescent="0.3">
      <c r="B45" t="s">
        <v>63</v>
      </c>
      <c r="C45" s="92">
        <v>0</v>
      </c>
    </row>
    <row r="46" spans="2:5" x14ac:dyDescent="0.3">
      <c r="B46" t="s">
        <v>64</v>
      </c>
      <c r="C46" s="92">
        <v>0</v>
      </c>
      <c r="E46" s="1" t="s">
        <v>58</v>
      </c>
    </row>
    <row r="47" spans="2:5" x14ac:dyDescent="0.3">
      <c r="B47" t="s">
        <v>65</v>
      </c>
      <c r="C47" s="92">
        <v>0</v>
      </c>
    </row>
    <row r="48" spans="2:5" x14ac:dyDescent="0.3">
      <c r="C48" s="19"/>
    </row>
    <row r="49" spans="2:8" x14ac:dyDescent="0.3">
      <c r="C49" s="19"/>
    </row>
    <row r="50" spans="2:8" x14ac:dyDescent="0.3">
      <c r="B50" t="s">
        <v>61</v>
      </c>
      <c r="C50" s="51" t="s">
        <v>153</v>
      </c>
    </row>
    <row r="51" spans="2:8" x14ac:dyDescent="0.3">
      <c r="B51" t="s">
        <v>73</v>
      </c>
      <c r="C51" s="13"/>
    </row>
    <row r="54" spans="2:8" x14ac:dyDescent="0.3">
      <c r="B54" t="s">
        <v>74</v>
      </c>
    </row>
    <row r="55" spans="2:8" x14ac:dyDescent="0.3">
      <c r="B55" t="s">
        <v>75</v>
      </c>
    </row>
    <row r="56" spans="2:8" x14ac:dyDescent="0.3">
      <c r="B56" t="s">
        <v>76</v>
      </c>
    </row>
    <row r="57" spans="2:8" x14ac:dyDescent="0.3">
      <c r="B57" t="s">
        <v>77</v>
      </c>
    </row>
    <row r="59" spans="2:8" x14ac:dyDescent="0.3">
      <c r="C59" t="s">
        <v>80</v>
      </c>
      <c r="E59" t="s">
        <v>81</v>
      </c>
      <c r="F59" t="s">
        <v>82</v>
      </c>
      <c r="G59" t="s">
        <v>83</v>
      </c>
    </row>
    <row r="60" spans="2:8" x14ac:dyDescent="0.3">
      <c r="B60" t="s">
        <v>78</v>
      </c>
      <c r="C60" s="93">
        <f>'Items B &amp; C'!Y10</f>
        <v>36097000</v>
      </c>
      <c r="D60" s="79"/>
      <c r="E60" s="93">
        <f>'Items B &amp; C'!AA10</f>
        <v>851760000</v>
      </c>
      <c r="F60" s="93">
        <f>'Items B &amp; C'!AB10</f>
        <v>0</v>
      </c>
      <c r="G60" s="93">
        <f>'Items B &amp; C'!AC10</f>
        <v>0</v>
      </c>
      <c r="H60" s="17"/>
    </row>
    <row r="61" spans="2:8" x14ac:dyDescent="0.3">
      <c r="B61" t="s">
        <v>79</v>
      </c>
      <c r="C61" s="93">
        <f>'Items B &amp; C'!AD10</f>
        <v>11706000</v>
      </c>
      <c r="D61" s="79"/>
      <c r="E61" s="93">
        <v>0</v>
      </c>
      <c r="F61" s="93">
        <v>0</v>
      </c>
      <c r="G61" s="93">
        <v>0</v>
      </c>
    </row>
    <row r="64" spans="2:8" x14ac:dyDescent="0.3">
      <c r="B64" t="s">
        <v>88</v>
      </c>
      <c r="E64" s="1" t="s">
        <v>86</v>
      </c>
    </row>
    <row r="65" spans="2:5" x14ac:dyDescent="0.3">
      <c r="B65" t="s">
        <v>85</v>
      </c>
      <c r="C65" s="96">
        <v>74</v>
      </c>
      <c r="E65" s="1" t="s">
        <v>87</v>
      </c>
    </row>
    <row r="66" spans="2:5" x14ac:dyDescent="0.3">
      <c r="B66" t="s">
        <v>84</v>
      </c>
      <c r="C66" s="76"/>
    </row>
    <row r="67" spans="2:5" x14ac:dyDescent="0.3">
      <c r="C67" s="76"/>
    </row>
    <row r="68" spans="2:5" x14ac:dyDescent="0.3">
      <c r="C68" s="76"/>
    </row>
    <row r="69" spans="2:5" x14ac:dyDescent="0.3">
      <c r="B69" t="s">
        <v>89</v>
      </c>
      <c r="C69" s="76"/>
    </row>
    <row r="70" spans="2:5" x14ac:dyDescent="0.3">
      <c r="B70" t="s">
        <v>90</v>
      </c>
      <c r="C70" s="96">
        <v>0</v>
      </c>
    </row>
    <row r="71" spans="2:5" x14ac:dyDescent="0.3">
      <c r="B71" t="s">
        <v>91</v>
      </c>
      <c r="C71" s="96">
        <v>0</v>
      </c>
    </row>
    <row r="72" spans="2:5" x14ac:dyDescent="0.3">
      <c r="B72" t="s">
        <v>92</v>
      </c>
      <c r="C72" s="96">
        <v>0</v>
      </c>
    </row>
    <row r="73" spans="2:5" x14ac:dyDescent="0.3">
      <c r="B73" t="s">
        <v>93</v>
      </c>
      <c r="C73" s="96">
        <v>25</v>
      </c>
      <c r="E73" s="1" t="s">
        <v>103</v>
      </c>
    </row>
    <row r="74" spans="2:5" x14ac:dyDescent="0.3">
      <c r="B74" t="s">
        <v>94</v>
      </c>
      <c r="C74" s="96">
        <v>0</v>
      </c>
      <c r="E74" s="1" t="s">
        <v>104</v>
      </c>
    </row>
    <row r="75" spans="2:5" x14ac:dyDescent="0.3">
      <c r="B75" t="s">
        <v>95</v>
      </c>
      <c r="C75" s="96">
        <v>11</v>
      </c>
      <c r="E75" s="1" t="s">
        <v>105</v>
      </c>
    </row>
    <row r="76" spans="2:5" x14ac:dyDescent="0.3">
      <c r="B76" t="s">
        <v>96</v>
      </c>
      <c r="C76" s="96">
        <v>62</v>
      </c>
      <c r="E76" s="1" t="s">
        <v>106</v>
      </c>
    </row>
    <row r="77" spans="2:5" x14ac:dyDescent="0.3">
      <c r="B77" t="s">
        <v>97</v>
      </c>
      <c r="C77" s="96">
        <v>2</v>
      </c>
    </row>
    <row r="78" spans="2:5" x14ac:dyDescent="0.3">
      <c r="B78" t="s">
        <v>98</v>
      </c>
      <c r="C78" s="96">
        <v>0</v>
      </c>
    </row>
    <row r="79" spans="2:5" x14ac:dyDescent="0.3">
      <c r="B79" t="s">
        <v>351</v>
      </c>
      <c r="C79" s="96">
        <v>0</v>
      </c>
    </row>
    <row r="80" spans="2:5" x14ac:dyDescent="0.3">
      <c r="B80" t="s">
        <v>99</v>
      </c>
      <c r="C80" s="96">
        <v>0</v>
      </c>
    </row>
    <row r="81" spans="2:20" x14ac:dyDescent="0.3">
      <c r="B81" t="s">
        <v>100</v>
      </c>
      <c r="C81" s="96">
        <v>0</v>
      </c>
    </row>
    <row r="82" spans="2:20" x14ac:dyDescent="0.3">
      <c r="B82" t="s">
        <v>102</v>
      </c>
      <c r="C82" s="96">
        <v>0</v>
      </c>
    </row>
    <row r="83" spans="2:20" x14ac:dyDescent="0.3">
      <c r="B83" t="s">
        <v>155</v>
      </c>
      <c r="C83" s="96">
        <v>0</v>
      </c>
    </row>
    <row r="85" spans="2:20" s="3" customFormat="1" ht="15" thickBot="1" x14ac:dyDescent="0.35"/>
    <row r="86" spans="2:20" ht="15" thickTop="1" x14ac:dyDescent="0.3"/>
    <row r="87" spans="2:20" ht="18" x14ac:dyDescent="0.35">
      <c r="B87" s="7" t="s">
        <v>107</v>
      </c>
    </row>
    <row r="89" spans="2:20" x14ac:dyDescent="0.3">
      <c r="B89" t="s">
        <v>108</v>
      </c>
    </row>
    <row r="90" spans="2:20" x14ac:dyDescent="0.3">
      <c r="B90" t="s">
        <v>109</v>
      </c>
    </row>
    <row r="91" spans="2:20" x14ac:dyDescent="0.3">
      <c r="B91" t="s">
        <v>110</v>
      </c>
    </row>
    <row r="92" spans="2:20" x14ac:dyDescent="0.3">
      <c r="B92" t="s">
        <v>111</v>
      </c>
    </row>
    <row r="93" spans="2:20" x14ac:dyDescent="0.3">
      <c r="B93" t="s">
        <v>112</v>
      </c>
    </row>
    <row r="94" spans="2:20" s="28" customFormat="1" x14ac:dyDescent="0.3">
      <c r="H94" t="s">
        <v>348</v>
      </c>
      <c r="I94" s="29" t="s">
        <v>347</v>
      </c>
      <c r="J94" s="29" t="s">
        <v>350</v>
      </c>
      <c r="K94" s="29" t="s">
        <v>349</v>
      </c>
      <c r="M94" s="29"/>
      <c r="N94" s="29"/>
      <c r="O94" s="29"/>
      <c r="P94" s="29"/>
    </row>
    <row r="95" spans="2:20" x14ac:dyDescent="0.3">
      <c r="C95" s="15" t="s">
        <v>130</v>
      </c>
      <c r="E95" s="14" t="s">
        <v>131</v>
      </c>
      <c r="F95" s="14" t="s">
        <v>132</v>
      </c>
      <c r="G95" s="27"/>
      <c r="H95" s="24">
        <v>1</v>
      </c>
      <c r="I95" s="24">
        <v>1</v>
      </c>
      <c r="J95" s="24">
        <f>H95</f>
        <v>1</v>
      </c>
      <c r="K95" s="24">
        <f>I95</f>
        <v>1</v>
      </c>
      <c r="O95" s="23"/>
    </row>
    <row r="96" spans="2:20" x14ac:dyDescent="0.3">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3">
      <c r="B97" t="s">
        <v>114</v>
      </c>
      <c r="C97" s="89">
        <v>44255</v>
      </c>
      <c r="E97" s="95">
        <f t="shared" si="0"/>
        <v>5.9999999999999995E-4</v>
      </c>
      <c r="F97" s="95">
        <f t="shared" si="0"/>
        <v>5.0000000000000001E-4</v>
      </c>
      <c r="G97" s="74"/>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3">
      <c r="B98" t="s">
        <v>115</v>
      </c>
      <c r="C98" s="89">
        <v>44286</v>
      </c>
      <c r="E98" s="95">
        <f t="shared" si="0"/>
        <v>5.9999999999999995E-4</v>
      </c>
      <c r="F98" s="95">
        <f t="shared" si="0"/>
        <v>5.0000000000000001E-4</v>
      </c>
      <c r="G98" s="74"/>
      <c r="H98" s="24">
        <v>1.0005580934337301</v>
      </c>
      <c r="I98" s="24">
        <v>1.0004722234134218</v>
      </c>
      <c r="J98" s="24">
        <f t="shared" si="2"/>
        <v>1.0019801292595998</v>
      </c>
      <c r="K98" s="24">
        <f t="shared" si="1"/>
        <v>1.0015770063273362</v>
      </c>
      <c r="L98" s="25"/>
      <c r="N98" s="31"/>
      <c r="O98" s="23"/>
      <c r="P98" s="21"/>
      <c r="R98" s="20"/>
      <c r="S98" s="31"/>
      <c r="T98" s="22"/>
    </row>
    <row r="99" spans="2:20" ht="15" thickBot="1" x14ac:dyDescent="0.35">
      <c r="B99" t="s">
        <v>116</v>
      </c>
      <c r="C99" s="89">
        <v>44286</v>
      </c>
      <c r="E99" s="114">
        <f>ROUND((J99/J95)-1,4)</f>
        <v>2E-3</v>
      </c>
      <c r="F99" s="114">
        <f>ROUND((K99/K95)-1,4)</f>
        <v>1.6000000000000001E-3</v>
      </c>
      <c r="G99" s="74"/>
      <c r="H99" s="78">
        <v>1</v>
      </c>
      <c r="I99" s="78">
        <v>1</v>
      </c>
      <c r="J99" s="78">
        <f t="shared" si="2"/>
        <v>1.0019801292595998</v>
      </c>
      <c r="K99" s="78">
        <f t="shared" si="1"/>
        <v>1.0015770063273362</v>
      </c>
      <c r="L99" s="25"/>
      <c r="N99" s="31"/>
      <c r="O99" s="23"/>
      <c r="P99" s="11"/>
      <c r="R99" s="20"/>
      <c r="S99" s="31"/>
      <c r="T99" s="22"/>
    </row>
    <row r="100" spans="2:20" ht="15" thickTop="1" x14ac:dyDescent="0.3">
      <c r="B100" t="s">
        <v>117</v>
      </c>
      <c r="C100" s="89">
        <v>44316</v>
      </c>
      <c r="E100" s="113">
        <f t="shared" ref="E100:E102" si="3">ROUND(H100-1,4)</f>
        <v>5.9999999999999995E-4</v>
      </c>
      <c r="F100" s="113">
        <f t="shared" ref="F100:F102" si="4">ROUND(I100-1,4)</f>
        <v>4.0000000000000002E-4</v>
      </c>
      <c r="G100" s="74"/>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3">
      <c r="B101" t="s">
        <v>118</v>
      </c>
      <c r="C101" s="89">
        <v>44347</v>
      </c>
      <c r="E101" s="95">
        <f t="shared" si="3"/>
        <v>5.9999999999999995E-4</v>
      </c>
      <c r="F101" s="95">
        <f t="shared" si="4"/>
        <v>4.0000000000000002E-4</v>
      </c>
      <c r="G101" s="74"/>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3">
      <c r="B102" t="s">
        <v>119</v>
      </c>
      <c r="C102" s="89">
        <v>44377</v>
      </c>
      <c r="E102" s="95">
        <f t="shared" si="3"/>
        <v>5.0000000000000001E-4</v>
      </c>
      <c r="F102" s="95">
        <f t="shared" si="4"/>
        <v>4.0000000000000002E-4</v>
      </c>
      <c r="G102" s="74"/>
      <c r="H102" s="24">
        <v>1.0005172480981068</v>
      </c>
      <c r="I102" s="24">
        <v>1.0003513896540546</v>
      </c>
      <c r="J102" s="24">
        <f t="shared" si="6"/>
        <v>1.0037076647384864</v>
      </c>
      <c r="K102" s="24">
        <f t="shared" si="5"/>
        <v>1.0027509631836216</v>
      </c>
      <c r="L102" s="25"/>
      <c r="N102" s="31"/>
      <c r="O102" s="23"/>
      <c r="P102" s="11"/>
      <c r="R102" s="20"/>
      <c r="S102" s="31"/>
      <c r="T102" s="22"/>
    </row>
    <row r="103" spans="2:20" ht="15" thickBot="1" x14ac:dyDescent="0.35">
      <c r="B103" t="s">
        <v>120</v>
      </c>
      <c r="C103" s="89">
        <v>44377</v>
      </c>
      <c r="E103" s="114">
        <f>ROUND((J103/J99)-1,4)</f>
        <v>1.6999999999999999E-3</v>
      </c>
      <c r="F103" s="114">
        <f>ROUND((K103/K99)-1,4)</f>
        <v>1.1999999999999999E-3</v>
      </c>
      <c r="G103" s="74"/>
      <c r="H103" s="78">
        <v>1</v>
      </c>
      <c r="I103" s="78">
        <v>1</v>
      </c>
      <c r="J103" s="78">
        <f t="shared" si="6"/>
        <v>1.0037076647384864</v>
      </c>
      <c r="K103" s="78">
        <f t="shared" si="5"/>
        <v>1.0027509631836216</v>
      </c>
      <c r="L103" s="25"/>
      <c r="N103" s="31"/>
      <c r="O103" s="23"/>
      <c r="P103" s="11"/>
      <c r="R103" s="20"/>
      <c r="S103" s="31"/>
      <c r="T103" s="22"/>
    </row>
    <row r="104" spans="2:20" ht="15" thickTop="1" x14ac:dyDescent="0.3">
      <c r="B104" t="s">
        <v>121</v>
      </c>
      <c r="C104" s="89">
        <v>44408</v>
      </c>
      <c r="E104" s="113">
        <f t="shared" ref="E104:E106" si="7">ROUND(H104-1,4)</f>
        <v>5.0000000000000001E-4</v>
      </c>
      <c r="F104" s="113">
        <f t="shared" ref="F104:F106" si="8">ROUND(I104-1,4)</f>
        <v>4.0000000000000002E-4</v>
      </c>
      <c r="G104" s="74"/>
      <c r="H104" s="24">
        <v>1.0004921777271543</v>
      </c>
      <c r="I104" s="24">
        <v>1.0003528973158367</v>
      </c>
      <c r="J104" s="24">
        <f>J103*H104</f>
        <v>1.0042016672956446</v>
      </c>
      <c r="K104" s="24">
        <f t="shared" ref="K104:K110" si="9">K103*I104</f>
        <v>1.0031048313069817</v>
      </c>
      <c r="L104" s="25"/>
      <c r="N104" s="31"/>
      <c r="O104" s="23"/>
      <c r="P104" s="21"/>
      <c r="R104" s="20"/>
      <c r="S104" s="31"/>
      <c r="T104" s="22"/>
    </row>
    <row r="105" spans="2:20" x14ac:dyDescent="0.3">
      <c r="B105" t="s">
        <v>122</v>
      </c>
      <c r="C105" s="89">
        <v>44439</v>
      </c>
      <c r="E105" s="95">
        <f t="shared" si="7"/>
        <v>5.0000000000000001E-4</v>
      </c>
      <c r="F105" s="95">
        <f t="shared" si="8"/>
        <v>2.9999999999999997E-4</v>
      </c>
      <c r="G105" s="74"/>
      <c r="H105" s="24">
        <v>1.0004770607821498</v>
      </c>
      <c r="I105" s="24">
        <v>1.0003479086834857</v>
      </c>
      <c r="J105" s="24">
        <f t="shared" ref="J105:K112" si="10">J104*H105</f>
        <v>1.0046807325284808</v>
      </c>
      <c r="K105" s="24">
        <f t="shared" si="9"/>
        <v>1.0034538201882399</v>
      </c>
      <c r="L105" s="25"/>
      <c r="N105" s="31"/>
      <c r="O105" s="23"/>
      <c r="P105" s="11"/>
      <c r="R105" s="20"/>
      <c r="S105" s="31"/>
      <c r="T105" s="22"/>
    </row>
    <row r="106" spans="2:20" x14ac:dyDescent="0.3">
      <c r="B106" t="s">
        <v>123</v>
      </c>
      <c r="C106" s="89">
        <v>44469</v>
      </c>
      <c r="E106" s="95">
        <f t="shared" si="7"/>
        <v>4.0000000000000002E-4</v>
      </c>
      <c r="F106" s="95">
        <f t="shared" si="8"/>
        <v>2.9999999999999997E-4</v>
      </c>
      <c r="G106" s="74"/>
      <c r="H106" s="24">
        <v>1.0004405853196277</v>
      </c>
      <c r="I106" s="24">
        <v>1.0003100237941014</v>
      </c>
      <c r="J106" s="24">
        <f t="shared" si="10"/>
        <v>1.0051233801101456</v>
      </c>
      <c r="K106" s="24">
        <f t="shared" si="9"/>
        <v>1.0037649147487802</v>
      </c>
      <c r="L106" s="25"/>
      <c r="N106" s="31"/>
      <c r="O106" s="23"/>
      <c r="P106" s="11"/>
      <c r="R106" s="20"/>
      <c r="S106" s="31"/>
      <c r="T106" s="22"/>
    </row>
    <row r="107" spans="2:20" ht="15" thickBot="1" x14ac:dyDescent="0.35">
      <c r="B107" t="s">
        <v>124</v>
      </c>
      <c r="C107" s="89">
        <v>44469</v>
      </c>
      <c r="E107" s="114">
        <f>ROUND((J107/J103)-1,4)</f>
        <v>1.4E-3</v>
      </c>
      <c r="F107" s="114">
        <f>ROUND((K107/K103)-1,4)</f>
        <v>1E-3</v>
      </c>
      <c r="G107" s="74"/>
      <c r="H107" s="78">
        <v>1</v>
      </c>
      <c r="I107" s="78">
        <v>1</v>
      </c>
      <c r="J107" s="78">
        <f t="shared" si="10"/>
        <v>1.0051233801101456</v>
      </c>
      <c r="K107" s="78">
        <f t="shared" si="9"/>
        <v>1.0037649147487802</v>
      </c>
      <c r="L107" s="25"/>
      <c r="N107" s="31"/>
      <c r="O107" s="23"/>
      <c r="P107" s="21"/>
      <c r="R107" s="20"/>
      <c r="S107" s="31"/>
      <c r="T107" s="22"/>
    </row>
    <row r="108" spans="2:20" ht="15" thickTop="1" x14ac:dyDescent="0.3">
      <c r="B108" t="s">
        <v>125</v>
      </c>
      <c r="C108" s="89">
        <v>44500</v>
      </c>
      <c r="E108" s="113">
        <f t="shared" ref="E108:F110" si="11">ROUND(H108-1,4)</f>
        <v>5.0000000000000001E-4</v>
      </c>
      <c r="F108" s="113">
        <f t="shared" si="11"/>
        <v>2.9999999999999997E-4</v>
      </c>
      <c r="G108" s="74"/>
      <c r="H108" s="24">
        <v>1.0005000001447804</v>
      </c>
      <c r="I108" s="24">
        <v>1.0003147174570071</v>
      </c>
      <c r="J108" s="24">
        <f t="shared" si="10"/>
        <v>1.0056259419457227</v>
      </c>
      <c r="K108" s="24">
        <f t="shared" si="9"/>
        <v>1.0040808170901827</v>
      </c>
      <c r="L108" s="11"/>
    </row>
    <row r="109" spans="2:20" x14ac:dyDescent="0.3">
      <c r="B109" t="s">
        <v>126</v>
      </c>
      <c r="C109" s="89">
        <v>44530</v>
      </c>
      <c r="E109" s="95">
        <f t="shared" si="11"/>
        <v>5.0000000000000001E-4</v>
      </c>
      <c r="F109" s="95">
        <f t="shared" si="11"/>
        <v>2.9999999999999997E-4</v>
      </c>
      <c r="G109" s="74"/>
      <c r="H109" s="24">
        <v>1.0005200861308852</v>
      </c>
      <c r="I109" s="24">
        <v>1.0003083370662764</v>
      </c>
      <c r="J109" s="24">
        <f t="shared" si="10"/>
        <v>1.0061489540509871</v>
      </c>
      <c r="K109" s="24">
        <f t="shared" si="9"/>
        <v>1.0043904124236287</v>
      </c>
      <c r="L109" s="11"/>
    </row>
    <row r="110" spans="2:20" x14ac:dyDescent="0.3">
      <c r="B110" t="s">
        <v>127</v>
      </c>
      <c r="C110" s="89">
        <v>44561</v>
      </c>
      <c r="E110" s="95">
        <f t="shared" si="11"/>
        <v>5.9999999999999995E-4</v>
      </c>
      <c r="F110" s="95">
        <f t="shared" si="11"/>
        <v>2.9999999999999997E-4</v>
      </c>
      <c r="G110" s="74"/>
      <c r="H110" s="24">
        <v>1.0005826560773645</v>
      </c>
      <c r="I110" s="24">
        <v>1.0003369473766468</v>
      </c>
      <c r="J110" s="24">
        <f t="shared" si="10"/>
        <v>1.0067351928537989</v>
      </c>
      <c r="K110" s="24">
        <f t="shared" si="9"/>
        <v>1.0047288391382241</v>
      </c>
      <c r="L110" s="11"/>
    </row>
    <row r="111" spans="2:20" ht="15" thickBot="1" x14ac:dyDescent="0.35">
      <c r="B111" t="s">
        <v>128</v>
      </c>
      <c r="C111" s="89">
        <v>44561</v>
      </c>
      <c r="E111" s="114">
        <f>ROUND((J111/J107)-1,4)</f>
        <v>1.6000000000000001E-3</v>
      </c>
      <c r="F111" s="114">
        <f>ROUND((K111/K107)-1,4)</f>
        <v>1E-3</v>
      </c>
      <c r="G111" s="74"/>
      <c r="H111" s="78">
        <v>1</v>
      </c>
      <c r="I111" s="78">
        <v>1</v>
      </c>
      <c r="J111" s="78">
        <f t="shared" si="10"/>
        <v>1.0067351928537989</v>
      </c>
      <c r="K111" s="78">
        <f t="shared" si="10"/>
        <v>1.0047288391382241</v>
      </c>
      <c r="L111" s="11"/>
    </row>
    <row r="112" spans="2:20" ht="15" thickTop="1" x14ac:dyDescent="0.3">
      <c r="B112" t="s">
        <v>129</v>
      </c>
      <c r="C112" s="89">
        <v>44561</v>
      </c>
      <c r="E112" s="95">
        <f>ROUND(J112-1,4)</f>
        <v>6.7000000000000002E-3</v>
      </c>
      <c r="F112" s="95">
        <f>ROUND(K112-1,4)</f>
        <v>4.7000000000000002E-3</v>
      </c>
      <c r="G112" s="74"/>
      <c r="H112" s="78">
        <v>1</v>
      </c>
      <c r="I112" s="78">
        <v>1</v>
      </c>
      <c r="J112" s="78">
        <f t="shared" si="10"/>
        <v>1.0067351928537989</v>
      </c>
      <c r="K112" s="78">
        <f t="shared" si="10"/>
        <v>1.0047288391382241</v>
      </c>
      <c r="L112" s="11"/>
    </row>
    <row r="113" spans="6:8" x14ac:dyDescent="0.3">
      <c r="F113" s="20"/>
      <c r="H113" s="1"/>
    </row>
    <row r="114" spans="6:8" x14ac:dyDescent="0.3">
      <c r="H114" s="1" t="s">
        <v>136</v>
      </c>
    </row>
    <row r="115" spans="6:8" x14ac:dyDescent="0.3">
      <c r="H115" s="1" t="s">
        <v>137</v>
      </c>
    </row>
    <row r="116" spans="6:8" x14ac:dyDescent="0.3">
      <c r="H116" s="1" t="s">
        <v>138</v>
      </c>
    </row>
    <row r="117" spans="6:8" x14ac:dyDescent="0.3">
      <c r="H117" s="1" t="s">
        <v>139</v>
      </c>
    </row>
    <row r="118" spans="6:8" x14ac:dyDescent="0.3">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5" workbookViewId="0">
      <selection activeCell="G97" sqref="G97:G112"/>
    </sheetView>
  </sheetViews>
  <sheetFormatPr defaultRowHeight="14.4" x14ac:dyDescent="0.3"/>
  <cols>
    <col min="1" max="1" width="14.88671875" bestFit="1" customWidth="1"/>
    <col min="2" max="2" width="68.44140625" customWidth="1"/>
    <col min="3" max="3" width="44.6640625" customWidth="1"/>
    <col min="4" max="4" width="1.33203125" customWidth="1"/>
    <col min="5" max="5" width="13.33203125" customWidth="1"/>
    <col min="6" max="11" width="14.5546875" customWidth="1"/>
    <col min="12" max="12" width="22.109375" bestFit="1" customWidth="1"/>
    <col min="13" max="14" width="16.6640625" customWidth="1"/>
    <col min="15" max="15" width="15.33203125" customWidth="1"/>
    <col min="16" max="16" width="13.109375" customWidth="1"/>
    <col min="23" max="23" width="12" bestFit="1" customWidth="1"/>
  </cols>
  <sheetData>
    <row r="1" spans="1:3" ht="18" x14ac:dyDescent="0.35">
      <c r="A1" t="s">
        <v>397</v>
      </c>
      <c r="B1" s="7" t="s">
        <v>34</v>
      </c>
    </row>
    <row r="2" spans="1:3" x14ac:dyDescent="0.3">
      <c r="B2" s="1" t="s">
        <v>50</v>
      </c>
    </row>
    <row r="4" spans="1:3" x14ac:dyDescent="0.3">
      <c r="B4" s="5" t="s">
        <v>51</v>
      </c>
    </row>
    <row r="5" spans="1:3" x14ac:dyDescent="0.3">
      <c r="B5" s="5"/>
    </row>
    <row r="6" spans="1:3" x14ac:dyDescent="0.3">
      <c r="B6" s="12" t="s">
        <v>66</v>
      </c>
      <c r="C6" s="43" t="s">
        <v>159</v>
      </c>
    </row>
    <row r="7" spans="1:3" x14ac:dyDescent="0.3">
      <c r="B7" s="12" t="s">
        <v>35</v>
      </c>
      <c r="C7" s="51" t="s">
        <v>397</v>
      </c>
    </row>
    <row r="8" spans="1:3" x14ac:dyDescent="0.3">
      <c r="B8" s="12" t="s">
        <v>36</v>
      </c>
      <c r="C8" s="2"/>
    </row>
    <row r="9" spans="1:3" x14ac:dyDescent="0.3">
      <c r="B9" s="12" t="s">
        <v>37</v>
      </c>
      <c r="C9" s="2"/>
    </row>
    <row r="13" spans="1:3" x14ac:dyDescent="0.3">
      <c r="B13" t="s">
        <v>67</v>
      </c>
    </row>
    <row r="14" spans="1:3" x14ac:dyDescent="0.3">
      <c r="B14" t="s">
        <v>38</v>
      </c>
      <c r="C14" s="51" t="s">
        <v>153</v>
      </c>
    </row>
    <row r="15" spans="1:3" x14ac:dyDescent="0.3">
      <c r="B15" t="s">
        <v>52</v>
      </c>
    </row>
    <row r="18" spans="2:3" x14ac:dyDescent="0.3">
      <c r="B18" t="s">
        <v>68</v>
      </c>
    </row>
    <row r="19" spans="2:3" x14ac:dyDescent="0.3">
      <c r="B19" t="s">
        <v>158</v>
      </c>
      <c r="C19" s="51" t="s">
        <v>153</v>
      </c>
    </row>
    <row r="20" spans="2:3" x14ac:dyDescent="0.3">
      <c r="B20" t="s">
        <v>45</v>
      </c>
    </row>
    <row r="21" spans="2:3" x14ac:dyDescent="0.3">
      <c r="B21" s="1" t="s">
        <v>46</v>
      </c>
    </row>
    <row r="22" spans="2:3" x14ac:dyDescent="0.3">
      <c r="B22" s="1"/>
    </row>
    <row r="23" spans="2:3" x14ac:dyDescent="0.3">
      <c r="B23" s="1"/>
    </row>
    <row r="24" spans="2:3" x14ac:dyDescent="0.3">
      <c r="B24" t="s">
        <v>39</v>
      </c>
    </row>
    <row r="25" spans="2:3" x14ac:dyDescent="0.3">
      <c r="B25" t="s">
        <v>40</v>
      </c>
      <c r="C25" s="2"/>
    </row>
    <row r="26" spans="2:3" x14ac:dyDescent="0.3">
      <c r="B26" t="s">
        <v>41</v>
      </c>
      <c r="C26" s="2"/>
    </row>
    <row r="27" spans="2:3" x14ac:dyDescent="0.3">
      <c r="B27" t="s">
        <v>42</v>
      </c>
      <c r="C27" s="2"/>
    </row>
    <row r="28" spans="2:3" x14ac:dyDescent="0.3">
      <c r="B28" t="s">
        <v>43</v>
      </c>
      <c r="C28" s="2"/>
    </row>
    <row r="30" spans="2:3" s="3" customFormat="1" ht="15" thickBot="1" x14ac:dyDescent="0.35"/>
    <row r="31" spans="2:3" ht="15" thickTop="1" x14ac:dyDescent="0.3"/>
    <row r="32" spans="2:3" ht="15.6" x14ac:dyDescent="0.3">
      <c r="B32" s="6" t="s">
        <v>53</v>
      </c>
    </row>
    <row r="33" spans="2:5" x14ac:dyDescent="0.3">
      <c r="E33" s="1" t="s">
        <v>54</v>
      </c>
    </row>
    <row r="34" spans="2:5" x14ac:dyDescent="0.3">
      <c r="E34" s="1" t="s">
        <v>47</v>
      </c>
    </row>
    <row r="35" spans="2:5" x14ac:dyDescent="0.3">
      <c r="B35" t="s">
        <v>69</v>
      </c>
      <c r="C35" s="96">
        <f>'Items B &amp; C'!M11</f>
        <v>72729000</v>
      </c>
      <c r="E35" s="1" t="s">
        <v>48</v>
      </c>
    </row>
    <row r="36" spans="2:5" x14ac:dyDescent="0.3">
      <c r="B36" t="s">
        <v>70</v>
      </c>
      <c r="C36" s="96">
        <f>'Items B &amp; C'!N11</f>
        <v>71659000</v>
      </c>
      <c r="E36" s="1" t="s">
        <v>55</v>
      </c>
    </row>
    <row r="37" spans="2:5" x14ac:dyDescent="0.3">
      <c r="C37" s="18"/>
      <c r="E37" s="1"/>
    </row>
    <row r="38" spans="2:5" x14ac:dyDescent="0.3">
      <c r="C38" s="18"/>
      <c r="E38" s="1"/>
    </row>
    <row r="39" spans="2:5" x14ac:dyDescent="0.3">
      <c r="B39" t="s">
        <v>71</v>
      </c>
      <c r="C39" s="51">
        <v>0</v>
      </c>
      <c r="E39" s="1" t="s">
        <v>49</v>
      </c>
    </row>
    <row r="40" spans="2:5" x14ac:dyDescent="0.3">
      <c r="B40" t="s">
        <v>72</v>
      </c>
      <c r="C40" s="51">
        <v>0</v>
      </c>
      <c r="E40" s="1" t="s">
        <v>56</v>
      </c>
    </row>
    <row r="41" spans="2:5" x14ac:dyDescent="0.3">
      <c r="C41" s="19"/>
    </row>
    <row r="42" spans="2:5" x14ac:dyDescent="0.3">
      <c r="B42" t="s">
        <v>154</v>
      </c>
      <c r="C42" s="19"/>
    </row>
    <row r="43" spans="2:5" x14ac:dyDescent="0.3">
      <c r="B43" t="s">
        <v>57</v>
      </c>
      <c r="C43" s="51">
        <v>0</v>
      </c>
      <c r="E43" s="1" t="s">
        <v>59</v>
      </c>
    </row>
    <row r="44" spans="2:5" x14ac:dyDescent="0.3">
      <c r="B44" t="s">
        <v>62</v>
      </c>
      <c r="C44" s="92">
        <v>0</v>
      </c>
      <c r="E44" s="1" t="s">
        <v>60</v>
      </c>
    </row>
    <row r="45" spans="2:5" x14ac:dyDescent="0.3">
      <c r="B45" t="s">
        <v>63</v>
      </c>
      <c r="C45" s="92">
        <v>0</v>
      </c>
    </row>
    <row r="46" spans="2:5" x14ac:dyDescent="0.3">
      <c r="B46" t="s">
        <v>64</v>
      </c>
      <c r="C46" s="92">
        <v>0</v>
      </c>
      <c r="E46" s="1" t="s">
        <v>58</v>
      </c>
    </row>
    <row r="47" spans="2:5" x14ac:dyDescent="0.3">
      <c r="B47" t="s">
        <v>65</v>
      </c>
      <c r="C47" s="92">
        <v>0</v>
      </c>
    </row>
    <row r="48" spans="2:5" x14ac:dyDescent="0.3">
      <c r="C48" s="19"/>
    </row>
    <row r="49" spans="2:7" x14ac:dyDescent="0.3">
      <c r="C49" s="19"/>
    </row>
    <row r="50" spans="2:7" x14ac:dyDescent="0.3">
      <c r="B50" t="s">
        <v>61</v>
      </c>
      <c r="C50" s="51" t="s">
        <v>153</v>
      </c>
    </row>
    <row r="51" spans="2:7" x14ac:dyDescent="0.3">
      <c r="B51" t="s">
        <v>73</v>
      </c>
      <c r="C51" s="13"/>
    </row>
    <row r="54" spans="2:7" x14ac:dyDescent="0.3">
      <c r="B54" t="s">
        <v>74</v>
      </c>
    </row>
    <row r="55" spans="2:7" x14ac:dyDescent="0.3">
      <c r="B55" t="s">
        <v>75</v>
      </c>
    </row>
    <row r="56" spans="2:7" x14ac:dyDescent="0.3">
      <c r="B56" t="s">
        <v>76</v>
      </c>
    </row>
    <row r="57" spans="2:7" x14ac:dyDescent="0.3">
      <c r="B57" t="s">
        <v>77</v>
      </c>
    </row>
    <row r="59" spans="2:7" x14ac:dyDescent="0.3">
      <c r="C59" t="s">
        <v>80</v>
      </c>
      <c r="E59" t="s">
        <v>81</v>
      </c>
      <c r="F59" t="s">
        <v>82</v>
      </c>
      <c r="G59" t="s">
        <v>83</v>
      </c>
    </row>
    <row r="60" spans="2:7" x14ac:dyDescent="0.3">
      <c r="B60" t="s">
        <v>78</v>
      </c>
      <c r="C60" s="93">
        <f>'Items B &amp; C'!Y11</f>
        <v>2479000</v>
      </c>
      <c r="D60" s="79"/>
      <c r="E60" s="93">
        <f>'Items B &amp; C'!AA11</f>
        <v>70250000</v>
      </c>
      <c r="F60" s="93">
        <f>'Items B &amp; C'!AB11</f>
        <v>0</v>
      </c>
      <c r="G60" s="93">
        <f>'Items B &amp; C'!AC11</f>
        <v>0</v>
      </c>
    </row>
    <row r="61" spans="2:7" x14ac:dyDescent="0.3">
      <c r="B61" t="s">
        <v>79</v>
      </c>
      <c r="C61" s="93">
        <f>'Items B &amp; C'!AD11</f>
        <v>1070000</v>
      </c>
      <c r="D61" s="79"/>
      <c r="E61" s="93">
        <v>0</v>
      </c>
      <c r="F61" s="93">
        <v>0</v>
      </c>
      <c r="G61" s="93">
        <v>0</v>
      </c>
    </row>
    <row r="64" spans="2:7" x14ac:dyDescent="0.3">
      <c r="B64" t="s">
        <v>88</v>
      </c>
      <c r="E64" s="1" t="s">
        <v>86</v>
      </c>
    </row>
    <row r="65" spans="2:5" x14ac:dyDescent="0.3">
      <c r="B65" t="s">
        <v>85</v>
      </c>
      <c r="C65" s="96">
        <v>100</v>
      </c>
      <c r="E65" s="1" t="s">
        <v>87</v>
      </c>
    </row>
    <row r="66" spans="2:5" x14ac:dyDescent="0.3">
      <c r="B66" t="s">
        <v>84</v>
      </c>
      <c r="C66" s="76"/>
    </row>
    <row r="67" spans="2:5" x14ac:dyDescent="0.3">
      <c r="C67" s="76"/>
    </row>
    <row r="68" spans="2:5" x14ac:dyDescent="0.3">
      <c r="C68" s="76"/>
    </row>
    <row r="69" spans="2:5" x14ac:dyDescent="0.3">
      <c r="B69" t="s">
        <v>89</v>
      </c>
      <c r="C69" s="76"/>
    </row>
    <row r="70" spans="2:5" x14ac:dyDescent="0.3">
      <c r="B70" t="s">
        <v>90</v>
      </c>
      <c r="C70" s="96">
        <v>0</v>
      </c>
    </row>
    <row r="71" spans="2:5" x14ac:dyDescent="0.3">
      <c r="B71" t="s">
        <v>91</v>
      </c>
      <c r="C71" s="96">
        <v>0</v>
      </c>
    </row>
    <row r="72" spans="2:5" x14ac:dyDescent="0.3">
      <c r="B72" t="s">
        <v>92</v>
      </c>
      <c r="C72" s="96">
        <v>0</v>
      </c>
    </row>
    <row r="73" spans="2:5" x14ac:dyDescent="0.3">
      <c r="B73" t="s">
        <v>93</v>
      </c>
      <c r="C73" s="96">
        <v>0</v>
      </c>
      <c r="E73" s="1" t="s">
        <v>103</v>
      </c>
    </row>
    <row r="74" spans="2:5" x14ac:dyDescent="0.3">
      <c r="B74" t="s">
        <v>94</v>
      </c>
      <c r="C74" s="96">
        <v>0</v>
      </c>
      <c r="E74" s="1" t="s">
        <v>104</v>
      </c>
    </row>
    <row r="75" spans="2:5" x14ac:dyDescent="0.3">
      <c r="B75" t="s">
        <v>95</v>
      </c>
      <c r="C75" s="96">
        <v>0</v>
      </c>
      <c r="E75" s="1" t="s">
        <v>105</v>
      </c>
    </row>
    <row r="76" spans="2:5" x14ac:dyDescent="0.3">
      <c r="B76" t="s">
        <v>96</v>
      </c>
      <c r="C76" s="96">
        <v>100</v>
      </c>
      <c r="E76" s="1" t="s">
        <v>106</v>
      </c>
    </row>
    <row r="77" spans="2:5" x14ac:dyDescent="0.3">
      <c r="B77" t="s">
        <v>97</v>
      </c>
      <c r="C77" s="96">
        <v>0</v>
      </c>
    </row>
    <row r="78" spans="2:5" x14ac:dyDescent="0.3">
      <c r="B78" t="s">
        <v>98</v>
      </c>
      <c r="C78" s="96">
        <v>0</v>
      </c>
    </row>
    <row r="79" spans="2:5" x14ac:dyDescent="0.3">
      <c r="B79" t="s">
        <v>351</v>
      </c>
      <c r="C79" s="96">
        <v>0</v>
      </c>
    </row>
    <row r="80" spans="2:5" x14ac:dyDescent="0.3">
      <c r="B80" t="s">
        <v>99</v>
      </c>
      <c r="C80" s="96">
        <v>0</v>
      </c>
    </row>
    <row r="81" spans="2:20" x14ac:dyDescent="0.3">
      <c r="B81" t="s">
        <v>100</v>
      </c>
      <c r="C81" s="96">
        <v>0</v>
      </c>
    </row>
    <row r="82" spans="2:20" x14ac:dyDescent="0.3">
      <c r="B82" t="s">
        <v>102</v>
      </c>
      <c r="C82" s="96">
        <v>0</v>
      </c>
    </row>
    <row r="83" spans="2:20" x14ac:dyDescent="0.3">
      <c r="B83" t="s">
        <v>155</v>
      </c>
      <c r="C83" s="96">
        <v>0</v>
      </c>
    </row>
    <row r="85" spans="2:20" s="3" customFormat="1" ht="15" thickBot="1" x14ac:dyDescent="0.35"/>
    <row r="86" spans="2:20" ht="15" thickTop="1" x14ac:dyDescent="0.3"/>
    <row r="87" spans="2:20" ht="18" x14ac:dyDescent="0.35">
      <c r="B87" s="7" t="s">
        <v>107</v>
      </c>
    </row>
    <row r="89" spans="2:20" x14ac:dyDescent="0.3">
      <c r="B89" t="s">
        <v>108</v>
      </c>
    </row>
    <row r="90" spans="2:20" x14ac:dyDescent="0.3">
      <c r="B90" t="s">
        <v>109</v>
      </c>
    </row>
    <row r="91" spans="2:20" x14ac:dyDescent="0.3">
      <c r="B91" t="s">
        <v>110</v>
      </c>
    </row>
    <row r="92" spans="2:20" x14ac:dyDescent="0.3">
      <c r="B92" t="s">
        <v>111</v>
      </c>
    </row>
    <row r="93" spans="2:20" x14ac:dyDescent="0.3">
      <c r="B93" t="s">
        <v>112</v>
      </c>
    </row>
    <row r="94" spans="2:20" s="28" customFormat="1" x14ac:dyDescent="0.3">
      <c r="H94" t="s">
        <v>348</v>
      </c>
      <c r="I94" s="29" t="s">
        <v>347</v>
      </c>
      <c r="J94" s="29" t="s">
        <v>350</v>
      </c>
      <c r="K94" s="29" t="s">
        <v>349</v>
      </c>
      <c r="M94" s="29"/>
      <c r="N94" s="29"/>
      <c r="O94" s="29"/>
      <c r="P94" s="29"/>
    </row>
    <row r="95" spans="2:20" x14ac:dyDescent="0.3">
      <c r="C95" s="15" t="s">
        <v>130</v>
      </c>
      <c r="E95" s="14" t="s">
        <v>131</v>
      </c>
      <c r="F95" s="14" t="s">
        <v>132</v>
      </c>
      <c r="G95" s="27"/>
      <c r="H95" s="24">
        <v>1</v>
      </c>
      <c r="I95" s="24">
        <v>1</v>
      </c>
      <c r="J95" s="24">
        <f>H95</f>
        <v>1</v>
      </c>
      <c r="K95" s="24">
        <f>I95</f>
        <v>1</v>
      </c>
      <c r="O95" s="23"/>
    </row>
    <row r="96" spans="2:20" x14ac:dyDescent="0.3">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3">
      <c r="B97" t="s">
        <v>114</v>
      </c>
      <c r="C97" s="89">
        <v>44255</v>
      </c>
      <c r="E97" s="95">
        <f t="shared" si="0"/>
        <v>6.9999999999999999E-4</v>
      </c>
      <c r="F97" s="95">
        <f t="shared" si="0"/>
        <v>5.0000000000000001E-4</v>
      </c>
      <c r="G97" s="74"/>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3">
      <c r="B98" t="s">
        <v>115</v>
      </c>
      <c r="C98" s="89">
        <v>44286</v>
      </c>
      <c r="E98" s="95">
        <f t="shared" si="0"/>
        <v>5.9999999999999995E-4</v>
      </c>
      <c r="F98" s="95">
        <f t="shared" si="0"/>
        <v>5.0000000000000001E-4</v>
      </c>
      <c r="G98" s="74"/>
      <c r="H98" s="24">
        <v>1.0006381316292683</v>
      </c>
      <c r="I98" s="24">
        <v>1.0004722248502598</v>
      </c>
      <c r="J98" s="24">
        <f t="shared" si="2"/>
        <v>1.0020938728103597</v>
      </c>
      <c r="K98" s="24">
        <f t="shared" si="1"/>
        <v>1.0015768898113384</v>
      </c>
      <c r="L98" s="25"/>
      <c r="N98" s="31"/>
      <c r="O98" s="23"/>
      <c r="P98" s="21"/>
      <c r="R98" s="20"/>
      <c r="S98" s="31"/>
      <c r="T98" s="22"/>
    </row>
    <row r="99" spans="2:20" ht="15" thickBot="1" x14ac:dyDescent="0.35">
      <c r="B99" t="s">
        <v>116</v>
      </c>
      <c r="C99" s="89">
        <v>44286</v>
      </c>
      <c r="E99" s="114">
        <f>ROUND((J99/J95)-1,4)</f>
        <v>2.0999999999999999E-3</v>
      </c>
      <c r="F99" s="114">
        <f>ROUND((K99/K95)-1,4)</f>
        <v>1.6000000000000001E-3</v>
      </c>
      <c r="G99" s="74"/>
      <c r="H99" s="75">
        <v>1</v>
      </c>
      <c r="I99" s="75">
        <v>1</v>
      </c>
      <c r="J99" s="75">
        <f t="shared" si="2"/>
        <v>1.0020938728103597</v>
      </c>
      <c r="K99" s="75">
        <f t="shared" si="1"/>
        <v>1.0015768898113384</v>
      </c>
      <c r="L99" s="25"/>
      <c r="O99" s="23"/>
      <c r="P99" s="11"/>
      <c r="R99" s="20"/>
      <c r="S99" s="31"/>
      <c r="T99" s="22"/>
    </row>
    <row r="100" spans="2:20" ht="15" thickTop="1" x14ac:dyDescent="0.3">
      <c r="B100" t="s">
        <v>117</v>
      </c>
      <c r="C100" s="89">
        <v>44316</v>
      </c>
      <c r="E100" s="113">
        <f t="shared" ref="E100:F102" si="3">ROUND(H100-1,4)</f>
        <v>5.9999999999999995E-4</v>
      </c>
      <c r="F100" s="113">
        <f t="shared" si="3"/>
        <v>4.0000000000000002E-4</v>
      </c>
      <c r="G100" s="74"/>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3">
      <c r="B101" t="s">
        <v>118</v>
      </c>
      <c r="C101" s="89">
        <v>44347</v>
      </c>
      <c r="E101" s="95">
        <f t="shared" si="3"/>
        <v>5.9999999999999995E-4</v>
      </c>
      <c r="F101" s="95">
        <f t="shared" si="3"/>
        <v>4.0000000000000002E-4</v>
      </c>
      <c r="G101" s="74"/>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3">
      <c r="B102" t="s">
        <v>119</v>
      </c>
      <c r="C102" s="89">
        <v>44377</v>
      </c>
      <c r="E102" s="95">
        <f t="shared" si="3"/>
        <v>5.0000000000000001E-4</v>
      </c>
      <c r="F102" s="95">
        <f t="shared" si="3"/>
        <v>4.0000000000000002E-4</v>
      </c>
      <c r="G102" s="74"/>
      <c r="H102" s="24">
        <v>1.0005257925640432</v>
      </c>
      <c r="I102" s="24">
        <v>1.000351395038253</v>
      </c>
      <c r="J102" s="24">
        <f t="shared" si="5"/>
        <v>1.0038293613624234</v>
      </c>
      <c r="K102" s="24">
        <f t="shared" si="4"/>
        <v>1.0027508570108543</v>
      </c>
      <c r="L102" s="25"/>
      <c r="N102" s="31"/>
      <c r="O102" s="23"/>
      <c r="P102" s="11"/>
      <c r="R102" s="20"/>
      <c r="S102" s="31"/>
      <c r="T102" s="22"/>
    </row>
    <row r="103" spans="2:20" ht="15" thickBot="1" x14ac:dyDescent="0.35">
      <c r="B103" t="s">
        <v>120</v>
      </c>
      <c r="C103" s="89">
        <v>44377</v>
      </c>
      <c r="E103" s="114">
        <f>ROUND((J103/J99)-1,4)</f>
        <v>1.6999999999999999E-3</v>
      </c>
      <c r="F103" s="114">
        <f>ROUND((K103/K99)-1,4)</f>
        <v>1.1999999999999999E-3</v>
      </c>
      <c r="G103" s="74"/>
      <c r="H103" s="75">
        <v>1</v>
      </c>
      <c r="I103" s="75">
        <v>1</v>
      </c>
      <c r="J103" s="75">
        <f t="shared" si="5"/>
        <v>1.0038293613624234</v>
      </c>
      <c r="K103" s="75">
        <f t="shared" si="4"/>
        <v>1.0027508570108543</v>
      </c>
      <c r="L103" s="25"/>
      <c r="O103" s="23"/>
      <c r="P103" s="11"/>
      <c r="R103" s="20"/>
      <c r="S103" s="31"/>
      <c r="T103" s="22"/>
    </row>
    <row r="104" spans="2:20" ht="15" thickTop="1" x14ac:dyDescent="0.3">
      <c r="B104" t="s">
        <v>121</v>
      </c>
      <c r="C104" s="89">
        <v>44408</v>
      </c>
      <c r="E104" s="113">
        <f t="shared" ref="E104:E106" si="6">ROUND(H104-1,4)</f>
        <v>5.0000000000000001E-4</v>
      </c>
      <c r="F104" s="113">
        <f t="shared" ref="F104:F106" si="7">ROUND(I104-1,4)</f>
        <v>4.0000000000000002E-4</v>
      </c>
      <c r="G104" s="74"/>
      <c r="H104" s="24">
        <v>1.0004908003170756</v>
      </c>
      <c r="I104" s="24">
        <v>1.0003530505917848</v>
      </c>
      <c r="J104" s="24">
        <f>J103*H104</f>
        <v>1.0043220411312699</v>
      </c>
      <c r="K104" s="24">
        <f t="shared" ref="K104:K110" si="8">K103*I104</f>
        <v>1.0031048787943346</v>
      </c>
      <c r="L104" s="25"/>
      <c r="N104" s="31"/>
      <c r="O104" s="23"/>
      <c r="P104" s="21"/>
      <c r="R104" s="20"/>
      <c r="S104" s="31"/>
      <c r="T104" s="22"/>
    </row>
    <row r="105" spans="2:20" x14ac:dyDescent="0.3">
      <c r="B105" t="s">
        <v>122</v>
      </c>
      <c r="C105" s="89">
        <v>44439</v>
      </c>
      <c r="E105" s="95">
        <f t="shared" si="6"/>
        <v>5.0000000000000001E-4</v>
      </c>
      <c r="F105" s="95">
        <f t="shared" si="7"/>
        <v>2.9999999999999997E-4</v>
      </c>
      <c r="G105" s="74"/>
      <c r="H105" s="24">
        <v>1.0004726476953489</v>
      </c>
      <c r="I105" s="24">
        <v>1.0003477854758955</v>
      </c>
      <c r="J105" s="24">
        <f t="shared" ref="J105:K112" si="9">J104*H105</f>
        <v>1.0047967316293986</v>
      </c>
      <c r="K105" s="24">
        <f t="shared" si="8"/>
        <v>1.0034537441019793</v>
      </c>
      <c r="L105" s="25"/>
      <c r="N105" s="31"/>
      <c r="O105" s="23"/>
      <c r="P105" s="11"/>
      <c r="R105" s="20"/>
      <c r="S105" s="31"/>
      <c r="T105" s="22"/>
    </row>
    <row r="106" spans="2:20" x14ac:dyDescent="0.3">
      <c r="B106" t="s">
        <v>123</v>
      </c>
      <c r="C106" s="89">
        <v>44469</v>
      </c>
      <c r="E106" s="95">
        <f t="shared" si="6"/>
        <v>4.0000000000000002E-4</v>
      </c>
      <c r="F106" s="95">
        <f t="shared" si="7"/>
        <v>2.9999999999999997E-4</v>
      </c>
      <c r="G106" s="74"/>
      <c r="H106" s="24">
        <v>1.0004340052074734</v>
      </c>
      <c r="I106" s="24">
        <v>1.0003099994210927</v>
      </c>
      <c r="J106" s="24">
        <f t="shared" si="9"/>
        <v>1.0052328186433781</v>
      </c>
      <c r="K106" s="24">
        <f t="shared" si="8"/>
        <v>1.0037648141817441</v>
      </c>
      <c r="L106" s="25"/>
      <c r="N106" s="31"/>
      <c r="O106" s="23"/>
      <c r="P106" s="11"/>
      <c r="R106" s="20"/>
      <c r="S106" s="31"/>
      <c r="T106" s="22"/>
    </row>
    <row r="107" spans="2:20" ht="15" thickBot="1" x14ac:dyDescent="0.35">
      <c r="B107" t="s">
        <v>124</v>
      </c>
      <c r="C107" s="89">
        <v>44469</v>
      </c>
      <c r="E107" s="114">
        <f>ROUND((J107/J103)-1,4)</f>
        <v>1.4E-3</v>
      </c>
      <c r="F107" s="114">
        <f>ROUND((K107/K103)-1,4)</f>
        <v>1E-3</v>
      </c>
      <c r="G107" s="74"/>
      <c r="H107" s="75">
        <v>1</v>
      </c>
      <c r="I107" s="75">
        <v>1</v>
      </c>
      <c r="J107" s="75">
        <f t="shared" si="9"/>
        <v>1.0052328186433781</v>
      </c>
      <c r="K107" s="75">
        <f t="shared" si="8"/>
        <v>1.0037648141817441</v>
      </c>
      <c r="L107" s="25"/>
      <c r="O107" s="23"/>
      <c r="P107" s="21"/>
      <c r="R107" s="20"/>
      <c r="S107" s="31"/>
      <c r="T107" s="22"/>
    </row>
    <row r="108" spans="2:20" ht="15" thickTop="1" x14ac:dyDescent="0.3">
      <c r="B108" t="s">
        <v>125</v>
      </c>
      <c r="C108" s="89">
        <v>44500</v>
      </c>
      <c r="E108" s="113">
        <f t="shared" ref="E108:F110" si="10">ROUND(H108-1,4)</f>
        <v>5.0000000000000001E-4</v>
      </c>
      <c r="F108" s="113">
        <f t="shared" si="10"/>
        <v>2.9999999999999997E-4</v>
      </c>
      <c r="G108" s="74"/>
      <c r="H108" s="24">
        <v>1.0004906706737746</v>
      </c>
      <c r="I108" s="24">
        <v>1.0003147178181131</v>
      </c>
      <c r="J108" s="24">
        <f t="shared" si="9"/>
        <v>1.0057260569078021</v>
      </c>
      <c r="K108" s="24">
        <f t="shared" si="8"/>
        <v>1.0040807168539621</v>
      </c>
      <c r="L108" s="11"/>
      <c r="N108" s="31"/>
    </row>
    <row r="109" spans="2:20" x14ac:dyDescent="0.3">
      <c r="B109" t="s">
        <v>126</v>
      </c>
      <c r="C109" s="89">
        <v>44530</v>
      </c>
      <c r="E109" s="95">
        <f t="shared" si="10"/>
        <v>5.0000000000000001E-4</v>
      </c>
      <c r="F109" s="95">
        <f t="shared" si="10"/>
        <v>2.9999999999999997E-4</v>
      </c>
      <c r="G109" s="74"/>
      <c r="H109" s="24">
        <v>1.0005158172882147</v>
      </c>
      <c r="I109" s="24">
        <v>1.0003083445232002</v>
      </c>
      <c r="J109" s="24">
        <f t="shared" si="9"/>
        <v>1.0062448277951632</v>
      </c>
      <c r="K109" s="24">
        <f t="shared" si="8"/>
        <v>1.0043903196438548</v>
      </c>
      <c r="L109" s="11"/>
      <c r="N109" s="31"/>
    </row>
    <row r="110" spans="2:20" x14ac:dyDescent="0.3">
      <c r="B110" t="s">
        <v>127</v>
      </c>
      <c r="C110" s="89">
        <v>44561</v>
      </c>
      <c r="E110" s="95">
        <f t="shared" si="10"/>
        <v>5.9999999999999995E-4</v>
      </c>
      <c r="F110" s="95">
        <f t="shared" si="10"/>
        <v>2.9999999999999997E-4</v>
      </c>
      <c r="G110" s="74"/>
      <c r="H110" s="24">
        <v>1.0005820311537323</v>
      </c>
      <c r="I110" s="24">
        <v>1.0003369481393094</v>
      </c>
      <c r="J110" s="24">
        <f t="shared" si="9"/>
        <v>1.006830493633222</v>
      </c>
      <c r="K110" s="24">
        <f t="shared" si="8"/>
        <v>1.0047287470931991</v>
      </c>
      <c r="L110" s="11"/>
    </row>
    <row r="111" spans="2:20" ht="15" thickBot="1" x14ac:dyDescent="0.35">
      <c r="B111" t="s">
        <v>128</v>
      </c>
      <c r="C111" s="89">
        <v>44561</v>
      </c>
      <c r="E111" s="114">
        <f>ROUND((J111/J107)-1,4)</f>
        <v>1.6000000000000001E-3</v>
      </c>
      <c r="F111" s="114">
        <f>ROUND((K111/K107)-1,4)</f>
        <v>1E-3</v>
      </c>
      <c r="G111" s="74"/>
      <c r="H111" s="78">
        <v>1</v>
      </c>
      <c r="I111" s="78">
        <v>1</v>
      </c>
      <c r="J111" s="78">
        <f t="shared" si="9"/>
        <v>1.006830493633222</v>
      </c>
      <c r="K111" s="78">
        <f t="shared" si="9"/>
        <v>1.0047287470931991</v>
      </c>
      <c r="L111" s="11"/>
    </row>
    <row r="112" spans="2:20" ht="15" thickTop="1" x14ac:dyDescent="0.3">
      <c r="B112" t="s">
        <v>129</v>
      </c>
      <c r="C112" s="89">
        <v>44561</v>
      </c>
      <c r="E112" s="95">
        <f>ROUND(J112-1,4)</f>
        <v>6.7999999999999996E-3</v>
      </c>
      <c r="F112" s="95">
        <f>ROUND(K112-1,4)</f>
        <v>4.7000000000000002E-3</v>
      </c>
      <c r="G112" s="74"/>
      <c r="H112" s="78">
        <v>1</v>
      </c>
      <c r="I112" s="78">
        <v>1</v>
      </c>
      <c r="J112" s="78">
        <f t="shared" si="9"/>
        <v>1.006830493633222</v>
      </c>
      <c r="K112" s="78">
        <f t="shared" si="9"/>
        <v>1.0047287470931991</v>
      </c>
      <c r="L112" s="11"/>
    </row>
    <row r="113" spans="6:8" x14ac:dyDescent="0.3">
      <c r="F113" s="20"/>
    </row>
    <row r="114" spans="6:8" x14ac:dyDescent="0.3">
      <c r="H114" s="1" t="s">
        <v>133</v>
      </c>
    </row>
    <row r="115" spans="6:8" x14ac:dyDescent="0.3">
      <c r="H115" s="1" t="s">
        <v>134</v>
      </c>
    </row>
    <row r="116" spans="6:8" x14ac:dyDescent="0.3">
      <c r="H116" s="1" t="s">
        <v>135</v>
      </c>
    </row>
    <row r="117" spans="6:8" x14ac:dyDescent="0.3">
      <c r="H117" s="1"/>
    </row>
    <row r="118" spans="6:8" x14ac:dyDescent="0.3">
      <c r="H118" s="1" t="s">
        <v>136</v>
      </c>
    </row>
    <row r="119" spans="6:8" x14ac:dyDescent="0.3">
      <c r="H119" s="1" t="s">
        <v>137</v>
      </c>
    </row>
    <row r="120" spans="6:8" x14ac:dyDescent="0.3">
      <c r="H120" s="1" t="s">
        <v>138</v>
      </c>
    </row>
    <row r="121" spans="6:8" x14ac:dyDescent="0.3">
      <c r="H121" s="1" t="s">
        <v>139</v>
      </c>
    </row>
    <row r="122" spans="6:8" x14ac:dyDescent="0.3">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88" workbookViewId="0">
      <selection activeCell="C108" sqref="C108:K112"/>
    </sheetView>
  </sheetViews>
  <sheetFormatPr defaultRowHeight="14.4" x14ac:dyDescent="0.3"/>
  <cols>
    <col min="1" max="1" width="14.88671875" bestFit="1" customWidth="1"/>
    <col min="2" max="2" width="68.44140625" customWidth="1"/>
    <col min="3" max="3" width="44.6640625" customWidth="1"/>
    <col min="4" max="4" width="1.33203125" customWidth="1"/>
    <col min="5" max="5" width="13.33203125" customWidth="1"/>
    <col min="6" max="11" width="14.5546875" customWidth="1"/>
    <col min="12" max="12" width="22.109375" bestFit="1" customWidth="1"/>
    <col min="13" max="14" width="16.6640625" customWidth="1"/>
    <col min="15" max="15" width="15.33203125" customWidth="1"/>
    <col min="16" max="16" width="13.109375" customWidth="1"/>
    <col min="23" max="23" width="12" bestFit="1" customWidth="1"/>
  </cols>
  <sheetData>
    <row r="1" spans="1:3" ht="18" x14ac:dyDescent="0.35">
      <c r="A1" t="s">
        <v>399</v>
      </c>
      <c r="B1" s="7" t="s">
        <v>34</v>
      </c>
    </row>
    <row r="2" spans="1:3" x14ac:dyDescent="0.3">
      <c r="B2" s="1" t="s">
        <v>50</v>
      </c>
    </row>
    <row r="4" spans="1:3" x14ac:dyDescent="0.3">
      <c r="B4" s="5" t="s">
        <v>51</v>
      </c>
    </row>
    <row r="5" spans="1:3" x14ac:dyDescent="0.3">
      <c r="B5" s="5"/>
    </row>
    <row r="6" spans="1:3" x14ac:dyDescent="0.3">
      <c r="B6" s="12" t="s">
        <v>66</v>
      </c>
      <c r="C6" s="43" t="s">
        <v>376</v>
      </c>
    </row>
    <row r="7" spans="1:3" x14ac:dyDescent="0.3">
      <c r="B7" s="12" t="s">
        <v>35</v>
      </c>
      <c r="C7" s="51" t="s">
        <v>399</v>
      </c>
    </row>
    <row r="8" spans="1:3" x14ac:dyDescent="0.3">
      <c r="B8" s="12" t="s">
        <v>36</v>
      </c>
      <c r="C8" s="2"/>
    </row>
    <row r="9" spans="1:3" x14ac:dyDescent="0.3">
      <c r="B9" s="12" t="s">
        <v>37</v>
      </c>
      <c r="C9" s="2"/>
    </row>
    <row r="13" spans="1:3" x14ac:dyDescent="0.3">
      <c r="B13" t="s">
        <v>67</v>
      </c>
    </row>
    <row r="14" spans="1:3" x14ac:dyDescent="0.3">
      <c r="B14" t="s">
        <v>38</v>
      </c>
      <c r="C14" s="51" t="s">
        <v>153</v>
      </c>
    </row>
    <row r="15" spans="1:3" x14ac:dyDescent="0.3">
      <c r="B15" t="s">
        <v>52</v>
      </c>
    </row>
    <row r="18" spans="2:3" x14ac:dyDescent="0.3">
      <c r="B18" t="s">
        <v>68</v>
      </c>
    </row>
    <row r="19" spans="2:3" x14ac:dyDescent="0.3">
      <c r="B19" t="s">
        <v>158</v>
      </c>
      <c r="C19" s="51" t="s">
        <v>153</v>
      </c>
    </row>
    <row r="20" spans="2:3" x14ac:dyDescent="0.3">
      <c r="B20" t="s">
        <v>45</v>
      </c>
    </row>
    <row r="21" spans="2:3" x14ac:dyDescent="0.3">
      <c r="B21" s="1" t="s">
        <v>46</v>
      </c>
    </row>
    <row r="22" spans="2:3" x14ac:dyDescent="0.3">
      <c r="B22" s="1"/>
    </row>
    <row r="23" spans="2:3" x14ac:dyDescent="0.3">
      <c r="B23" s="1"/>
    </row>
    <row r="24" spans="2:3" x14ac:dyDescent="0.3">
      <c r="B24" t="s">
        <v>39</v>
      </c>
    </row>
    <row r="25" spans="2:3" x14ac:dyDescent="0.3">
      <c r="B25" t="s">
        <v>40</v>
      </c>
      <c r="C25" s="2"/>
    </row>
    <row r="26" spans="2:3" x14ac:dyDescent="0.3">
      <c r="B26" t="s">
        <v>41</v>
      </c>
      <c r="C26" s="2"/>
    </row>
    <row r="27" spans="2:3" x14ac:dyDescent="0.3">
      <c r="B27" t="s">
        <v>42</v>
      </c>
      <c r="C27" s="2"/>
    </row>
    <row r="28" spans="2:3" x14ac:dyDescent="0.3">
      <c r="B28" t="s">
        <v>43</v>
      </c>
      <c r="C28" s="2"/>
    </row>
    <row r="30" spans="2:3" s="3" customFormat="1" ht="15" thickBot="1" x14ac:dyDescent="0.35"/>
    <row r="31" spans="2:3" ht="15" thickTop="1" x14ac:dyDescent="0.3"/>
    <row r="32" spans="2:3" ht="15.6" x14ac:dyDescent="0.3">
      <c r="B32" s="6" t="s">
        <v>53</v>
      </c>
    </row>
    <row r="33" spans="2:5" x14ac:dyDescent="0.3">
      <c r="E33" s="1" t="s">
        <v>54</v>
      </c>
    </row>
    <row r="34" spans="2:5" x14ac:dyDescent="0.3">
      <c r="E34" s="1" t="s">
        <v>47</v>
      </c>
    </row>
    <row r="35" spans="2:5" x14ac:dyDescent="0.3">
      <c r="B35" t="s">
        <v>69</v>
      </c>
      <c r="C35" s="96">
        <f>'Items B &amp; C'!M12</f>
        <v>420433000</v>
      </c>
      <c r="E35" s="1" t="s">
        <v>48</v>
      </c>
    </row>
    <row r="36" spans="2:5" x14ac:dyDescent="0.3">
      <c r="B36" t="s">
        <v>70</v>
      </c>
      <c r="C36" s="96">
        <f>'Items B &amp; C'!N12</f>
        <v>414960000</v>
      </c>
      <c r="E36" s="1" t="s">
        <v>55</v>
      </c>
    </row>
    <row r="37" spans="2:5" x14ac:dyDescent="0.3">
      <c r="C37" s="18"/>
      <c r="E37" s="1"/>
    </row>
    <row r="38" spans="2:5" x14ac:dyDescent="0.3">
      <c r="C38" s="18"/>
      <c r="E38" s="1"/>
    </row>
    <row r="39" spans="2:5" x14ac:dyDescent="0.3">
      <c r="B39" t="s">
        <v>71</v>
      </c>
      <c r="C39" s="51">
        <v>0</v>
      </c>
      <c r="E39" s="1" t="s">
        <v>49</v>
      </c>
    </row>
    <row r="40" spans="2:5" x14ac:dyDescent="0.3">
      <c r="B40" t="s">
        <v>72</v>
      </c>
      <c r="C40" s="51">
        <v>0</v>
      </c>
      <c r="E40" s="1" t="s">
        <v>56</v>
      </c>
    </row>
    <row r="41" spans="2:5" x14ac:dyDescent="0.3">
      <c r="C41" s="19"/>
    </row>
    <row r="42" spans="2:5" x14ac:dyDescent="0.3">
      <c r="B42" t="s">
        <v>154</v>
      </c>
      <c r="C42" s="19"/>
    </row>
    <row r="43" spans="2:5" x14ac:dyDescent="0.3">
      <c r="B43" t="s">
        <v>57</v>
      </c>
      <c r="C43" s="51">
        <v>0</v>
      </c>
      <c r="E43" s="1" t="s">
        <v>59</v>
      </c>
    </row>
    <row r="44" spans="2:5" x14ac:dyDescent="0.3">
      <c r="B44" t="s">
        <v>62</v>
      </c>
      <c r="C44" s="92">
        <v>0</v>
      </c>
      <c r="E44" s="1" t="s">
        <v>60</v>
      </c>
    </row>
    <row r="45" spans="2:5" x14ac:dyDescent="0.3">
      <c r="B45" t="s">
        <v>63</v>
      </c>
      <c r="C45" s="92">
        <v>0</v>
      </c>
    </row>
    <row r="46" spans="2:5" x14ac:dyDescent="0.3">
      <c r="B46" t="s">
        <v>64</v>
      </c>
      <c r="C46" s="92">
        <v>0</v>
      </c>
      <c r="E46" s="1" t="s">
        <v>58</v>
      </c>
    </row>
    <row r="47" spans="2:5" x14ac:dyDescent="0.3">
      <c r="B47" t="s">
        <v>65</v>
      </c>
      <c r="C47" s="92">
        <v>0</v>
      </c>
    </row>
    <row r="48" spans="2:5" x14ac:dyDescent="0.3">
      <c r="C48" s="19"/>
    </row>
    <row r="49" spans="2:7" x14ac:dyDescent="0.3">
      <c r="C49" s="19"/>
    </row>
    <row r="50" spans="2:7" x14ac:dyDescent="0.3">
      <c r="B50" t="s">
        <v>61</v>
      </c>
      <c r="C50" s="51" t="s">
        <v>153</v>
      </c>
    </row>
    <row r="51" spans="2:7" x14ac:dyDescent="0.3">
      <c r="B51" t="s">
        <v>73</v>
      </c>
      <c r="C51" s="13"/>
    </row>
    <row r="54" spans="2:7" x14ac:dyDescent="0.3">
      <c r="B54" t="s">
        <v>74</v>
      </c>
    </row>
    <row r="55" spans="2:7" x14ac:dyDescent="0.3">
      <c r="B55" t="s">
        <v>75</v>
      </c>
    </row>
    <row r="56" spans="2:7" x14ac:dyDescent="0.3">
      <c r="B56" t="s">
        <v>76</v>
      </c>
    </row>
    <row r="57" spans="2:7" x14ac:dyDescent="0.3">
      <c r="B57" t="s">
        <v>77</v>
      </c>
    </row>
    <row r="59" spans="2:7" x14ac:dyDescent="0.3">
      <c r="C59" t="s">
        <v>80</v>
      </c>
      <c r="E59" t="s">
        <v>81</v>
      </c>
      <c r="F59" t="s">
        <v>82</v>
      </c>
      <c r="G59" t="s">
        <v>83</v>
      </c>
    </row>
    <row r="60" spans="2:7" x14ac:dyDescent="0.3">
      <c r="B60" t="s">
        <v>78</v>
      </c>
      <c r="C60" s="93">
        <f>'Items B &amp; C'!Y12</f>
        <v>9565000</v>
      </c>
      <c r="D60" s="79"/>
      <c r="E60" s="93">
        <f>'Items B &amp; C'!AA12</f>
        <v>410868000</v>
      </c>
      <c r="F60" s="93">
        <f>'Items B &amp; C'!AB12</f>
        <v>0</v>
      </c>
      <c r="G60" s="93">
        <f>'Items B &amp; C'!AC12</f>
        <v>0</v>
      </c>
    </row>
    <row r="61" spans="2:7" x14ac:dyDescent="0.3">
      <c r="B61" t="s">
        <v>79</v>
      </c>
      <c r="C61" s="93">
        <f>'Items B &amp; C'!AD12</f>
        <v>5473000</v>
      </c>
      <c r="D61" s="79"/>
      <c r="E61" s="93">
        <v>0</v>
      </c>
      <c r="F61" s="93">
        <v>0</v>
      </c>
      <c r="G61" s="93">
        <v>0</v>
      </c>
    </row>
    <row r="64" spans="2:7" x14ac:dyDescent="0.3">
      <c r="B64" t="s">
        <v>88</v>
      </c>
      <c r="E64" s="1" t="s">
        <v>86</v>
      </c>
    </row>
    <row r="65" spans="2:5" x14ac:dyDescent="0.3">
      <c r="B65" t="s">
        <v>85</v>
      </c>
      <c r="C65" s="96">
        <v>90</v>
      </c>
      <c r="E65" s="1" t="s">
        <v>87</v>
      </c>
    </row>
    <row r="66" spans="2:5" x14ac:dyDescent="0.3">
      <c r="B66" t="s">
        <v>84</v>
      </c>
      <c r="C66" s="76"/>
    </row>
    <row r="67" spans="2:5" x14ac:dyDescent="0.3">
      <c r="C67" s="76"/>
    </row>
    <row r="68" spans="2:5" x14ac:dyDescent="0.3">
      <c r="C68" s="76"/>
    </row>
    <row r="69" spans="2:5" x14ac:dyDescent="0.3">
      <c r="B69" t="s">
        <v>89</v>
      </c>
      <c r="C69" s="76"/>
    </row>
    <row r="70" spans="2:5" x14ac:dyDescent="0.3">
      <c r="B70" t="s">
        <v>90</v>
      </c>
      <c r="C70" s="96">
        <v>0</v>
      </c>
    </row>
    <row r="71" spans="2:5" x14ac:dyDescent="0.3">
      <c r="B71" t="s">
        <v>91</v>
      </c>
      <c r="C71" s="96">
        <v>0</v>
      </c>
    </row>
    <row r="72" spans="2:5" x14ac:dyDescent="0.3">
      <c r="B72" t="s">
        <v>92</v>
      </c>
      <c r="C72" s="96">
        <v>0</v>
      </c>
    </row>
    <row r="73" spans="2:5" x14ac:dyDescent="0.3">
      <c r="B73" t="s">
        <v>93</v>
      </c>
      <c r="C73" s="96">
        <v>24</v>
      </c>
      <c r="E73" s="1" t="s">
        <v>103</v>
      </c>
    </row>
    <row r="74" spans="2:5" x14ac:dyDescent="0.3">
      <c r="B74" t="s">
        <v>94</v>
      </c>
      <c r="C74" s="96">
        <v>0</v>
      </c>
      <c r="E74" s="1" t="s">
        <v>104</v>
      </c>
    </row>
    <row r="75" spans="2:5" x14ac:dyDescent="0.3">
      <c r="B75" t="s">
        <v>95</v>
      </c>
      <c r="C75" s="96">
        <v>0</v>
      </c>
      <c r="E75" s="1" t="s">
        <v>105</v>
      </c>
    </row>
    <row r="76" spans="2:5" x14ac:dyDescent="0.3">
      <c r="B76" t="s">
        <v>96</v>
      </c>
      <c r="C76" s="96">
        <v>73</v>
      </c>
      <c r="E76" s="1" t="s">
        <v>106</v>
      </c>
    </row>
    <row r="77" spans="2:5" x14ac:dyDescent="0.3">
      <c r="B77" t="s">
        <v>97</v>
      </c>
      <c r="C77" s="96">
        <v>3</v>
      </c>
    </row>
    <row r="78" spans="2:5" x14ac:dyDescent="0.3">
      <c r="B78" t="s">
        <v>98</v>
      </c>
      <c r="C78" s="96">
        <v>0</v>
      </c>
    </row>
    <row r="79" spans="2:5" x14ac:dyDescent="0.3">
      <c r="B79" t="s">
        <v>101</v>
      </c>
      <c r="C79" s="96">
        <v>0</v>
      </c>
    </row>
    <row r="80" spans="2:5" x14ac:dyDescent="0.3">
      <c r="B80" t="s">
        <v>99</v>
      </c>
      <c r="C80" s="96">
        <v>0</v>
      </c>
    </row>
    <row r="81" spans="2:20" x14ac:dyDescent="0.3">
      <c r="B81" t="s">
        <v>100</v>
      </c>
      <c r="C81" s="96">
        <v>0</v>
      </c>
    </row>
    <row r="82" spans="2:20" x14ac:dyDescent="0.3">
      <c r="B82" t="s">
        <v>102</v>
      </c>
      <c r="C82" s="96">
        <v>0</v>
      </c>
    </row>
    <row r="83" spans="2:20" x14ac:dyDescent="0.3">
      <c r="B83" t="s">
        <v>155</v>
      </c>
      <c r="C83" s="96">
        <v>0</v>
      </c>
    </row>
    <row r="85" spans="2:20" s="3" customFormat="1" ht="15" thickBot="1" x14ac:dyDescent="0.35"/>
    <row r="86" spans="2:20" ht="15" thickTop="1" x14ac:dyDescent="0.3"/>
    <row r="87" spans="2:20" ht="18" x14ac:dyDescent="0.35">
      <c r="B87" s="7" t="s">
        <v>107</v>
      </c>
    </row>
    <row r="89" spans="2:20" x14ac:dyDescent="0.3">
      <c r="B89" t="s">
        <v>108</v>
      </c>
    </row>
    <row r="90" spans="2:20" x14ac:dyDescent="0.3">
      <c r="B90" t="s">
        <v>109</v>
      </c>
    </row>
    <row r="91" spans="2:20" x14ac:dyDescent="0.3">
      <c r="B91" t="s">
        <v>110</v>
      </c>
    </row>
    <row r="92" spans="2:20" x14ac:dyDescent="0.3">
      <c r="B92" t="s">
        <v>111</v>
      </c>
    </row>
    <row r="93" spans="2:20" x14ac:dyDescent="0.3">
      <c r="B93" t="s">
        <v>112</v>
      </c>
    </row>
    <row r="94" spans="2:20" s="28" customFormat="1" x14ac:dyDescent="0.3">
      <c r="H94" t="s">
        <v>348</v>
      </c>
      <c r="I94" s="29" t="s">
        <v>347</v>
      </c>
      <c r="J94" s="29" t="s">
        <v>350</v>
      </c>
      <c r="K94" s="29" t="s">
        <v>349</v>
      </c>
      <c r="M94" s="29"/>
      <c r="N94" s="29"/>
      <c r="O94" s="29"/>
      <c r="P94" s="29"/>
    </row>
    <row r="95" spans="2:20" x14ac:dyDescent="0.3">
      <c r="C95" s="15" t="s">
        <v>130</v>
      </c>
      <c r="E95" s="14" t="s">
        <v>131</v>
      </c>
      <c r="F95" s="14" t="s">
        <v>132</v>
      </c>
      <c r="H95" s="24">
        <v>1</v>
      </c>
      <c r="I95" s="24">
        <v>1</v>
      </c>
      <c r="J95" s="24">
        <f>H95</f>
        <v>1</v>
      </c>
      <c r="K95" s="24">
        <f>I95</f>
        <v>1</v>
      </c>
      <c r="O95" s="23"/>
    </row>
    <row r="96" spans="2:20" x14ac:dyDescent="0.3">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3">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3">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ht="15" thickBot="1" x14ac:dyDescent="0.35">
      <c r="B99" t="s">
        <v>116</v>
      </c>
      <c r="C99" s="89">
        <v>44286</v>
      </c>
      <c r="E99" s="114">
        <f>ROUND((J99/J95)-1,4)</f>
        <v>3.3999999999999998E-3</v>
      </c>
      <c r="F99" s="114">
        <f>ROUND((K99/K95)-1,4)</f>
        <v>2.8E-3</v>
      </c>
      <c r="G99" s="26"/>
      <c r="H99" s="75">
        <v>1</v>
      </c>
      <c r="I99" s="75">
        <v>1</v>
      </c>
      <c r="J99" s="75">
        <f t="shared" si="2"/>
        <v>1.003428505944902</v>
      </c>
      <c r="K99" s="75">
        <f t="shared" si="1"/>
        <v>1.0028031232704855</v>
      </c>
      <c r="L99" s="25"/>
      <c r="N99" s="31"/>
      <c r="O99" s="23"/>
      <c r="P99" s="11"/>
      <c r="R99" s="20"/>
      <c r="S99" s="31"/>
      <c r="T99" s="22"/>
    </row>
    <row r="100" spans="2:20" ht="15" thickTop="1" x14ac:dyDescent="0.3">
      <c r="B100" t="s">
        <v>117</v>
      </c>
      <c r="C100" s="89">
        <v>44316</v>
      </c>
      <c r="E100" s="113">
        <f t="shared" ref="E100:F102" si="3">ROUND(H100-1,4)</f>
        <v>8.9999999999999998E-4</v>
      </c>
      <c r="F100" s="113">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3">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3">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ht="15" thickBot="1" x14ac:dyDescent="0.35">
      <c r="B103" t="s">
        <v>120</v>
      </c>
      <c r="C103" s="89">
        <v>44377</v>
      </c>
      <c r="E103" s="114">
        <f>ROUND((J103/J99)-1,4)</f>
        <v>2.7000000000000001E-3</v>
      </c>
      <c r="F103" s="114">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ht="15" thickTop="1" x14ac:dyDescent="0.3">
      <c r="B104" t="s">
        <v>121</v>
      </c>
      <c r="C104" s="89">
        <v>44408</v>
      </c>
      <c r="E104" s="113">
        <f t="shared" ref="E104:F106" si="6">ROUND(H104-1,4)</f>
        <v>6.9999999999999999E-4</v>
      </c>
      <c r="F104" s="113">
        <f t="shared" si="6"/>
        <v>6.9999999999999999E-4</v>
      </c>
      <c r="G104" s="26"/>
      <c r="H104" s="24">
        <v>1.0007295114966941</v>
      </c>
      <c r="I104" s="24">
        <v>1.0006591343637865</v>
      </c>
      <c r="J104" s="24">
        <f>J103*H104</f>
        <v>1.0068788030097364</v>
      </c>
      <c r="K104" s="24">
        <f t="shared" ref="K104:K110" si="7">K103*I104</f>
        <v>1.0057039099374532</v>
      </c>
      <c r="L104" s="25"/>
      <c r="N104" s="31"/>
      <c r="O104" s="23"/>
      <c r="P104" s="21"/>
      <c r="R104" s="20"/>
      <c r="S104" s="31"/>
      <c r="T104" s="22"/>
    </row>
    <row r="105" spans="2:20" x14ac:dyDescent="0.3">
      <c r="B105" t="s">
        <v>122</v>
      </c>
      <c r="C105" s="89">
        <v>44439</v>
      </c>
      <c r="E105" s="95">
        <f t="shared" si="6"/>
        <v>6.9999999999999999E-4</v>
      </c>
      <c r="F105" s="95">
        <f t="shared" si="6"/>
        <v>5.9999999999999995E-4</v>
      </c>
      <c r="G105" s="26"/>
      <c r="H105" s="24">
        <v>1.0006524393229339</v>
      </c>
      <c r="I105" s="24">
        <v>1.0005595604202833</v>
      </c>
      <c r="J105" s="24">
        <f t="shared" ref="J105:K112" si="8">J104*H105</f>
        <v>1.0075357303342487</v>
      </c>
      <c r="K105" s="24">
        <f t="shared" si="7"/>
        <v>1.0062666620399783</v>
      </c>
      <c r="L105" s="25"/>
      <c r="N105" s="31"/>
      <c r="O105" s="23"/>
      <c r="P105" s="11"/>
      <c r="R105" s="20"/>
      <c r="S105" s="31"/>
      <c r="T105" s="22"/>
    </row>
    <row r="106" spans="2:20" x14ac:dyDescent="0.3">
      <c r="B106" t="s">
        <v>123</v>
      </c>
      <c r="C106" s="89">
        <v>44469</v>
      </c>
      <c r="E106" s="95">
        <f t="shared" si="6"/>
        <v>5.9999999999999995E-4</v>
      </c>
      <c r="F106" s="95">
        <f t="shared" si="6"/>
        <v>5.0000000000000001E-4</v>
      </c>
      <c r="G106" s="26"/>
      <c r="H106" s="24">
        <v>1.0006343726533349</v>
      </c>
      <c r="I106" s="24">
        <v>1.000541213404007</v>
      </c>
      <c r="J106" s="24">
        <f t="shared" si="8"/>
        <v>1.0081748834488304</v>
      </c>
      <c r="K106" s="24">
        <f t="shared" si="7"/>
        <v>1.0068112670454796</v>
      </c>
      <c r="L106" s="25"/>
      <c r="N106" s="31"/>
      <c r="O106" s="23"/>
      <c r="P106" s="11"/>
      <c r="R106" s="20"/>
      <c r="S106" s="31"/>
      <c r="T106" s="22"/>
    </row>
    <row r="107" spans="2:20" ht="15" thickBot="1" x14ac:dyDescent="0.35">
      <c r="B107" t="s">
        <v>124</v>
      </c>
      <c r="C107" s="89">
        <v>44469</v>
      </c>
      <c r="E107" s="114">
        <f>ROUND((J107/J103)-1,4)</f>
        <v>2E-3</v>
      </c>
      <c r="F107" s="114">
        <f>ROUND((K107/K103)-1,4)</f>
        <v>1.8E-3</v>
      </c>
      <c r="G107" s="26"/>
      <c r="H107" s="75">
        <v>1</v>
      </c>
      <c r="I107" s="75">
        <v>1</v>
      </c>
      <c r="J107" s="75">
        <f t="shared" si="8"/>
        <v>1.0081748834488304</v>
      </c>
      <c r="K107" s="75">
        <f t="shared" si="7"/>
        <v>1.0068112670454796</v>
      </c>
      <c r="L107" s="25"/>
      <c r="N107" s="31"/>
      <c r="O107" s="23"/>
      <c r="P107" s="21"/>
      <c r="R107" s="20"/>
      <c r="S107" s="31"/>
      <c r="T107" s="22"/>
    </row>
    <row r="108" spans="2:20" ht="15" thickTop="1" x14ac:dyDescent="0.3">
      <c r="B108" t="s">
        <v>125</v>
      </c>
      <c r="C108" s="89">
        <v>44500</v>
      </c>
      <c r="E108" s="113">
        <f t="shared" ref="E108:F110" si="9">ROUND(H108-1,4)</f>
        <v>5.9999999999999995E-4</v>
      </c>
      <c r="F108" s="113">
        <f t="shared" si="9"/>
        <v>5.0000000000000001E-4</v>
      </c>
      <c r="G108" s="74"/>
      <c r="H108" s="24">
        <v>1.0006329794290496</v>
      </c>
      <c r="I108" s="24">
        <v>1.0005226697665277</v>
      </c>
      <c r="J108" s="24">
        <f t="shared" si="8"/>
        <v>1.0088130374109381</v>
      </c>
      <c r="K108" s="24">
        <f t="shared" si="7"/>
        <v>1.0073374968553637</v>
      </c>
      <c r="L108" s="25"/>
    </row>
    <row r="109" spans="2:20" x14ac:dyDescent="0.3">
      <c r="B109" t="s">
        <v>126</v>
      </c>
      <c r="C109" s="89">
        <v>44530</v>
      </c>
      <c r="E109" s="95">
        <f t="shared" si="9"/>
        <v>5.9999999999999995E-4</v>
      </c>
      <c r="F109" s="95">
        <f t="shared" si="9"/>
        <v>5.0000000000000001E-4</v>
      </c>
      <c r="G109" s="74"/>
      <c r="H109" s="24">
        <v>1.0006003328513711</v>
      </c>
      <c r="I109" s="24">
        <v>1.000483201798944</v>
      </c>
      <c r="J109" s="24">
        <f t="shared" si="8"/>
        <v>1.0094186610181872</v>
      </c>
      <c r="K109" s="24">
        <f t="shared" si="7"/>
        <v>1.0078242441459879</v>
      </c>
      <c r="L109" s="25"/>
    </row>
    <row r="110" spans="2:20" x14ac:dyDescent="0.3">
      <c r="B110" t="s">
        <v>127</v>
      </c>
      <c r="C110" s="89">
        <v>44561</v>
      </c>
      <c r="E110" s="95">
        <f t="shared" si="9"/>
        <v>8.0000000000000004E-4</v>
      </c>
      <c r="F110" s="95">
        <f t="shared" si="9"/>
        <v>5.0000000000000001E-4</v>
      </c>
      <c r="G110" s="74"/>
      <c r="H110" s="24">
        <v>1.0007964301038594</v>
      </c>
      <c r="I110" s="24">
        <v>1.0004990662273294</v>
      </c>
      <c r="J110" s="24">
        <f t="shared" si="8"/>
        <v>1.0102225924272197</v>
      </c>
      <c r="K110" s="24">
        <f t="shared" si="7"/>
        <v>1.008327215189325</v>
      </c>
      <c r="L110" s="25"/>
    </row>
    <row r="111" spans="2:20" ht="15" thickBot="1" x14ac:dyDescent="0.35">
      <c r="B111" t="s">
        <v>128</v>
      </c>
      <c r="C111" s="89">
        <v>44561</v>
      </c>
      <c r="E111" s="114">
        <f>ROUND((J111/J107)-1,4)</f>
        <v>2E-3</v>
      </c>
      <c r="F111" s="114">
        <f>ROUND((K111/K107)-1,4)</f>
        <v>1.5E-3</v>
      </c>
      <c r="G111" s="74"/>
      <c r="H111" s="78">
        <v>1</v>
      </c>
      <c r="I111" s="78">
        <v>1</v>
      </c>
      <c r="J111" s="78">
        <f t="shared" si="8"/>
        <v>1.0102225924272197</v>
      </c>
      <c r="K111" s="78">
        <f t="shared" si="8"/>
        <v>1.008327215189325</v>
      </c>
      <c r="L111" s="25"/>
    </row>
    <row r="112" spans="2:20" ht="15" thickTop="1" x14ac:dyDescent="0.3">
      <c r="B112" t="s">
        <v>129</v>
      </c>
      <c r="C112" s="89">
        <v>44561</v>
      </c>
      <c r="E112" s="95">
        <f>ROUND(J112-1,4)</f>
        <v>1.0200000000000001E-2</v>
      </c>
      <c r="F112" s="95">
        <f>ROUND(K112-1,4)</f>
        <v>8.3000000000000001E-3</v>
      </c>
      <c r="G112" s="74"/>
      <c r="H112" s="78">
        <v>1</v>
      </c>
      <c r="I112" s="78">
        <v>1</v>
      </c>
      <c r="J112" s="78">
        <f t="shared" si="8"/>
        <v>1.0102225924272197</v>
      </c>
      <c r="K112" s="78">
        <f t="shared" si="8"/>
        <v>1.008327215189325</v>
      </c>
      <c r="L112" s="25"/>
    </row>
    <row r="113" spans="2:12" x14ac:dyDescent="0.3">
      <c r="E113" s="20"/>
      <c r="G113" s="26"/>
      <c r="L113" s="25"/>
    </row>
    <row r="114" spans="2:12" x14ac:dyDescent="0.3">
      <c r="G114" s="26"/>
      <c r="L114" s="25"/>
    </row>
    <row r="115" spans="2:12" x14ac:dyDescent="0.3">
      <c r="B115" s="1" t="s">
        <v>133</v>
      </c>
      <c r="L115" s="25"/>
    </row>
    <row r="116" spans="2:12" x14ac:dyDescent="0.3">
      <c r="B116" s="1" t="s">
        <v>134</v>
      </c>
      <c r="L116" s="25"/>
    </row>
    <row r="117" spans="2:12" x14ac:dyDescent="0.3">
      <c r="B117" s="1" t="s">
        <v>135</v>
      </c>
    </row>
    <row r="118" spans="2:12" x14ac:dyDescent="0.3">
      <c r="B118" s="1"/>
    </row>
    <row r="119" spans="2:12" x14ac:dyDescent="0.3">
      <c r="B119" s="1" t="s">
        <v>136</v>
      </c>
    </row>
    <row r="120" spans="2:12" x14ac:dyDescent="0.3">
      <c r="B120" s="1" t="s">
        <v>137</v>
      </c>
    </row>
    <row r="121" spans="2:12" x14ac:dyDescent="0.3">
      <c r="B121" s="1" t="s">
        <v>138</v>
      </c>
    </row>
    <row r="122" spans="2:12" x14ac:dyDescent="0.3">
      <c r="B122" s="1" t="s">
        <v>139</v>
      </c>
    </row>
    <row r="123" spans="2:12" x14ac:dyDescent="0.3">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5" workbookViewId="0">
      <selection activeCell="B112" sqref="B112"/>
    </sheetView>
  </sheetViews>
  <sheetFormatPr defaultRowHeight="14.4" x14ac:dyDescent="0.3"/>
  <cols>
    <col min="1" max="1" width="14.88671875" bestFit="1" customWidth="1"/>
    <col min="2" max="2" width="68.44140625" customWidth="1"/>
    <col min="3" max="3" width="44.6640625" customWidth="1"/>
    <col min="4" max="4" width="1.33203125" customWidth="1"/>
    <col min="5" max="5" width="13.33203125" customWidth="1"/>
    <col min="6" max="11" width="14.5546875" customWidth="1"/>
    <col min="12" max="12" width="22.109375" bestFit="1" customWidth="1"/>
    <col min="13" max="14" width="16.6640625" customWidth="1"/>
    <col min="15" max="15" width="15.33203125" customWidth="1"/>
    <col min="16" max="16" width="13.109375" customWidth="1"/>
    <col min="23" max="23" width="12" bestFit="1" customWidth="1"/>
  </cols>
  <sheetData>
    <row r="1" spans="1:3" ht="18" x14ac:dyDescent="0.35">
      <c r="A1" t="s">
        <v>398</v>
      </c>
      <c r="B1" s="7" t="s">
        <v>34</v>
      </c>
    </row>
    <row r="2" spans="1:3" x14ac:dyDescent="0.3">
      <c r="B2" s="1" t="s">
        <v>50</v>
      </c>
    </row>
    <row r="4" spans="1:3" x14ac:dyDescent="0.3">
      <c r="B4" s="5" t="s">
        <v>51</v>
      </c>
    </row>
    <row r="5" spans="1:3" x14ac:dyDescent="0.3">
      <c r="B5" s="5"/>
    </row>
    <row r="6" spans="1:3" x14ac:dyDescent="0.3">
      <c r="B6" s="12" t="s">
        <v>66</v>
      </c>
      <c r="C6" s="43" t="s">
        <v>377</v>
      </c>
    </row>
    <row r="7" spans="1:3" x14ac:dyDescent="0.3">
      <c r="B7" s="12" t="s">
        <v>35</v>
      </c>
      <c r="C7" s="51" t="s">
        <v>398</v>
      </c>
    </row>
    <row r="8" spans="1:3" x14ac:dyDescent="0.3">
      <c r="B8" s="12" t="s">
        <v>36</v>
      </c>
      <c r="C8" s="2"/>
    </row>
    <row r="9" spans="1:3" x14ac:dyDescent="0.3">
      <c r="B9" s="12" t="s">
        <v>37</v>
      </c>
      <c r="C9" s="2"/>
    </row>
    <row r="13" spans="1:3" x14ac:dyDescent="0.3">
      <c r="B13" t="s">
        <v>67</v>
      </c>
    </row>
    <row r="14" spans="1:3" x14ac:dyDescent="0.3">
      <c r="B14" t="s">
        <v>38</v>
      </c>
      <c r="C14" s="51" t="s">
        <v>153</v>
      </c>
    </row>
    <row r="15" spans="1:3" x14ac:dyDescent="0.3">
      <c r="B15" t="s">
        <v>52</v>
      </c>
    </row>
    <row r="18" spans="2:3" x14ac:dyDescent="0.3">
      <c r="B18" t="s">
        <v>68</v>
      </c>
    </row>
    <row r="19" spans="2:3" x14ac:dyDescent="0.3">
      <c r="B19" t="s">
        <v>158</v>
      </c>
      <c r="C19" s="51" t="s">
        <v>153</v>
      </c>
    </row>
    <row r="20" spans="2:3" x14ac:dyDescent="0.3">
      <c r="B20" t="s">
        <v>45</v>
      </c>
    </row>
    <row r="21" spans="2:3" x14ac:dyDescent="0.3">
      <c r="B21" s="1" t="s">
        <v>46</v>
      </c>
    </row>
    <row r="22" spans="2:3" x14ac:dyDescent="0.3">
      <c r="B22" s="1"/>
    </row>
    <row r="23" spans="2:3" x14ac:dyDescent="0.3">
      <c r="B23" s="1"/>
    </row>
    <row r="24" spans="2:3" x14ac:dyDescent="0.3">
      <c r="B24" t="s">
        <v>39</v>
      </c>
    </row>
    <row r="25" spans="2:3" x14ac:dyDescent="0.3">
      <c r="B25" t="s">
        <v>40</v>
      </c>
      <c r="C25" s="2"/>
    </row>
    <row r="26" spans="2:3" x14ac:dyDescent="0.3">
      <c r="B26" t="s">
        <v>41</v>
      </c>
      <c r="C26" s="2"/>
    </row>
    <row r="27" spans="2:3" x14ac:dyDescent="0.3">
      <c r="B27" t="s">
        <v>42</v>
      </c>
      <c r="C27" s="2"/>
    </row>
    <row r="28" spans="2:3" x14ac:dyDescent="0.3">
      <c r="B28" t="s">
        <v>43</v>
      </c>
      <c r="C28" s="2"/>
    </row>
    <row r="30" spans="2:3" s="3" customFormat="1" ht="15" thickBot="1" x14ac:dyDescent="0.35"/>
    <row r="31" spans="2:3" ht="15" thickTop="1" x14ac:dyDescent="0.3"/>
    <row r="32" spans="2:3" ht="15.6" x14ac:dyDescent="0.3">
      <c r="B32" s="6" t="s">
        <v>53</v>
      </c>
    </row>
    <row r="33" spans="2:5" x14ac:dyDescent="0.3">
      <c r="E33" s="1" t="s">
        <v>54</v>
      </c>
    </row>
    <row r="34" spans="2:5" x14ac:dyDescent="0.3">
      <c r="C34" s="80"/>
      <c r="E34" s="1" t="s">
        <v>47</v>
      </c>
    </row>
    <row r="35" spans="2:5" x14ac:dyDescent="0.3">
      <c r="B35" t="s">
        <v>69</v>
      </c>
      <c r="C35" s="96">
        <f>'Items B &amp; C'!M13</f>
        <v>127987000</v>
      </c>
      <c r="E35" s="1" t="s">
        <v>48</v>
      </c>
    </row>
    <row r="36" spans="2:5" x14ac:dyDescent="0.3">
      <c r="B36" t="s">
        <v>70</v>
      </c>
      <c r="C36" s="96">
        <f>'Items B &amp; C'!N13</f>
        <v>127041000</v>
      </c>
      <c r="E36" s="1" t="s">
        <v>55</v>
      </c>
    </row>
    <row r="37" spans="2:5" x14ac:dyDescent="0.3">
      <c r="C37" s="18"/>
      <c r="E37" s="1"/>
    </row>
    <row r="38" spans="2:5" x14ac:dyDescent="0.3">
      <c r="C38" s="18"/>
      <c r="E38" s="1"/>
    </row>
    <row r="39" spans="2:5" x14ac:dyDescent="0.3">
      <c r="B39" t="s">
        <v>71</v>
      </c>
      <c r="C39" s="51">
        <v>0</v>
      </c>
      <c r="E39" s="1" t="s">
        <v>49</v>
      </c>
    </row>
    <row r="40" spans="2:5" x14ac:dyDescent="0.3">
      <c r="B40" t="s">
        <v>72</v>
      </c>
      <c r="C40" s="51">
        <v>0</v>
      </c>
      <c r="E40" s="1" t="s">
        <v>56</v>
      </c>
    </row>
    <row r="41" spans="2:5" x14ac:dyDescent="0.3">
      <c r="C41" s="19"/>
    </row>
    <row r="42" spans="2:5" x14ac:dyDescent="0.3">
      <c r="B42" t="s">
        <v>154</v>
      </c>
      <c r="C42" s="19"/>
    </row>
    <row r="43" spans="2:5" x14ac:dyDescent="0.3">
      <c r="B43" t="s">
        <v>57</v>
      </c>
      <c r="C43" s="51">
        <v>0</v>
      </c>
      <c r="E43" s="1" t="s">
        <v>59</v>
      </c>
    </row>
    <row r="44" spans="2:5" x14ac:dyDescent="0.3">
      <c r="B44" t="s">
        <v>62</v>
      </c>
      <c r="C44" s="92">
        <v>0</v>
      </c>
      <c r="E44" s="1" t="s">
        <v>60</v>
      </c>
    </row>
    <row r="45" spans="2:5" x14ac:dyDescent="0.3">
      <c r="B45" t="s">
        <v>63</v>
      </c>
      <c r="C45" s="92">
        <v>0</v>
      </c>
    </row>
    <row r="46" spans="2:5" x14ac:dyDescent="0.3">
      <c r="B46" t="s">
        <v>64</v>
      </c>
      <c r="C46" s="92">
        <v>0</v>
      </c>
      <c r="E46" s="1" t="s">
        <v>58</v>
      </c>
    </row>
    <row r="47" spans="2:5" x14ac:dyDescent="0.3">
      <c r="B47" t="s">
        <v>65</v>
      </c>
      <c r="C47" s="92">
        <v>0</v>
      </c>
    </row>
    <row r="48" spans="2:5" x14ac:dyDescent="0.3">
      <c r="C48" s="19"/>
    </row>
    <row r="49" spans="2:14" x14ac:dyDescent="0.3">
      <c r="C49" s="19"/>
    </row>
    <row r="50" spans="2:14" x14ac:dyDescent="0.3">
      <c r="B50" t="s">
        <v>61</v>
      </c>
      <c r="C50" s="51" t="s">
        <v>153</v>
      </c>
    </row>
    <row r="51" spans="2:14" x14ac:dyDescent="0.3">
      <c r="B51" t="s">
        <v>73</v>
      </c>
      <c r="C51" s="13"/>
    </row>
    <row r="54" spans="2:14" x14ac:dyDescent="0.3">
      <c r="B54" t="s">
        <v>74</v>
      </c>
    </row>
    <row r="55" spans="2:14" x14ac:dyDescent="0.3">
      <c r="B55" t="s">
        <v>75</v>
      </c>
    </row>
    <row r="56" spans="2:14" x14ac:dyDescent="0.3">
      <c r="B56" t="s">
        <v>76</v>
      </c>
    </row>
    <row r="57" spans="2:14" x14ac:dyDescent="0.3">
      <c r="B57" t="s">
        <v>77</v>
      </c>
    </row>
    <row r="59" spans="2:14" x14ac:dyDescent="0.3">
      <c r="C59" t="s">
        <v>80</v>
      </c>
      <c r="E59" t="s">
        <v>81</v>
      </c>
      <c r="F59" t="s">
        <v>82</v>
      </c>
      <c r="G59" t="s">
        <v>83</v>
      </c>
    </row>
    <row r="60" spans="2:14" x14ac:dyDescent="0.3">
      <c r="B60" t="s">
        <v>78</v>
      </c>
      <c r="C60" s="93">
        <f>'Items B &amp; C'!Y13</f>
        <v>1774000</v>
      </c>
      <c r="D60" s="79"/>
      <c r="E60" s="93">
        <f>'Items B &amp; C'!AA13</f>
        <v>126214000</v>
      </c>
      <c r="F60" s="93">
        <f>'Items B &amp; C'!AB13</f>
        <v>0</v>
      </c>
      <c r="G60" s="93">
        <f>'Items B &amp; C'!AC13</f>
        <v>0</v>
      </c>
      <c r="N60" s="30"/>
    </row>
    <row r="61" spans="2:14" x14ac:dyDescent="0.3">
      <c r="B61" t="s">
        <v>79</v>
      </c>
      <c r="C61" s="93">
        <f>'Items B &amp; C'!AD13</f>
        <v>947000</v>
      </c>
      <c r="D61" s="79"/>
      <c r="E61" s="93">
        <v>0</v>
      </c>
      <c r="F61" s="93">
        <v>0</v>
      </c>
      <c r="G61" s="93">
        <v>0</v>
      </c>
      <c r="N61" s="30"/>
    </row>
    <row r="64" spans="2:14" x14ac:dyDescent="0.3">
      <c r="B64" t="s">
        <v>88</v>
      </c>
      <c r="E64" s="1" t="s">
        <v>86</v>
      </c>
    </row>
    <row r="65" spans="2:5" x14ac:dyDescent="0.3">
      <c r="B65" t="s">
        <v>85</v>
      </c>
      <c r="C65" s="96">
        <v>100</v>
      </c>
      <c r="E65" s="1" t="s">
        <v>87</v>
      </c>
    </row>
    <row r="66" spans="2:5" x14ac:dyDescent="0.3">
      <c r="B66" t="s">
        <v>84</v>
      </c>
      <c r="C66" s="76"/>
    </row>
    <row r="67" spans="2:5" x14ac:dyDescent="0.3">
      <c r="C67" s="76"/>
    </row>
    <row r="68" spans="2:5" x14ac:dyDescent="0.3">
      <c r="C68" s="76"/>
    </row>
    <row r="69" spans="2:5" x14ac:dyDescent="0.3">
      <c r="B69" t="s">
        <v>89</v>
      </c>
      <c r="C69" s="76"/>
    </row>
    <row r="70" spans="2:5" x14ac:dyDescent="0.3">
      <c r="B70" t="s">
        <v>90</v>
      </c>
      <c r="C70" s="96">
        <v>0</v>
      </c>
    </row>
    <row r="71" spans="2:5" x14ac:dyDescent="0.3">
      <c r="B71" t="s">
        <v>91</v>
      </c>
      <c r="C71" s="96">
        <v>0</v>
      </c>
    </row>
    <row r="72" spans="2:5" x14ac:dyDescent="0.3">
      <c r="B72" t="s">
        <v>92</v>
      </c>
      <c r="C72" s="96">
        <v>0</v>
      </c>
    </row>
    <row r="73" spans="2:5" x14ac:dyDescent="0.3">
      <c r="B73" t="s">
        <v>93</v>
      </c>
      <c r="C73" s="96">
        <v>72</v>
      </c>
      <c r="E73" s="1" t="s">
        <v>103</v>
      </c>
    </row>
    <row r="74" spans="2:5" x14ac:dyDescent="0.3">
      <c r="B74" t="s">
        <v>94</v>
      </c>
      <c r="C74" s="96">
        <v>0</v>
      </c>
      <c r="E74" s="1" t="s">
        <v>104</v>
      </c>
    </row>
    <row r="75" spans="2:5" x14ac:dyDescent="0.3">
      <c r="B75" t="s">
        <v>95</v>
      </c>
      <c r="C75" s="96">
        <v>0</v>
      </c>
      <c r="E75" s="1" t="s">
        <v>105</v>
      </c>
    </row>
    <row r="76" spans="2:5" x14ac:dyDescent="0.3">
      <c r="B76" t="s">
        <v>96</v>
      </c>
      <c r="C76" s="96">
        <v>28</v>
      </c>
      <c r="E76" s="1" t="s">
        <v>106</v>
      </c>
    </row>
    <row r="77" spans="2:5" x14ac:dyDescent="0.3">
      <c r="B77" t="s">
        <v>97</v>
      </c>
      <c r="C77" s="96">
        <v>0</v>
      </c>
    </row>
    <row r="78" spans="2:5" x14ac:dyDescent="0.3">
      <c r="B78" t="s">
        <v>98</v>
      </c>
      <c r="C78" s="96">
        <v>0</v>
      </c>
    </row>
    <row r="79" spans="2:5" x14ac:dyDescent="0.3">
      <c r="B79" t="s">
        <v>101</v>
      </c>
      <c r="C79" s="96">
        <v>0</v>
      </c>
    </row>
    <row r="80" spans="2:5" x14ac:dyDescent="0.3">
      <c r="B80" t="s">
        <v>99</v>
      </c>
      <c r="C80" s="96">
        <v>0</v>
      </c>
    </row>
    <row r="81" spans="2:20" x14ac:dyDescent="0.3">
      <c r="B81" t="s">
        <v>100</v>
      </c>
      <c r="C81" s="96">
        <v>0</v>
      </c>
    </row>
    <row r="82" spans="2:20" x14ac:dyDescent="0.3">
      <c r="B82" t="s">
        <v>102</v>
      </c>
      <c r="C82" s="96">
        <v>0</v>
      </c>
    </row>
    <row r="83" spans="2:20" x14ac:dyDescent="0.3">
      <c r="B83" t="s">
        <v>155</v>
      </c>
      <c r="C83" s="96">
        <v>0</v>
      </c>
    </row>
    <row r="85" spans="2:20" s="3" customFormat="1" ht="15" thickBot="1" x14ac:dyDescent="0.35"/>
    <row r="86" spans="2:20" ht="15" thickTop="1" x14ac:dyDescent="0.3"/>
    <row r="87" spans="2:20" ht="18" x14ac:dyDescent="0.35">
      <c r="B87" s="7" t="s">
        <v>107</v>
      </c>
    </row>
    <row r="89" spans="2:20" x14ac:dyDescent="0.3">
      <c r="B89" t="s">
        <v>108</v>
      </c>
    </row>
    <row r="90" spans="2:20" x14ac:dyDescent="0.3">
      <c r="B90" t="s">
        <v>109</v>
      </c>
    </row>
    <row r="91" spans="2:20" x14ac:dyDescent="0.3">
      <c r="B91" t="s">
        <v>110</v>
      </c>
    </row>
    <row r="92" spans="2:20" x14ac:dyDescent="0.3">
      <c r="B92" t="s">
        <v>111</v>
      </c>
    </row>
    <row r="93" spans="2:20" x14ac:dyDescent="0.3">
      <c r="B93" t="s">
        <v>112</v>
      </c>
    </row>
    <row r="94" spans="2:20" s="28" customFormat="1" x14ac:dyDescent="0.3">
      <c r="H94" t="s">
        <v>348</v>
      </c>
      <c r="I94" s="29" t="s">
        <v>347</v>
      </c>
      <c r="J94" s="29" t="s">
        <v>350</v>
      </c>
      <c r="K94" s="29" t="s">
        <v>349</v>
      </c>
      <c r="M94" s="29"/>
      <c r="N94" s="29"/>
      <c r="O94" s="29"/>
      <c r="P94" s="29"/>
    </row>
    <row r="95" spans="2:20" x14ac:dyDescent="0.3">
      <c r="C95" s="15" t="s">
        <v>130</v>
      </c>
      <c r="E95" s="14" t="s">
        <v>131</v>
      </c>
      <c r="F95" s="14" t="s">
        <v>132</v>
      </c>
      <c r="H95" s="24">
        <v>1</v>
      </c>
      <c r="I95" s="24">
        <v>1</v>
      </c>
      <c r="J95" s="24">
        <f>H95</f>
        <v>1</v>
      </c>
      <c r="K95" s="24">
        <f>I95</f>
        <v>1</v>
      </c>
      <c r="O95" s="23"/>
    </row>
    <row r="96" spans="2:20" x14ac:dyDescent="0.3">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3">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3">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ht="15" thickBot="1" x14ac:dyDescent="0.35">
      <c r="B99" t="s">
        <v>116</v>
      </c>
      <c r="C99" s="89">
        <v>44286</v>
      </c>
      <c r="E99" s="114">
        <f>ROUND((J99/J95)-1,4)</f>
        <v>2.8E-3</v>
      </c>
      <c r="F99" s="114">
        <f>ROUND((K99/K95)-1,4)</f>
        <v>2.0999999999999999E-3</v>
      </c>
      <c r="G99" s="26"/>
      <c r="H99" s="75">
        <v>1</v>
      </c>
      <c r="I99" s="75">
        <v>1</v>
      </c>
      <c r="J99" s="75">
        <f t="shared" si="2"/>
        <v>1.0028122882593866</v>
      </c>
      <c r="K99" s="75">
        <f t="shared" si="1"/>
        <v>1.00205311340679</v>
      </c>
      <c r="L99" s="25"/>
      <c r="N99" s="31"/>
      <c r="O99" s="23"/>
      <c r="P99" s="11"/>
      <c r="R99" s="20"/>
      <c r="S99" s="31"/>
      <c r="T99" s="22"/>
    </row>
    <row r="100" spans="2:20" ht="15" thickTop="1" x14ac:dyDescent="0.3">
      <c r="B100" t="s">
        <v>117</v>
      </c>
      <c r="C100" s="89">
        <v>44316</v>
      </c>
      <c r="E100" s="113">
        <f t="shared" ref="E100:F102" si="3">ROUND(H100-1,4)</f>
        <v>8.0000000000000004E-4</v>
      </c>
      <c r="F100" s="113">
        <f t="shared" si="3"/>
        <v>5.9999999999999995E-4</v>
      </c>
      <c r="G100" s="26"/>
      <c r="H100" s="24">
        <v>1.0008063363921902</v>
      </c>
      <c r="I100" s="24">
        <v>1.0005801333059934</v>
      </c>
      <c r="J100" s="24">
        <f>J99*H100</f>
        <v>1.0036208923019456</v>
      </c>
      <c r="K100" s="24">
        <f t="shared" ref="K100:K102" si="4">K99*I100</f>
        <v>1.0026344377922516</v>
      </c>
      <c r="L100" s="25"/>
      <c r="N100" s="31"/>
      <c r="O100" s="23"/>
      <c r="P100" s="11"/>
      <c r="R100" s="20"/>
      <c r="S100" s="31"/>
      <c r="T100" s="22"/>
    </row>
    <row r="101" spans="2:20" x14ac:dyDescent="0.3">
      <c r="B101" t="s">
        <v>118</v>
      </c>
      <c r="C101" s="89">
        <v>44347</v>
      </c>
      <c r="E101" s="95">
        <f t="shared" si="3"/>
        <v>8.0000000000000004E-4</v>
      </c>
      <c r="F101" s="95">
        <f t="shared" si="3"/>
        <v>5.0000000000000001E-4</v>
      </c>
      <c r="G101" s="26"/>
      <c r="H101" s="24">
        <v>1.000758987207145</v>
      </c>
      <c r="I101" s="24">
        <v>1.0005019409928968</v>
      </c>
      <c r="J101" s="24">
        <f t="shared" ref="J101:J102" si="5">J100*H101</f>
        <v>1.0043826277200263</v>
      </c>
      <c r="K101" s="24">
        <f t="shared" si="4"/>
        <v>1.0031377011174696</v>
      </c>
      <c r="L101" s="25"/>
      <c r="N101" s="31"/>
      <c r="O101" s="23"/>
      <c r="P101" s="21"/>
      <c r="R101" s="20"/>
      <c r="S101" s="31"/>
      <c r="T101" s="22"/>
    </row>
    <row r="102" spans="2:20" x14ac:dyDescent="0.3">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ht="15" thickBot="1" x14ac:dyDescent="0.35">
      <c r="B103" t="s">
        <v>120</v>
      </c>
      <c r="C103" s="89">
        <v>44377</v>
      </c>
      <c r="E103" s="114">
        <f>ROUND((J103/J99)-1,4)</f>
        <v>2.3E-3</v>
      </c>
      <c r="F103" s="114">
        <f>ROUND((K103/K99)-1,4)</f>
        <v>1.6000000000000001E-3</v>
      </c>
      <c r="G103" s="26"/>
      <c r="H103" s="75">
        <v>1</v>
      </c>
      <c r="I103" s="75">
        <v>1</v>
      </c>
      <c r="J103" s="75">
        <f t="shared" ref="J103" si="6">J102*H103</f>
        <v>1.0050776033385669</v>
      </c>
      <c r="K103" s="75">
        <f t="shared" ref="K103:K110" si="7">K102*I103</f>
        <v>1.0036559965097609</v>
      </c>
      <c r="L103" s="25"/>
      <c r="N103" s="31"/>
      <c r="O103" s="23"/>
      <c r="P103" s="11"/>
      <c r="R103" s="20"/>
      <c r="S103" s="31"/>
      <c r="T103" s="22"/>
    </row>
    <row r="104" spans="2:20" ht="15" thickTop="1" x14ac:dyDescent="0.3">
      <c r="B104" t="s">
        <v>121</v>
      </c>
      <c r="C104" s="89">
        <v>44408</v>
      </c>
      <c r="E104" s="113">
        <f t="shared" ref="E104:F106" si="8">ROUND(H104-1,4)</f>
        <v>5.9999999999999995E-4</v>
      </c>
      <c r="F104" s="113">
        <f t="shared" si="8"/>
        <v>4.0000000000000002E-4</v>
      </c>
      <c r="G104" s="26"/>
      <c r="H104" s="24">
        <v>1.0005974548587442</v>
      </c>
      <c r="I104" s="24">
        <v>1.0004474871407296</v>
      </c>
      <c r="J104" s="24">
        <f>J103*H104</f>
        <v>1.0056780918360966</v>
      </c>
      <c r="K104" s="24">
        <f t="shared" si="7"/>
        <v>1.0041051196619153</v>
      </c>
      <c r="L104" s="25"/>
      <c r="N104" s="31"/>
      <c r="O104" s="23"/>
      <c r="P104" s="21"/>
      <c r="R104" s="20"/>
      <c r="S104" s="31"/>
      <c r="T104" s="22"/>
    </row>
    <row r="105" spans="2:20" x14ac:dyDescent="0.3">
      <c r="B105" t="s">
        <v>122</v>
      </c>
      <c r="C105" s="89">
        <v>44439</v>
      </c>
      <c r="E105" s="95">
        <f t="shared" si="8"/>
        <v>5.0000000000000001E-4</v>
      </c>
      <c r="F105" s="95">
        <f t="shared" si="8"/>
        <v>4.0000000000000002E-4</v>
      </c>
      <c r="G105" s="26"/>
      <c r="H105" s="24">
        <v>1.0005290512326299</v>
      </c>
      <c r="I105" s="24">
        <v>1.000433895215233</v>
      </c>
      <c r="J105" s="24">
        <f t="shared" ref="J105:K112" si="9">J104*H105</f>
        <v>1.0062101470702114</v>
      </c>
      <c r="K105" s="24">
        <f t="shared" si="7"/>
        <v>1.0045407960689274</v>
      </c>
      <c r="L105" s="25"/>
      <c r="N105" s="31"/>
      <c r="O105" s="23"/>
      <c r="P105" s="11"/>
      <c r="R105" s="20"/>
      <c r="S105" s="31"/>
      <c r="T105" s="22"/>
    </row>
    <row r="106" spans="2:20" x14ac:dyDescent="0.3">
      <c r="B106" t="s">
        <v>123</v>
      </c>
      <c r="C106" s="89">
        <v>44469</v>
      </c>
      <c r="E106" s="95">
        <f t="shared" si="8"/>
        <v>5.0000000000000001E-4</v>
      </c>
      <c r="F106" s="95">
        <f t="shared" si="8"/>
        <v>4.0000000000000002E-4</v>
      </c>
      <c r="G106" s="26"/>
      <c r="H106" s="24">
        <v>1.0005089387630921</v>
      </c>
      <c r="I106" s="24">
        <v>1.0003933337513216</v>
      </c>
      <c r="J106" s="24">
        <f t="shared" si="9"/>
        <v>1.006722246417872</v>
      </c>
      <c r="K106" s="24">
        <f t="shared" si="7"/>
        <v>1.0049359158686009</v>
      </c>
      <c r="L106" s="25"/>
      <c r="N106" s="31"/>
      <c r="O106" s="23"/>
      <c r="P106" s="11"/>
      <c r="R106" s="20"/>
      <c r="S106" s="31"/>
      <c r="T106" s="22"/>
    </row>
    <row r="107" spans="2:20" ht="15" thickBot="1" x14ac:dyDescent="0.35">
      <c r="B107" t="s">
        <v>124</v>
      </c>
      <c r="C107" s="89">
        <v>44469</v>
      </c>
      <c r="E107" s="114">
        <f>ROUND((J107/J103)-1,4)</f>
        <v>1.6000000000000001E-3</v>
      </c>
      <c r="F107" s="114">
        <f>ROUND((K107/K103)-1,4)</f>
        <v>1.2999999999999999E-3</v>
      </c>
      <c r="G107" s="26"/>
      <c r="H107" s="75">
        <v>1</v>
      </c>
      <c r="I107" s="75">
        <v>1</v>
      </c>
      <c r="J107" s="75">
        <f t="shared" si="9"/>
        <v>1.006722246417872</v>
      </c>
      <c r="K107" s="75">
        <f t="shared" si="7"/>
        <v>1.0049359158686009</v>
      </c>
      <c r="L107" s="25"/>
      <c r="N107" s="31"/>
      <c r="O107" s="23"/>
      <c r="P107" s="21"/>
      <c r="R107" s="20"/>
      <c r="S107" s="31"/>
      <c r="T107" s="22"/>
    </row>
    <row r="108" spans="2:20" ht="15" thickTop="1" x14ac:dyDescent="0.3">
      <c r="B108" t="s">
        <v>125</v>
      </c>
      <c r="C108" s="89">
        <v>44500</v>
      </c>
      <c r="E108" s="113">
        <f t="shared" ref="E108:F110" si="10">ROUND(H108-1,4)</f>
        <v>5.9999999999999995E-4</v>
      </c>
      <c r="F108" s="113">
        <f t="shared" si="10"/>
        <v>4.0000000000000002E-4</v>
      </c>
      <c r="G108" s="74"/>
      <c r="H108" s="24">
        <v>1.0005529133359272</v>
      </c>
      <c r="I108" s="24">
        <v>1.000388660396444</v>
      </c>
      <c r="J108" s="24">
        <f t="shared" si="9"/>
        <v>1.007278876573491</v>
      </c>
      <c r="K108" s="24">
        <f t="shared" si="7"/>
        <v>1.0053264946600633</v>
      </c>
      <c r="L108" s="11"/>
    </row>
    <row r="109" spans="2:20" x14ac:dyDescent="0.3">
      <c r="B109" t="s">
        <v>126</v>
      </c>
      <c r="C109" s="89">
        <v>44530</v>
      </c>
      <c r="E109" s="95">
        <f t="shared" si="10"/>
        <v>5.9999999999999995E-4</v>
      </c>
      <c r="F109" s="95">
        <f t="shared" si="10"/>
        <v>4.0000000000000002E-4</v>
      </c>
      <c r="G109" s="74"/>
      <c r="H109" s="24">
        <v>1.0005625426445797</v>
      </c>
      <c r="I109" s="24">
        <v>1.0003750065028474</v>
      </c>
      <c r="J109" s="24">
        <f t="shared" si="9"/>
        <v>1.0078455138965479</v>
      </c>
      <c r="K109" s="24">
        <f t="shared" si="7"/>
        <v>1.0057034986330455</v>
      </c>
      <c r="L109" s="11"/>
    </row>
    <row r="110" spans="2:20" x14ac:dyDescent="0.3">
      <c r="B110" t="s">
        <v>127</v>
      </c>
      <c r="C110" s="89">
        <v>44561</v>
      </c>
      <c r="E110" s="95">
        <f t="shared" si="10"/>
        <v>6.9999999999999999E-4</v>
      </c>
      <c r="F110" s="95">
        <f t="shared" si="10"/>
        <v>4.0000000000000002E-4</v>
      </c>
      <c r="G110" s="74"/>
      <c r="H110" s="24">
        <v>1.000693036052769</v>
      </c>
      <c r="I110" s="24">
        <v>1.0004323707307892</v>
      </c>
      <c r="J110" s="24">
        <f t="shared" si="9"/>
        <v>1.0085439871732997</v>
      </c>
      <c r="K110" s="24">
        <f t="shared" si="7"/>
        <v>1.0061383353897067</v>
      </c>
      <c r="L110" s="11"/>
    </row>
    <row r="111" spans="2:20" ht="15" thickBot="1" x14ac:dyDescent="0.35">
      <c r="B111" t="s">
        <v>128</v>
      </c>
      <c r="C111" s="89">
        <v>44561</v>
      </c>
      <c r="E111" s="114">
        <f>ROUND((J111/J107)-1,4)</f>
        <v>1.8E-3</v>
      </c>
      <c r="F111" s="114">
        <f>ROUND((K111/K107)-1,4)</f>
        <v>1.1999999999999999E-3</v>
      </c>
      <c r="G111" s="74"/>
      <c r="H111" s="78">
        <v>1</v>
      </c>
      <c r="I111" s="78">
        <v>1</v>
      </c>
      <c r="J111" s="78">
        <f t="shared" si="9"/>
        <v>1.0085439871732997</v>
      </c>
      <c r="K111" s="78">
        <f t="shared" si="9"/>
        <v>1.0061383353897067</v>
      </c>
      <c r="L111" s="11"/>
    </row>
    <row r="112" spans="2:20" ht="15" thickTop="1" x14ac:dyDescent="0.3">
      <c r="B112" t="s">
        <v>129</v>
      </c>
      <c r="C112" s="89">
        <v>44561</v>
      </c>
      <c r="E112" s="95">
        <f>ROUND(J112-1,4)</f>
        <v>8.5000000000000006E-3</v>
      </c>
      <c r="F112" s="95">
        <f>ROUND(K112-1,4)</f>
        <v>6.1000000000000004E-3</v>
      </c>
      <c r="G112" s="74"/>
      <c r="H112" s="78">
        <v>1</v>
      </c>
      <c r="I112" s="78">
        <v>1</v>
      </c>
      <c r="J112" s="78">
        <f t="shared" si="9"/>
        <v>1.0085439871732997</v>
      </c>
      <c r="K112" s="78">
        <f t="shared" si="9"/>
        <v>1.0061383353897067</v>
      </c>
      <c r="L112" s="11"/>
    </row>
    <row r="113" spans="2:7" x14ac:dyDescent="0.3">
      <c r="G113" s="26"/>
    </row>
    <row r="114" spans="2:7" x14ac:dyDescent="0.3">
      <c r="B114" s="1" t="s">
        <v>133</v>
      </c>
      <c r="G114" s="26"/>
    </row>
    <row r="115" spans="2:7" x14ac:dyDescent="0.3">
      <c r="B115" s="1" t="s">
        <v>134</v>
      </c>
      <c r="G115" s="26"/>
    </row>
    <row r="116" spans="2:7" x14ac:dyDescent="0.3">
      <c r="B116" s="1" t="s">
        <v>135</v>
      </c>
    </row>
    <row r="117" spans="2:7" x14ac:dyDescent="0.3">
      <c r="B117" s="1"/>
    </row>
    <row r="118" spans="2:7" x14ac:dyDescent="0.3">
      <c r="B118" s="1" t="s">
        <v>136</v>
      </c>
    </row>
    <row r="119" spans="2:7" x14ac:dyDescent="0.3">
      <c r="B119" s="1" t="s">
        <v>137</v>
      </c>
    </row>
    <row r="120" spans="2:7" x14ac:dyDescent="0.3">
      <c r="B120" s="1" t="s">
        <v>138</v>
      </c>
    </row>
    <row r="121" spans="2:7" x14ac:dyDescent="0.3">
      <c r="B121" s="1" t="s">
        <v>139</v>
      </c>
    </row>
    <row r="122" spans="2:7" x14ac:dyDescent="0.3">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79" workbookViewId="0">
      <selection activeCell="C108" sqref="C108:K112"/>
    </sheetView>
  </sheetViews>
  <sheetFormatPr defaultRowHeight="14.4" x14ac:dyDescent="0.3"/>
  <cols>
    <col min="1" max="1" width="14.88671875" bestFit="1" customWidth="1"/>
    <col min="2" max="2" width="68.44140625" customWidth="1"/>
    <col min="3" max="3" width="44.6640625" customWidth="1"/>
    <col min="4" max="4" width="1.33203125" customWidth="1"/>
    <col min="5" max="5" width="13.33203125" customWidth="1"/>
    <col min="6" max="11" width="14.5546875" customWidth="1"/>
    <col min="12" max="12" width="22.109375" bestFit="1" customWidth="1"/>
    <col min="13" max="14" width="16.6640625" customWidth="1"/>
    <col min="15" max="15" width="15.33203125" customWidth="1"/>
    <col min="16" max="16" width="13.109375" customWidth="1"/>
    <col min="23" max="23" width="12" bestFit="1" customWidth="1"/>
  </cols>
  <sheetData>
    <row r="1" spans="1:3" ht="18" x14ac:dyDescent="0.35">
      <c r="A1" t="s">
        <v>406</v>
      </c>
      <c r="B1" s="7" t="s">
        <v>34</v>
      </c>
    </row>
    <row r="2" spans="1:3" x14ac:dyDescent="0.3">
      <c r="B2" s="1" t="s">
        <v>50</v>
      </c>
    </row>
    <row r="4" spans="1:3" x14ac:dyDescent="0.3">
      <c r="B4" s="5" t="s">
        <v>51</v>
      </c>
    </row>
    <row r="5" spans="1:3" x14ac:dyDescent="0.3">
      <c r="B5" s="5"/>
    </row>
    <row r="6" spans="1:3" x14ac:dyDescent="0.3">
      <c r="B6" s="12" t="s">
        <v>66</v>
      </c>
      <c r="C6" s="43" t="s">
        <v>405</v>
      </c>
    </row>
    <row r="7" spans="1:3" x14ac:dyDescent="0.3">
      <c r="B7" s="12" t="s">
        <v>35</v>
      </c>
      <c r="C7" s="43" t="s">
        <v>406</v>
      </c>
    </row>
    <row r="8" spans="1:3" x14ac:dyDescent="0.3">
      <c r="B8" s="12" t="s">
        <v>36</v>
      </c>
      <c r="C8" s="2"/>
    </row>
    <row r="9" spans="1:3" x14ac:dyDescent="0.3">
      <c r="B9" s="12" t="s">
        <v>37</v>
      </c>
      <c r="C9" s="2"/>
    </row>
    <row r="13" spans="1:3" x14ac:dyDescent="0.3">
      <c r="B13" t="s">
        <v>67</v>
      </c>
    </row>
    <row r="14" spans="1:3" x14ac:dyDescent="0.3">
      <c r="B14" t="s">
        <v>38</v>
      </c>
      <c r="C14" s="51" t="s">
        <v>153</v>
      </c>
    </row>
    <row r="15" spans="1:3" x14ac:dyDescent="0.3">
      <c r="B15" t="s">
        <v>52</v>
      </c>
    </row>
    <row r="18" spans="2:3" x14ac:dyDescent="0.3">
      <c r="B18" t="s">
        <v>68</v>
      </c>
    </row>
    <row r="19" spans="2:3" x14ac:dyDescent="0.3">
      <c r="B19" t="s">
        <v>158</v>
      </c>
      <c r="C19" s="51" t="s">
        <v>153</v>
      </c>
    </row>
    <row r="20" spans="2:3" x14ac:dyDescent="0.3">
      <c r="B20" t="s">
        <v>45</v>
      </c>
    </row>
    <row r="21" spans="2:3" x14ac:dyDescent="0.3">
      <c r="B21" s="1" t="s">
        <v>46</v>
      </c>
    </row>
    <row r="22" spans="2:3" x14ac:dyDescent="0.3">
      <c r="B22" s="1"/>
    </row>
    <row r="23" spans="2:3" x14ac:dyDescent="0.3">
      <c r="B23" s="1"/>
    </row>
    <row r="24" spans="2:3" x14ac:dyDescent="0.3">
      <c r="B24" t="s">
        <v>39</v>
      </c>
    </row>
    <row r="25" spans="2:3" x14ac:dyDescent="0.3">
      <c r="B25" t="s">
        <v>40</v>
      </c>
      <c r="C25" s="2"/>
    </row>
    <row r="26" spans="2:3" x14ac:dyDescent="0.3">
      <c r="B26" t="s">
        <v>41</v>
      </c>
      <c r="C26" s="2"/>
    </row>
    <row r="27" spans="2:3" x14ac:dyDescent="0.3">
      <c r="B27" t="s">
        <v>42</v>
      </c>
      <c r="C27" s="2"/>
    </row>
    <row r="28" spans="2:3" x14ac:dyDescent="0.3">
      <c r="B28" t="s">
        <v>43</v>
      </c>
      <c r="C28" s="2"/>
    </row>
    <row r="30" spans="2:3" s="3" customFormat="1" ht="15" thickBot="1" x14ac:dyDescent="0.35"/>
    <row r="31" spans="2:3" ht="15" thickTop="1" x14ac:dyDescent="0.3"/>
    <row r="32" spans="2:3" ht="15.6" x14ac:dyDescent="0.3">
      <c r="B32" s="6" t="s">
        <v>53</v>
      </c>
    </row>
    <row r="33" spans="2:5" x14ac:dyDescent="0.3">
      <c r="E33" s="1" t="s">
        <v>54</v>
      </c>
    </row>
    <row r="34" spans="2:5" x14ac:dyDescent="0.3">
      <c r="C34" s="80"/>
      <c r="E34" s="1" t="s">
        <v>47</v>
      </c>
    </row>
    <row r="35" spans="2:5" x14ac:dyDescent="0.3">
      <c r="B35" t="s">
        <v>69</v>
      </c>
      <c r="C35" s="96">
        <f>'Items B &amp; C'!M15</f>
        <v>208969000</v>
      </c>
      <c r="E35" s="1" t="s">
        <v>48</v>
      </c>
    </row>
    <row r="36" spans="2:5" x14ac:dyDescent="0.3">
      <c r="B36" t="s">
        <v>70</v>
      </c>
      <c r="C36" s="96">
        <f>'Items B &amp; C'!N15</f>
        <v>206168000</v>
      </c>
      <c r="E36" s="1" t="s">
        <v>55</v>
      </c>
    </row>
    <row r="37" spans="2:5" x14ac:dyDescent="0.3">
      <c r="C37" s="18"/>
      <c r="E37" s="1"/>
    </row>
    <row r="38" spans="2:5" x14ac:dyDescent="0.3">
      <c r="C38" s="18"/>
      <c r="E38" s="1"/>
    </row>
    <row r="39" spans="2:5" x14ac:dyDescent="0.3">
      <c r="B39" t="s">
        <v>71</v>
      </c>
      <c r="C39" s="51">
        <v>0</v>
      </c>
      <c r="E39" s="1" t="s">
        <v>49</v>
      </c>
    </row>
    <row r="40" spans="2:5" x14ac:dyDescent="0.3">
      <c r="B40" t="s">
        <v>72</v>
      </c>
      <c r="C40" s="51">
        <v>0</v>
      </c>
      <c r="E40" s="1" t="s">
        <v>56</v>
      </c>
    </row>
    <row r="41" spans="2:5" x14ac:dyDescent="0.3">
      <c r="C41" s="19"/>
    </row>
    <row r="42" spans="2:5" x14ac:dyDescent="0.3">
      <c r="B42" t="s">
        <v>154</v>
      </c>
      <c r="C42" s="19"/>
    </row>
    <row r="43" spans="2:5" x14ac:dyDescent="0.3">
      <c r="B43" t="s">
        <v>57</v>
      </c>
      <c r="C43" s="51">
        <v>0</v>
      </c>
      <c r="E43" s="1" t="s">
        <v>59</v>
      </c>
    </row>
    <row r="44" spans="2:5" x14ac:dyDescent="0.3">
      <c r="B44" t="s">
        <v>62</v>
      </c>
      <c r="C44" s="92">
        <v>0</v>
      </c>
      <c r="E44" s="1" t="s">
        <v>60</v>
      </c>
    </row>
    <row r="45" spans="2:5" x14ac:dyDescent="0.3">
      <c r="B45" t="s">
        <v>63</v>
      </c>
      <c r="C45" s="92">
        <v>0</v>
      </c>
    </row>
    <row r="46" spans="2:5" x14ac:dyDescent="0.3">
      <c r="B46" t="s">
        <v>64</v>
      </c>
      <c r="C46" s="92">
        <v>0</v>
      </c>
      <c r="E46" s="1" t="s">
        <v>58</v>
      </c>
    </row>
    <row r="47" spans="2:5" x14ac:dyDescent="0.3">
      <c r="B47" t="s">
        <v>65</v>
      </c>
      <c r="C47" s="92">
        <v>0</v>
      </c>
    </row>
    <row r="48" spans="2:5" x14ac:dyDescent="0.3">
      <c r="C48" s="19"/>
    </row>
    <row r="49" spans="2:14" x14ac:dyDescent="0.3">
      <c r="C49" s="19"/>
    </row>
    <row r="50" spans="2:14" x14ac:dyDescent="0.3">
      <c r="B50" t="s">
        <v>61</v>
      </c>
      <c r="C50" s="51" t="s">
        <v>153</v>
      </c>
    </row>
    <row r="51" spans="2:14" x14ac:dyDescent="0.3">
      <c r="B51" t="s">
        <v>73</v>
      </c>
      <c r="C51" s="13"/>
    </row>
    <row r="54" spans="2:14" x14ac:dyDescent="0.3">
      <c r="B54" t="s">
        <v>74</v>
      </c>
    </row>
    <row r="55" spans="2:14" x14ac:dyDescent="0.3">
      <c r="B55" t="s">
        <v>75</v>
      </c>
    </row>
    <row r="56" spans="2:14" x14ac:dyDescent="0.3">
      <c r="B56" t="s">
        <v>76</v>
      </c>
    </row>
    <row r="57" spans="2:14" x14ac:dyDescent="0.3">
      <c r="B57" t="s">
        <v>77</v>
      </c>
    </row>
    <row r="59" spans="2:14" x14ac:dyDescent="0.3">
      <c r="C59" t="s">
        <v>80</v>
      </c>
      <c r="E59" t="s">
        <v>81</v>
      </c>
      <c r="F59" t="s">
        <v>82</v>
      </c>
      <c r="G59" t="s">
        <v>83</v>
      </c>
    </row>
    <row r="60" spans="2:14" x14ac:dyDescent="0.3">
      <c r="B60" t="s">
        <v>78</v>
      </c>
      <c r="C60" s="93">
        <f>'Items B &amp; C'!Y15</f>
        <v>31174000</v>
      </c>
      <c r="D60" s="79"/>
      <c r="E60" s="93">
        <f>'Items B &amp; C'!AA15</f>
        <v>177795000</v>
      </c>
      <c r="F60" s="93">
        <f>'Items B &amp; C'!AB15</f>
        <v>0</v>
      </c>
      <c r="G60" s="93">
        <f>'Items B &amp; C'!AC15</f>
        <v>0</v>
      </c>
      <c r="N60" s="30"/>
    </row>
    <row r="61" spans="2:14" x14ac:dyDescent="0.3">
      <c r="B61" t="s">
        <v>79</v>
      </c>
      <c r="C61" s="93">
        <f>'Items B &amp; C'!AD15</f>
        <v>2801000</v>
      </c>
      <c r="D61" s="79"/>
      <c r="E61" s="93">
        <v>0</v>
      </c>
      <c r="F61" s="93">
        <v>0</v>
      </c>
      <c r="G61" s="93">
        <v>0</v>
      </c>
      <c r="N61" s="30"/>
    </row>
    <row r="64" spans="2:14" x14ac:dyDescent="0.3">
      <c r="B64" t="s">
        <v>88</v>
      </c>
      <c r="E64" s="1" t="s">
        <v>86</v>
      </c>
    </row>
    <row r="65" spans="2:5" x14ac:dyDescent="0.3">
      <c r="B65" t="s">
        <v>85</v>
      </c>
      <c r="C65" s="96">
        <v>93</v>
      </c>
      <c r="E65" s="1" t="s">
        <v>87</v>
      </c>
    </row>
    <row r="66" spans="2:5" x14ac:dyDescent="0.3">
      <c r="B66" t="s">
        <v>84</v>
      </c>
      <c r="C66" s="76"/>
    </row>
    <row r="67" spans="2:5" x14ac:dyDescent="0.3">
      <c r="C67" s="76"/>
    </row>
    <row r="68" spans="2:5" x14ac:dyDescent="0.3">
      <c r="C68" s="76"/>
    </row>
    <row r="69" spans="2:5" x14ac:dyDescent="0.3">
      <c r="B69" t="s">
        <v>89</v>
      </c>
      <c r="C69" s="76"/>
    </row>
    <row r="70" spans="2:5" x14ac:dyDescent="0.3">
      <c r="B70" t="s">
        <v>90</v>
      </c>
      <c r="C70" s="96">
        <v>0</v>
      </c>
    </row>
    <row r="71" spans="2:5" x14ac:dyDescent="0.3">
      <c r="B71" t="s">
        <v>91</v>
      </c>
      <c r="C71" s="96">
        <v>0</v>
      </c>
    </row>
    <row r="72" spans="2:5" x14ac:dyDescent="0.3">
      <c r="B72" t="s">
        <v>92</v>
      </c>
      <c r="C72" s="96">
        <v>0</v>
      </c>
    </row>
    <row r="73" spans="2:5" x14ac:dyDescent="0.3">
      <c r="B73" t="s">
        <v>93</v>
      </c>
      <c r="C73" s="96">
        <v>19</v>
      </c>
      <c r="E73" s="1" t="s">
        <v>103</v>
      </c>
    </row>
    <row r="74" spans="2:5" x14ac:dyDescent="0.3">
      <c r="B74" t="s">
        <v>94</v>
      </c>
      <c r="C74" s="96">
        <v>0</v>
      </c>
      <c r="E74" s="1" t="s">
        <v>104</v>
      </c>
    </row>
    <row r="75" spans="2:5" x14ac:dyDescent="0.3">
      <c r="B75" t="s">
        <v>95</v>
      </c>
      <c r="C75" s="96">
        <v>0</v>
      </c>
      <c r="E75" s="1" t="s">
        <v>105</v>
      </c>
    </row>
    <row r="76" spans="2:5" x14ac:dyDescent="0.3">
      <c r="B76" t="s">
        <v>96</v>
      </c>
      <c r="C76" s="96">
        <v>52</v>
      </c>
      <c r="E76" s="1" t="s">
        <v>106</v>
      </c>
    </row>
    <row r="77" spans="2:5" x14ac:dyDescent="0.3">
      <c r="B77" t="s">
        <v>97</v>
      </c>
      <c r="C77" s="96">
        <v>0</v>
      </c>
    </row>
    <row r="78" spans="2:5" x14ac:dyDescent="0.3">
      <c r="B78" t="s">
        <v>98</v>
      </c>
      <c r="C78" s="96">
        <v>0</v>
      </c>
    </row>
    <row r="79" spans="2:5" x14ac:dyDescent="0.3">
      <c r="B79" t="s">
        <v>101</v>
      </c>
      <c r="C79" s="96">
        <v>29</v>
      </c>
    </row>
    <row r="80" spans="2:5" x14ac:dyDescent="0.3">
      <c r="B80" t="s">
        <v>99</v>
      </c>
      <c r="C80" s="96">
        <v>0</v>
      </c>
    </row>
    <row r="81" spans="2:20" x14ac:dyDescent="0.3">
      <c r="B81" t="s">
        <v>100</v>
      </c>
      <c r="C81" s="96">
        <v>0</v>
      </c>
    </row>
    <row r="82" spans="2:20" x14ac:dyDescent="0.3">
      <c r="B82" t="s">
        <v>102</v>
      </c>
      <c r="C82" s="96">
        <v>0</v>
      </c>
    </row>
    <row r="83" spans="2:20" x14ac:dyDescent="0.3">
      <c r="B83" t="s">
        <v>155</v>
      </c>
      <c r="C83" s="96">
        <v>0</v>
      </c>
    </row>
    <row r="85" spans="2:20" s="3" customFormat="1" ht="15" thickBot="1" x14ac:dyDescent="0.35"/>
    <row r="86" spans="2:20" ht="15" thickTop="1" x14ac:dyDescent="0.3"/>
    <row r="87" spans="2:20" ht="18" x14ac:dyDescent="0.35">
      <c r="B87" s="7" t="s">
        <v>107</v>
      </c>
    </row>
    <row r="89" spans="2:20" x14ac:dyDescent="0.3">
      <c r="B89" t="s">
        <v>108</v>
      </c>
    </row>
    <row r="90" spans="2:20" x14ac:dyDescent="0.3">
      <c r="B90" t="s">
        <v>109</v>
      </c>
    </row>
    <row r="91" spans="2:20" x14ac:dyDescent="0.3">
      <c r="B91" t="s">
        <v>110</v>
      </c>
    </row>
    <row r="92" spans="2:20" x14ac:dyDescent="0.3">
      <c r="B92" t="s">
        <v>111</v>
      </c>
    </row>
    <row r="93" spans="2:20" x14ac:dyDescent="0.3">
      <c r="B93" t="s">
        <v>112</v>
      </c>
    </row>
    <row r="94" spans="2:20" s="28" customFormat="1" x14ac:dyDescent="0.3">
      <c r="H94" t="s">
        <v>348</v>
      </c>
      <c r="I94" s="29" t="s">
        <v>347</v>
      </c>
      <c r="J94" s="29" t="s">
        <v>350</v>
      </c>
      <c r="K94" s="29" t="s">
        <v>349</v>
      </c>
      <c r="M94" s="29"/>
      <c r="N94" s="29"/>
      <c r="O94" s="29"/>
      <c r="P94" s="29"/>
    </row>
    <row r="95" spans="2:20" x14ac:dyDescent="0.3">
      <c r="C95" s="15" t="s">
        <v>130</v>
      </c>
      <c r="E95" s="14" t="s">
        <v>131</v>
      </c>
      <c r="F95" s="14" t="s">
        <v>132</v>
      </c>
      <c r="H95" s="24">
        <v>1</v>
      </c>
      <c r="I95" s="24">
        <v>1</v>
      </c>
      <c r="J95" s="24">
        <f>H95</f>
        <v>1</v>
      </c>
      <c r="K95" s="24">
        <f>I95</f>
        <v>1</v>
      </c>
      <c r="O95" s="23"/>
    </row>
    <row r="96" spans="2:20" x14ac:dyDescent="0.3">
      <c r="B96" t="s">
        <v>113</v>
      </c>
      <c r="C96" s="89"/>
      <c r="E96" s="95"/>
      <c r="F96" s="95"/>
      <c r="G96" s="26"/>
      <c r="H96" s="24">
        <v>1</v>
      </c>
      <c r="I96" s="24">
        <v>1</v>
      </c>
      <c r="J96" s="24">
        <f>J95*H96</f>
        <v>1</v>
      </c>
      <c r="K96" s="24">
        <f t="shared" ref="K96:K110" si="0">K95*I96</f>
        <v>1</v>
      </c>
      <c r="L96" s="25"/>
      <c r="N96" s="31"/>
      <c r="O96" s="23"/>
      <c r="P96" s="21"/>
      <c r="R96" s="20"/>
      <c r="S96" s="31"/>
      <c r="T96" s="22"/>
    </row>
    <row r="97" spans="2:20" x14ac:dyDescent="0.3">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3">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ht="15" thickBot="1" x14ac:dyDescent="0.35">
      <c r="B99" t="s">
        <v>116</v>
      </c>
      <c r="C99" s="89">
        <v>44286</v>
      </c>
      <c r="E99" s="114">
        <f>ROUND((J99/J95)-1,4)</f>
        <v>2.9999999999999997E-4</v>
      </c>
      <c r="F99" s="114">
        <f>ROUND((K99/K95)-1,4)</f>
        <v>2.9999999999999997E-4</v>
      </c>
      <c r="G99" s="26"/>
      <c r="H99" s="75">
        <v>1</v>
      </c>
      <c r="I99" s="75">
        <v>1</v>
      </c>
      <c r="J99" s="75">
        <f>J98*H99</f>
        <v>1.0002859766666667</v>
      </c>
      <c r="K99" s="75">
        <f t="shared" si="0"/>
        <v>1.0002717826666667</v>
      </c>
      <c r="L99" s="25"/>
      <c r="N99" s="31"/>
      <c r="O99" s="23"/>
      <c r="P99" s="11"/>
      <c r="R99" s="20"/>
      <c r="S99" s="31"/>
      <c r="T99" s="22"/>
    </row>
    <row r="100" spans="2:20" ht="15" thickTop="1" x14ac:dyDescent="0.3">
      <c r="B100" t="s">
        <v>117</v>
      </c>
      <c r="C100" s="89">
        <v>44316</v>
      </c>
      <c r="E100" s="113">
        <f t="shared" ref="E100:F102" si="3">ROUND(H100-1,4)</f>
        <v>1.1000000000000001E-3</v>
      </c>
      <c r="F100" s="113">
        <f t="shared" si="3"/>
        <v>1E-3</v>
      </c>
      <c r="G100" s="26"/>
      <c r="H100" s="24">
        <v>1.0010729971502206</v>
      </c>
      <c r="I100" s="24">
        <v>1.0010171109002206</v>
      </c>
      <c r="J100" s="24">
        <f t="shared" ref="J100:K112" si="4">J99*H100</f>
        <v>1.0013592806690357</v>
      </c>
      <c r="K100" s="24">
        <f t="shared" si="0"/>
        <v>1.0012891700000002</v>
      </c>
      <c r="L100" s="25"/>
      <c r="N100" s="31"/>
      <c r="O100" s="23"/>
      <c r="P100" s="11"/>
      <c r="R100" s="20"/>
      <c r="S100" s="31"/>
      <c r="T100" s="22"/>
    </row>
    <row r="101" spans="2:20" x14ac:dyDescent="0.3">
      <c r="B101" t="s">
        <v>118</v>
      </c>
      <c r="C101" s="89">
        <v>44347</v>
      </c>
      <c r="E101" s="95">
        <f t="shared" si="3"/>
        <v>1.1999999999999999E-3</v>
      </c>
      <c r="F101" s="95">
        <f t="shared" si="3"/>
        <v>1E-3</v>
      </c>
      <c r="G101" s="26"/>
      <c r="H101" s="24">
        <v>1.0012450145790199</v>
      </c>
      <c r="I101" s="24">
        <v>1.00102340082902</v>
      </c>
      <c r="J101" s="24">
        <f t="shared" si="4"/>
        <v>1.0026059875723055</v>
      </c>
      <c r="K101" s="24">
        <f t="shared" si="0"/>
        <v>1.0023138901666668</v>
      </c>
      <c r="L101" s="25"/>
      <c r="N101" s="31"/>
      <c r="O101" s="23"/>
      <c r="P101" s="21"/>
      <c r="R101" s="20"/>
      <c r="S101" s="31"/>
      <c r="T101" s="22"/>
    </row>
    <row r="102" spans="2:20" x14ac:dyDescent="0.3">
      <c r="B102" t="s">
        <v>119</v>
      </c>
      <c r="C102" s="89">
        <v>44377</v>
      </c>
      <c r="E102" s="95">
        <f t="shared" si="3"/>
        <v>1.1000000000000001E-3</v>
      </c>
      <c r="F102" s="95">
        <f t="shared" si="3"/>
        <v>1E-3</v>
      </c>
      <c r="G102" s="26"/>
      <c r="H102" s="24">
        <v>1.0010645582556679</v>
      </c>
      <c r="I102" s="24">
        <v>1.0009893813468971</v>
      </c>
      <c r="J102" s="24">
        <f t="shared" si="4"/>
        <v>1.0036733200535577</v>
      </c>
      <c r="K102" s="24">
        <f t="shared" si="0"/>
        <v>1.0033055608333337</v>
      </c>
      <c r="L102" s="25"/>
      <c r="N102" s="31"/>
      <c r="O102" s="23"/>
      <c r="P102" s="11"/>
      <c r="R102" s="20"/>
      <c r="S102" s="31"/>
      <c r="T102" s="22"/>
    </row>
    <row r="103" spans="2:20" ht="15" thickBot="1" x14ac:dyDescent="0.35">
      <c r="B103" t="s">
        <v>120</v>
      </c>
      <c r="C103" s="89">
        <v>44377</v>
      </c>
      <c r="E103" s="114">
        <f>ROUND((J103/J99)-1,4)</f>
        <v>3.3999999999999998E-3</v>
      </c>
      <c r="F103" s="114">
        <f>ROUND((K103/K99)-1,4)</f>
        <v>3.0000000000000001E-3</v>
      </c>
      <c r="G103" s="26"/>
      <c r="H103" s="75">
        <v>1</v>
      </c>
      <c r="I103" s="75">
        <v>1</v>
      </c>
      <c r="J103" s="75">
        <f t="shared" si="4"/>
        <v>1.0036733200535577</v>
      </c>
      <c r="K103" s="75">
        <f t="shared" si="0"/>
        <v>1.0033055608333337</v>
      </c>
      <c r="L103" s="25"/>
      <c r="N103" s="31"/>
      <c r="O103" s="23"/>
      <c r="P103" s="11"/>
      <c r="R103" s="20"/>
      <c r="S103" s="31"/>
      <c r="T103" s="22"/>
    </row>
    <row r="104" spans="2:20" ht="15" thickTop="1" x14ac:dyDescent="0.3">
      <c r="B104" t="s">
        <v>121</v>
      </c>
      <c r="C104" s="89">
        <v>44408</v>
      </c>
      <c r="E104" s="113">
        <f t="shared" ref="E104:F106" si="5">ROUND(H104-1,4)</f>
        <v>1E-3</v>
      </c>
      <c r="F104" s="113">
        <f t="shared" si="5"/>
        <v>8.9999999999999998E-4</v>
      </c>
      <c r="G104" s="26"/>
      <c r="H104" s="24">
        <v>1.0009902050142641</v>
      </c>
      <c r="I104" s="24">
        <v>1.0008943929772165</v>
      </c>
      <c r="J104" s="24">
        <f t="shared" si="4"/>
        <v>1.0046671624077579</v>
      </c>
      <c r="K104" s="24">
        <f t="shared" si="0"/>
        <v>1.0042029102809453</v>
      </c>
      <c r="L104" s="25"/>
      <c r="N104" s="31"/>
      <c r="O104" s="23"/>
      <c r="P104" s="21"/>
      <c r="R104" s="20"/>
      <c r="S104" s="31"/>
      <c r="T104" s="22"/>
    </row>
    <row r="105" spans="2:20" x14ac:dyDescent="0.3">
      <c r="B105" t="s">
        <v>122</v>
      </c>
      <c r="C105" s="89">
        <v>44439</v>
      </c>
      <c r="E105" s="95">
        <f t="shared" si="5"/>
        <v>8.9999999999999998E-4</v>
      </c>
      <c r="F105" s="95">
        <f t="shared" si="5"/>
        <v>8.0000000000000004E-4</v>
      </c>
      <c r="G105" s="26"/>
      <c r="H105" s="24">
        <v>1.0009166428082148</v>
      </c>
      <c r="I105" s="24">
        <v>1.0007747049517908</v>
      </c>
      <c r="J105" s="24">
        <f t="shared" si="4"/>
        <v>1.0055880833368285</v>
      </c>
      <c r="K105" s="24">
        <f t="shared" si="0"/>
        <v>1.0049808712481427</v>
      </c>
      <c r="L105" s="25"/>
      <c r="N105" s="31"/>
      <c r="O105" s="23"/>
      <c r="P105" s="11"/>
      <c r="R105" s="20"/>
      <c r="S105" s="31"/>
      <c r="T105" s="22"/>
    </row>
    <row r="106" spans="2:20" x14ac:dyDescent="0.3">
      <c r="B106" t="s">
        <v>123</v>
      </c>
      <c r="C106" s="89">
        <v>44469</v>
      </c>
      <c r="E106" s="95">
        <f t="shared" si="5"/>
        <v>8.9999999999999998E-4</v>
      </c>
      <c r="F106" s="95">
        <f t="shared" si="5"/>
        <v>6.9999999999999999E-4</v>
      </c>
      <c r="G106" s="26"/>
      <c r="H106" s="24">
        <v>1.0009248199994747</v>
      </c>
      <c r="I106" s="24">
        <v>1.0007491401469866</v>
      </c>
      <c r="J106" s="24">
        <f t="shared" si="4"/>
        <v>1.0065180713075319</v>
      </c>
      <c r="K106" s="24">
        <f t="shared" si="0"/>
        <v>1.0057337427657482</v>
      </c>
      <c r="L106" s="25"/>
      <c r="N106" s="31"/>
      <c r="O106" s="23"/>
      <c r="P106" s="11"/>
      <c r="R106" s="20"/>
      <c r="S106" s="31"/>
      <c r="T106" s="22"/>
    </row>
    <row r="107" spans="2:20" ht="15" thickBot="1" x14ac:dyDescent="0.35">
      <c r="B107" t="s">
        <v>124</v>
      </c>
      <c r="C107" s="89">
        <v>44469</v>
      </c>
      <c r="E107" s="114">
        <f>ROUND((J107/J103)-1,4)</f>
        <v>2.8E-3</v>
      </c>
      <c r="F107" s="114">
        <f>ROUND((K107/K103)-1,4)</f>
        <v>2.3999999999999998E-3</v>
      </c>
      <c r="G107" s="26"/>
      <c r="H107" s="75">
        <v>1</v>
      </c>
      <c r="I107" s="75">
        <v>1</v>
      </c>
      <c r="J107" s="75">
        <f t="shared" si="4"/>
        <v>1.0065180713075319</v>
      </c>
      <c r="K107" s="75">
        <f t="shared" si="0"/>
        <v>1.0057337427657482</v>
      </c>
      <c r="L107" s="25"/>
      <c r="N107" s="31"/>
      <c r="O107" s="23"/>
      <c r="P107" s="21"/>
      <c r="R107" s="20"/>
      <c r="S107" s="31"/>
      <c r="T107" s="22"/>
    </row>
    <row r="108" spans="2:20" ht="15" thickTop="1" x14ac:dyDescent="0.3">
      <c r="B108" t="s">
        <v>125</v>
      </c>
      <c r="C108" s="89">
        <v>44500</v>
      </c>
      <c r="E108" s="113">
        <f t="shared" ref="E108:F110" si="6">ROUND(H108-1,4)</f>
        <v>8.9999999999999998E-4</v>
      </c>
      <c r="F108" s="113">
        <f t="shared" si="6"/>
        <v>6.9999999999999999E-4</v>
      </c>
      <c r="G108" s="74"/>
      <c r="H108" s="24">
        <v>1.0008756236194891</v>
      </c>
      <c r="I108" s="24">
        <v>1.000729864501245</v>
      </c>
      <c r="J108" s="24">
        <f t="shared" si="4"/>
        <v>1.0073994023042114</v>
      </c>
      <c r="K108" s="24">
        <f t="shared" si="0"/>
        <v>1.0064677921222973</v>
      </c>
      <c r="L108" s="11"/>
    </row>
    <row r="109" spans="2:20" x14ac:dyDescent="0.3">
      <c r="B109" t="s">
        <v>126</v>
      </c>
      <c r="C109" s="89">
        <v>44530</v>
      </c>
      <c r="E109" s="95">
        <f t="shared" si="6"/>
        <v>8.0000000000000004E-4</v>
      </c>
      <c r="F109" s="95">
        <f t="shared" si="6"/>
        <v>6.9999999999999999E-4</v>
      </c>
      <c r="G109" s="74"/>
      <c r="H109" s="24">
        <v>1.0008005507438815</v>
      </c>
      <c r="I109" s="24">
        <v>1.000691397807925</v>
      </c>
      <c r="J109" s="24">
        <f t="shared" si="4"/>
        <v>1.0082058766451119</v>
      </c>
      <c r="K109" s="24">
        <f t="shared" si="0"/>
        <v>1.0071636617475179</v>
      </c>
      <c r="L109" s="11"/>
    </row>
    <row r="110" spans="2:20" x14ac:dyDescent="0.3">
      <c r="B110" t="s">
        <v>127</v>
      </c>
      <c r="C110" s="89">
        <v>44561</v>
      </c>
      <c r="E110" s="95">
        <f t="shared" si="6"/>
        <v>8.9999999999999998E-4</v>
      </c>
      <c r="F110" s="95">
        <f t="shared" si="6"/>
        <v>6.9999999999999999E-4</v>
      </c>
      <c r="G110" s="74"/>
      <c r="H110" s="24">
        <v>1.0009266474939191</v>
      </c>
      <c r="I110" s="24">
        <v>1.0007139450302602</v>
      </c>
      <c r="J110" s="24">
        <f t="shared" si="4"/>
        <v>1.0091401280940595</v>
      </c>
      <c r="K110" s="24">
        <f t="shared" si="0"/>
        <v>1.0078827212384813</v>
      </c>
      <c r="L110" s="11"/>
    </row>
    <row r="111" spans="2:20" ht="15" thickBot="1" x14ac:dyDescent="0.35">
      <c r="B111" t="s">
        <v>128</v>
      </c>
      <c r="C111" s="89">
        <v>44561</v>
      </c>
      <c r="E111" s="114">
        <f>ROUND((J111/J107)-1,4)</f>
        <v>2.5999999999999999E-3</v>
      </c>
      <c r="F111" s="114">
        <f>ROUND((K111/K107)-1,4)</f>
        <v>2.0999999999999999E-3</v>
      </c>
      <c r="G111" s="74"/>
      <c r="H111" s="78">
        <v>1</v>
      </c>
      <c r="I111" s="78">
        <v>1</v>
      </c>
      <c r="J111" s="78">
        <f t="shared" si="4"/>
        <v>1.0091401280940595</v>
      </c>
      <c r="K111" s="78">
        <f t="shared" si="4"/>
        <v>1.0078827212384813</v>
      </c>
      <c r="L111" s="11"/>
    </row>
    <row r="112" spans="2:20" ht="15" thickTop="1" x14ac:dyDescent="0.3">
      <c r="B112" t="s">
        <v>129</v>
      </c>
      <c r="C112" s="89">
        <v>44561</v>
      </c>
      <c r="E112" s="95">
        <f>ROUND(J112-1,4)</f>
        <v>9.1000000000000004E-3</v>
      </c>
      <c r="F112" s="95">
        <f>ROUND(K112-1,4)</f>
        <v>7.9000000000000008E-3</v>
      </c>
      <c r="G112" s="74"/>
      <c r="H112" s="78">
        <v>1</v>
      </c>
      <c r="I112" s="78">
        <v>1</v>
      </c>
      <c r="J112" s="78">
        <f t="shared" si="4"/>
        <v>1.0091401280940595</v>
      </c>
      <c r="K112" s="78">
        <f t="shared" si="4"/>
        <v>1.0078827212384813</v>
      </c>
      <c r="L112" s="11"/>
    </row>
    <row r="113" spans="2:7" x14ac:dyDescent="0.3">
      <c r="G113" s="26"/>
    </row>
    <row r="114" spans="2:7" x14ac:dyDescent="0.3">
      <c r="B114" s="1" t="s">
        <v>133</v>
      </c>
      <c r="G114" s="26"/>
    </row>
    <row r="115" spans="2:7" x14ac:dyDescent="0.3">
      <c r="B115" s="1" t="s">
        <v>134</v>
      </c>
      <c r="G115" s="26"/>
    </row>
    <row r="116" spans="2:7" x14ac:dyDescent="0.3">
      <c r="B116" s="1" t="s">
        <v>135</v>
      </c>
    </row>
    <row r="117" spans="2:7" x14ac:dyDescent="0.3">
      <c r="B117" s="1"/>
    </row>
    <row r="118" spans="2:7" x14ac:dyDescent="0.3">
      <c r="B118" s="1" t="s">
        <v>136</v>
      </c>
    </row>
    <row r="119" spans="2:7" x14ac:dyDescent="0.3">
      <c r="B119" s="1" t="s">
        <v>137</v>
      </c>
    </row>
    <row r="120" spans="2:7" x14ac:dyDescent="0.3">
      <c r="B120" s="1" t="s">
        <v>138</v>
      </c>
    </row>
    <row r="121" spans="2:7" x14ac:dyDescent="0.3">
      <c r="B121" s="1" t="s">
        <v>139</v>
      </c>
    </row>
    <row r="122" spans="2:7" x14ac:dyDescent="0.3">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Lucid Trading</cp:lastModifiedBy>
  <dcterms:created xsi:type="dcterms:W3CDTF">2020-03-05T14:24:41Z</dcterms:created>
  <dcterms:modified xsi:type="dcterms:W3CDTF">2022-01-12T16:33:05Z</dcterms:modified>
</cp:coreProperties>
</file>