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1.15.22\"/>
    </mc:Choice>
  </mc:AlternateContent>
  <xr:revisionPtr revIDLastSave="0" documentId="13_ncr:1_{C8E091AB-0BC3-41A5-95D9-558D92380D8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eries Expense Calcs" sheetId="6" r:id="rId1"/>
    <sheet name="Series Q364" sheetId="17" r:id="rId2"/>
    <sheet name="Series QuarterlyX" sheetId="16" r:id="rId3"/>
    <sheet name="Series Quarterly1" sheetId="15" r:id="rId4"/>
    <sheet name="Series MonthlyIG" sheetId="14" r:id="rId5"/>
    <sheet name="Series Custom1" sheetId="13" r:id="rId6"/>
    <sheet name="Series Monthly" sheetId="12" r:id="rId7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4" l="1"/>
  <c r="Q49" i="6" s="1"/>
  <c r="W10" i="13"/>
  <c r="Q52" i="6"/>
  <c r="P52" i="6"/>
  <c r="O52" i="6"/>
  <c r="N52" i="6"/>
  <c r="M52" i="6"/>
  <c r="L52" i="6"/>
  <c r="Q51" i="6"/>
  <c r="P51" i="6"/>
  <c r="O51" i="6"/>
  <c r="N51" i="6"/>
  <c r="M51" i="6"/>
  <c r="L51" i="6"/>
  <c r="P49" i="6"/>
  <c r="O49" i="6"/>
  <c r="N49" i="6"/>
  <c r="M49" i="6"/>
  <c r="L49" i="6"/>
  <c r="Q48" i="6"/>
  <c r="P48" i="6"/>
  <c r="Q47" i="6"/>
  <c r="P47" i="6"/>
  <c r="O48" i="6"/>
  <c r="N48" i="6"/>
  <c r="M48" i="6"/>
  <c r="L48" i="6"/>
  <c r="U10" i="13"/>
  <c r="O47" i="6" s="1"/>
  <c r="S10" i="13"/>
  <c r="M47" i="6" s="1"/>
  <c r="N47" i="6"/>
  <c r="L47" i="6"/>
  <c r="Q46" i="6"/>
  <c r="P46" i="6"/>
  <c r="O46" i="6"/>
  <c r="N46" i="6"/>
  <c r="M46" i="6"/>
  <c r="L46" i="6"/>
  <c r="Q50" i="6"/>
  <c r="P50" i="6"/>
  <c r="O50" i="6"/>
  <c r="N50" i="6"/>
  <c r="M50" i="6"/>
  <c r="L50" i="6"/>
  <c r="U10" i="17"/>
  <c r="U10" i="16"/>
  <c r="U10" i="15"/>
  <c r="U10" i="14"/>
  <c r="U10" i="12"/>
  <c r="W10" i="17"/>
  <c r="T10" i="17"/>
  <c r="S10" i="17"/>
  <c r="R10" i="17"/>
  <c r="W10" i="16"/>
  <c r="T10" i="16"/>
  <c r="S10" i="16"/>
  <c r="R10" i="16"/>
  <c r="W10" i="15"/>
  <c r="T10" i="15"/>
  <c r="S10" i="15"/>
  <c r="R10" i="15"/>
  <c r="T10" i="14"/>
  <c r="S10" i="14"/>
  <c r="R10" i="14"/>
  <c r="T10" i="13"/>
  <c r="R10" i="13"/>
  <c r="W10" i="12"/>
  <c r="T10" i="12"/>
  <c r="S10" i="12"/>
  <c r="R10" i="12"/>
  <c r="V23" i="6"/>
  <c r="V21" i="6"/>
  <c r="AA34" i="6"/>
  <c r="AA33" i="6"/>
  <c r="AA32" i="6"/>
  <c r="AA31" i="6"/>
  <c r="AA27" i="6"/>
  <c r="AA18" i="6"/>
  <c r="AA26" i="6"/>
  <c r="AA17" i="6"/>
  <c r="AA25" i="6"/>
  <c r="AA24" i="6"/>
  <c r="AA23" i="6"/>
  <c r="AA22" i="6"/>
  <c r="AA21" i="6"/>
  <c r="E64" i="17"/>
  <c r="A64" i="17"/>
  <c r="A54" i="17"/>
  <c r="E53" i="17"/>
  <c r="E52" i="17"/>
  <c r="E51" i="17"/>
  <c r="AA16" i="6" s="1"/>
  <c r="E50" i="17"/>
  <c r="AA15" i="6" s="1"/>
  <c r="E49" i="17"/>
  <c r="AA14" i="6" s="1"/>
  <c r="E48" i="17"/>
  <c r="AA13" i="6" s="1"/>
  <c r="E47" i="17"/>
  <c r="AA12" i="6" s="1"/>
  <c r="A46" i="17"/>
  <c r="E39" i="17"/>
  <c r="C38" i="17"/>
  <c r="C37" i="17"/>
  <c r="C36" i="17"/>
  <c r="C35" i="17"/>
  <c r="E31" i="17"/>
  <c r="E41" i="17" s="1"/>
  <c r="A30" i="17"/>
  <c r="A29" i="17"/>
  <c r="A28" i="17"/>
  <c r="A27" i="17"/>
  <c r="E54" i="17" l="1"/>
  <c r="E69" i="17" s="1"/>
  <c r="E71" i="17" s="1"/>
  <c r="H4" i="17" s="1"/>
  <c r="AA8" i="6" l="1"/>
  <c r="H5" i="17"/>
  <c r="Z34" i="6"/>
  <c r="Z33" i="6"/>
  <c r="Z32" i="6"/>
  <c r="Z31" i="6"/>
  <c r="Z27" i="6"/>
  <c r="Z18" i="6"/>
  <c r="Z26" i="6"/>
  <c r="Z17" i="6"/>
  <c r="Z25" i="6"/>
  <c r="Z24" i="6"/>
  <c r="Z23" i="6"/>
  <c r="Z22" i="6"/>
  <c r="Z13" i="6"/>
  <c r="Z21" i="6"/>
  <c r="E89" i="16"/>
  <c r="A89" i="16"/>
  <c r="A79" i="16"/>
  <c r="E78" i="16"/>
  <c r="E77" i="16"/>
  <c r="E76" i="16"/>
  <c r="Z16" i="6" s="1"/>
  <c r="E75" i="16"/>
  <c r="Z15" i="6" s="1"/>
  <c r="E74" i="16"/>
  <c r="Z14" i="6" s="1"/>
  <c r="E73" i="16"/>
  <c r="E72" i="16"/>
  <c r="Z12" i="6" s="1"/>
  <c r="A71" i="16"/>
  <c r="E64" i="16"/>
  <c r="C63" i="16"/>
  <c r="C62" i="16"/>
  <c r="C61" i="16"/>
  <c r="C60" i="16"/>
  <c r="E56" i="16"/>
  <c r="E66" i="16" s="1"/>
  <c r="A55" i="16"/>
  <c r="A54" i="16"/>
  <c r="A53" i="16"/>
  <c r="A52" i="16"/>
  <c r="E79" i="16" l="1"/>
  <c r="E94" i="16" s="1"/>
  <c r="E96" i="16" s="1"/>
  <c r="H4" i="16" s="1"/>
  <c r="Z8" i="6" l="1"/>
  <c r="H5" i="16"/>
  <c r="Y34" i="6"/>
  <c r="Y33" i="6"/>
  <c r="Y32" i="6"/>
  <c r="Y31" i="6"/>
  <c r="Y27" i="6"/>
  <c r="Y18" i="6"/>
  <c r="Y26" i="6"/>
  <c r="Y17" i="6"/>
  <c r="Y25" i="6"/>
  <c r="Y24" i="6"/>
  <c r="Y23" i="6"/>
  <c r="Y22" i="6"/>
  <c r="Y13" i="6"/>
  <c r="Y21" i="6"/>
  <c r="E86" i="15"/>
  <c r="A86" i="15"/>
  <c r="A76" i="15"/>
  <c r="E75" i="15"/>
  <c r="E74" i="15"/>
  <c r="E73" i="15"/>
  <c r="Y16" i="6" s="1"/>
  <c r="E72" i="15"/>
  <c r="Y15" i="6" s="1"/>
  <c r="E71" i="15"/>
  <c r="Y14" i="6" s="1"/>
  <c r="E70" i="15"/>
  <c r="E69" i="15"/>
  <c r="Y12" i="6" s="1"/>
  <c r="A68" i="15"/>
  <c r="E61" i="15"/>
  <c r="C60" i="15"/>
  <c r="C59" i="15"/>
  <c r="C58" i="15"/>
  <c r="C57" i="15"/>
  <c r="E53" i="15"/>
  <c r="E63" i="15" s="1"/>
  <c r="A52" i="15"/>
  <c r="A51" i="15"/>
  <c r="A50" i="15"/>
  <c r="A49" i="15"/>
  <c r="E76" i="15" l="1"/>
  <c r="E91" i="15" s="1"/>
  <c r="E93" i="15" s="1"/>
  <c r="H4" i="15" s="1"/>
  <c r="Y8" i="6" l="1"/>
  <c r="H5" i="15"/>
  <c r="X34" i="6"/>
  <c r="X33" i="6"/>
  <c r="X32" i="6"/>
  <c r="X31" i="6"/>
  <c r="X27" i="6"/>
  <c r="X18" i="6"/>
  <c r="X26" i="6"/>
  <c r="X17" i="6"/>
  <c r="X25" i="6"/>
  <c r="X24" i="6"/>
  <c r="X23" i="6"/>
  <c r="X22" i="6"/>
  <c r="X13" i="6"/>
  <c r="X21" i="6"/>
  <c r="E89" i="14"/>
  <c r="A89" i="14"/>
  <c r="A79" i="14"/>
  <c r="E78" i="14"/>
  <c r="E77" i="14"/>
  <c r="E76" i="14"/>
  <c r="X16" i="6" s="1"/>
  <c r="E75" i="14"/>
  <c r="X15" i="6" s="1"/>
  <c r="E74" i="14"/>
  <c r="X14" i="6" s="1"/>
  <c r="E73" i="14"/>
  <c r="E72" i="14"/>
  <c r="X12" i="6" s="1"/>
  <c r="A71" i="14"/>
  <c r="E64" i="14"/>
  <c r="C63" i="14"/>
  <c r="C62" i="14"/>
  <c r="C61" i="14"/>
  <c r="C60" i="14"/>
  <c r="E56" i="14"/>
  <c r="E66" i="14" s="1"/>
  <c r="A55" i="14"/>
  <c r="A54" i="14"/>
  <c r="A53" i="14"/>
  <c r="A52" i="14"/>
  <c r="E79" i="14" l="1"/>
  <c r="E94" i="14" s="1"/>
  <c r="E96" i="14" s="1"/>
  <c r="H4" i="14" s="1"/>
  <c r="X8" i="6" l="1"/>
  <c r="H5" i="14"/>
  <c r="W34" i="6"/>
  <c r="W33" i="6"/>
  <c r="W32" i="6"/>
  <c r="W31" i="6"/>
  <c r="W27" i="6"/>
  <c r="W18" i="6"/>
  <c r="W26" i="6"/>
  <c r="W17" i="6"/>
  <c r="W25" i="6"/>
  <c r="W24" i="6"/>
  <c r="W23" i="6"/>
  <c r="W22" i="6"/>
  <c r="W13" i="6"/>
  <c r="W21" i="6"/>
  <c r="E89" i="13"/>
  <c r="A89" i="13"/>
  <c r="A79" i="13"/>
  <c r="E78" i="13"/>
  <c r="E77" i="13"/>
  <c r="E76" i="13"/>
  <c r="W16" i="6" s="1"/>
  <c r="E75" i="13"/>
  <c r="W15" i="6" s="1"/>
  <c r="E74" i="13"/>
  <c r="W14" i="6" s="1"/>
  <c r="E73" i="13"/>
  <c r="E72" i="13"/>
  <c r="W12" i="6" s="1"/>
  <c r="A71" i="13"/>
  <c r="E64" i="13"/>
  <c r="C63" i="13"/>
  <c r="C62" i="13"/>
  <c r="C61" i="13"/>
  <c r="C60" i="13"/>
  <c r="E56" i="13"/>
  <c r="E66" i="13" s="1"/>
  <c r="A55" i="13"/>
  <c r="A54" i="13"/>
  <c r="A53" i="13"/>
  <c r="A52" i="13"/>
  <c r="E79" i="13" l="1"/>
  <c r="E94" i="13" s="1"/>
  <c r="E96" i="13" s="1"/>
  <c r="H4" i="13" s="1"/>
  <c r="W8" i="6" l="1"/>
  <c r="H5" i="13"/>
  <c r="V34" i="6"/>
  <c r="V33" i="6"/>
  <c r="V32" i="6"/>
  <c r="V31" i="6"/>
  <c r="V27" i="6"/>
  <c r="V18" i="6"/>
  <c r="V26" i="6"/>
  <c r="V17" i="6"/>
  <c r="V25" i="6"/>
  <c r="V24" i="6"/>
  <c r="V22" i="6"/>
  <c r="V13" i="6"/>
  <c r="E90" i="12"/>
  <c r="A90" i="12"/>
  <c r="A80" i="12"/>
  <c r="E79" i="12"/>
  <c r="E78" i="12"/>
  <c r="E77" i="12"/>
  <c r="V16" i="6" s="1"/>
  <c r="E76" i="12"/>
  <c r="V15" i="6" s="1"/>
  <c r="E75" i="12"/>
  <c r="V14" i="6" s="1"/>
  <c r="E74" i="12"/>
  <c r="E73" i="12"/>
  <c r="V12" i="6" s="1"/>
  <c r="A72" i="12"/>
  <c r="E65" i="12"/>
  <c r="C64" i="12"/>
  <c r="C63" i="12"/>
  <c r="C62" i="12"/>
  <c r="C61" i="12"/>
  <c r="E57" i="12"/>
  <c r="E67" i="12" s="1"/>
  <c r="A56" i="12"/>
  <c r="A55" i="12"/>
  <c r="A54" i="12"/>
  <c r="A53" i="12"/>
  <c r="E80" i="12" l="1"/>
  <c r="E95" i="12" s="1"/>
  <c r="E97" i="12" s="1"/>
  <c r="H4" i="12" s="1"/>
  <c r="H5" i="12" l="1"/>
  <c r="V8" i="6"/>
  <c r="T22" i="6" l="1"/>
  <c r="T13" i="6"/>
  <c r="S8" i="6"/>
  <c r="S9" i="6" s="1"/>
  <c r="T14" i="6"/>
  <c r="T15" i="6"/>
  <c r="T16" i="6"/>
  <c r="T17" i="6"/>
  <c r="T18" i="6"/>
  <c r="T21" i="6"/>
  <c r="T23" i="6"/>
  <c r="T24" i="6"/>
  <c r="T25" i="6"/>
  <c r="T26" i="6"/>
  <c r="T27" i="6"/>
  <c r="T31" i="6"/>
  <c r="T32" i="6"/>
  <c r="T33" i="6"/>
  <c r="T34" i="6"/>
  <c r="T12" i="6"/>
  <c r="C10" i="6"/>
  <c r="E25" i="6"/>
  <c r="D10" i="6" l="1"/>
  <c r="E10" i="6" s="1"/>
  <c r="N42" i="6"/>
  <c r="E13" i="6"/>
  <c r="O42" i="6" s="1"/>
  <c r="E11" i="6"/>
  <c r="E28" i="6"/>
  <c r="E30" i="6" l="1"/>
  <c r="L4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6" authorId="0" shapeId="0" xr:uid="{04A4052D-9A18-427D-ADDD-7EE280E4DFA5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1" authorId="0" shapeId="0" xr:uid="{EC70FA3B-C33D-4DF4-9233-C34761D7735F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88" authorId="0" shapeId="0" xr:uid="{01B9D154-FAAD-4255-8A19-12166B6EE1DE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1" authorId="0" shapeId="0" xr:uid="{2000ED10-55AA-484B-993F-A1BE017C080A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1" authorId="0" shapeId="0" xr:uid="{D6BF8D63-BB69-4C94-BBDF-1A2C426D0C38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2" authorId="0" shapeId="0" xr:uid="{D5FA0E9C-8F37-41FC-8B5B-24FBA04B133E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<sst xmlns="http://schemas.openxmlformats.org/spreadsheetml/2006/main" count="689" uniqueCount="305">
  <si>
    <t>ASSETS</t>
  </si>
  <si>
    <t>Description</t>
  </si>
  <si>
    <t>Start Date</t>
  </si>
  <si>
    <t>End Date</t>
  </si>
  <si>
    <t>Invest Amount</t>
  </si>
  <si>
    <t>MAIN ACCOUNTS</t>
  </si>
  <si>
    <t>LIABILITIES</t>
  </si>
  <si>
    <t>Admin</t>
  </si>
  <si>
    <t>Audit and Tax</t>
  </si>
  <si>
    <t>Custody</t>
  </si>
  <si>
    <t>Org Cost Amort</t>
  </si>
  <si>
    <t>Mgmt Fee</t>
  </si>
  <si>
    <t>Amount</t>
  </si>
  <si>
    <t>Total ASSETs Expense Accts</t>
  </si>
  <si>
    <t>NAV Date</t>
  </si>
  <si>
    <t>NAV Date Nav</t>
  </si>
  <si>
    <t>Lucid NAV Calculator</t>
  </si>
  <si>
    <t>DGCXX Equity - Expenses</t>
  </si>
  <si>
    <t>Prev Mgmt Fee Exp Acc'd but unpaid</t>
  </si>
  <si>
    <t>Prev Org Cost Amort Acc'd but unpaid</t>
  </si>
  <si>
    <t>Prev Additional Admin Acc'd but unpaid</t>
  </si>
  <si>
    <t xml:space="preserve">Total SERIES Expense LIABILITIES </t>
  </si>
  <si>
    <t>TOTAL SERIES Expense NAV</t>
  </si>
  <si>
    <t>TOTAL SERIES Expense Assets</t>
  </si>
  <si>
    <t>Total</t>
  </si>
  <si>
    <t>NAV Check</t>
  </si>
  <si>
    <t>Components</t>
  </si>
  <si>
    <t>Diff</t>
  </si>
  <si>
    <t>Exp Accrual checks</t>
  </si>
  <si>
    <t>MMF Accrual checks</t>
  </si>
  <si>
    <t>DVD unpaid Main</t>
  </si>
  <si>
    <t>DVD unpaid Expns</t>
  </si>
  <si>
    <t>DVD unpaid Mgmt</t>
  </si>
  <si>
    <t>DVD unpaid Mrgn</t>
  </si>
  <si>
    <t>Expense Daily Accrual</t>
  </si>
  <si>
    <t>`</t>
  </si>
  <si>
    <t>Mgmt Fee Waiver</t>
  </si>
  <si>
    <t>Master Fund Series Expenses</t>
  </si>
  <si>
    <t>Prev Admin Acc'd but unpaid</t>
  </si>
  <si>
    <t>Prev Custody Acc'd but unpaid</t>
  </si>
  <si>
    <t>Prev Audit and Tax Acc'd but unpaid</t>
  </si>
  <si>
    <t>TOTAL LIABILITIES Accrued since 12/31</t>
  </si>
  <si>
    <t>Additional Admin</t>
  </si>
  <si>
    <t>Prime Fund Series Monthly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</si>
  <si>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</si>
  <si>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</si>
  <si>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</si>
  <si>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</si>
  <si>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</si>
  <si>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</si>
  <si>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</si>
  <si>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</si>
  <si>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Prime Monthly 58973</t>
  </si>
  <si>
    <t>Prime Monthly 60001</t>
  </si>
  <si>
    <t>Prime Monthly 59232</t>
  </si>
  <si>
    <t>Prime Monthly 59676</t>
  </si>
  <si>
    <t>Prime Monthly 59770</t>
  </si>
  <si>
    <t>Prime Monthly 59125</t>
  </si>
  <si>
    <t>Prime Monthly 60204</t>
  </si>
  <si>
    <t>Prime Monthly 59992</t>
  </si>
  <si>
    <t>Prime Monthly 59350</t>
  </si>
  <si>
    <t>Prime Monthly 59544</t>
  </si>
  <si>
    <t>Prime Monthly 59009</t>
  </si>
  <si>
    <t>Prime Monthly 59726</t>
  </si>
  <si>
    <t>Prime Monthly 58897</t>
  </si>
  <si>
    <t>Prime Monthly 59366</t>
  </si>
  <si>
    <t>Prime Monthly 59847</t>
  </si>
  <si>
    <t>Prime Monthly 59111</t>
  </si>
  <si>
    <t>Prime Monthly 58825</t>
  </si>
  <si>
    <t>Prime Monthly 59235</t>
  </si>
  <si>
    <t>Prime Monthly 59201</t>
  </si>
  <si>
    <t>Prime Monthly 59752</t>
  </si>
  <si>
    <t>Prime Monthly 60306</t>
  </si>
  <si>
    <t>Prime Monthly 58691</t>
  </si>
  <si>
    <t>Prime Monthly 59279</t>
  </si>
  <si>
    <t>Prime Monthly 60377</t>
  </si>
  <si>
    <t>Prime Monthly 58764</t>
  </si>
  <si>
    <t>Prime Monthly 58755</t>
  </si>
  <si>
    <t>Prime Monthly 59687</t>
  </si>
  <si>
    <t>Prime Monthly 59046</t>
  </si>
  <si>
    <t>Prime Monthly 58967</t>
  </si>
  <si>
    <t>Prime Monthly 59521</t>
  </si>
  <si>
    <t>Prime Monthly 59989</t>
  </si>
  <si>
    <t>Prime Monthly 60265</t>
  </si>
  <si>
    <t>Prime Monthly 60071</t>
  </si>
  <si>
    <t>Prime Monthly 59189</t>
  </si>
  <si>
    <t>Prime Monthly 59829</t>
  </si>
  <si>
    <t>Prime Monthly 59616</t>
  </si>
  <si>
    <t>Prime Monthly 58889</t>
  </si>
  <si>
    <t>Prime Monthly 60011</t>
  </si>
  <si>
    <t>Prime Monthly 58619</t>
  </si>
  <si>
    <t>Prime Monthly 58092</t>
  </si>
  <si>
    <t>CASH</t>
  </si>
  <si>
    <t>DGCXX</t>
  </si>
  <si>
    <t>Main Account</t>
  </si>
  <si>
    <t>Expense Account</t>
  </si>
  <si>
    <t>Margin account</t>
  </si>
  <si>
    <t>Mgmt Account</t>
  </si>
  <si>
    <t>Total ASSETs Main Account</t>
  </si>
  <si>
    <t>OTHER ACCOUNTS</t>
  </si>
  <si>
    <t>Final CF</t>
  </si>
  <si>
    <t>DGCXX Equity - MMF Expns</t>
  </si>
  <si>
    <t xml:space="preserve">DGCXX Equity - MMF Mgmt </t>
  </si>
  <si>
    <t>CASH - owed by counterparties</t>
  </si>
  <si>
    <t>DGCXX Equity - Margin Account</t>
  </si>
  <si>
    <t>TOTAL SERIES ASSETS</t>
  </si>
  <si>
    <t>Daily Accruals</t>
  </si>
  <si>
    <t>Previously Accrued Expenses</t>
  </si>
  <si>
    <t>Total to End Date</t>
  </si>
  <si>
    <t>Reserve for amounts owed Counterparties</t>
  </si>
  <si>
    <t>Other Reserves</t>
  </si>
  <si>
    <t>TOTAL LIABILITIES</t>
  </si>
  <si>
    <t>TOTAL NAV</t>
  </si>
  <si>
    <t>Series Monthly</t>
  </si>
  <si>
    <t>Prime Fund Series Custom1</t>
  </si>
  <si>
    <t>Prime Custom1 58974</t>
  </si>
  <si>
    <t>Prime Custom1 60002</t>
  </si>
  <si>
    <t>Prime Custom1 59233</t>
  </si>
  <si>
    <t>Prime Custom1 59677</t>
  </si>
  <si>
    <t>Prime Custom1 59771</t>
  </si>
  <si>
    <t>Prime Custom1 59126</t>
  </si>
  <si>
    <t>Prime Custom1 60193</t>
  </si>
  <si>
    <t>Prime Custom1 58815</t>
  </si>
  <si>
    <t>Prime Custom1 59638</t>
  </si>
  <si>
    <t>Prime Custom1 59545</t>
  </si>
  <si>
    <t>Prime Custom1 59039</t>
  </si>
  <si>
    <t>Prime Custom1 59727</t>
  </si>
  <si>
    <t>Prime Custom1 58898</t>
  </si>
  <si>
    <t>Prime Custom1 59367</t>
  </si>
  <si>
    <t>Prime Custom1 59848</t>
  </si>
  <si>
    <t>Prime Custom1 59112</t>
  </si>
  <si>
    <t>Prime Custom1 58826</t>
  </si>
  <si>
    <t>Prime Custom1 59236</t>
  </si>
  <si>
    <t>Prime Custom1 59292</t>
  </si>
  <si>
    <t>Prime Custom1 59753</t>
  </si>
  <si>
    <t>Prime Custom1 58639</t>
  </si>
  <si>
    <t>Prime Custom1 58692</t>
  </si>
  <si>
    <t>Prime Custom1 59280</t>
  </si>
  <si>
    <t>Prime Custom1 60378</t>
  </si>
  <si>
    <t>Prime Custom1 58765</t>
  </si>
  <si>
    <t>Prime Custom1 58795</t>
  </si>
  <si>
    <t>Prime Custom1 59688</t>
  </si>
  <si>
    <t>Prime Custom1 59047</t>
  </si>
  <si>
    <t>Prime Custom1 58968</t>
  </si>
  <si>
    <t>Prime Custom1 59507</t>
  </si>
  <si>
    <t>Prime Custom1 59990</t>
  </si>
  <si>
    <t>Prime Custom1 59562</t>
  </si>
  <si>
    <t>Prime Custom1 59945</t>
  </si>
  <si>
    <t>Prime Custom1 59556</t>
  </si>
  <si>
    <t>Prime Custom1 59617</t>
  </si>
  <si>
    <t>Prime Custom1 58890</t>
  </si>
  <si>
    <t>Prime Custom1 60012</t>
  </si>
  <si>
    <t>Prime Custom1 58620</t>
  </si>
  <si>
    <t>Prime Custom1 58093</t>
  </si>
  <si>
    <t>Series Custom1</t>
  </si>
  <si>
    <t>Prime Fund Series MonthlyIG</t>
  </si>
  <si>
    <t>Prime MonthlyIG 58975</t>
  </si>
  <si>
    <t>Prime MonthlyIG 60003</t>
  </si>
  <si>
    <t>Prime MonthlyIG 59234</t>
  </si>
  <si>
    <t>Prime MonthlyIG 59678</t>
  </si>
  <si>
    <t>Prime MonthlyIG 59772</t>
  </si>
  <si>
    <t>Prime MonthlyIG 59127</t>
  </si>
  <si>
    <t>Prime MonthlyIG 60194</t>
  </si>
  <si>
    <t>Prime MonthlyIG 58816</t>
  </si>
  <si>
    <t>Prime MonthlyIG 59639</t>
  </si>
  <si>
    <t>Prime MonthlyIG 59546</t>
  </si>
  <si>
    <t>Prime MonthlyIG 59040</t>
  </si>
  <si>
    <t>Prime MonthlyIG 59728</t>
  </si>
  <si>
    <t>Prime MonthlyIG 58899</t>
  </si>
  <si>
    <t>Prime MonthlyIG 59368</t>
  </si>
  <si>
    <t>Prime MonthlyIG 59849</t>
  </si>
  <si>
    <t>Prime MonthlyIG 59113</t>
  </si>
  <si>
    <t>Prime MonthlyIG 58827</t>
  </si>
  <si>
    <t>Prime MonthlyIG 59237</t>
  </si>
  <si>
    <t>Prime MonthlyIG 59209</t>
  </si>
  <si>
    <t>Prime MonthlyIG 59754</t>
  </si>
  <si>
    <t>Prime MonthlyIG 58616</t>
  </si>
  <si>
    <t>Prime MonthlyIG 58693</t>
  </si>
  <si>
    <t>Prime MonthlyIG 59281</t>
  </si>
  <si>
    <t>Prime MonthlyIG 60379</t>
  </si>
  <si>
    <t>Prime MonthlyIG 58766</t>
  </si>
  <si>
    <t>Prime MonthlyIG 58757</t>
  </si>
  <si>
    <t>Prime MonthlyIG 59689</t>
  </si>
  <si>
    <t>Prime MonthlyIG 59048</t>
  </si>
  <si>
    <t>Prime MonthlyIG 58969</t>
  </si>
  <si>
    <t>Prime MonthlyIG 59508</t>
  </si>
  <si>
    <t>Prime MonthlyIG 59991</t>
  </si>
  <si>
    <t>Prime MonthlyIG 59563</t>
  </si>
  <si>
    <t>Prime MonthlyIG 59946</t>
  </si>
  <si>
    <t>Prime MonthlyIG 59557</t>
  </si>
  <si>
    <t>Prime MonthlyIG 59618</t>
  </si>
  <si>
    <t>Prime MonthlyIG 58891</t>
  </si>
  <si>
    <t>Prime MonthlyIG 60013</t>
  </si>
  <si>
    <t>Prime MonthlyIG 58621</t>
  </si>
  <si>
    <t>Prime MonthlyIG 58094</t>
  </si>
  <si>
    <t>Series MonthlyIG</t>
  </si>
  <si>
    <t>Prime Fund Series Quarterly1</t>
  </si>
  <si>
    <t>Prime Quarterly1 58721</t>
  </si>
  <si>
    <t>Prime Quarterly1 53454</t>
  </si>
  <si>
    <t>Prime Quarterly1 53882</t>
  </si>
  <si>
    <t>Prime Quarterly1 59458</t>
  </si>
  <si>
    <t>Prime Quarterly1 59853</t>
  </si>
  <si>
    <t>Prime Quarterly1 59547</t>
  </si>
  <si>
    <t>Prime Quarterly1 58843</t>
  </si>
  <si>
    <t>Prime Quarterly1 54169</t>
  </si>
  <si>
    <t>Prime Quarterly1 54280</t>
  </si>
  <si>
    <t>Prime Quarterly1 59369</t>
  </si>
  <si>
    <t>Prime Quarterly1 60366</t>
  </si>
  <si>
    <t>Prime Quarterly1 54303</t>
  </si>
  <si>
    <t>Prime Quarterly1 54315</t>
  </si>
  <si>
    <t>Prime Quarterly1 54327</t>
  </si>
  <si>
    <t>Prime Quarterly1 54349</t>
  </si>
  <si>
    <t>Prime Quarterly1 60370</t>
  </si>
  <si>
    <t>Prime Quarterly1 58070</t>
  </si>
  <si>
    <t>Prime Quarterly1 58076</t>
  </si>
  <si>
    <t>Prime Quarterly1 60372</t>
  </si>
  <si>
    <t>Prime Quarterly1 60056</t>
  </si>
  <si>
    <t>Prime Quarterly1 59238</t>
  </si>
  <si>
    <t>Prime Quarterly1 59356</t>
  </si>
  <si>
    <t>Prime Quarterly1 58710</t>
  </si>
  <si>
    <t>Prime Quarterly1 54811</t>
  </si>
  <si>
    <t>Prime Quarterly1 60337</t>
  </si>
  <si>
    <t>Prime Quarterly1 59915</t>
  </si>
  <si>
    <t>Prime Quarterly1 59218</t>
  </si>
  <si>
    <t>Prime Quarterly1 54924</t>
  </si>
  <si>
    <t>Prime Quarterly1 58916</t>
  </si>
  <si>
    <t>Prime Quarterly1 60074</t>
  </si>
  <si>
    <t>Prime Quarterly1 55321</t>
  </si>
  <si>
    <t>Prime Quarterly1 55401</t>
  </si>
  <si>
    <t>Prime Quarterly1 55469</t>
  </si>
  <si>
    <t>Prime Quarterly1 55855</t>
  </si>
  <si>
    <t>Prime Quarterly1 58892</t>
  </si>
  <si>
    <t>Prime Quarterly1 58095</t>
  </si>
  <si>
    <t>Series Quarterly1</t>
  </si>
  <si>
    <t>Prime Fund Series QuarterlyX</t>
  </si>
  <si>
    <t>Prime QuarterlyX 58706</t>
  </si>
  <si>
    <t>Prime QuarterlyX 60289</t>
  </si>
  <si>
    <t>Prime QuarterlyX 53883</t>
  </si>
  <si>
    <t>Prime QuarterlyX 59459</t>
  </si>
  <si>
    <t>Prime QuarterlyX 59854</t>
  </si>
  <si>
    <t>Prime QuarterlyX 59548</t>
  </si>
  <si>
    <t>Prime QuarterlyX 58844</t>
  </si>
  <si>
    <t>Prime QuarterlyX 54170</t>
  </si>
  <si>
    <t>Prime QuarterlyX 54281</t>
  </si>
  <si>
    <t>Prime QuarterlyX 59370</t>
  </si>
  <si>
    <t>Prime QuarterlyX 54295</t>
  </si>
  <si>
    <t>Prime QuarterlyX 57846</t>
  </si>
  <si>
    <t>Prime QuarterlyX 54304</t>
  </si>
  <si>
    <t>Prime QuarterlyX 54316</t>
  </si>
  <si>
    <t>Prime QuarterlyX 54328</t>
  </si>
  <si>
    <t>Prime QuarterlyX 55647</t>
  </si>
  <si>
    <t>Prime QuarterlyX 60371</t>
  </si>
  <si>
    <t>Prime QuarterlyX 58072</t>
  </si>
  <si>
    <t>Prime QuarterlyX 58074</t>
  </si>
  <si>
    <t>Prime QuarterlyX 54359</t>
  </si>
  <si>
    <t>Prime QuarterlyX 58948</t>
  </si>
  <si>
    <t>Prime QuarterlyX 58870</t>
  </si>
  <si>
    <t>Prime QuarterlyX 59404</t>
  </si>
  <si>
    <t>Prime QuarterlyX 58661</t>
  </si>
  <si>
    <t>Prime QuarterlyX 54812</t>
  </si>
  <si>
    <t>Prime QuarterlyX 54823</t>
  </si>
  <si>
    <t>Prime QuarterlyX 60338</t>
  </si>
  <si>
    <t>Prime QuarterlyX 59615</t>
  </si>
  <si>
    <t>Prime QuarterlyX 59384</t>
  </si>
  <si>
    <t>Prime QuarterlyX 59869</t>
  </si>
  <si>
    <t>Prime QuarterlyX 54925</t>
  </si>
  <si>
    <t>Prime QuarterlyX 59409</t>
  </si>
  <si>
    <t>Prime QuarterlyX 60075</t>
  </si>
  <si>
    <t>Prime QuarterlyX 60308</t>
  </si>
  <si>
    <t>Prime QuarterlyX 55397</t>
  </si>
  <si>
    <t>Prime QuarterlyX 55467</t>
  </si>
  <si>
    <t>Prime QuarterlyX 55483</t>
  </si>
  <si>
    <t>Prime QuarterlyX 58893</t>
  </si>
  <si>
    <t>Prime QuarterlyX 55497</t>
  </si>
  <si>
    <t>Series QuarterlyX</t>
  </si>
  <si>
    <t>Prime Fund Series Q364</t>
  </si>
  <si>
    <t>Prime Q364 60394</t>
  </si>
  <si>
    <t>Prime Q364 60401</t>
  </si>
  <si>
    <t>Prime Q364 54156</t>
  </si>
  <si>
    <t>Prime Q364 54296</t>
  </si>
  <si>
    <t>Prime Q364 54300</t>
  </si>
  <si>
    <t>Prime Q364 60383</t>
  </si>
  <si>
    <t>Prime Q364 54360</t>
  </si>
  <si>
    <t>Prime Q364 54824</t>
  </si>
  <si>
    <t>Prime Q364 55212</t>
  </si>
  <si>
    <t>Prime Q364 60267</t>
  </si>
  <si>
    <t>Prime Q364 55398</t>
  </si>
  <si>
    <t>Prime Q364 55468</t>
  </si>
  <si>
    <t>Prime Q364 55484</t>
  </si>
  <si>
    <t>Prime Q364 55498</t>
  </si>
  <si>
    <t>Series Q364</t>
  </si>
  <si>
    <t>NAV</t>
  </si>
  <si>
    <t>Margin Held</t>
  </si>
  <si>
    <t>Exp Accrued</t>
  </si>
  <si>
    <t>Cash/Cash Equiv</t>
  </si>
  <si>
    <t>TBILLS</t>
  </si>
  <si>
    <t>Margin Posted</t>
  </si>
  <si>
    <t>Form PF Stuff</t>
  </si>
  <si>
    <t>Prime M</t>
  </si>
  <si>
    <t>Prime C1</t>
  </si>
  <si>
    <t>Prime Q1</t>
  </si>
  <si>
    <t>Prime MIG</t>
  </si>
  <si>
    <t>Prime Q364</t>
  </si>
  <si>
    <t>Prime QX</t>
  </si>
  <si>
    <t>Prime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</si>
</sst>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0.00000000%"/>
    <numFmt numFmtId="170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MS Sans Serif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MS Sans Serif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2" fillId="0" borderId="0" xfId="0" applyFont="1"/>
    <xf numFmtId="0" fontId="2" fillId="2" borderId="0" xfId="0" applyFont="1" applyFill="1" applyBorder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Border="1" applyAlignment="1">
      <alignment horizontal="center"/>
    </xf>
    <xf numFmtId="0" fontId="1" fillId="2" borderId="4" xfId="0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Border="1" applyAlignment="1">
      <alignment horizontal="center"/>
    </xf>
    <xf numFmtId="43" fontId="1" fillId="2" borderId="0" xfId="1" applyFont="1" applyFill="1" applyBorder="1"/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43" fontId="2" fillId="2" borderId="0" xfId="0" applyNumberFormat="1" applyFont="1" applyFill="1" applyBorder="1"/>
    <xf numFmtId="43" fontId="6" fillId="2" borderId="5" xfId="1" applyFont="1" applyFill="1" applyBorder="1"/>
    <xf numFmtId="8" fontId="1" fillId="2" borderId="0" xfId="0" applyNumberFormat="1" applyFont="1" applyFill="1" applyBorder="1"/>
    <xf numFmtId="0" fontId="6" fillId="2" borderId="0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43" fontId="1" fillId="2" borderId="0" xfId="4" applyFill="1"/>
    <xf numFmtId="0" fontId="6" fillId="2" borderId="4" xfId="0" applyFont="1" applyFill="1" applyBorder="1"/>
    <xf numFmtId="43" fontId="2" fillId="2" borderId="0" xfId="0" applyNumberFormat="1" applyFont="1" applyFill="1"/>
    <xf numFmtId="43" fontId="2" fillId="2" borderId="0" xfId="1" applyFont="1" applyFill="1" applyBorder="1"/>
    <xf numFmtId="0" fontId="2" fillId="2" borderId="0" xfId="0" applyFont="1" applyFill="1"/>
    <xf numFmtId="0" fontId="2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3" fontId="1" fillId="3" borderId="0" xfId="4" applyFill="1"/>
    <xf numFmtId="0" fontId="0" fillId="3" borderId="11" xfId="0" applyFill="1" applyBorder="1"/>
    <xf numFmtId="0" fontId="0" fillId="3" borderId="12" xfId="0" applyFill="1" applyBorder="1"/>
    <xf numFmtId="0" fontId="1" fillId="3" borderId="0" xfId="0" applyFont="1" applyFill="1" applyBorder="1"/>
    <xf numFmtId="43" fontId="1" fillId="3" borderId="0" xfId="4" applyFill="1" applyBorder="1"/>
    <xf numFmtId="0" fontId="2" fillId="3" borderId="0" xfId="0" applyFont="1" applyFill="1" applyBorder="1"/>
    <xf numFmtId="43" fontId="1" fillId="3" borderId="4" xfId="4" applyFill="1" applyBorder="1"/>
    <xf numFmtId="0" fontId="1" fillId="3" borderId="0" xfId="0" applyFont="1" applyFill="1" applyBorder="1" applyAlignment="1">
      <alignment horizontal="center"/>
    </xf>
    <xf numFmtId="43" fontId="1" fillId="3" borderId="0" xfId="1" applyFont="1" applyFill="1" applyBorder="1"/>
    <xf numFmtId="43" fontId="1" fillId="3" borderId="0" xfId="0" applyNumberFormat="1" applyFont="1" applyFill="1" applyBorder="1"/>
    <xf numFmtId="0" fontId="2" fillId="3" borderId="13" xfId="0" applyFont="1" applyFill="1" applyBorder="1"/>
    <xf numFmtId="0" fontId="2" fillId="3" borderId="4" xfId="0" applyFont="1" applyFill="1" applyBorder="1"/>
    <xf numFmtId="0" fontId="8" fillId="0" borderId="0" xfId="3" applyFont="1" applyFill="1" applyBorder="1"/>
    <xf numFmtId="0" fontId="9" fillId="0" borderId="0" xfId="3" applyFont="1" applyFill="1" applyBorder="1"/>
    <xf numFmtId="0" fontId="1" fillId="0" borderId="0" xfId="3" applyFill="1" applyBorder="1"/>
    <xf numFmtId="0" fontId="2" fillId="0" borderId="0" xfId="3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7" fontId="1" fillId="3" borderId="0" xfId="0" applyNumberFormat="1" applyFont="1" applyFill="1" applyBorder="1"/>
    <xf numFmtId="7" fontId="1" fillId="2" borderId="0" xfId="4" applyNumberFormat="1" applyFill="1"/>
    <xf numFmtId="7" fontId="1" fillId="2" borderId="4" xfId="4" applyNumberFormat="1" applyFill="1" applyBorder="1"/>
    <xf numFmtId="7" fontId="1" fillId="3" borderId="0" xfId="1" applyNumberFormat="1" applyFont="1" applyFill="1" applyBorder="1"/>
    <xf numFmtId="0" fontId="0" fillId="2" borderId="14" xfId="0" applyFill="1" applyBorder="1"/>
    <xf numFmtId="43" fontId="0" fillId="2" borderId="15" xfId="4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43" fontId="6" fillId="2" borderId="17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2" borderId="20" xfId="0" applyFill="1" applyBorder="1"/>
    <xf numFmtId="0" fontId="1" fillId="2" borderId="0" xfId="0" quotePrefix="1" applyFont="1" applyFill="1"/>
    <xf numFmtId="166" fontId="6" fillId="2" borderId="19" xfId="6" applyNumberFormat="1" applyFont="1" applyFill="1" applyBorder="1"/>
    <xf numFmtId="0" fontId="6" fillId="2" borderId="20" xfId="0" applyFont="1" applyFill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8" fontId="1" fillId="2" borderId="0" xfId="4" applyNumberFormat="1" applyFont="1" applyFill="1"/>
    <xf numFmtId="8" fontId="1" fillId="2" borderId="0" xfId="4" applyNumberFormat="1" applyFont="1" applyFill="1" applyBorder="1"/>
    <xf numFmtId="43" fontId="1" fillId="2" borderId="0" xfId="4" applyFont="1" applyFill="1"/>
    <xf numFmtId="43" fontId="1" fillId="2" borderId="3" xfId="4" applyFont="1" applyFill="1" applyBorder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4" borderId="0" xfId="4" applyNumberFormat="1" applyFont="1" applyFill="1"/>
    <xf numFmtId="7" fontId="1" fillId="2" borderId="4" xfId="0" applyNumberFormat="1" applyFont="1" applyFill="1" applyBorder="1"/>
    <xf numFmtId="8" fontId="1" fillId="4" borderId="4" xfId="4" applyNumberFormat="1" applyFont="1" applyFill="1" applyBorder="1"/>
    <xf numFmtId="43" fontId="1" fillId="5" borderId="0" xfId="4" applyFont="1" applyFill="1"/>
    <xf numFmtId="43" fontId="6" fillId="2" borderId="0" xfId="4" applyFont="1" applyFill="1"/>
    <xf numFmtId="0" fontId="6" fillId="2" borderId="3" xfId="0" applyFont="1" applyFill="1" applyBorder="1"/>
    <xf numFmtId="43" fontId="1" fillId="2" borderId="0" xfId="0" applyNumberFormat="1" applyFont="1" applyFill="1"/>
    <xf numFmtId="43" fontId="6" fillId="2" borderId="9" xfId="4" applyFont="1" applyFill="1" applyBorder="1"/>
    <xf numFmtId="43" fontId="6" fillId="2" borderId="1" xfId="4" applyFont="1" applyFill="1" applyBorder="1"/>
    <xf numFmtId="43" fontId="1" fillId="2" borderId="1" xfId="4" applyFont="1" applyFill="1" applyBorder="1"/>
    <xf numFmtId="43" fontId="1" fillId="2" borderId="1" xfId="0" applyNumberFormat="1" applyFont="1" applyFill="1" applyBorder="1"/>
    <xf numFmtId="43" fontId="6" fillId="2" borderId="0" xfId="4" applyFont="1" applyFill="1" applyBorder="1"/>
    <xf numFmtId="7" fontId="1" fillId="6" borderId="0" xfId="5" applyNumberFormat="1" applyFont="1" applyFill="1"/>
    <xf numFmtId="44" fontId="0" fillId="2" borderId="0" xfId="5" applyFont="1" applyFill="1"/>
    <xf numFmtId="7" fontId="0" fillId="2" borderId="0" xfId="0" applyNumberFormat="1" applyFill="1"/>
    <xf numFmtId="43" fontId="0" fillId="2" borderId="0" xfId="4" applyFont="1" applyFill="1"/>
    <xf numFmtId="44" fontId="1" fillId="2" borderId="0" xfId="0" applyNumberFormat="1" applyFont="1" applyFill="1"/>
    <xf numFmtId="167" fontId="1" fillId="2" borderId="0" xfId="6" applyNumberFormat="1" applyFont="1" applyFill="1"/>
    <xf numFmtId="166" fontId="1" fillId="2" borderId="0" xfId="6" applyNumberFormat="1" applyFont="1" applyFill="1"/>
    <xf numFmtId="0" fontId="6" fillId="2" borderId="12" xfId="0" applyFont="1" applyFill="1" applyBorder="1"/>
    <xf numFmtId="0" fontId="1" fillId="2" borderId="12" xfId="0" applyFont="1" applyFill="1" applyBorder="1"/>
    <xf numFmtId="43" fontId="6" fillId="2" borderId="12" xfId="4" applyFont="1" applyFill="1" applyBorder="1"/>
    <xf numFmtId="0" fontId="1" fillId="2" borderId="4" xfId="0" applyFont="1" applyFill="1" applyBorder="1" applyAlignment="1">
      <alignment horizontal="left"/>
    </xf>
    <xf numFmtId="43" fontId="1" fillId="2" borderId="4" xfId="4" applyFont="1" applyFill="1" applyBorder="1"/>
    <xf numFmtId="44" fontId="1" fillId="6" borderId="0" xfId="5" applyFont="1" applyFill="1"/>
    <xf numFmtId="7" fontId="1" fillId="0" borderId="0" xfId="4" applyNumberFormat="1" applyFont="1" applyFill="1"/>
    <xf numFmtId="2" fontId="1" fillId="2" borderId="0" xfId="0" applyNumberFormat="1" applyFont="1" applyFill="1"/>
    <xf numFmtId="44" fontId="0" fillId="2" borderId="0" xfId="0" applyNumberFormat="1" applyFill="1"/>
    <xf numFmtId="43" fontId="6" fillId="2" borderId="0" xfId="0" applyNumberFormat="1" applyFont="1" applyFill="1"/>
    <xf numFmtId="8" fontId="6" fillId="6" borderId="0" xfId="4" applyNumberFormat="1" applyFont="1" applyFill="1"/>
    <xf numFmtId="7" fontId="1" fillId="2" borderId="0" xfId="4" applyNumberFormat="1" applyFont="1" applyFill="1"/>
    <xf numFmtId="43" fontId="6" fillId="2" borderId="5" xfId="4" applyFont="1" applyFill="1" applyBorder="1"/>
    <xf numFmtId="164" fontId="1" fillId="2" borderId="0" xfId="4" applyNumberFormat="1" applyFont="1" applyFill="1"/>
    <xf numFmtId="165" fontId="1" fillId="2" borderId="0" xfId="6" applyNumberFormat="1" applyFont="1" applyFill="1"/>
    <xf numFmtId="0" fontId="6" fillId="2" borderId="0" xfId="0" applyFont="1" applyFill="1" applyAlignment="1">
      <alignment horizontal="right"/>
    </xf>
    <xf numFmtId="43" fontId="2" fillId="3" borderId="0" xfId="0" applyNumberFormat="1" applyFont="1" applyFill="1" applyBorder="1"/>
    <xf numFmtId="168" fontId="12" fillId="2" borderId="0" xfId="0" applyNumberFormat="1" applyFont="1" applyFill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170" fontId="2" fillId="0" borderId="0" xfId="0" applyNumberFormat="1" applyFont="1"/>
    <xf numFmtId="0" fontId="13" fillId="0" borderId="11" xfId="0" applyFont="1" applyBorder="1"/>
    <xf numFmtId="0" fontId="13" fillId="0" borderId="12" xfId="0" applyFont="1" applyBorder="1"/>
    <xf numFmtId="0" fontId="13" fillId="0" borderId="21" xfId="0" applyFont="1" applyBorder="1"/>
    <xf numFmtId="170" fontId="13" fillId="0" borderId="13" xfId="1" applyNumberFormat="1" applyFont="1" applyBorder="1"/>
    <xf numFmtId="170" fontId="13" fillId="0" borderId="4" xfId="1" applyNumberFormat="1" applyFont="1" applyBorder="1"/>
    <xf numFmtId="170" fontId="13" fillId="0" borderId="22" xfId="1" applyNumberFormat="1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170" fontId="13" fillId="2" borderId="1" xfId="0" applyNumberFormat="1" applyFont="1" applyFill="1" applyBorder="1"/>
    <xf numFmtId="170" fontId="13" fillId="2" borderId="24" xfId="0" applyNumberFormat="1" applyFont="1" applyFill="1" applyBorder="1"/>
    <xf numFmtId="170" fontId="13" fillId="2" borderId="27" xfId="0" applyNumberFormat="1" applyFont="1" applyFill="1" applyBorder="1"/>
    <xf numFmtId="170" fontId="13" fillId="2" borderId="0" xfId="1" applyNumberFormat="1" applyFont="1" applyFill="1" applyBorder="1"/>
    <xf numFmtId="170" fontId="13" fillId="2" borderId="21" xfId="1" applyNumberFormat="1" applyFont="1" applyFill="1" applyBorder="1"/>
    <xf numFmtId="170" fontId="13" fillId="2" borderId="25" xfId="1" applyNumberFormat="1" applyFont="1" applyFill="1" applyBorder="1"/>
    <xf numFmtId="170" fontId="13" fillId="2" borderId="23" xfId="1" applyNumberFormat="1" applyFont="1" applyFill="1" applyBorder="1"/>
    <xf numFmtId="170" fontId="13" fillId="2" borderId="26" xfId="1" applyNumberFormat="1" applyFont="1" applyFill="1" applyBorder="1"/>
  </cellXfs>
  <cellStyles count="7">
    <cellStyle name="Comma" xfId="1" builtinId="3"/>
    <cellStyle name="Comma 2" xfId="4" xr:uid="{1AE08256-1F34-4ACA-9C33-7C8E70977BA1}"/>
    <cellStyle name="Currency 2" xfId="5" xr:uid="{B560269F-3270-4908-ABF7-40941DBF3A97}"/>
    <cellStyle name="Normal" xfId="0" builtinId="0"/>
    <cellStyle name="Normal 2" xfId="2" xr:uid="{2D4EC046-8C8F-4268-9754-88904D76088B}"/>
    <cellStyle name="Normal 3" xfId="3" xr:uid="{F39ADE39-8704-4159-9B89-4E663CD39633}"/>
    <cellStyle name="Percent 2" xfId="6" xr:uid="{C09FB721-2281-4C33-9262-4A7BCCDAF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647700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CE9F-92EE-4FA1-9313-3780D421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7731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89B58-B5B5-4115-9B13-0685AA9F6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C71BD-3AD1-4B1C-8B63-DA7A205F4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D9402-C4D5-434D-8031-F6506278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67513E-DB14-4A7B-B3D2-BEB6CF02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AAFE17-A2AF-4A40-8BD0-007E7258C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D3AF73-BB26-448B-B31A-57AC8F2E7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82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6A8-3EAE-4009-8001-C486119050FA}">
  <sheetPr codeName="Sheet3"/>
  <dimension ref="A1:BF105"/>
  <sheetViews>
    <sheetView showGridLines="0" tabSelected="1" topLeftCell="A16" zoomScale="80" zoomScaleNormal="80" workbookViewId="0">
      <selection activeCell="H43" sqref="H43"/>
    </sheetView>
  </sheetViews>
  <sheetFormatPr defaultColWidth="9.28515625" defaultRowHeight="15" customHeight="1" x14ac:dyDescent="0.15"/>
  <cols>
    <col min="1" max="1" width="19.28515625" style="1" customWidth="1"/>
    <col min="2" max="2" width="14.7109375" style="1" customWidth="1"/>
    <col min="3" max="3" width="12.5703125" style="1" customWidth="1"/>
    <col min="4" max="4" width="15.28515625" style="1" bestFit="1" customWidth="1"/>
    <col min="5" max="5" width="18.7109375" style="1" bestFit="1" customWidth="1"/>
    <col min="6" max="7" width="3.7109375" style="1" customWidth="1"/>
    <col min="8" max="8" width="13.28515625" style="1" customWidth="1"/>
    <col min="9" max="9" width="10" style="1" customWidth="1"/>
    <col min="10" max="10" width="7" style="1" bestFit="1" customWidth="1"/>
    <col min="11" max="11" width="17.42578125" style="1" bestFit="1" customWidth="1"/>
    <col min="12" max="12" width="18.85546875" style="1" bestFit="1" customWidth="1"/>
    <col min="13" max="13" width="17.140625" style="1" bestFit="1" customWidth="1"/>
    <col min="14" max="14" width="14.140625" style="1" bestFit="1" customWidth="1"/>
    <col min="15" max="15" width="18.42578125" style="1" bestFit="1" customWidth="1"/>
    <col min="16" max="16" width="8.7109375" style="1" bestFit="1" customWidth="1"/>
    <col min="17" max="17" width="15.85546875" style="1" bestFit="1" customWidth="1"/>
    <col min="18" max="18" width="19.5703125" style="1" bestFit="1" customWidth="1"/>
    <col min="19" max="19" width="22.42578125" style="1" customWidth="1"/>
    <col min="20" max="20" width="12" style="1" bestFit="1" customWidth="1"/>
    <col min="21" max="21" width="13.7109375" style="1" customWidth="1"/>
    <col min="22" max="22" width="15.7109375" style="1" customWidth="1"/>
    <col min="23" max="23" width="13.7109375" style="1" customWidth="1"/>
    <col min="24" max="24" width="15" style="1" customWidth="1"/>
    <col min="25" max="25" width="15.42578125" style="1" customWidth="1"/>
    <col min="26" max="26" width="14.28515625" style="1" customWidth="1"/>
    <col min="27" max="27" width="17" style="1" customWidth="1"/>
    <col min="28" max="28" width="18.42578125" style="1" customWidth="1"/>
    <col min="29" max="16384" width="9.28515625" style="1"/>
  </cols>
  <sheetData>
    <row r="1" spans="1:58" ht="49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8" ht="24.75" thickTop="1" thickBot="1" x14ac:dyDescent="0.4">
      <c r="A2" s="3" t="s">
        <v>16</v>
      </c>
      <c r="B2" s="4"/>
      <c r="C2" s="4"/>
      <c r="D2" s="3" t="s">
        <v>37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8" ht="15" customHeight="1" thickTop="1" x14ac:dyDescent="0.2">
      <c r="A3" s="7" t="s">
        <v>14</v>
      </c>
      <c r="B3" s="10">
        <v>44561</v>
      </c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8" ht="15" customHeight="1" x14ac:dyDescent="0.2">
      <c r="A4" s="7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8" ht="15" customHeight="1" x14ac:dyDescent="0.2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5" customHeight="1" x14ac:dyDescent="0.2">
      <c r="A6" s="7"/>
      <c r="B6" s="8"/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5"/>
      <c r="O6" s="5"/>
      <c r="P6" s="5"/>
      <c r="Q6" s="47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1:58" ht="15" customHeight="1" x14ac:dyDescent="0.2">
      <c r="A7" s="16" t="s">
        <v>0</v>
      </c>
      <c r="F7" s="12"/>
      <c r="G7" s="22"/>
      <c r="H7" s="7"/>
      <c r="I7" s="7"/>
      <c r="J7" s="7"/>
      <c r="K7" s="7"/>
      <c r="L7" s="7"/>
      <c r="M7" s="7"/>
      <c r="Q7" s="42"/>
      <c r="R7" s="49" t="s">
        <v>25</v>
      </c>
      <c r="S7" s="50">
        <v>1786218355.74</v>
      </c>
      <c r="T7" s="49" t="s">
        <v>24</v>
      </c>
      <c r="U7" s="49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</row>
    <row r="8" spans="1:58" ht="15" customHeight="1" x14ac:dyDescent="0.2">
      <c r="B8" s="126" t="s">
        <v>5</v>
      </c>
      <c r="C8" s="127"/>
      <c r="D8" s="127"/>
      <c r="E8" s="128"/>
      <c r="F8" s="7"/>
      <c r="G8" s="23"/>
      <c r="H8" s="7"/>
      <c r="I8" s="7"/>
      <c r="J8" s="7"/>
      <c r="K8" s="7"/>
      <c r="L8" s="7"/>
      <c r="M8" s="7"/>
      <c r="Q8" s="42"/>
      <c r="R8" s="49"/>
      <c r="S8" s="52">
        <f>SUM(U8:BC8)</f>
        <v>1786218355.8345997</v>
      </c>
      <c r="T8" s="49" t="s">
        <v>26</v>
      </c>
      <c r="U8" s="49"/>
      <c r="V8" s="124">
        <f>'Series Monthly'!H4</f>
        <v>876150884.63459992</v>
      </c>
      <c r="W8" s="124">
        <f>'Series Custom1'!H4</f>
        <v>71659230.650000006</v>
      </c>
      <c r="X8" s="124">
        <f>'Series MonthlyIG'!H4</f>
        <v>127040622.70999998</v>
      </c>
      <c r="Y8" s="124">
        <f>'Series Quarterly1'!H4</f>
        <v>414959740.55000001</v>
      </c>
      <c r="Z8" s="124">
        <f>'Series QuarterlyX'!H4</f>
        <v>206168402.65000001</v>
      </c>
      <c r="AA8" s="124">
        <f>'Series Q364'!H4</f>
        <v>90239474.639999956</v>
      </c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</row>
    <row r="9" spans="1:58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18"/>
      <c r="G9" s="23"/>
      <c r="H9" s="7"/>
      <c r="I9" s="7"/>
      <c r="J9" s="7"/>
      <c r="K9" s="7"/>
      <c r="L9" s="7"/>
      <c r="M9" s="7"/>
      <c r="Q9" s="42"/>
      <c r="R9" s="49"/>
      <c r="S9" s="50">
        <f>S7-S8</f>
        <v>-9.4599723815917969E-2</v>
      </c>
      <c r="T9" s="49"/>
      <c r="U9" s="49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</row>
    <row r="10" spans="1:58" ht="15" customHeight="1" x14ac:dyDescent="0.2">
      <c r="A10" s="7" t="s">
        <v>17</v>
      </c>
      <c r="C10" s="10">
        <f>B3</f>
        <v>44561</v>
      </c>
      <c r="D10" s="11">
        <f>+E25</f>
        <v>196784.47000000003</v>
      </c>
      <c r="E10" s="11">
        <f t="shared" ref="E10" si="0">D10</f>
        <v>196784.47000000003</v>
      </c>
      <c r="G10" s="23"/>
      <c r="H10" s="7"/>
      <c r="I10" s="7"/>
      <c r="J10" s="7"/>
      <c r="K10" s="7"/>
      <c r="L10" s="7"/>
      <c r="M10" s="7"/>
      <c r="Q10" s="42"/>
      <c r="R10" s="49"/>
      <c r="S10" s="49"/>
      <c r="T10" s="49"/>
      <c r="U10" s="49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</row>
    <row r="11" spans="1:58" ht="15" customHeight="1" x14ac:dyDescent="0.2">
      <c r="A11" s="9" t="s">
        <v>13</v>
      </c>
      <c r="B11" s="9"/>
      <c r="C11" s="9"/>
      <c r="E11" s="14">
        <f>SUM(E10:E10)</f>
        <v>196784.47000000003</v>
      </c>
      <c r="F11" s="11"/>
      <c r="G11" s="23"/>
      <c r="H11" s="7"/>
      <c r="I11" s="7"/>
      <c r="J11" s="7"/>
      <c r="K11" s="7"/>
      <c r="L11" s="7"/>
      <c r="M11" s="7"/>
      <c r="Q11" s="42"/>
      <c r="R11" s="49" t="s">
        <v>28</v>
      </c>
      <c r="S11" s="53" t="s">
        <v>24</v>
      </c>
      <c r="T11" s="53" t="s">
        <v>27</v>
      </c>
      <c r="U11" s="53"/>
      <c r="V11" s="53" t="s">
        <v>113</v>
      </c>
      <c r="W11" s="53" t="s">
        <v>154</v>
      </c>
      <c r="X11" s="53" t="s">
        <v>195</v>
      </c>
      <c r="Y11" s="53" t="s">
        <v>233</v>
      </c>
      <c r="Z11" s="53" t="s">
        <v>274</v>
      </c>
      <c r="AA11" s="53" t="s">
        <v>290</v>
      </c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</row>
    <row r="12" spans="1:58" ht="15" customHeight="1" thickBot="1" x14ac:dyDescent="0.25">
      <c r="A12" s="9"/>
      <c r="B12" s="9"/>
      <c r="C12" s="9"/>
      <c r="D12" s="9"/>
      <c r="E12" s="14"/>
      <c r="F12" s="11"/>
      <c r="G12" s="23"/>
      <c r="H12" s="7"/>
      <c r="I12" s="7"/>
      <c r="J12" s="7"/>
      <c r="K12" s="7"/>
      <c r="L12" s="7"/>
      <c r="M12" s="7"/>
      <c r="Q12" s="42"/>
      <c r="R12" s="49" t="s">
        <v>11</v>
      </c>
      <c r="S12" s="54">
        <v>0</v>
      </c>
      <c r="T12" s="65">
        <f>+S12-SUM(U12:AX12)</f>
        <v>0</v>
      </c>
      <c r="U12" s="55"/>
      <c r="V12" s="55">
        <f>'Series Monthly'!E73</f>
        <v>0</v>
      </c>
      <c r="W12" s="55">
        <f>'Series Custom1'!E72</f>
        <v>0</v>
      </c>
      <c r="X12" s="55">
        <f>'Series MonthlyIG'!E72</f>
        <v>0</v>
      </c>
      <c r="Y12" s="55">
        <f>'Series Quarterly1'!E69</f>
        <v>0</v>
      </c>
      <c r="Z12" s="55">
        <f>'Series QuarterlyX'!E72</f>
        <v>0</v>
      </c>
      <c r="AA12" s="55">
        <f>'Series Q364'!E47</f>
        <v>0</v>
      </c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</row>
    <row r="13" spans="1:58" ht="15" customHeight="1" thickBot="1" x14ac:dyDescent="0.25">
      <c r="A13" s="9" t="s">
        <v>23</v>
      </c>
      <c r="B13" s="9"/>
      <c r="C13" s="9"/>
      <c r="D13" s="9"/>
      <c r="E13" s="17">
        <f>E10</f>
        <v>196784.47000000003</v>
      </c>
      <c r="F13" s="11"/>
      <c r="G13" s="23"/>
      <c r="H13" s="7"/>
      <c r="I13" s="7"/>
      <c r="J13" s="7"/>
      <c r="K13" s="7"/>
      <c r="L13" s="7"/>
      <c r="M13" s="7"/>
      <c r="Q13" s="42"/>
      <c r="R13" s="49" t="s">
        <v>36</v>
      </c>
      <c r="S13" s="54">
        <v>0</v>
      </c>
      <c r="T13" s="65">
        <f>+S13-SUM(U13:AX13)</f>
        <v>0</v>
      </c>
      <c r="U13" s="55"/>
      <c r="V13" s="55">
        <f>'Series Monthly'!E74</f>
        <v>0</v>
      </c>
      <c r="W13" s="55">
        <f>'Series Custom1'!E73</f>
        <v>0</v>
      </c>
      <c r="X13" s="55">
        <f>'Series MonthlyIG'!E73</f>
        <v>0</v>
      </c>
      <c r="Y13" s="55">
        <f>'Series Quarterly1'!E70</f>
        <v>0</v>
      </c>
      <c r="Z13" s="55">
        <f>'Series QuarterlyX'!E73</f>
        <v>0</v>
      </c>
      <c r="AA13" s="55">
        <f>'Series Q364'!E48</f>
        <v>0</v>
      </c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</row>
    <row r="14" spans="1:58" ht="15" customHeight="1" thickBot="1" x14ac:dyDescent="0.25">
      <c r="A14" s="26"/>
      <c r="B14" s="26"/>
      <c r="C14" s="26"/>
      <c r="D14" s="26"/>
      <c r="E14" s="27"/>
      <c r="F14" s="28"/>
      <c r="G14" s="29"/>
      <c r="H14" s="30"/>
      <c r="I14" s="30"/>
      <c r="J14" s="30"/>
      <c r="K14" s="30"/>
      <c r="L14" s="30"/>
      <c r="M14" s="7"/>
      <c r="P14" s="40"/>
      <c r="Q14" s="42"/>
      <c r="R14" s="49" t="s">
        <v>7</v>
      </c>
      <c r="S14" s="54">
        <v>0</v>
      </c>
      <c r="T14" s="65">
        <f t="shared" ref="T14:T34" si="1">+S14-SUM(U14:AX14)</f>
        <v>0</v>
      </c>
      <c r="U14" s="55"/>
      <c r="V14" s="55">
        <f>'Series Monthly'!E75</f>
        <v>0</v>
      </c>
      <c r="W14" s="55">
        <f>'Series Custom1'!E74</f>
        <v>0</v>
      </c>
      <c r="X14" s="55">
        <f>'Series MonthlyIG'!E74</f>
        <v>0</v>
      </c>
      <c r="Y14" s="55">
        <f>'Series Quarterly1'!E71</f>
        <v>0</v>
      </c>
      <c r="Z14" s="55">
        <f>'Series QuarterlyX'!E74</f>
        <v>0</v>
      </c>
      <c r="AA14" s="55">
        <f>'Series Q364'!E49</f>
        <v>0</v>
      </c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</row>
    <row r="15" spans="1:58" ht="15" customHeight="1" thickTop="1" x14ac:dyDescent="0.2">
      <c r="A15" s="9"/>
      <c r="B15" s="9"/>
      <c r="C15" s="9"/>
      <c r="D15" s="9"/>
      <c r="E15" s="20"/>
      <c r="F15" s="11"/>
      <c r="G15" s="23"/>
      <c r="H15" s="7"/>
      <c r="I15" s="7"/>
      <c r="J15" s="7"/>
      <c r="K15" s="7"/>
      <c r="L15" s="7"/>
      <c r="M15" s="7"/>
      <c r="P15" s="40"/>
      <c r="Q15" s="42"/>
      <c r="R15" s="49" t="s">
        <v>9</v>
      </c>
      <c r="S15" s="54">
        <v>0</v>
      </c>
      <c r="T15" s="65">
        <f t="shared" si="1"/>
        <v>0</v>
      </c>
      <c r="U15" s="55"/>
      <c r="V15" s="55">
        <f>'Series Monthly'!E76</f>
        <v>0</v>
      </c>
      <c r="W15" s="55">
        <f>'Series Custom1'!E75</f>
        <v>0</v>
      </c>
      <c r="X15" s="55">
        <f>'Series MonthlyIG'!E75</f>
        <v>0</v>
      </c>
      <c r="Y15" s="55">
        <f>'Series Quarterly1'!E72</f>
        <v>0</v>
      </c>
      <c r="Z15" s="55">
        <f>'Series QuarterlyX'!E75</f>
        <v>0</v>
      </c>
      <c r="AA15" s="55">
        <f>'Series Q364'!E50</f>
        <v>0</v>
      </c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</row>
    <row r="16" spans="1:58" ht="15" customHeight="1" x14ac:dyDescent="0.2">
      <c r="A16" s="16" t="s">
        <v>6</v>
      </c>
      <c r="B16" s="9"/>
      <c r="C16" s="9"/>
      <c r="D16" s="9"/>
      <c r="E16" s="20"/>
      <c r="F16" s="11"/>
      <c r="G16" s="23"/>
      <c r="H16" s="7"/>
      <c r="I16" s="7"/>
      <c r="J16" s="7"/>
      <c r="K16" s="7"/>
      <c r="L16" s="7"/>
      <c r="M16" s="7"/>
      <c r="Q16" s="42"/>
      <c r="R16" s="49" t="s">
        <v>8</v>
      </c>
      <c r="S16" s="54">
        <v>0</v>
      </c>
      <c r="T16" s="65">
        <f t="shared" si="1"/>
        <v>0</v>
      </c>
      <c r="U16" s="55"/>
      <c r="V16" s="55">
        <f>'Series Monthly'!E77</f>
        <v>0</v>
      </c>
      <c r="W16" s="55">
        <f>'Series Custom1'!E76</f>
        <v>0</v>
      </c>
      <c r="X16" s="55">
        <f>'Series MonthlyIG'!E76</f>
        <v>0</v>
      </c>
      <c r="Y16" s="55">
        <f>'Series Quarterly1'!E73</f>
        <v>0</v>
      </c>
      <c r="Z16" s="55">
        <f>'Series QuarterlyX'!E76</f>
        <v>0</v>
      </c>
      <c r="AA16" s="55">
        <f>'Series Q364'!E51</f>
        <v>0</v>
      </c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</row>
    <row r="17" spans="1:58" ht="15" customHeight="1" x14ac:dyDescent="0.2">
      <c r="A17" s="7"/>
      <c r="B17" s="7"/>
      <c r="C17" s="7"/>
      <c r="D17" s="7"/>
      <c r="E17" s="11"/>
      <c r="F17" s="11"/>
      <c r="G17" s="23"/>
      <c r="I17" s="7"/>
      <c r="J17"/>
      <c r="K17"/>
      <c r="L17"/>
      <c r="M17"/>
      <c r="P17" s="32"/>
      <c r="Q17" s="42"/>
      <c r="R17" s="49" t="s">
        <v>10</v>
      </c>
      <c r="S17" s="54">
        <v>0</v>
      </c>
      <c r="T17" s="65">
        <f t="shared" si="1"/>
        <v>0</v>
      </c>
      <c r="U17" s="55"/>
      <c r="V17" s="55">
        <f>'Series Monthly'!E78</f>
        <v>0</v>
      </c>
      <c r="W17" s="55">
        <f>'Series Custom1'!E77</f>
        <v>0</v>
      </c>
      <c r="X17" s="55">
        <f>'Series MonthlyIG'!E77</f>
        <v>0</v>
      </c>
      <c r="Y17" s="55">
        <f>'Series Quarterly1'!E74</f>
        <v>0</v>
      </c>
      <c r="Z17" s="55">
        <f>'Series QuarterlyX'!E77</f>
        <v>0</v>
      </c>
      <c r="AA17" s="55">
        <f>'Series Q364'!E52</f>
        <v>0</v>
      </c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</row>
    <row r="18" spans="1:58" ht="15" customHeight="1" x14ac:dyDescent="0.2">
      <c r="A18" s="15" t="s">
        <v>1</v>
      </c>
      <c r="B18" s="15"/>
      <c r="C18" s="15"/>
      <c r="D18" s="15"/>
      <c r="E18" s="15" t="s">
        <v>12</v>
      </c>
      <c r="F18" s="11"/>
      <c r="G18" s="23"/>
      <c r="I18" s="7"/>
      <c r="J18"/>
      <c r="K18"/>
      <c r="L18"/>
      <c r="M18"/>
      <c r="N18"/>
      <c r="Q18" s="42"/>
      <c r="R18" s="49" t="s">
        <v>42</v>
      </c>
      <c r="S18" s="54">
        <v>0</v>
      </c>
      <c r="T18" s="65">
        <f t="shared" si="1"/>
        <v>0</v>
      </c>
      <c r="U18" s="55"/>
      <c r="V18" s="55">
        <f>'Series Monthly'!E79</f>
        <v>0</v>
      </c>
      <c r="W18" s="55">
        <f>'Series Custom1'!E78</f>
        <v>0</v>
      </c>
      <c r="X18" s="55">
        <f>'Series MonthlyIG'!E78</f>
        <v>0</v>
      </c>
      <c r="Y18" s="55">
        <f>'Series Quarterly1'!E75</f>
        <v>0</v>
      </c>
      <c r="Z18" s="55">
        <f>'Series QuarterlyX'!E78</f>
        <v>0</v>
      </c>
      <c r="AA18" s="55">
        <f>'Series Q364'!E53</f>
        <v>0</v>
      </c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</row>
    <row r="19" spans="1:58" ht="15" customHeight="1" x14ac:dyDescent="0.2">
      <c r="A19" s="7" t="s">
        <v>18</v>
      </c>
      <c r="B19" s="9"/>
      <c r="C19" s="9"/>
      <c r="D19" s="9"/>
      <c r="E19" s="37">
        <v>14026.75</v>
      </c>
      <c r="F19" s="11"/>
      <c r="G19" s="23"/>
      <c r="I19" s="7"/>
      <c r="J19"/>
      <c r="K19"/>
      <c r="L19"/>
      <c r="M19"/>
      <c r="N19"/>
      <c r="O19" s="41"/>
      <c r="P19" s="41"/>
      <c r="Q19" s="42"/>
      <c r="R19" s="43"/>
      <c r="S19" s="44"/>
      <c r="T19" s="65"/>
      <c r="U19" s="43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</row>
    <row r="20" spans="1:58" ht="15" customHeight="1" x14ac:dyDescent="0.2">
      <c r="A20" s="7" t="s">
        <v>38</v>
      </c>
      <c r="B20" s="9"/>
      <c r="C20" s="9"/>
      <c r="D20" s="9"/>
      <c r="E20" s="66">
        <v>7000.04</v>
      </c>
      <c r="F20" s="11"/>
      <c r="G20" s="23"/>
      <c r="I20" s="7"/>
      <c r="J20"/>
      <c r="K20"/>
      <c r="L20"/>
      <c r="M20"/>
      <c r="N20"/>
      <c r="O20" s="41"/>
      <c r="P20" s="41"/>
      <c r="Q20" s="42"/>
      <c r="R20" s="43" t="s">
        <v>34</v>
      </c>
      <c r="S20" s="45" t="s">
        <v>24</v>
      </c>
      <c r="T20" s="65"/>
      <c r="U20" s="53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" customHeight="1" x14ac:dyDescent="0.2">
      <c r="A21" s="7" t="s">
        <v>39</v>
      </c>
      <c r="B21" s="9"/>
      <c r="C21" s="9"/>
      <c r="D21" s="9"/>
      <c r="E21" s="66">
        <v>81732.27</v>
      </c>
      <c r="F21" s="11"/>
      <c r="G21" s="23"/>
      <c r="I21" s="7"/>
      <c r="J21"/>
      <c r="K21"/>
      <c r="L21"/>
      <c r="M21"/>
      <c r="N21"/>
      <c r="O21" s="39"/>
      <c r="P21" s="41"/>
      <c r="Q21" s="42"/>
      <c r="R21" s="49" t="s">
        <v>11</v>
      </c>
      <c r="S21" s="68">
        <v>17292.939999999999</v>
      </c>
      <c r="T21" s="65">
        <f t="shared" si="1"/>
        <v>0</v>
      </c>
      <c r="U21" s="46"/>
      <c r="V21" s="65">
        <f>'Series Monthly'!B73</f>
        <v>6691.14</v>
      </c>
      <c r="W21" s="65">
        <f>'Series Custom1'!B72</f>
        <v>547.26</v>
      </c>
      <c r="X21" s="65">
        <f>'Series MonthlyIG'!B72</f>
        <v>1225.92</v>
      </c>
      <c r="Y21" s="65">
        <f>'Series Quarterly1'!B69</f>
        <v>5151.7</v>
      </c>
      <c r="Z21" s="65">
        <f>'Series QuarterlyX'!B72</f>
        <v>2558.1799999999998</v>
      </c>
      <c r="AA21" s="65">
        <f>'Series Q364'!B47</f>
        <v>1118.74</v>
      </c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</row>
    <row r="22" spans="1:58" ht="15" customHeight="1" x14ac:dyDescent="0.2">
      <c r="A22" s="7" t="s">
        <v>40</v>
      </c>
      <c r="B22" s="9"/>
      <c r="C22" s="9"/>
      <c r="D22" s="9"/>
      <c r="E22" s="66">
        <v>92668.96</v>
      </c>
      <c r="F22" s="11"/>
      <c r="G22" s="23"/>
      <c r="J22"/>
      <c r="K22"/>
      <c r="L22"/>
      <c r="M22"/>
      <c r="N22"/>
      <c r="O22" s="39"/>
      <c r="P22" s="41"/>
      <c r="Q22" s="42"/>
      <c r="R22" s="49" t="s">
        <v>36</v>
      </c>
      <c r="S22" s="68">
        <v>0</v>
      </c>
      <c r="T22" s="65">
        <f t="shared" ref="T22" si="2">+S22-SUM(U22:AX22)</f>
        <v>0</v>
      </c>
      <c r="U22" s="46"/>
      <c r="V22" s="65">
        <f>'Series Monthly'!B74</f>
        <v>0</v>
      </c>
      <c r="W22" s="65">
        <f>'Series Custom1'!B73</f>
        <v>0</v>
      </c>
      <c r="X22" s="65">
        <f>'Series MonthlyIG'!B73</f>
        <v>0</v>
      </c>
      <c r="Y22" s="65">
        <f>'Series Quarterly1'!B70</f>
        <v>0</v>
      </c>
      <c r="Z22" s="65">
        <f>'Series QuarterlyX'!B73</f>
        <v>0</v>
      </c>
      <c r="AA22" s="65">
        <f>'Series Q364'!B48</f>
        <v>0</v>
      </c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</row>
    <row r="23" spans="1:58" ht="15" customHeight="1" x14ac:dyDescent="0.2">
      <c r="A23" s="7" t="s">
        <v>19</v>
      </c>
      <c r="B23" s="9"/>
      <c r="C23" s="9"/>
      <c r="D23" s="9"/>
      <c r="E23" s="66">
        <v>-11536.99</v>
      </c>
      <c r="F23" s="11"/>
      <c r="G23" s="23"/>
      <c r="H23" s="7"/>
      <c r="I23" s="7"/>
      <c r="J23"/>
      <c r="K23"/>
      <c r="L23"/>
      <c r="M23"/>
      <c r="N23"/>
      <c r="O23" s="41"/>
      <c r="P23" s="41"/>
      <c r="Q23" s="42"/>
      <c r="R23" s="43" t="s">
        <v>7</v>
      </c>
      <c r="S23" s="68">
        <v>1343.18</v>
      </c>
      <c r="T23" s="65">
        <f t="shared" si="1"/>
        <v>0</v>
      </c>
      <c r="U23" s="46"/>
      <c r="V23" s="65">
        <f>'Series Monthly'!B75</f>
        <v>658.86</v>
      </c>
      <c r="W23" s="65">
        <f>'Series Custom1'!B74</f>
        <v>53.89</v>
      </c>
      <c r="X23" s="65">
        <f>'Series MonthlyIG'!B74</f>
        <v>95.53</v>
      </c>
      <c r="Y23" s="65">
        <f>'Series Quarterly1'!B71</f>
        <v>312.02999999999997</v>
      </c>
      <c r="Z23" s="65">
        <f>'Series QuarterlyX'!B74</f>
        <v>155.02000000000001</v>
      </c>
      <c r="AA23" s="65">
        <f>'Series Q364'!B49</f>
        <v>67.849999999999994</v>
      </c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</row>
    <row r="24" spans="1:58" ht="15" customHeight="1" x14ac:dyDescent="0.2">
      <c r="A24" s="13" t="s">
        <v>20</v>
      </c>
      <c r="B24" s="38"/>
      <c r="C24" s="38"/>
      <c r="D24" s="38"/>
      <c r="E24" s="67">
        <v>12893.44</v>
      </c>
      <c r="F24" s="19"/>
      <c r="G24" s="23"/>
      <c r="H24" s="7"/>
      <c r="I24" s="7"/>
      <c r="J24"/>
      <c r="K24"/>
      <c r="L24"/>
      <c r="M24"/>
      <c r="N24"/>
      <c r="O24" s="41"/>
      <c r="P24" s="41"/>
      <c r="Q24" s="42"/>
      <c r="R24" s="43" t="s">
        <v>9</v>
      </c>
      <c r="S24" s="68">
        <v>446.49</v>
      </c>
      <c r="T24" s="65">
        <f t="shared" si="1"/>
        <v>1.0000000000047748E-2</v>
      </c>
      <c r="U24" s="46"/>
      <c r="V24" s="65">
        <f>'Series Monthly'!B76</f>
        <v>219.01</v>
      </c>
      <c r="W24" s="65">
        <f>'Series Custom1'!B75</f>
        <v>17.91</v>
      </c>
      <c r="X24" s="65">
        <f>'Series MonthlyIG'!B75</f>
        <v>31.76</v>
      </c>
      <c r="Y24" s="65">
        <f>'Series Quarterly1'!B72</f>
        <v>103.72</v>
      </c>
      <c r="Z24" s="65">
        <f>'Series QuarterlyX'!B75</f>
        <v>51.53</v>
      </c>
      <c r="AA24" s="65">
        <f>'Series Q364'!B50</f>
        <v>22.55</v>
      </c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</row>
    <row r="25" spans="1:58" ht="15" customHeight="1" x14ac:dyDescent="0.2">
      <c r="A25" s="9" t="s">
        <v>41</v>
      </c>
      <c r="B25" s="7"/>
      <c r="C25" s="7"/>
      <c r="D25" s="7"/>
      <c r="E25" s="14">
        <f>SUM(E19:E24)</f>
        <v>196784.47000000003</v>
      </c>
      <c r="F25" s="14"/>
      <c r="G25" s="23"/>
      <c r="H25" s="7"/>
      <c r="I25" s="7"/>
      <c r="J25"/>
      <c r="K25"/>
      <c r="L25"/>
      <c r="M25"/>
      <c r="N25"/>
      <c r="O25" s="41"/>
      <c r="P25" s="41"/>
      <c r="Q25" s="42"/>
      <c r="R25" s="43" t="s">
        <v>8</v>
      </c>
      <c r="S25" s="68">
        <v>245.63</v>
      </c>
      <c r="T25" s="65">
        <f t="shared" si="1"/>
        <v>0</v>
      </c>
      <c r="U25" s="46"/>
      <c r="V25" s="65">
        <f>'Series Monthly'!B77</f>
        <v>120.49</v>
      </c>
      <c r="W25" s="65">
        <f>'Series Custom1'!B76</f>
        <v>9.85</v>
      </c>
      <c r="X25" s="65">
        <f>'Series MonthlyIG'!B76</f>
        <v>17.47</v>
      </c>
      <c r="Y25" s="65">
        <f>'Series Quarterly1'!B73</f>
        <v>57.06</v>
      </c>
      <c r="Z25" s="65">
        <f>'Series QuarterlyX'!B76</f>
        <v>28.35</v>
      </c>
      <c r="AA25" s="65">
        <f>'Series Q364'!B51</f>
        <v>12.41</v>
      </c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</row>
    <row r="26" spans="1:58" ht="15" customHeight="1" x14ac:dyDescent="0.2">
      <c r="B26" s="7"/>
      <c r="C26" s="7"/>
      <c r="D26" s="7"/>
      <c r="E26" s="11"/>
      <c r="F26" s="11"/>
      <c r="G26" s="23"/>
      <c r="H26" s="7"/>
      <c r="I26" s="7"/>
      <c r="J26"/>
      <c r="K26"/>
      <c r="L26"/>
      <c r="M26"/>
      <c r="N26"/>
      <c r="O26" s="41"/>
      <c r="P26" s="41"/>
      <c r="Q26" s="42"/>
      <c r="R26" s="43" t="s">
        <v>10</v>
      </c>
      <c r="S26" s="68">
        <v>17.809999999999999</v>
      </c>
      <c r="T26" s="65">
        <f t="shared" si="1"/>
        <v>-9.9999999999980105E-3</v>
      </c>
      <c r="U26" s="46"/>
      <c r="V26" s="65">
        <f>'Series Monthly'!B78</f>
        <v>8.74</v>
      </c>
      <c r="W26" s="65">
        <f>'Series Custom1'!B77</f>
        <v>0.71</v>
      </c>
      <c r="X26" s="65">
        <f>'Series MonthlyIG'!B77</f>
        <v>1.27</v>
      </c>
      <c r="Y26" s="65">
        <f>'Series Quarterly1'!B74</f>
        <v>4.1399999999999997</v>
      </c>
      <c r="Z26" s="65">
        <f>'Series QuarterlyX'!B77</f>
        <v>2.06</v>
      </c>
      <c r="AA26" s="65">
        <f>'Series Q364'!B52</f>
        <v>0.9</v>
      </c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</row>
    <row r="27" spans="1:58" ht="15" customHeight="1" x14ac:dyDescent="0.2">
      <c r="B27" s="7"/>
      <c r="C27" s="7"/>
      <c r="D27" s="7"/>
      <c r="E27" s="11"/>
      <c r="F27" s="11"/>
      <c r="G27" s="23"/>
      <c r="H27" s="7"/>
      <c r="I27" s="7"/>
      <c r="J27"/>
      <c r="K27"/>
      <c r="L27"/>
      <c r="M27"/>
      <c r="N27"/>
      <c r="O27" s="41"/>
      <c r="P27" s="41"/>
      <c r="Q27" s="42"/>
      <c r="R27" s="43" t="s">
        <v>42</v>
      </c>
      <c r="S27" s="68">
        <v>20</v>
      </c>
      <c r="T27" s="65">
        <f t="shared" si="1"/>
        <v>0</v>
      </c>
      <c r="U27" s="46"/>
      <c r="V27" s="65">
        <f>'Series Monthly'!B79</f>
        <v>9.81</v>
      </c>
      <c r="W27" s="65">
        <f>'Series Custom1'!B78</f>
        <v>0.8</v>
      </c>
      <c r="X27" s="65">
        <f>'Series MonthlyIG'!B78</f>
        <v>1.42</v>
      </c>
      <c r="Y27" s="65">
        <f>'Series Quarterly1'!B75</f>
        <v>4.6500000000000004</v>
      </c>
      <c r="Z27" s="65">
        <f>'Series QuarterlyX'!B78</f>
        <v>2.31</v>
      </c>
      <c r="AA27" s="65">
        <f>'Series Q364'!B53</f>
        <v>1.01</v>
      </c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</row>
    <row r="28" spans="1:58" ht="15" customHeight="1" x14ac:dyDescent="0.2">
      <c r="A28" s="9" t="s">
        <v>21</v>
      </c>
      <c r="B28" s="7"/>
      <c r="C28" s="7"/>
      <c r="D28" s="7"/>
      <c r="E28" s="33">
        <f>E25</f>
        <v>196784.47000000003</v>
      </c>
      <c r="F28" s="11"/>
      <c r="G28" s="23"/>
      <c r="H28" s="7"/>
      <c r="I28" s="7"/>
      <c r="J28"/>
      <c r="K28"/>
      <c r="L28"/>
      <c r="M28"/>
      <c r="N28"/>
      <c r="O28" s="41"/>
      <c r="P28" s="41"/>
      <c r="Q28" s="42"/>
      <c r="R28" s="43"/>
      <c r="S28" s="46"/>
      <c r="T28" s="65"/>
      <c r="U28" s="43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</row>
    <row r="29" spans="1:58" ht="15" customHeight="1" thickBot="1" x14ac:dyDescent="0.25">
      <c r="A29" s="9"/>
      <c r="B29" s="7"/>
      <c r="C29" s="7"/>
      <c r="D29" s="7"/>
      <c r="E29" s="11"/>
      <c r="F29" s="11"/>
      <c r="G29" s="23"/>
      <c r="H29" s="7"/>
      <c r="I29" s="7"/>
      <c r="J29"/>
      <c r="K29"/>
      <c r="L29"/>
      <c r="M29"/>
      <c r="N29"/>
      <c r="Q29" s="42"/>
      <c r="R29" s="49"/>
      <c r="S29" s="51"/>
      <c r="T29" s="65"/>
      <c r="U29" s="49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1:58" ht="15" customHeight="1" thickBot="1" x14ac:dyDescent="0.25">
      <c r="A30" s="9" t="s">
        <v>22</v>
      </c>
      <c r="B30" s="7"/>
      <c r="C30" s="7"/>
      <c r="D30" s="7"/>
      <c r="E30" s="17">
        <f>E13-E28</f>
        <v>0</v>
      </c>
      <c r="F30" s="20"/>
      <c r="G30" s="23"/>
      <c r="H30" s="7"/>
      <c r="I30" s="7"/>
      <c r="J30"/>
      <c r="K30"/>
      <c r="L30"/>
      <c r="M30"/>
      <c r="N30"/>
      <c r="Q30" s="42"/>
      <c r="R30" s="49" t="s">
        <v>29</v>
      </c>
      <c r="S30" s="53" t="s">
        <v>24</v>
      </c>
      <c r="T30" s="65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</row>
    <row r="31" spans="1:58" ht="15" customHeight="1" x14ac:dyDescent="0.2">
      <c r="A31" s="9"/>
      <c r="B31" s="7"/>
      <c r="C31" s="7"/>
      <c r="D31" s="7"/>
      <c r="E31" s="11"/>
      <c r="F31" s="11"/>
      <c r="G31" s="23"/>
      <c r="H31" s="7"/>
      <c r="I31" s="7"/>
      <c r="J31"/>
      <c r="K31"/>
      <c r="L31"/>
      <c r="M31"/>
      <c r="N31"/>
      <c r="Q31" s="42"/>
      <c r="R31" s="49" t="s">
        <v>30</v>
      </c>
      <c r="S31" s="68">
        <v>968.63</v>
      </c>
      <c r="T31" s="65">
        <f t="shared" si="1"/>
        <v>-5.999999999994543E-2</v>
      </c>
      <c r="U31" s="54"/>
      <c r="V31" s="65">
        <f>'Series Monthly'!D53</f>
        <v>357.51</v>
      </c>
      <c r="W31" s="65">
        <f>'Series Custom1'!D52</f>
        <v>36.22</v>
      </c>
      <c r="X31" s="65">
        <f>'Series MonthlyIG'!D52</f>
        <v>52.08</v>
      </c>
      <c r="Y31" s="65">
        <f>'Series Quarterly1'!D49</f>
        <v>61.76</v>
      </c>
      <c r="Z31" s="65">
        <f>'Series QuarterlyX'!D52</f>
        <v>229.71</v>
      </c>
      <c r="AA31" s="65">
        <f>'Series Q364'!D27</f>
        <v>231.41</v>
      </c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</row>
    <row r="32" spans="1:58" ht="15" customHeight="1" x14ac:dyDescent="0.2">
      <c r="A32" s="7"/>
      <c r="B32" s="7"/>
      <c r="C32" s="7"/>
      <c r="D32" s="7"/>
      <c r="E32" s="24"/>
      <c r="F32" s="11"/>
      <c r="G32" s="23"/>
      <c r="H32" s="7"/>
      <c r="I32" s="7"/>
      <c r="J32" s="7"/>
      <c r="N32"/>
      <c r="Q32" s="42"/>
      <c r="R32" s="49" t="s">
        <v>31</v>
      </c>
      <c r="S32" s="68">
        <v>4.2699999999999996</v>
      </c>
      <c r="T32" s="65">
        <f t="shared" si="1"/>
        <v>0</v>
      </c>
      <c r="U32" s="54"/>
      <c r="V32" s="65">
        <f>'Series Monthly'!D54</f>
        <v>2.0900000000000003</v>
      </c>
      <c r="W32" s="65">
        <f>'Series Custom1'!D53</f>
        <v>0.18</v>
      </c>
      <c r="X32" s="65">
        <f>'Series MonthlyIG'!D53</f>
        <v>0.32</v>
      </c>
      <c r="Y32" s="65">
        <f>'Series Quarterly1'!D50</f>
        <v>1.1399999999999999</v>
      </c>
      <c r="Z32" s="65">
        <f>'Series QuarterlyX'!D53</f>
        <v>0.41</v>
      </c>
      <c r="AA32" s="65">
        <f>'Series Q364'!D28</f>
        <v>0.13</v>
      </c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</row>
    <row r="33" spans="1:58" ht="15" customHeight="1" x14ac:dyDescent="0.2">
      <c r="A33" s="7"/>
      <c r="B33" s="7"/>
      <c r="C33" s="7"/>
      <c r="D33" s="7"/>
      <c r="E33" s="24"/>
      <c r="F33" s="11"/>
      <c r="G33" s="23"/>
      <c r="H33" s="7"/>
      <c r="I33" s="7"/>
      <c r="J33" s="7"/>
      <c r="N33"/>
      <c r="Q33" s="42"/>
      <c r="R33" s="49" t="s">
        <v>33</v>
      </c>
      <c r="S33" s="68">
        <v>529.94000000000005</v>
      </c>
      <c r="T33" s="65">
        <f t="shared" si="1"/>
        <v>-4.9999999999840838E-2</v>
      </c>
      <c r="U33" s="54"/>
      <c r="V33" s="65">
        <f>'Series Monthly'!D55</f>
        <v>267.77999999999997</v>
      </c>
      <c r="W33" s="65">
        <f>'Series Custom1'!D54</f>
        <v>23.13</v>
      </c>
      <c r="X33" s="65">
        <f>'Series MonthlyIG'!D54</f>
        <v>23.61</v>
      </c>
      <c r="Y33" s="65">
        <f>'Series Quarterly1'!D51</f>
        <v>119.28999999999999</v>
      </c>
      <c r="Z33" s="65">
        <f>'Series QuarterlyX'!D54</f>
        <v>61.75</v>
      </c>
      <c r="AA33" s="65">
        <f>'Series Q364'!D29</f>
        <v>34.43</v>
      </c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</row>
    <row r="34" spans="1:58" ht="15" customHeight="1" x14ac:dyDescent="0.2">
      <c r="A34" s="7"/>
      <c r="B34" s="7"/>
      <c r="C34" s="7"/>
      <c r="D34" s="7" t="s">
        <v>35</v>
      </c>
      <c r="E34" s="11"/>
      <c r="F34" s="11"/>
      <c r="G34" s="7"/>
      <c r="H34" s="7"/>
      <c r="I34" s="7"/>
      <c r="J34" s="7"/>
      <c r="Q34" s="42"/>
      <c r="R34" s="49" t="s">
        <v>32</v>
      </c>
      <c r="S34" s="68">
        <v>3.99</v>
      </c>
      <c r="T34" s="65">
        <f t="shared" si="1"/>
        <v>0</v>
      </c>
      <c r="U34" s="54"/>
      <c r="V34" s="65">
        <f>'Series Monthly'!D56</f>
        <v>0.56000000000000005</v>
      </c>
      <c r="W34" s="65">
        <f>'Series Custom1'!D55</f>
        <v>7.0000000000000007E-2</v>
      </c>
      <c r="X34" s="65">
        <f>'Series MonthlyIG'!D55</f>
        <v>0.09</v>
      </c>
      <c r="Y34" s="65">
        <f>'Series Quarterly1'!D52</f>
        <v>2.1799999999999997</v>
      </c>
      <c r="Z34" s="65">
        <f>'Series QuarterlyX'!D55</f>
        <v>0.7</v>
      </c>
      <c r="AA34" s="65">
        <f>'Series Q364'!D30</f>
        <v>0.39</v>
      </c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</row>
    <row r="35" spans="1:58" ht="15" customHeight="1" x14ac:dyDescent="0.2">
      <c r="A35" s="31"/>
      <c r="B35" s="31"/>
      <c r="C35" s="31"/>
      <c r="D35" s="7"/>
      <c r="E35" s="11"/>
      <c r="F35" s="11"/>
      <c r="G35" s="7"/>
      <c r="H35" s="7"/>
      <c r="I35" s="7"/>
      <c r="J35" s="7"/>
      <c r="Q35" s="56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</row>
    <row r="36" spans="1:58" ht="15" customHeight="1" x14ac:dyDescent="0.2">
      <c r="A36" s="31"/>
      <c r="B36" s="31"/>
      <c r="C36" s="31"/>
      <c r="D36" s="7"/>
      <c r="E36" s="11"/>
      <c r="F36" s="11"/>
      <c r="G36" s="7"/>
      <c r="H36" s="7"/>
      <c r="I36" s="7"/>
      <c r="J36" s="7"/>
      <c r="K36" s="7"/>
      <c r="L36" s="7"/>
      <c r="M36" s="7"/>
    </row>
    <row r="37" spans="1:58" ht="15" customHeight="1" x14ac:dyDescent="0.2">
      <c r="A37" s="31"/>
      <c r="B37" s="31"/>
      <c r="C37" s="31"/>
      <c r="E37" s="32"/>
      <c r="F37" s="11"/>
      <c r="G37" s="7"/>
      <c r="H37" s="7"/>
      <c r="I37" s="7"/>
      <c r="J37" s="7"/>
      <c r="K37"/>
      <c r="L37"/>
      <c r="M37"/>
      <c r="T37" s="32"/>
      <c r="U37" s="32"/>
    </row>
    <row r="38" spans="1:58" ht="15" customHeight="1" x14ac:dyDescent="0.2">
      <c r="A38" s="31"/>
      <c r="B38" s="34"/>
      <c r="C38" s="31"/>
      <c r="D38" s="7"/>
      <c r="E38" s="11"/>
      <c r="F38" s="11"/>
      <c r="G38" s="7"/>
      <c r="H38" s="7"/>
      <c r="I38" s="7"/>
      <c r="J38" s="7"/>
      <c r="K38"/>
      <c r="L38"/>
      <c r="M38"/>
      <c r="T38" s="32"/>
      <c r="U38" s="32"/>
    </row>
    <row r="39" spans="1:58" ht="15" customHeight="1" x14ac:dyDescent="0.2">
      <c r="A39" s="31"/>
      <c r="B39" s="34"/>
      <c r="C39" s="31"/>
      <c r="D39" s="7"/>
      <c r="E39" s="11"/>
      <c r="F39" s="11"/>
      <c r="G39" s="7"/>
      <c r="H39" s="7"/>
      <c r="I39" s="7"/>
      <c r="J39" s="7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5" customHeight="1" x14ac:dyDescent="0.2">
      <c r="A40" s="31"/>
      <c r="B40" s="34"/>
      <c r="C40" s="31"/>
      <c r="D40" s="7"/>
      <c r="E40" s="11"/>
      <c r="F40" s="11"/>
      <c r="G40" s="7"/>
      <c r="H40" s="7"/>
      <c r="I40" s="7"/>
      <c r="J40" s="7"/>
      <c r="K40"/>
      <c r="L40" s="129" t="s">
        <v>297</v>
      </c>
      <c r="M40"/>
      <c r="N40" s="64"/>
      <c r="O40" s="64"/>
      <c r="P40" s="64"/>
      <c r="Q40" s="64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ht="15" customHeight="1" x14ac:dyDescent="0.2">
      <c r="A41" s="31"/>
      <c r="B41" s="34"/>
      <c r="C41" s="31"/>
      <c r="D41" s="7"/>
      <c r="E41" s="11"/>
      <c r="F41" s="11"/>
      <c r="G41" s="7"/>
      <c r="H41" s="7"/>
      <c r="I41" s="7"/>
      <c r="J41" s="7"/>
      <c r="K41"/>
      <c r="L41" s="131" t="s">
        <v>291</v>
      </c>
      <c r="M41" s="132" t="s">
        <v>292</v>
      </c>
      <c r="N41" s="132" t="s">
        <v>293</v>
      </c>
      <c r="O41" s="132" t="s">
        <v>294</v>
      </c>
      <c r="P41" s="132" t="s">
        <v>295</v>
      </c>
      <c r="Q41" s="133" t="s">
        <v>296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15" customHeight="1" x14ac:dyDescent="0.2">
      <c r="A42" s="35"/>
      <c r="B42" s="34"/>
      <c r="C42" s="31"/>
      <c r="D42" s="7"/>
      <c r="E42" s="11"/>
      <c r="F42" s="11"/>
      <c r="G42" s="7"/>
      <c r="H42" s="7"/>
      <c r="I42" s="7"/>
      <c r="J42" s="7"/>
      <c r="K42"/>
      <c r="L42" s="134">
        <f>E30</f>
        <v>0</v>
      </c>
      <c r="M42" s="135">
        <v>0</v>
      </c>
      <c r="N42" s="135">
        <f>E25</f>
        <v>196784.47000000003</v>
      </c>
      <c r="O42" s="135">
        <f>E13</f>
        <v>196784.47000000003</v>
      </c>
      <c r="P42" s="135">
        <v>0</v>
      </c>
      <c r="Q42" s="136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15" customHeight="1" x14ac:dyDescent="0.2">
      <c r="A43" s="31"/>
      <c r="B43" s="34"/>
      <c r="C43" s="31"/>
      <c r="D43" s="7"/>
      <c r="E43" s="11"/>
      <c r="F43" s="11"/>
      <c r="G43" s="7"/>
      <c r="H43" s="7"/>
      <c r="I43" s="7"/>
      <c r="J43" s="7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t="15" customHeight="1" x14ac:dyDescent="0.2">
      <c r="A44" s="31"/>
      <c r="B44" s="34"/>
      <c r="C44" s="31"/>
      <c r="D44" s="7"/>
      <c r="E44" s="11"/>
      <c r="F44" s="11"/>
      <c r="G44" s="7"/>
      <c r="H44" s="7"/>
      <c r="I44" s="7"/>
      <c r="J44" s="7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t="15" customHeight="1" x14ac:dyDescent="0.2">
      <c r="A45" s="31"/>
      <c r="B45" s="34"/>
      <c r="C45" s="31"/>
      <c r="D45" s="7"/>
      <c r="E45" s="11"/>
      <c r="F45" s="11"/>
      <c r="G45" s="7"/>
      <c r="H45" s="7"/>
      <c r="I45" s="7"/>
      <c r="J45" s="7"/>
      <c r="K45"/>
      <c r="L45" s="139" t="s">
        <v>291</v>
      </c>
      <c r="M45" s="140" t="s">
        <v>292</v>
      </c>
      <c r="N45" s="140" t="s">
        <v>293</v>
      </c>
      <c r="O45" s="140" t="s">
        <v>294</v>
      </c>
      <c r="P45" s="140" t="s">
        <v>295</v>
      </c>
      <c r="Q45" s="141" t="s">
        <v>296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2">
      <c r="A46" s="31"/>
      <c r="B46" s="34"/>
      <c r="C46" s="31"/>
      <c r="D46" s="7"/>
      <c r="E46" s="11"/>
      <c r="F46" s="11"/>
      <c r="G46" s="7"/>
      <c r="H46" s="7"/>
      <c r="I46" s="7"/>
      <c r="J46" s="7"/>
      <c r="K46" s="137" t="s">
        <v>298</v>
      </c>
      <c r="L46" s="145">
        <f>'Series Monthly'!R$10</f>
        <v>876150884.63459992</v>
      </c>
      <c r="M46" s="145">
        <f>'Series Monthly'!S$10</f>
        <v>11705835.060000001</v>
      </c>
      <c r="N46" s="146">
        <f>'Series Monthly'!T$10</f>
        <v>0</v>
      </c>
      <c r="O46" s="147">
        <f>'Series Monthly'!U$10</f>
        <v>36096965.5</v>
      </c>
      <c r="P46" s="145">
        <f>'Series Monthly'!V$10</f>
        <v>0</v>
      </c>
      <c r="Q46" s="146">
        <f>'Series Monthly'!W$10</f>
        <v>0</v>
      </c>
      <c r="R46"/>
      <c r="S46"/>
      <c r="T46" s="130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2">
      <c r="A47" s="31"/>
      <c r="B47" s="34"/>
      <c r="C47" s="31"/>
      <c r="D47" s="7"/>
      <c r="E47" s="11"/>
      <c r="F47" s="11"/>
      <c r="G47" s="7"/>
      <c r="H47" s="7"/>
      <c r="I47" s="7"/>
      <c r="J47" s="7"/>
      <c r="K47" s="137" t="s">
        <v>299</v>
      </c>
      <c r="L47" s="145">
        <f>'Series Custom1'!R$10</f>
        <v>71659230.650000006</v>
      </c>
      <c r="M47" s="145">
        <f>'Series Custom1'!S$10</f>
        <v>1069733.2731999999</v>
      </c>
      <c r="N47" s="148">
        <f>'Series Custom1'!T$10</f>
        <v>0</v>
      </c>
      <c r="O47" s="149">
        <f>'Series Custom1'!U$10</f>
        <v>2479010.9531999999</v>
      </c>
      <c r="P47" s="145">
        <f>'Series Custom1'!V$10</f>
        <v>0</v>
      </c>
      <c r="Q47" s="148">
        <f>'Series Custom1'!W$10</f>
        <v>0</v>
      </c>
      <c r="R47"/>
      <c r="S47"/>
      <c r="T47" s="130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x14ac:dyDescent="0.2">
      <c r="A48" s="31"/>
      <c r="B48" s="34"/>
      <c r="C48" s="31"/>
      <c r="D48" s="7"/>
      <c r="E48" s="11"/>
      <c r="F48" s="11"/>
      <c r="G48" s="7"/>
      <c r="H48" s="7"/>
      <c r="I48" s="7"/>
      <c r="J48" s="7"/>
      <c r="K48" s="137" t="s">
        <v>300</v>
      </c>
      <c r="L48" s="145">
        <f>'Series Quarterly1'!R$10</f>
        <v>414959740.55000001</v>
      </c>
      <c r="M48" s="145">
        <f>'Series Quarterly1'!S$10</f>
        <v>5473442.6523000011</v>
      </c>
      <c r="N48" s="148">
        <f>'Series Quarterly1'!T$10</f>
        <v>14026.75</v>
      </c>
      <c r="O48" s="149">
        <f>'Series Quarterly1'!U$10</f>
        <v>9565254.5023000017</v>
      </c>
      <c r="P48" s="145">
        <f>'Series Quarterly1'!V$10</f>
        <v>0</v>
      </c>
      <c r="Q48" s="148">
        <f>'Series Quarterly1'!W$10</f>
        <v>0</v>
      </c>
      <c r="R48"/>
      <c r="S48"/>
      <c r="T48" s="130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4" ht="15" customHeight="1" x14ac:dyDescent="0.2">
      <c r="A49" s="31"/>
      <c r="B49" s="34"/>
      <c r="C49" s="31"/>
      <c r="D49" s="7"/>
      <c r="E49" s="11"/>
      <c r="F49" s="11"/>
      <c r="G49" s="7"/>
      <c r="H49" s="7"/>
      <c r="I49" s="7"/>
      <c r="J49" s="7"/>
      <c r="K49" s="137" t="s">
        <v>301</v>
      </c>
      <c r="L49" s="145">
        <f>'Series MonthlyIG'!R$10</f>
        <v>127040622.70999998</v>
      </c>
      <c r="M49" s="145">
        <f>'Series MonthlyIG'!S$10</f>
        <v>946654.58659999992</v>
      </c>
      <c r="N49" s="148">
        <f>'Series MonthlyIG'!T$10</f>
        <v>0</v>
      </c>
      <c r="O49" s="149">
        <f>'Series MonthlyIG'!U$10</f>
        <v>1773729.7165999999</v>
      </c>
      <c r="P49" s="145">
        <f>'Series MonthlyIG'!V$10</f>
        <v>0</v>
      </c>
      <c r="Q49" s="148">
        <f>'Series MonthlyIG'!W$10</f>
        <v>0</v>
      </c>
      <c r="R49"/>
      <c r="S49"/>
      <c r="T49" s="130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ht="15" customHeight="1" x14ac:dyDescent="0.2">
      <c r="A50" s="31"/>
      <c r="B50" s="34"/>
      <c r="C50" s="31"/>
      <c r="D50" s="7"/>
      <c r="E50" s="7"/>
      <c r="F50" s="7"/>
      <c r="G50" s="7"/>
      <c r="H50" s="7"/>
      <c r="I50" s="7"/>
      <c r="J50" s="7"/>
      <c r="K50" s="137" t="s">
        <v>302</v>
      </c>
      <c r="L50" s="145">
        <f>'Series Q364'!R$10</f>
        <v>90239474.639999956</v>
      </c>
      <c r="M50" s="145">
        <f>'Series Q364'!S$10</f>
        <v>2663606.4299999997</v>
      </c>
      <c r="N50" s="148">
        <f>'Series Q364'!T$10</f>
        <v>0</v>
      </c>
      <c r="O50" s="149">
        <f>'Series Q364'!U$10</f>
        <v>13347765.219999999</v>
      </c>
      <c r="P50" s="145">
        <f>'Series Q364'!V$10</f>
        <v>0</v>
      </c>
      <c r="Q50" s="148">
        <f>'Series Q364'!W$10</f>
        <v>0</v>
      </c>
      <c r="R50"/>
      <c r="S50"/>
      <c r="T50" s="13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ht="15" customHeight="1" x14ac:dyDescent="0.2">
      <c r="A51" s="31"/>
      <c r="B51" s="34"/>
      <c r="C51" s="31"/>
      <c r="D51" s="7"/>
      <c r="E51" s="7"/>
      <c r="F51" s="7"/>
      <c r="G51" s="7"/>
      <c r="H51" s="7"/>
      <c r="I51" s="7"/>
      <c r="J51" s="7"/>
      <c r="K51" s="137" t="s">
        <v>303</v>
      </c>
      <c r="L51" s="145">
        <f>'Series QuarterlyX'!R$10</f>
        <v>206168402.65000001</v>
      </c>
      <c r="M51" s="145">
        <f>'Series QuarterlyX'!S$10</f>
        <v>2800655.8500999999</v>
      </c>
      <c r="N51" s="148">
        <f>'Series QuarterlyX'!T$10</f>
        <v>0</v>
      </c>
      <c r="O51" s="149">
        <f>'Series QuarterlyX'!U$10</f>
        <v>31174456.9001</v>
      </c>
      <c r="P51" s="145">
        <f>'Series QuarterlyX'!V$10</f>
        <v>0</v>
      </c>
      <c r="Q51" s="148">
        <f>'Series QuarterlyX'!W$10</f>
        <v>0</v>
      </c>
      <c r="R51"/>
      <c r="S51"/>
      <c r="T51" s="130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ht="15" customHeight="1" thickBot="1" x14ac:dyDescent="0.25">
      <c r="A52" s="31"/>
      <c r="B52" s="34"/>
      <c r="C52" s="31"/>
      <c r="D52" s="7"/>
      <c r="E52" s="7"/>
      <c r="F52" s="7"/>
      <c r="G52" s="7"/>
      <c r="H52" s="7"/>
      <c r="I52" s="7"/>
      <c r="J52" s="7"/>
      <c r="K52" s="138" t="s">
        <v>304</v>
      </c>
      <c r="L52" s="142">
        <f>L42</f>
        <v>0</v>
      </c>
      <c r="M52" s="142">
        <f t="shared" ref="M52:Q52" si="3">M42</f>
        <v>0</v>
      </c>
      <c r="N52" s="143">
        <f t="shared" si="3"/>
        <v>196784.47000000003</v>
      </c>
      <c r="O52" s="144">
        <f t="shared" si="3"/>
        <v>196784.47000000003</v>
      </c>
      <c r="P52" s="142">
        <f t="shared" si="3"/>
        <v>0</v>
      </c>
      <c r="Q52" s="143">
        <f t="shared" si="3"/>
        <v>0</v>
      </c>
      <c r="R52"/>
      <c r="S52"/>
      <c r="T52" s="130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ht="15" customHeight="1" thickTop="1" x14ac:dyDescent="0.2">
      <c r="A53" s="31"/>
      <c r="B53" s="34"/>
      <c r="C53" s="31"/>
      <c r="D53" s="7"/>
      <c r="E53" s="7"/>
      <c r="F53" s="7"/>
      <c r="G53" s="7"/>
      <c r="H53" s="7"/>
      <c r="I53" s="7"/>
      <c r="J53" s="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ht="15" customHeight="1" x14ac:dyDescent="0.2">
      <c r="A54" s="31"/>
      <c r="B54" s="34"/>
      <c r="C54" s="31"/>
      <c r="D54" s="7"/>
      <c r="E54" s="7"/>
      <c r="F54" s="7"/>
      <c r="G54" s="7"/>
      <c r="H54" s="7"/>
      <c r="I54" s="7"/>
      <c r="J54" s="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ht="15" customHeight="1" x14ac:dyDescent="0.2">
      <c r="A55" s="31"/>
      <c r="B55" s="34"/>
      <c r="C55" s="31"/>
      <c r="D55" s="7"/>
      <c r="E55" s="7"/>
      <c r="F55" s="7"/>
      <c r="G55" s="7"/>
      <c r="H55" s="7"/>
      <c r="I55" s="7"/>
      <c r="J55" s="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ht="15" customHeight="1" x14ac:dyDescent="0.2">
      <c r="A56" s="31"/>
      <c r="B56" s="34"/>
      <c r="C56" s="31"/>
      <c r="D56" s="7"/>
      <c r="E56" s="7"/>
      <c r="F56" s="7"/>
      <c r="G56" s="7"/>
      <c r="H56" s="7"/>
      <c r="I56" s="7"/>
      <c r="J56" s="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ht="15" customHeight="1" x14ac:dyDescent="0.2">
      <c r="A57" s="31"/>
      <c r="B57" s="34"/>
      <c r="C57" s="31"/>
      <c r="D57" s="7"/>
      <c r="E57" s="7"/>
      <c r="F57" s="7"/>
      <c r="G57" s="7"/>
      <c r="H57" s="7"/>
      <c r="I57" s="7"/>
      <c r="J57" s="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ht="15" customHeight="1" x14ac:dyDescent="0.2">
      <c r="A58" s="31"/>
      <c r="B58" s="34"/>
      <c r="C58" s="31"/>
      <c r="D58" s="7"/>
      <c r="E58" s="7"/>
      <c r="F58" s="7"/>
      <c r="G58" s="7"/>
      <c r="H58" s="7"/>
      <c r="I58" s="7"/>
      <c r="J58" s="7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ht="15" customHeight="1" x14ac:dyDescent="0.2">
      <c r="A59" s="31"/>
      <c r="B59" s="34"/>
      <c r="C59" s="31"/>
      <c r="D59" s="7"/>
      <c r="E59" s="7"/>
      <c r="F59" s="7"/>
      <c r="G59" s="7"/>
      <c r="H59" s="7"/>
      <c r="I59" s="7"/>
      <c r="J59" s="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ht="15" customHeight="1" x14ac:dyDescent="0.2">
      <c r="A60" s="31"/>
      <c r="B60" s="34"/>
      <c r="C60" s="31"/>
      <c r="D60" s="7"/>
      <c r="E60" s="7"/>
      <c r="F60" s="7"/>
      <c r="G60" s="7"/>
      <c r="H60" s="7"/>
      <c r="I60" s="7"/>
      <c r="J60" s="7"/>
      <c r="K60" s="7"/>
      <c r="L60" s="7"/>
      <c r="M60" s="7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ht="15" customHeight="1" x14ac:dyDescent="0.2">
      <c r="A61" s="31"/>
      <c r="B61" s="34"/>
      <c r="C61" s="31"/>
      <c r="D61" s="7"/>
      <c r="E61" s="7"/>
      <c r="F61" s="7"/>
      <c r="G61" s="7"/>
      <c r="H61" s="7"/>
      <c r="I61" s="7"/>
      <c r="J61" s="7"/>
      <c r="K61" s="7"/>
      <c r="L61" s="7"/>
      <c r="M61" s="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ht="15" customHeight="1" x14ac:dyDescent="0.2">
      <c r="A62" s="31"/>
      <c r="B62" s="34"/>
      <c r="C62" s="31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54" ht="15" customHeight="1" x14ac:dyDescent="0.2">
      <c r="A63" s="31"/>
      <c r="B63" s="34"/>
      <c r="C63" s="31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54" ht="15" customHeight="1" x14ac:dyDescent="0.2">
      <c r="A64" s="31"/>
      <c r="B64" s="34"/>
      <c r="C64" s="31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5" customHeight="1" x14ac:dyDescent="0.2">
      <c r="A65" s="31"/>
      <c r="B65" s="34"/>
      <c r="C65" s="31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5" customHeight="1" x14ac:dyDescent="0.2">
      <c r="A66" s="31"/>
      <c r="B66" s="34"/>
      <c r="C66" s="31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5" customHeight="1" x14ac:dyDescent="0.2">
      <c r="A67" s="31"/>
      <c r="B67" s="34"/>
      <c r="C67" s="31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5" customHeight="1" x14ac:dyDescent="0.2">
      <c r="A68" s="31"/>
      <c r="B68" s="34"/>
      <c r="C68" s="31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5" customHeight="1" x14ac:dyDescent="0.2">
      <c r="A69" s="31"/>
      <c r="B69" s="34"/>
      <c r="C69" s="31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5" customHeight="1" x14ac:dyDescent="0.2">
      <c r="A70" s="31"/>
      <c r="B70" s="34"/>
      <c r="C70" s="31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ht="15" customHeight="1" x14ac:dyDescent="0.2">
      <c r="A71" s="31"/>
      <c r="B71" s="34"/>
      <c r="C71" s="31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ht="15" customHeight="1" x14ac:dyDescent="0.2">
      <c r="A72" s="7"/>
      <c r="B72" s="2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5" customHeight="1" x14ac:dyDescent="0.2">
      <c r="A73" s="7"/>
      <c r="B73" s="2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5" customHeight="1" x14ac:dyDescent="0.2">
      <c r="A74" s="7"/>
      <c r="B74" s="2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5" customHeight="1" x14ac:dyDescent="0.2">
      <c r="A75" s="7"/>
      <c r="B75" s="2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5" customHeight="1" x14ac:dyDescent="0.2">
      <c r="A76" s="7"/>
      <c r="B76" s="2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1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1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" customHeight="1" x14ac:dyDescent="0.2">
      <c r="K83" s="7"/>
    </row>
    <row r="84" spans="1:13" ht="15" customHeight="1" x14ac:dyDescent="0.2">
      <c r="K84" s="7"/>
    </row>
    <row r="85" spans="1:13" ht="15" customHeight="1" x14ac:dyDescent="0.2">
      <c r="K85" s="7"/>
    </row>
    <row r="86" spans="1:13" ht="15" customHeight="1" x14ac:dyDescent="0.2">
      <c r="K86" s="7"/>
    </row>
    <row r="87" spans="1:13" ht="15" customHeight="1" x14ac:dyDescent="0.2">
      <c r="K87" s="7"/>
    </row>
    <row r="88" spans="1:13" ht="15" customHeight="1" x14ac:dyDescent="0.2">
      <c r="K88" s="7"/>
    </row>
    <row r="89" spans="1:13" ht="15" customHeight="1" x14ac:dyDescent="0.2">
      <c r="K89" s="7"/>
    </row>
    <row r="90" spans="1:13" ht="15" customHeight="1" x14ac:dyDescent="0.2">
      <c r="K90" s="7"/>
    </row>
    <row r="91" spans="1:13" ht="15" customHeight="1" x14ac:dyDescent="0.2">
      <c r="K91" s="7"/>
    </row>
    <row r="92" spans="1:13" ht="15" customHeight="1" x14ac:dyDescent="0.2">
      <c r="K92" s="7"/>
    </row>
    <row r="93" spans="1:13" ht="15" customHeight="1" x14ac:dyDescent="0.2">
      <c r="K93" s="7"/>
    </row>
    <row r="94" spans="1:13" ht="15" customHeight="1" x14ac:dyDescent="0.2">
      <c r="K94" s="7"/>
    </row>
    <row r="95" spans="1:13" ht="15" customHeight="1" x14ac:dyDescent="0.2">
      <c r="K95" s="7"/>
    </row>
    <row r="96" spans="1:13" ht="15" customHeight="1" x14ac:dyDescent="0.2">
      <c r="K96" s="7"/>
    </row>
    <row r="97" spans="11:11" ht="15" customHeight="1" x14ac:dyDescent="0.2">
      <c r="K97" s="7"/>
    </row>
    <row r="98" spans="11:11" ht="15" customHeight="1" x14ac:dyDescent="0.2">
      <c r="K98" s="7"/>
    </row>
    <row r="99" spans="11:11" ht="15" customHeight="1" x14ac:dyDescent="0.2">
      <c r="K99" s="7"/>
    </row>
    <row r="100" spans="11:11" ht="15" customHeight="1" x14ac:dyDescent="0.2">
      <c r="K100" s="7"/>
    </row>
    <row r="101" spans="11:11" ht="15" customHeight="1" x14ac:dyDescent="0.2">
      <c r="K101" s="7"/>
    </row>
    <row r="102" spans="11:11" ht="15" customHeight="1" x14ac:dyDescent="0.2">
      <c r="K102" s="7"/>
    </row>
    <row r="103" spans="11:11" ht="15" customHeight="1" x14ac:dyDescent="0.2">
      <c r="K103" s="7"/>
    </row>
    <row r="104" spans="11:11" ht="15" customHeight="1" x14ac:dyDescent="0.2">
      <c r="K104" s="7"/>
    </row>
    <row r="105" spans="11:11" ht="15" customHeight="1" x14ac:dyDescent="0.2">
      <c r="K105" s="7"/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A46C-EE4C-45AE-856B-50211D68D4EE}">
  <sheetPr codeName="Sheet10"/>
  <dimension ref="A1:BE503"/>
  <sheetViews>
    <sheetView showGridLines="0" zoomScale="80" zoomScaleNormal="80" workbookViewId="0">
      <selection activeCell="R8" sqref="R8:W10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4.85546875" style="61" bestFit="1" customWidth="1"/>
    <col min="19" max="19" width="13.140625" style="61" bestFit="1" customWidth="1"/>
    <col min="20" max="20" width="14.140625" style="61" bestFit="1" customWidth="1"/>
    <col min="21" max="21" width="18.42578125" style="61" bestFit="1" customWidth="1"/>
    <col min="22" max="22" width="8.710937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275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20000000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44468</v>
      </c>
      <c r="C4" s="5"/>
      <c r="D4" s="5"/>
      <c r="E4" s="5"/>
      <c r="F4" s="5"/>
      <c r="G4" s="5"/>
      <c r="H4" s="74">
        <f>+E71</f>
        <v>90239474.639999956</v>
      </c>
      <c r="I4" s="75" t="s">
        <v>47</v>
      </c>
      <c r="J4" s="5"/>
      <c r="K4" s="76" t="s">
        <v>48</v>
      </c>
      <c r="L4" s="77">
        <v>0.22222222280054008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1.0299994616855752E-2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276</v>
      </c>
      <c r="B10" s="10">
        <v>44539</v>
      </c>
      <c r="C10" s="10">
        <v>44574</v>
      </c>
      <c r="D10" s="83">
        <v>4928036.09</v>
      </c>
      <c r="E10" s="84">
        <v>4932107.74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90239474.639999956</v>
      </c>
      <c r="S10" s="135">
        <f>D38</f>
        <v>2663606.4299999997</v>
      </c>
      <c r="T10" s="135">
        <f>E54+E64</f>
        <v>0</v>
      </c>
      <c r="U10" s="135">
        <f>SUM(D24:D25,D35:D36,D38)</f>
        <v>13347765.219999999</v>
      </c>
      <c r="V10" s="135">
        <v>0</v>
      </c>
      <c r="W10" s="136">
        <f>D37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277</v>
      </c>
      <c r="B11" s="10">
        <v>44539</v>
      </c>
      <c r="C11" s="10">
        <v>44574</v>
      </c>
      <c r="D11" s="83">
        <v>15877349.529999999</v>
      </c>
      <c r="E11" s="84">
        <v>15889074.949999999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278</v>
      </c>
      <c r="B12" s="10">
        <v>44483</v>
      </c>
      <c r="C12" s="10">
        <v>44847</v>
      </c>
      <c r="D12" s="83">
        <v>12981000</v>
      </c>
      <c r="E12" s="84">
        <v>13014096.68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279</v>
      </c>
      <c r="B13" s="10">
        <v>44483</v>
      </c>
      <c r="C13" s="10">
        <v>44574</v>
      </c>
      <c r="D13" s="83">
        <v>233640</v>
      </c>
      <c r="E13" s="84">
        <v>234362.25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280</v>
      </c>
      <c r="B14" s="10">
        <v>44483</v>
      </c>
      <c r="C14" s="10">
        <v>44574</v>
      </c>
      <c r="D14" s="83">
        <v>92520</v>
      </c>
      <c r="E14" s="84">
        <v>92806.01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281</v>
      </c>
      <c r="B15" s="10">
        <v>44559</v>
      </c>
      <c r="C15" s="10">
        <v>44847</v>
      </c>
      <c r="D15" s="83">
        <v>739000</v>
      </c>
      <c r="E15" s="84">
        <v>739058.58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282</v>
      </c>
      <c r="B16" s="10">
        <v>44483</v>
      </c>
      <c r="C16" s="10">
        <v>44574</v>
      </c>
      <c r="D16" s="83">
        <v>176760</v>
      </c>
      <c r="E16" s="84">
        <v>177268.12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283</v>
      </c>
      <c r="B17" s="10">
        <v>44483</v>
      </c>
      <c r="C17" s="10">
        <v>44574</v>
      </c>
      <c r="D17" s="83">
        <v>651960</v>
      </c>
      <c r="E17" s="84">
        <v>653551.62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284</v>
      </c>
      <c r="B18" s="10">
        <v>44468</v>
      </c>
      <c r="C18" s="10">
        <v>44847</v>
      </c>
      <c r="D18" s="83">
        <v>30707200</v>
      </c>
      <c r="E18" s="84">
        <v>30784810.449999999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285</v>
      </c>
      <c r="B19" s="10">
        <v>44468</v>
      </c>
      <c r="C19" s="10">
        <v>44847</v>
      </c>
      <c r="D19" s="83">
        <v>10405600</v>
      </c>
      <c r="E19" s="84">
        <v>10422830.41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286</v>
      </c>
      <c r="B20" s="10">
        <v>44483</v>
      </c>
      <c r="C20" s="10">
        <v>44574</v>
      </c>
      <c r="D20" s="83">
        <v>666180</v>
      </c>
      <c r="E20" s="84">
        <v>668039.77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287</v>
      </c>
      <c r="B21" s="10">
        <v>44483</v>
      </c>
      <c r="C21" s="10">
        <v>44574</v>
      </c>
      <c r="D21" s="83">
        <v>252180</v>
      </c>
      <c r="E21" s="84">
        <v>252884.11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288</v>
      </c>
      <c r="B22" s="10">
        <v>44483</v>
      </c>
      <c r="C22" s="10">
        <v>44574</v>
      </c>
      <c r="D22" s="83">
        <v>50940</v>
      </c>
      <c r="E22" s="84">
        <v>51080.91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289</v>
      </c>
      <c r="B23" s="10">
        <v>44483</v>
      </c>
      <c r="C23" s="10">
        <v>44574</v>
      </c>
      <c r="D23" s="83">
        <v>1637307</v>
      </c>
      <c r="E23" s="84">
        <v>1643077.89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92</v>
      </c>
      <c r="B24" s="10">
        <v>44561</v>
      </c>
      <c r="C24" s="10">
        <v>44561</v>
      </c>
      <c r="D24" s="83">
        <v>0</v>
      </c>
      <c r="E24" s="84">
        <v>0</v>
      </c>
      <c r="F24" s="85"/>
      <c r="G24" s="8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93</v>
      </c>
      <c r="B25" s="87">
        <v>44561</v>
      </c>
      <c r="C25" s="10">
        <v>44561</v>
      </c>
      <c r="D25" s="83">
        <v>10684158.789999999</v>
      </c>
      <c r="E25" s="83">
        <v>10684158.789999999</v>
      </c>
      <c r="F25" s="85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/>
      <c r="B26" s="7"/>
      <c r="C26" s="7"/>
      <c r="D26" s="7"/>
      <c r="E26" s="85"/>
      <c r="F26" s="85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tr">
        <f>"MMF Unpaid Int Due to "&amp;MONTH($B$3)&amp;"/"&amp;DAY($B$3)</f>
        <v>MMF Unpaid Int Due to 12/31</v>
      </c>
      <c r="B27" s="7"/>
      <c r="C27" s="7" t="s">
        <v>94</v>
      </c>
      <c r="D27" s="88">
        <v>231.41</v>
      </c>
      <c r="E27" s="89">
        <v>231.41</v>
      </c>
      <c r="F27" s="85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tr">
        <f>"MMF Unpaid Int Due to "&amp;MONTH($B$3)&amp;"/"&amp;DAY($B$3)</f>
        <v>MMF Unpaid Int Due to 12/31</v>
      </c>
      <c r="B28" s="7"/>
      <c r="C28" s="7" t="s">
        <v>95</v>
      </c>
      <c r="D28" s="88">
        <v>0.13</v>
      </c>
      <c r="E28" s="89">
        <v>0.13</v>
      </c>
      <c r="F28" s="85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tr">
        <f>"MMF Unpaid Int Due to "&amp;MONTH($B$3)&amp;"/"&amp;DAY($B$3)</f>
        <v>MMF Unpaid Int Due to 12/31</v>
      </c>
      <c r="B29" s="7"/>
      <c r="C29" s="7" t="s">
        <v>96</v>
      </c>
      <c r="D29" s="88">
        <v>34.43</v>
      </c>
      <c r="E29" s="89">
        <v>34.43</v>
      </c>
      <c r="F29" s="85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13" t="str">
        <f>"MMF Unpaid Int Due to "&amp;MONTH($B$3)&amp;"/"&amp;DAY($B$3)</f>
        <v>MMF Unpaid Int Due to 12/31</v>
      </c>
      <c r="B30" s="13"/>
      <c r="C30" s="13" t="s">
        <v>97</v>
      </c>
      <c r="D30" s="90">
        <v>0.39</v>
      </c>
      <c r="E30" s="91">
        <v>0.39</v>
      </c>
      <c r="F30" s="85"/>
      <c r="G30" s="23"/>
      <c r="H30" s="13"/>
      <c r="I30" s="7"/>
      <c r="J30" s="7"/>
      <c r="K30" s="7"/>
      <c r="L30" s="92"/>
      <c r="M30" s="7"/>
      <c r="N30" s="7"/>
      <c r="O30" s="7"/>
      <c r="P30" s="7"/>
      <c r="Q30" s="7"/>
      <c r="R30" s="7"/>
      <c r="S30" s="25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9" t="s">
        <v>98</v>
      </c>
      <c r="B31" s="9"/>
      <c r="C31" s="9"/>
      <c r="D31" s="9"/>
      <c r="E31" s="93">
        <f>SUM(E10:E30)</f>
        <v>90239474.639999971</v>
      </c>
      <c r="F31" s="93"/>
      <c r="G31" s="94"/>
      <c r="H31" s="9"/>
      <c r="I31" s="9"/>
      <c r="J31" s="9"/>
      <c r="K31" s="9"/>
      <c r="L31" s="93"/>
      <c r="M31" s="9"/>
      <c r="N31" s="9"/>
      <c r="O31" s="7"/>
      <c r="P31" s="7"/>
      <c r="Q31" s="7"/>
      <c r="R31" s="7"/>
      <c r="S31" s="25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9"/>
      <c r="B32" s="9"/>
      <c r="C32" s="9"/>
      <c r="D32" s="9"/>
      <c r="E32" s="93"/>
      <c r="F32" s="93"/>
      <c r="G32" s="94"/>
      <c r="H32" s="9"/>
      <c r="I32" s="9"/>
      <c r="J32" s="9"/>
      <c r="K32" s="9"/>
      <c r="L32" s="93"/>
      <c r="M32" s="9"/>
      <c r="N32" s="9"/>
      <c r="O32" s="7"/>
      <c r="P32" s="7"/>
      <c r="Q32" s="7"/>
      <c r="R32" s="7"/>
      <c r="S32" s="25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9"/>
      <c r="B33" s="126" t="s">
        <v>99</v>
      </c>
      <c r="C33" s="127"/>
      <c r="D33" s="127"/>
      <c r="E33" s="128"/>
      <c r="F33" s="93"/>
      <c r="G33" s="94"/>
      <c r="H33" s="9"/>
      <c r="I33" s="9"/>
      <c r="J33" s="9"/>
      <c r="K33" s="9"/>
      <c r="L33" s="93"/>
      <c r="M33" s="9"/>
      <c r="N33" s="9"/>
      <c r="O33" s="7"/>
      <c r="P33" s="7"/>
      <c r="Q33" s="7"/>
      <c r="R33" s="7"/>
      <c r="S33" s="25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15" t="s">
        <v>1</v>
      </c>
      <c r="B34" s="15" t="s">
        <v>2</v>
      </c>
      <c r="C34" s="15" t="s">
        <v>3</v>
      </c>
      <c r="D34" s="15" t="s">
        <v>12</v>
      </c>
      <c r="E34" s="15" t="s">
        <v>100</v>
      </c>
      <c r="F34" s="41"/>
      <c r="G34" s="23"/>
      <c r="H34" s="41"/>
      <c r="I34" s="41"/>
      <c r="J34" s="41"/>
      <c r="K34" s="41"/>
      <c r="L34" s="41"/>
      <c r="M34" s="7"/>
      <c r="N34" s="7"/>
      <c r="O34" s="7"/>
      <c r="P34" s="7"/>
      <c r="Q34" s="7"/>
      <c r="R34" s="7"/>
      <c r="S34" s="25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101</v>
      </c>
      <c r="B35" s="41"/>
      <c r="C35" s="10">
        <f>$B$3</f>
        <v>44561</v>
      </c>
      <c r="D35" s="83">
        <v>0</v>
      </c>
      <c r="E35" s="83">
        <v>0</v>
      </c>
      <c r="F35" s="41"/>
      <c r="G35" s="23"/>
      <c r="H35" s="39"/>
      <c r="I35" s="41"/>
      <c r="J35" s="41"/>
      <c r="K35" s="41"/>
      <c r="L35" s="41"/>
      <c r="M35" s="7"/>
      <c r="N35" s="7"/>
      <c r="O35" s="7"/>
      <c r="P35" s="7"/>
      <c r="Q35" s="7"/>
      <c r="R35" s="7"/>
      <c r="S35" s="2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102</v>
      </c>
      <c r="B36" s="41"/>
      <c r="C36" s="10">
        <f>$B$3</f>
        <v>44561</v>
      </c>
      <c r="D36" s="83">
        <v>0</v>
      </c>
      <c r="E36" s="83">
        <v>0</v>
      </c>
      <c r="F36" s="41"/>
      <c r="G36" s="23"/>
      <c r="H36" s="39"/>
      <c r="I36" s="41"/>
      <c r="J36" s="41"/>
      <c r="K36" s="41"/>
      <c r="L36" s="41"/>
      <c r="M36" s="7"/>
      <c r="N36" s="7"/>
      <c r="O36" s="7"/>
      <c r="P36" s="7"/>
      <c r="Q36" s="7"/>
      <c r="R36" s="7"/>
      <c r="S36" s="25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103</v>
      </c>
      <c r="B37" s="41"/>
      <c r="C37" s="10">
        <f>$B$3</f>
        <v>44561</v>
      </c>
      <c r="D37" s="83">
        <v>0</v>
      </c>
      <c r="E37" s="83">
        <v>0</v>
      </c>
      <c r="F37" s="41"/>
      <c r="G37" s="23"/>
      <c r="H37" s="39"/>
      <c r="I37" s="41"/>
      <c r="J37" s="41"/>
      <c r="K37" s="41"/>
      <c r="L37" s="41"/>
      <c r="M37" s="7"/>
      <c r="N37" s="7"/>
      <c r="O37" s="7"/>
      <c r="P37" s="7"/>
      <c r="Q37" s="7"/>
      <c r="R37" s="7"/>
      <c r="S37" s="25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104</v>
      </c>
      <c r="B38" s="41"/>
      <c r="C38" s="10">
        <f>$B$3</f>
        <v>44561</v>
      </c>
      <c r="D38" s="83">
        <v>2663606.4299999997</v>
      </c>
      <c r="E38" s="83">
        <v>2663606.4299999997</v>
      </c>
      <c r="F38" s="41"/>
      <c r="G38" s="23"/>
      <c r="H38" s="39"/>
      <c r="I38" s="41"/>
      <c r="J38" s="41"/>
      <c r="K38" s="41"/>
      <c r="L38" s="41"/>
      <c r="M38" s="7"/>
      <c r="N38" s="7"/>
      <c r="O38" s="7"/>
      <c r="P38" s="7"/>
      <c r="Q38" s="7"/>
      <c r="R38" s="7"/>
      <c r="S38" s="25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9" t="s">
        <v>13</v>
      </c>
      <c r="B39" s="9"/>
      <c r="C39" s="9"/>
      <c r="D39" s="9"/>
      <c r="E39" s="93">
        <f>SUM(E35:E38)</f>
        <v>2663606.4299999997</v>
      </c>
      <c r="F39" s="85"/>
      <c r="G39" s="23"/>
      <c r="H39" s="7"/>
      <c r="I39" s="7"/>
      <c r="J39" s="7"/>
      <c r="K39" s="7"/>
      <c r="L39" s="95"/>
      <c r="M39" s="7"/>
      <c r="N39" s="7"/>
      <c r="O39" s="7"/>
      <c r="P39" s="7"/>
      <c r="Q39" s="7"/>
      <c r="R39" s="7"/>
      <c r="S39" s="7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thickBot="1" x14ac:dyDescent="0.25">
      <c r="A40" s="9"/>
      <c r="B40" s="9"/>
      <c r="C40" s="9"/>
      <c r="D40" s="9"/>
      <c r="E40" s="93"/>
      <c r="F40" s="85"/>
      <c r="G40" s="23"/>
      <c r="H40" s="7"/>
      <c r="I40" s="7"/>
      <c r="J40" s="7"/>
      <c r="K40" s="7"/>
      <c r="L40" s="95"/>
      <c r="M40" s="7"/>
      <c r="N40" s="7"/>
      <c r="O40" s="7"/>
      <c r="P40" s="7"/>
      <c r="Q40" s="7"/>
      <c r="R40" s="7"/>
      <c r="S40" s="7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thickBot="1" x14ac:dyDescent="0.25">
      <c r="A41" s="9" t="s">
        <v>105</v>
      </c>
      <c r="B41" s="9"/>
      <c r="C41" s="9"/>
      <c r="D41" s="9"/>
      <c r="E41" s="96">
        <f>E31+E39</f>
        <v>92903081.069999963</v>
      </c>
      <c r="F41" s="85"/>
      <c r="G41" s="23"/>
      <c r="H41" s="9"/>
      <c r="I41" s="9"/>
      <c r="J41" s="9"/>
      <c r="K41" s="9"/>
      <c r="L41" s="96"/>
      <c r="M41" s="7"/>
      <c r="N41" s="7"/>
      <c r="O41" s="7"/>
      <c r="P41" s="7"/>
      <c r="Q41" s="7"/>
      <c r="R41" s="7"/>
      <c r="S41" s="7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thickBot="1" x14ac:dyDescent="0.25">
      <c r="A42" s="26"/>
      <c r="B42" s="26"/>
      <c r="C42" s="26"/>
      <c r="D42" s="26"/>
      <c r="E42" s="97"/>
      <c r="F42" s="98"/>
      <c r="G42" s="29"/>
      <c r="H42" s="30"/>
      <c r="I42" s="30"/>
      <c r="J42" s="30"/>
      <c r="K42" s="30"/>
      <c r="L42" s="99"/>
      <c r="M42" s="30"/>
      <c r="N42" s="30"/>
      <c r="O42" s="30"/>
      <c r="P42" s="30"/>
      <c r="Q42" s="30"/>
      <c r="R42" s="30"/>
      <c r="S42" s="30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thickTop="1" x14ac:dyDescent="0.2">
      <c r="A43" s="9"/>
      <c r="B43" s="9"/>
      <c r="C43" s="9"/>
      <c r="D43" s="9"/>
      <c r="E43" s="100"/>
      <c r="F43" s="85"/>
      <c r="G43" s="23"/>
      <c r="H43" s="7"/>
      <c r="I43" s="7"/>
      <c r="J43" s="7"/>
      <c r="K43" s="7"/>
      <c r="L43" s="95"/>
      <c r="M43" s="7"/>
      <c r="N43" s="7"/>
      <c r="O43" s="7"/>
      <c r="P43" s="7"/>
      <c r="Q43" s="7"/>
      <c r="R43" s="7"/>
      <c r="S43" s="7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16" t="s">
        <v>6</v>
      </c>
      <c r="B44" s="9"/>
      <c r="C44" s="9"/>
      <c r="D44" s="9"/>
      <c r="E44" s="100"/>
      <c r="F44" s="85"/>
      <c r="G44" s="23"/>
      <c r="H44" s="1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9"/>
      <c r="B45" s="9"/>
      <c r="C45" s="9"/>
      <c r="D45" s="9"/>
      <c r="E45" s="100"/>
      <c r="F45" s="85"/>
      <c r="G45" s="23"/>
      <c r="H45" s="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15" t="str">
        <f>"Accruals since "&amp;MONTH(B5)&amp;"/"&amp;DAY(B5)</f>
        <v>Accruals since 12/31</v>
      </c>
      <c r="B46" s="13" t="s">
        <v>106</v>
      </c>
      <c r="C46" s="15"/>
      <c r="D46" s="15"/>
      <c r="E46" s="15" t="s">
        <v>12</v>
      </c>
      <c r="F46" s="85"/>
      <c r="G46" s="2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11</v>
      </c>
      <c r="B47" s="101">
        <v>1118.74</v>
      </c>
      <c r="C47" s="9"/>
      <c r="D47" s="9"/>
      <c r="E47" s="85">
        <f>+B47*($B$3-$B$5)</f>
        <v>0</v>
      </c>
      <c r="F47" s="85"/>
      <c r="G47" s="23"/>
      <c r="H47" s="7"/>
      <c r="I47" s="7"/>
      <c r="J47" s="41"/>
      <c r="K47" s="7"/>
      <c r="L47" s="102"/>
      <c r="M47" s="7"/>
      <c r="N47" s="7"/>
      <c r="O47" s="7"/>
      <c r="P47" s="7"/>
      <c r="Q47" s="7"/>
      <c r="R47" s="7"/>
      <c r="S47" s="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 t="s">
        <v>36</v>
      </c>
      <c r="B48" s="101">
        <v>0</v>
      </c>
      <c r="C48" s="9"/>
      <c r="D48" s="9"/>
      <c r="E48" s="85">
        <f t="shared" ref="E48:E53" si="0">+B48*($B$3-$B$5)</f>
        <v>0</v>
      </c>
      <c r="F48" s="85"/>
      <c r="G48" s="23"/>
      <c r="H48" s="7"/>
      <c r="I48" s="7"/>
      <c r="J48" s="41"/>
      <c r="K48" s="7"/>
      <c r="L48" s="102"/>
      <c r="M48" s="7"/>
      <c r="N48" s="7"/>
      <c r="O48" s="7"/>
      <c r="P48" s="7"/>
      <c r="Q48" s="7"/>
      <c r="R48" s="7"/>
      <c r="S48" s="7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">
        <v>7</v>
      </c>
      <c r="B49" s="103">
        <v>67.849999999999994</v>
      </c>
      <c r="C49" s="9"/>
      <c r="D49" s="9"/>
      <c r="E49" s="85">
        <f t="shared" si="0"/>
        <v>0</v>
      </c>
      <c r="F49" s="85"/>
      <c r="G49" s="23"/>
      <c r="H49" s="7"/>
      <c r="I49" s="95"/>
      <c r="J49" s="39"/>
      <c r="K49" s="102"/>
      <c r="L49" s="104"/>
      <c r="M49" s="105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">
        <v>9</v>
      </c>
      <c r="B50" s="103">
        <v>22.55</v>
      </c>
      <c r="C50" s="9"/>
      <c r="D50" s="9"/>
      <c r="E50" s="85">
        <f t="shared" si="0"/>
        <v>0</v>
      </c>
      <c r="F50" s="85"/>
      <c r="G50" s="23"/>
      <c r="H50" s="7"/>
      <c r="I50" s="95"/>
      <c r="J50" s="39"/>
      <c r="K50" s="102"/>
      <c r="L50" s="102"/>
      <c r="M50" s="106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 t="s">
        <v>8</v>
      </c>
      <c r="B51" s="103">
        <v>12.41</v>
      </c>
      <c r="C51" s="9"/>
      <c r="D51" s="9"/>
      <c r="E51" s="85">
        <f t="shared" si="0"/>
        <v>0</v>
      </c>
      <c r="F51" s="85"/>
      <c r="G51" s="23"/>
      <c r="H51" s="7"/>
      <c r="I51" s="95"/>
      <c r="J51" s="39"/>
      <c r="K51" s="102"/>
      <c r="L51" s="102"/>
      <c r="M51" s="106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7" t="s">
        <v>10</v>
      </c>
      <c r="B52" s="103">
        <v>0.9</v>
      </c>
      <c r="C52" s="9"/>
      <c r="D52" s="9"/>
      <c r="E52" s="85">
        <f t="shared" si="0"/>
        <v>0</v>
      </c>
      <c r="F52" s="85"/>
      <c r="G52" s="23"/>
      <c r="H52" s="7"/>
      <c r="I52" s="95"/>
      <c r="J52" s="39"/>
      <c r="K52" s="102"/>
      <c r="L52" s="102"/>
      <c r="M52" s="10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7" t="s">
        <v>42</v>
      </c>
      <c r="B53" s="103">
        <v>1.01</v>
      </c>
      <c r="C53" s="9"/>
      <c r="D53" s="9"/>
      <c r="E53" s="85">
        <f t="shared" si="0"/>
        <v>0</v>
      </c>
      <c r="F53" s="85"/>
      <c r="G53" s="23"/>
      <c r="H53" s="7"/>
      <c r="I53" s="95"/>
      <c r="J53" s="39"/>
      <c r="K53" s="102"/>
      <c r="L53" s="102"/>
      <c r="M53" s="10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108" t="str">
        <f>"TOTAL Liabilities Accrued since "&amp;MONTH(B5)&amp;"/"&amp;DAY(B5)</f>
        <v>TOTAL Liabilities Accrued since 12/31</v>
      </c>
      <c r="B54" s="109"/>
      <c r="C54" s="109"/>
      <c r="D54" s="109"/>
      <c r="E54" s="110">
        <f>SUM(E47:E53)</f>
        <v>0</v>
      </c>
      <c r="F54" s="85"/>
      <c r="G54" s="23"/>
      <c r="H54" s="7"/>
      <c r="I54" s="7"/>
      <c r="J54" s="39"/>
      <c r="K54" s="7"/>
      <c r="L54" s="102"/>
      <c r="M54" s="105"/>
      <c r="N54" s="7"/>
      <c r="O54" s="7"/>
      <c r="P54" s="7"/>
      <c r="Q54" s="7"/>
      <c r="R54" s="41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7"/>
      <c r="B55" s="7"/>
      <c r="C55" s="7"/>
      <c r="D55" s="7"/>
      <c r="E55" s="85"/>
      <c r="F55" s="85"/>
      <c r="G55" s="23"/>
      <c r="H55" s="7"/>
      <c r="I55" s="7"/>
      <c r="J55" s="7"/>
      <c r="K55" s="7"/>
      <c r="L55" s="105"/>
      <c r="M55" s="7"/>
      <c r="N55" s="7"/>
      <c r="O55" s="7"/>
      <c r="P55" s="7"/>
      <c r="Q55" s="7"/>
      <c r="R55" s="41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111" t="s">
        <v>107</v>
      </c>
      <c r="B56" s="13"/>
      <c r="C56" s="13"/>
      <c r="D56" s="13"/>
      <c r="E56" s="112" t="s">
        <v>108</v>
      </c>
      <c r="F56" s="85"/>
      <c r="G56" s="23"/>
      <c r="H56" s="7"/>
      <c r="I56" s="95"/>
      <c r="J56" s="7"/>
      <c r="K56" s="7"/>
      <c r="L56" s="7"/>
      <c r="M56" s="7"/>
      <c r="N56" s="7"/>
      <c r="O56" s="7"/>
      <c r="P56" s="7"/>
      <c r="Q56" s="7"/>
      <c r="R56" s="41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7" t="s">
        <v>11</v>
      </c>
      <c r="B57" s="113">
        <v>0</v>
      </c>
      <c r="C57" s="7"/>
      <c r="D57" s="7"/>
      <c r="E57" s="114">
        <v>0</v>
      </c>
      <c r="F57" s="85"/>
      <c r="G57" s="23"/>
      <c r="H57" s="41"/>
      <c r="I57" s="7"/>
      <c r="J57" s="7"/>
      <c r="K57" s="115"/>
      <c r="L57" s="41"/>
      <c r="M57" s="7"/>
      <c r="N57" s="7"/>
      <c r="O57" s="7"/>
      <c r="P57" s="7"/>
      <c r="Q57" s="7"/>
      <c r="R57" s="41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7" t="s">
        <v>36</v>
      </c>
      <c r="B58" s="113">
        <v>0</v>
      </c>
      <c r="C58" s="7"/>
      <c r="D58" s="7"/>
      <c r="E58" s="114">
        <v>0</v>
      </c>
      <c r="F58" s="85"/>
      <c r="G58" s="23"/>
      <c r="H58" s="41"/>
      <c r="I58" s="7"/>
      <c r="J58" s="7"/>
      <c r="K58" s="115"/>
      <c r="L58" s="41"/>
      <c r="M58" s="7"/>
      <c r="N58" s="7"/>
      <c r="O58" s="7"/>
      <c r="P58" s="7"/>
      <c r="Q58" s="7"/>
      <c r="R58" s="41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7" t="s">
        <v>7</v>
      </c>
      <c r="B59" s="116">
        <v>0</v>
      </c>
      <c r="C59" s="7"/>
      <c r="D59" s="7"/>
      <c r="E59" s="114">
        <v>0</v>
      </c>
      <c r="F59" s="85"/>
      <c r="G59" s="23"/>
      <c r="H59" s="117"/>
      <c r="I59" s="95"/>
      <c r="J59" s="7"/>
      <c r="K59" s="115"/>
      <c r="L59" s="41"/>
      <c r="M59" s="7"/>
      <c r="N59" s="7"/>
      <c r="O59" s="7"/>
      <c r="P59" s="7"/>
      <c r="Q59" s="7"/>
      <c r="R59" s="41"/>
      <c r="S59" s="7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7" t="s">
        <v>9</v>
      </c>
      <c r="B60" s="116">
        <v>0</v>
      </c>
      <c r="C60" s="7"/>
      <c r="D60" s="7"/>
      <c r="E60" s="114">
        <v>0</v>
      </c>
      <c r="F60" s="85"/>
      <c r="G60" s="23"/>
      <c r="H60" s="41"/>
      <c r="I60" s="95"/>
      <c r="J60" s="7"/>
      <c r="K60" s="115"/>
      <c r="L60" s="41"/>
      <c r="M60" s="7"/>
      <c r="N60" s="7"/>
      <c r="O60" s="7"/>
      <c r="P60" s="7"/>
      <c r="Q60" s="7"/>
      <c r="R60" s="41"/>
      <c r="S60" s="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7" t="s">
        <v>8</v>
      </c>
      <c r="B61" s="116">
        <v>0</v>
      </c>
      <c r="C61" s="7"/>
      <c r="D61" s="7"/>
      <c r="E61" s="114">
        <v>0</v>
      </c>
      <c r="F61" s="85"/>
      <c r="G61" s="23"/>
      <c r="H61" s="7"/>
      <c r="I61" s="95"/>
      <c r="J61" s="7"/>
      <c r="K61" s="115"/>
      <c r="L61" s="41"/>
      <c r="M61" s="7"/>
      <c r="N61" s="7"/>
      <c r="O61" s="7"/>
      <c r="P61" s="7"/>
      <c r="Q61" s="7"/>
      <c r="R61" s="41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2">
      <c r="A62" s="7" t="s">
        <v>10</v>
      </c>
      <c r="B62" s="116">
        <v>0</v>
      </c>
      <c r="C62" s="7"/>
      <c r="D62" s="7"/>
      <c r="E62" s="114">
        <v>0</v>
      </c>
      <c r="F62" s="85"/>
      <c r="G62" s="23"/>
      <c r="H62" s="41"/>
      <c r="I62" s="95"/>
      <c r="J62" s="7"/>
      <c r="K62" s="115"/>
      <c r="L62" s="7"/>
      <c r="M62" s="7"/>
      <c r="N62" s="7"/>
      <c r="O62" s="7"/>
      <c r="P62" s="7"/>
      <c r="Q62" s="7"/>
      <c r="R62" s="41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2">
      <c r="A63" s="7" t="s">
        <v>42</v>
      </c>
      <c r="B63" s="116">
        <v>0</v>
      </c>
      <c r="C63" s="7"/>
      <c r="D63" s="7"/>
      <c r="E63" s="114">
        <v>0</v>
      </c>
      <c r="F63" s="85"/>
      <c r="G63" s="23"/>
      <c r="H63" s="41"/>
      <c r="I63" s="95"/>
      <c r="J63" s="7"/>
      <c r="K63" s="115"/>
      <c r="L63" s="7"/>
      <c r="M63" s="7"/>
      <c r="N63" s="7"/>
      <c r="O63" s="7"/>
      <c r="P63" s="7"/>
      <c r="Q63" s="7"/>
      <c r="R63" s="41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2">
      <c r="A64" s="108" t="str">
        <f>"TOTAL Liabilities Accrued as of "&amp;MONTH(B5)&amp;"/"&amp;DAY(B5)</f>
        <v>TOTAL Liabilities Accrued as of 12/31</v>
      </c>
      <c r="B64" s="109"/>
      <c r="C64" s="109"/>
      <c r="D64" s="109"/>
      <c r="E64" s="110">
        <f>SUM(E57:E63)</f>
        <v>0</v>
      </c>
      <c r="F64" s="93"/>
      <c r="G64" s="23"/>
      <c r="H64" s="41"/>
      <c r="I64" s="41"/>
      <c r="J64" s="39"/>
      <c r="K64" s="7"/>
      <c r="L64" s="7"/>
      <c r="M64" s="7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2">
      <c r="A65" s="9"/>
      <c r="B65" s="7"/>
      <c r="C65" s="7"/>
      <c r="D65" s="7"/>
      <c r="E65" s="93"/>
      <c r="F65" s="93"/>
      <c r="G65" s="23"/>
      <c r="H65" s="41"/>
      <c r="I65" s="41"/>
      <c r="J65" s="39"/>
      <c r="K65" s="7"/>
      <c r="L65" s="7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2">
      <c r="A66" s="7" t="s">
        <v>109</v>
      </c>
      <c r="B66" s="7"/>
      <c r="C66" s="7"/>
      <c r="D66" s="7"/>
      <c r="E66" s="118">
        <v>2663606.4299999997</v>
      </c>
      <c r="F66" s="85"/>
      <c r="G66" s="23"/>
      <c r="H66" s="41"/>
      <c r="I66" s="41"/>
      <c r="J66" s="41"/>
      <c r="K66" s="7"/>
      <c r="L66" s="7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2">
      <c r="A67" s="7" t="s">
        <v>110</v>
      </c>
      <c r="B67" s="7"/>
      <c r="C67" s="7"/>
      <c r="D67" s="7"/>
      <c r="E67" s="119">
        <v>0</v>
      </c>
      <c r="F67" s="85"/>
      <c r="G67" s="23"/>
      <c r="H67" s="41"/>
      <c r="I67" s="41"/>
      <c r="J67" s="41"/>
      <c r="K67" s="7"/>
      <c r="L67" s="7"/>
      <c r="M67" s="7"/>
      <c r="N67" s="7"/>
      <c r="O67" s="7"/>
      <c r="P67" s="7"/>
      <c r="Q67" s="7"/>
      <c r="R67" s="7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2">
      <c r="A68" s="41"/>
      <c r="B68" s="7"/>
      <c r="C68" s="7"/>
      <c r="D68" s="7"/>
      <c r="E68" s="85"/>
      <c r="F68" s="85"/>
      <c r="G68" s="23"/>
      <c r="H68" s="41"/>
      <c r="I68" s="41"/>
      <c r="J68" s="41"/>
      <c r="K68" s="7"/>
      <c r="L68" s="7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2">
      <c r="A69" s="9" t="s">
        <v>111</v>
      </c>
      <c r="B69" s="7"/>
      <c r="C69" s="7"/>
      <c r="D69" s="7"/>
      <c r="E69" s="120">
        <f>E54+E64+E66+E67</f>
        <v>2663606.4299999997</v>
      </c>
      <c r="F69" s="85"/>
      <c r="G69" s="23"/>
      <c r="H69" s="9"/>
      <c r="I69" s="7"/>
      <c r="J69" s="7"/>
      <c r="K69" s="7"/>
      <c r="L69" s="93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thickBot="1" x14ac:dyDescent="0.25">
      <c r="A70" s="9"/>
      <c r="B70" s="7"/>
      <c r="C70" s="7"/>
      <c r="D70" s="7"/>
      <c r="E70" s="85"/>
      <c r="F70" s="85"/>
      <c r="G70" s="2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thickBot="1" x14ac:dyDescent="0.25">
      <c r="A71" s="9" t="s">
        <v>112</v>
      </c>
      <c r="B71" s="7"/>
      <c r="C71" s="7"/>
      <c r="D71" s="7"/>
      <c r="E71" s="96">
        <f>E41-E69</f>
        <v>90239474.639999956</v>
      </c>
      <c r="F71" s="100"/>
      <c r="G71" s="23"/>
      <c r="H71" s="9"/>
      <c r="I71" s="7"/>
      <c r="J71" s="7"/>
      <c r="K71" s="7"/>
      <c r="L71" s="96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9"/>
      <c r="B72" s="7"/>
      <c r="C72" s="7"/>
      <c r="D72" s="7"/>
      <c r="E72" s="85"/>
      <c r="F72" s="85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/>
      <c r="B73" s="7"/>
      <c r="C73" s="7"/>
      <c r="D73" s="25"/>
      <c r="E73" s="85"/>
      <c r="F73" s="85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/>
      <c r="B74" s="7"/>
      <c r="C74" s="7"/>
      <c r="D74" s="7"/>
      <c r="E74" s="85"/>
      <c r="F74" s="85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/>
      <c r="B75" s="7"/>
      <c r="C75" s="7"/>
      <c r="D75" s="7"/>
      <c r="E75" s="121"/>
      <c r="F75" s="8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7"/>
      <c r="B76" s="7"/>
      <c r="C76" s="7"/>
      <c r="D76" s="7"/>
      <c r="E76" s="85"/>
      <c r="F76" s="8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/>
      <c r="B77" s="7"/>
      <c r="C77" s="7"/>
      <c r="D77" s="7"/>
      <c r="E77" s="85"/>
      <c r="F77" s="8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7"/>
      <c r="B78" s="7"/>
      <c r="C78" s="7"/>
      <c r="D78" s="41"/>
      <c r="E78" s="39"/>
      <c r="F78" s="85"/>
      <c r="G78" s="7"/>
      <c r="H78" s="93"/>
      <c r="I78" s="7"/>
      <c r="J78" s="7"/>
      <c r="K78" s="7"/>
      <c r="L78" s="95"/>
      <c r="M78" s="122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7"/>
      <c r="B79" s="25"/>
      <c r="C79" s="7"/>
      <c r="D79" s="7"/>
      <c r="E79" s="85"/>
      <c r="F79" s="85"/>
      <c r="G79" s="7"/>
      <c r="H79" s="93"/>
      <c r="I79" s="7"/>
      <c r="J79" s="7"/>
      <c r="K79" s="7"/>
      <c r="L79" s="95"/>
      <c r="M79" s="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7"/>
      <c r="B80" s="25"/>
      <c r="C80" s="7"/>
      <c r="D80" s="7"/>
      <c r="E80" s="85"/>
      <c r="F80" s="8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7"/>
      <c r="B81" s="25"/>
      <c r="C81" s="7"/>
      <c r="D81" s="7"/>
      <c r="E81" s="85"/>
      <c r="F81" s="8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7"/>
      <c r="B82" s="25"/>
      <c r="C82" s="7"/>
      <c r="D82" s="7"/>
      <c r="E82" s="85"/>
      <c r="F82" s="8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123"/>
      <c r="B83" s="25"/>
      <c r="C83" s="7"/>
      <c r="D83" s="7"/>
      <c r="E83" s="85"/>
      <c r="F83" s="8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/>
      <c r="B84" s="25"/>
      <c r="C84" s="7"/>
      <c r="D84" s="7"/>
      <c r="E84" s="85"/>
      <c r="F84" s="8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/>
      <c r="B85" s="25"/>
      <c r="C85" s="7"/>
      <c r="D85" s="7"/>
      <c r="E85" s="85"/>
      <c r="F85" s="8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7"/>
      <c r="B86" s="25"/>
      <c r="C86" s="7"/>
      <c r="D86" s="7"/>
      <c r="E86" s="85"/>
      <c r="F86" s="8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7"/>
      <c r="B87" s="25"/>
      <c r="C87" s="7"/>
      <c r="D87" s="7"/>
      <c r="E87" s="85"/>
      <c r="F87" s="8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/>
      <c r="B88" s="25"/>
      <c r="C88" s="7"/>
      <c r="D88" s="7"/>
      <c r="E88" s="85"/>
      <c r="F88" s="8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7"/>
      <c r="B89" s="25"/>
      <c r="C89" s="7"/>
      <c r="D89" s="7"/>
      <c r="E89" s="85"/>
      <c r="F89" s="8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7"/>
      <c r="B90" s="25"/>
      <c r="C90" s="7"/>
      <c r="D90" s="7"/>
      <c r="E90" s="85"/>
      <c r="F90" s="8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2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2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2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2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2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41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33:E3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1A9-CFD6-4A26-9C8D-9095673C6CCA}">
  <sheetPr codeName="Sheet9"/>
  <dimension ref="A1:BE503"/>
  <sheetViews>
    <sheetView showGridLines="0" zoomScale="80" zoomScaleNormal="80" workbookViewId="0">
      <selection activeCell="U10" sqref="U10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5.5703125" style="61" bestFit="1" customWidth="1"/>
    <col min="19" max="19" width="13.140625" style="61" bestFit="1" customWidth="1"/>
    <col min="20" max="20" width="14.140625" style="61" bestFit="1" customWidth="1"/>
    <col min="21" max="21" width="18.42578125" style="61" bestFit="1" customWidth="1"/>
    <col min="22" max="22" width="8.710937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234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164799598.30000001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44483</v>
      </c>
      <c r="C4" s="5"/>
      <c r="D4" s="5"/>
      <c r="E4" s="5"/>
      <c r="F4" s="5"/>
      <c r="G4" s="5"/>
      <c r="H4" s="74">
        <f>+E96</f>
        <v>206168402.65000001</v>
      </c>
      <c r="I4" s="75" t="s">
        <v>47</v>
      </c>
      <c r="J4" s="5"/>
      <c r="K4" s="76" t="s">
        <v>48</v>
      </c>
      <c r="L4" s="77">
        <v>0.80078208246309646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8.2999972334049012E-3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235</v>
      </c>
      <c r="B10" s="10">
        <v>44539</v>
      </c>
      <c r="C10" s="10">
        <v>44574</v>
      </c>
      <c r="D10" s="83">
        <v>681590</v>
      </c>
      <c r="E10" s="84">
        <v>681924.05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206168402.65000001</v>
      </c>
      <c r="S10" s="135">
        <f>D63</f>
        <v>2800655.8500999999</v>
      </c>
      <c r="T10" s="135">
        <f>E79+E89</f>
        <v>0</v>
      </c>
      <c r="U10" s="135">
        <f>SUM(D49:D50,D60:D61,D63)</f>
        <v>31174456.9001</v>
      </c>
      <c r="V10" s="135">
        <v>0</v>
      </c>
      <c r="W10" s="136">
        <f>D62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236</v>
      </c>
      <c r="B11" s="10">
        <v>44482</v>
      </c>
      <c r="C11" s="10">
        <v>44574</v>
      </c>
      <c r="D11" s="83">
        <v>21980913</v>
      </c>
      <c r="E11" s="84">
        <v>22043311.809999999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237</v>
      </c>
      <c r="B12" s="10">
        <v>44483</v>
      </c>
      <c r="C12" s="10">
        <v>44574</v>
      </c>
      <c r="D12" s="83">
        <v>7385930</v>
      </c>
      <c r="E12" s="84">
        <v>7407675.6600000001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238</v>
      </c>
      <c r="B13" s="10">
        <v>44539</v>
      </c>
      <c r="C13" s="10">
        <v>44574</v>
      </c>
      <c r="D13" s="83">
        <v>273416</v>
      </c>
      <c r="E13" s="84">
        <v>273566.71000000002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239</v>
      </c>
      <c r="B14" s="10">
        <v>44539</v>
      </c>
      <c r="C14" s="10">
        <v>44574</v>
      </c>
      <c r="D14" s="83">
        <v>10400</v>
      </c>
      <c r="E14" s="84">
        <v>10405.73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240</v>
      </c>
      <c r="B15" s="10">
        <v>44539</v>
      </c>
      <c r="C15" s="10">
        <v>44574</v>
      </c>
      <c r="D15" s="83">
        <v>81354</v>
      </c>
      <c r="E15" s="84">
        <v>81406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241</v>
      </c>
      <c r="B16" s="10">
        <v>44483</v>
      </c>
      <c r="C16" s="10">
        <v>44574</v>
      </c>
      <c r="D16" s="83">
        <v>27798552</v>
      </c>
      <c r="E16" s="84">
        <v>27833715.949999999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242</v>
      </c>
      <c r="B17" s="10">
        <v>44483</v>
      </c>
      <c r="C17" s="10">
        <v>44574</v>
      </c>
      <c r="D17" s="83">
        <v>1196494</v>
      </c>
      <c r="E17" s="84">
        <v>1199024.6499999999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243</v>
      </c>
      <c r="B18" s="10">
        <v>44483</v>
      </c>
      <c r="C18" s="10">
        <v>44574</v>
      </c>
      <c r="D18" s="83">
        <v>372300</v>
      </c>
      <c r="E18" s="84">
        <v>372993.81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244</v>
      </c>
      <c r="B19" s="10">
        <v>44539</v>
      </c>
      <c r="C19" s="10">
        <v>44574</v>
      </c>
      <c r="D19" s="83">
        <v>31434</v>
      </c>
      <c r="E19" s="84">
        <v>31454.21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245</v>
      </c>
      <c r="B20" s="10">
        <v>44483</v>
      </c>
      <c r="C20" s="10">
        <v>44574</v>
      </c>
      <c r="D20" s="83">
        <v>1536360</v>
      </c>
      <c r="E20" s="84">
        <v>1540209.26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246</v>
      </c>
      <c r="B21" s="10">
        <v>44483</v>
      </c>
      <c r="C21" s="10">
        <v>44574</v>
      </c>
      <c r="D21" s="83">
        <v>1586480</v>
      </c>
      <c r="E21" s="84">
        <v>1589717.83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247</v>
      </c>
      <c r="B22" s="10">
        <v>44483</v>
      </c>
      <c r="C22" s="10">
        <v>44574</v>
      </c>
      <c r="D22" s="83">
        <v>160000</v>
      </c>
      <c r="E22" s="84">
        <v>160390.60999999999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248</v>
      </c>
      <c r="B23" s="10">
        <v>44483</v>
      </c>
      <c r="C23" s="10">
        <v>44574</v>
      </c>
      <c r="D23" s="83">
        <v>298644</v>
      </c>
      <c r="E23" s="84">
        <v>299008.94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249</v>
      </c>
      <c r="B24" s="10">
        <v>44483</v>
      </c>
      <c r="C24" s="10">
        <v>44574</v>
      </c>
      <c r="D24" s="83">
        <v>580050</v>
      </c>
      <c r="E24" s="84">
        <v>581089.04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250</v>
      </c>
      <c r="B25" s="10">
        <v>44483</v>
      </c>
      <c r="C25" s="10">
        <v>44574</v>
      </c>
      <c r="D25" s="83">
        <v>948600</v>
      </c>
      <c r="E25" s="84">
        <v>950258.72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 t="s">
        <v>251</v>
      </c>
      <c r="B26" s="10">
        <v>44483</v>
      </c>
      <c r="C26" s="10">
        <v>44574</v>
      </c>
      <c r="D26" s="83">
        <v>339200</v>
      </c>
      <c r="E26" s="84">
        <v>339842.93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">
        <v>252</v>
      </c>
      <c r="B27" s="10">
        <v>44532</v>
      </c>
      <c r="C27" s="10">
        <v>44665</v>
      </c>
      <c r="D27" s="83">
        <v>3873000</v>
      </c>
      <c r="E27" s="84">
        <v>3877440.42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">
        <v>253</v>
      </c>
      <c r="B28" s="10">
        <v>44532</v>
      </c>
      <c r="C28" s="10">
        <v>44665</v>
      </c>
      <c r="D28" s="83">
        <v>8623000</v>
      </c>
      <c r="E28" s="84">
        <v>8632886.3300000001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">
        <v>254</v>
      </c>
      <c r="B29" s="10">
        <v>44483</v>
      </c>
      <c r="C29" s="10">
        <v>44574</v>
      </c>
      <c r="D29" s="83">
        <v>1291240</v>
      </c>
      <c r="E29" s="84">
        <v>1293610.21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7" t="s">
        <v>255</v>
      </c>
      <c r="B30" s="10">
        <v>44539</v>
      </c>
      <c r="C30" s="10">
        <v>44574</v>
      </c>
      <c r="D30" s="83">
        <v>1704768.57</v>
      </c>
      <c r="E30" s="84">
        <v>1705443.99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7" t="s">
        <v>256</v>
      </c>
      <c r="B31" s="10">
        <v>44539</v>
      </c>
      <c r="C31" s="10">
        <v>44574</v>
      </c>
      <c r="D31" s="83">
        <v>5299168</v>
      </c>
      <c r="E31" s="84">
        <v>5303582.05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7" t="s">
        <v>257</v>
      </c>
      <c r="B32" s="10">
        <v>44539</v>
      </c>
      <c r="C32" s="10">
        <v>44574</v>
      </c>
      <c r="D32" s="83">
        <v>390183.87</v>
      </c>
      <c r="E32" s="84">
        <v>390338.61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7" t="s">
        <v>258</v>
      </c>
      <c r="B33" s="10">
        <v>44491</v>
      </c>
      <c r="C33" s="10">
        <v>44574</v>
      </c>
      <c r="D33" s="83">
        <v>20094709</v>
      </c>
      <c r="E33" s="84">
        <v>20123280.890000001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7" t="s">
        <v>259</v>
      </c>
      <c r="B34" s="10">
        <v>44483</v>
      </c>
      <c r="C34" s="10">
        <v>44574</v>
      </c>
      <c r="D34" s="83">
        <v>986550</v>
      </c>
      <c r="E34" s="84">
        <v>988177.42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260</v>
      </c>
      <c r="B35" s="10">
        <v>44483</v>
      </c>
      <c r="C35" s="10">
        <v>44574</v>
      </c>
      <c r="D35" s="83">
        <v>2970040</v>
      </c>
      <c r="E35" s="84">
        <v>2977290.73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261</v>
      </c>
      <c r="B36" s="10">
        <v>44487</v>
      </c>
      <c r="C36" s="10">
        <v>44574</v>
      </c>
      <c r="D36" s="83">
        <v>860537.27</v>
      </c>
      <c r="E36" s="84">
        <v>861807.61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262</v>
      </c>
      <c r="B37" s="10">
        <v>44539</v>
      </c>
      <c r="C37" s="10">
        <v>44574</v>
      </c>
      <c r="D37" s="83">
        <v>2202000</v>
      </c>
      <c r="E37" s="84">
        <v>2204044.23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263</v>
      </c>
      <c r="B38" s="10">
        <v>44539</v>
      </c>
      <c r="C38" s="10">
        <v>44574</v>
      </c>
      <c r="D38" s="83">
        <v>7198086</v>
      </c>
      <c r="E38" s="84">
        <v>7204195.2699999996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7" t="s">
        <v>264</v>
      </c>
      <c r="B39" s="10">
        <v>44539</v>
      </c>
      <c r="C39" s="10">
        <v>44574</v>
      </c>
      <c r="D39" s="83">
        <v>5248314</v>
      </c>
      <c r="E39" s="84">
        <v>5252814.51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2">
      <c r="A40" s="7" t="s">
        <v>265</v>
      </c>
      <c r="B40" s="10">
        <v>44483</v>
      </c>
      <c r="C40" s="10">
        <v>44574</v>
      </c>
      <c r="D40" s="83">
        <v>569000</v>
      </c>
      <c r="E40" s="84">
        <v>570389.1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2">
      <c r="A41" s="7" t="s">
        <v>266</v>
      </c>
      <c r="B41" s="10">
        <v>44539</v>
      </c>
      <c r="C41" s="10">
        <v>44574</v>
      </c>
      <c r="D41" s="83">
        <v>359495.76</v>
      </c>
      <c r="E41" s="84">
        <v>359638.35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2">
      <c r="A42" s="7" t="s">
        <v>267</v>
      </c>
      <c r="B42" s="10">
        <v>44483</v>
      </c>
      <c r="C42" s="10">
        <v>44665</v>
      </c>
      <c r="D42" s="83">
        <v>18611142</v>
      </c>
      <c r="E42" s="84">
        <v>18654893.27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2">
      <c r="A43" s="7" t="s">
        <v>268</v>
      </c>
      <c r="B43" s="10">
        <v>44483</v>
      </c>
      <c r="C43" s="10">
        <v>44665</v>
      </c>
      <c r="D43" s="83">
        <v>15616576</v>
      </c>
      <c r="E43" s="84">
        <v>15655572.24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7" t="s">
        <v>269</v>
      </c>
      <c r="B44" s="10">
        <v>44483</v>
      </c>
      <c r="C44" s="10">
        <v>44574</v>
      </c>
      <c r="D44" s="83">
        <v>4078270</v>
      </c>
      <c r="E44" s="84">
        <v>4089220.46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7" t="s">
        <v>270</v>
      </c>
      <c r="B45" s="10">
        <v>44483</v>
      </c>
      <c r="C45" s="10">
        <v>44665</v>
      </c>
      <c r="D45" s="83">
        <v>2360420</v>
      </c>
      <c r="E45" s="84">
        <v>2366112.2200000002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7" t="s">
        <v>271</v>
      </c>
      <c r="B46" s="10">
        <v>44483</v>
      </c>
      <c r="C46" s="10">
        <v>44574</v>
      </c>
      <c r="D46" s="83">
        <v>886860</v>
      </c>
      <c r="E46" s="84">
        <v>888623.36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272</v>
      </c>
      <c r="B47" s="10">
        <v>44539</v>
      </c>
      <c r="C47" s="10">
        <v>44574</v>
      </c>
      <c r="D47" s="83">
        <v>83044</v>
      </c>
      <c r="E47" s="84">
        <v>83099.929999999993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 t="s">
        <v>273</v>
      </c>
      <c r="B48" s="10">
        <v>44483</v>
      </c>
      <c r="C48" s="10">
        <v>44574</v>
      </c>
      <c r="D48" s="83">
        <v>8886078</v>
      </c>
      <c r="E48" s="84">
        <v>8915851.9199999999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">
        <v>92</v>
      </c>
      <c r="B49" s="10">
        <v>44561</v>
      </c>
      <c r="C49" s="10">
        <v>44561</v>
      </c>
      <c r="D49" s="83">
        <v>0</v>
      </c>
      <c r="E49" s="84">
        <v>0</v>
      </c>
      <c r="F49" s="85"/>
      <c r="G49" s="8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">
        <v>93</v>
      </c>
      <c r="B50" s="87">
        <v>44561</v>
      </c>
      <c r="C50" s="10">
        <v>44561</v>
      </c>
      <c r="D50" s="83">
        <v>28373801.050000001</v>
      </c>
      <c r="E50" s="83">
        <v>28373801.050000001</v>
      </c>
      <c r="F50" s="85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/>
      <c r="B51" s="7"/>
      <c r="C51" s="7"/>
      <c r="D51" s="7"/>
      <c r="E51" s="85"/>
      <c r="F51" s="85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7" t="str">
        <f>"MMF Unpaid Int Due to "&amp;MONTH($B$3)&amp;"/"&amp;DAY($B$3)</f>
        <v>MMF Unpaid Int Due to 12/31</v>
      </c>
      <c r="B52" s="7"/>
      <c r="C52" s="7" t="s">
        <v>94</v>
      </c>
      <c r="D52" s="88">
        <v>229.71</v>
      </c>
      <c r="E52" s="89">
        <v>229.71</v>
      </c>
      <c r="F52" s="85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95</v>
      </c>
      <c r="D53" s="88">
        <v>0.41</v>
      </c>
      <c r="E53" s="89">
        <v>0.41</v>
      </c>
      <c r="F53" s="85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96</v>
      </c>
      <c r="D54" s="88">
        <v>61.75</v>
      </c>
      <c r="E54" s="89">
        <v>61.75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13" t="str">
        <f>"MMF Unpaid Int Due to "&amp;MONTH($B$3)&amp;"/"&amp;DAY($B$3)</f>
        <v>MMF Unpaid Int Due to 12/31</v>
      </c>
      <c r="B55" s="13"/>
      <c r="C55" s="13" t="s">
        <v>97</v>
      </c>
      <c r="D55" s="90">
        <v>0.7</v>
      </c>
      <c r="E55" s="91">
        <v>0.7</v>
      </c>
      <c r="F55" s="85"/>
      <c r="G55" s="23"/>
      <c r="H55" s="13"/>
      <c r="I55" s="7"/>
      <c r="J55" s="7"/>
      <c r="K55" s="7"/>
      <c r="L55" s="92"/>
      <c r="M55" s="7"/>
      <c r="N55" s="7"/>
      <c r="O55" s="7"/>
      <c r="P55" s="7"/>
      <c r="Q55" s="7"/>
      <c r="R55" s="7"/>
      <c r="S55" s="25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9" t="s">
        <v>98</v>
      </c>
      <c r="B56" s="9"/>
      <c r="C56" s="9"/>
      <c r="D56" s="9"/>
      <c r="E56" s="93">
        <f>SUM(E10:E55)</f>
        <v>206168402.65000001</v>
      </c>
      <c r="F56" s="93"/>
      <c r="G56" s="94"/>
      <c r="H56" s="9"/>
      <c r="I56" s="9"/>
      <c r="J56" s="9"/>
      <c r="K56" s="9"/>
      <c r="L56" s="93"/>
      <c r="M56" s="9"/>
      <c r="N56" s="9"/>
      <c r="O56" s="7"/>
      <c r="P56" s="7"/>
      <c r="Q56" s="7"/>
      <c r="R56" s="7"/>
      <c r="S56" s="25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9"/>
      <c r="B57" s="9"/>
      <c r="C57" s="9"/>
      <c r="D57" s="9"/>
      <c r="E57" s="93"/>
      <c r="F57" s="93"/>
      <c r="G57" s="94"/>
      <c r="H57" s="9"/>
      <c r="I57" s="9"/>
      <c r="J57" s="9"/>
      <c r="K57" s="9"/>
      <c r="L57" s="93"/>
      <c r="M57" s="9"/>
      <c r="N57" s="9"/>
      <c r="O57" s="7"/>
      <c r="P57" s="7"/>
      <c r="Q57" s="7"/>
      <c r="R57" s="7"/>
      <c r="S57" s="25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9"/>
      <c r="B58" s="126" t="s">
        <v>99</v>
      </c>
      <c r="C58" s="127"/>
      <c r="D58" s="127"/>
      <c r="E58" s="128"/>
      <c r="F58" s="93"/>
      <c r="G58" s="94"/>
      <c r="H58" s="9"/>
      <c r="I58" s="9"/>
      <c r="J58" s="9"/>
      <c r="K58" s="9"/>
      <c r="L58" s="93"/>
      <c r="M58" s="9"/>
      <c r="N58" s="9"/>
      <c r="O58" s="7"/>
      <c r="P58" s="7"/>
      <c r="Q58" s="7"/>
      <c r="R58" s="7"/>
      <c r="S58" s="25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15" t="s">
        <v>1</v>
      </c>
      <c r="B59" s="15" t="s">
        <v>2</v>
      </c>
      <c r="C59" s="15" t="s">
        <v>3</v>
      </c>
      <c r="D59" s="15" t="s">
        <v>12</v>
      </c>
      <c r="E59" s="15" t="s">
        <v>100</v>
      </c>
      <c r="F59" s="41"/>
      <c r="G59" s="23"/>
      <c r="H59" s="41"/>
      <c r="I59" s="41"/>
      <c r="J59" s="41"/>
      <c r="K59" s="41"/>
      <c r="L59" s="41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7" t="s">
        <v>101</v>
      </c>
      <c r="B60" s="41"/>
      <c r="C60" s="10">
        <f>$B$3</f>
        <v>44561</v>
      </c>
      <c r="D60" s="83">
        <v>0</v>
      </c>
      <c r="E60" s="83">
        <v>0</v>
      </c>
      <c r="F60" s="41"/>
      <c r="G60" s="23"/>
      <c r="H60" s="39"/>
      <c r="I60" s="41"/>
      <c r="J60" s="41"/>
      <c r="K60" s="41"/>
      <c r="L60" s="41"/>
      <c r="M60" s="7"/>
      <c r="N60" s="7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7" t="s">
        <v>102</v>
      </c>
      <c r="B61" s="41"/>
      <c r="C61" s="10">
        <f>$B$3</f>
        <v>44561</v>
      </c>
      <c r="D61" s="83">
        <v>0</v>
      </c>
      <c r="E61" s="83">
        <v>0</v>
      </c>
      <c r="F61" s="41"/>
      <c r="G61" s="23"/>
      <c r="H61" s="39"/>
      <c r="I61" s="41"/>
      <c r="J61" s="41"/>
      <c r="K61" s="41"/>
      <c r="L61" s="41"/>
      <c r="M61" s="7"/>
      <c r="N61" s="7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2">
      <c r="A62" s="7" t="s">
        <v>103</v>
      </c>
      <c r="B62" s="41"/>
      <c r="C62" s="10">
        <f>$B$3</f>
        <v>44561</v>
      </c>
      <c r="D62" s="83">
        <v>0</v>
      </c>
      <c r="E62" s="83">
        <v>0</v>
      </c>
      <c r="F62" s="41"/>
      <c r="G62" s="23"/>
      <c r="H62" s="39"/>
      <c r="I62" s="41"/>
      <c r="J62" s="41"/>
      <c r="K62" s="41"/>
      <c r="L62" s="41"/>
      <c r="M62" s="7"/>
      <c r="N62" s="7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2">
      <c r="A63" s="7" t="s">
        <v>104</v>
      </c>
      <c r="B63" s="41"/>
      <c r="C63" s="10">
        <f>$B$3</f>
        <v>44561</v>
      </c>
      <c r="D63" s="83">
        <v>2800655.8500999999</v>
      </c>
      <c r="E63" s="83">
        <v>2800655.8500999999</v>
      </c>
      <c r="F63" s="41"/>
      <c r="G63" s="23"/>
      <c r="H63" s="39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2">
      <c r="A64" s="9" t="s">
        <v>13</v>
      </c>
      <c r="B64" s="9"/>
      <c r="C64" s="9"/>
      <c r="D64" s="9"/>
      <c r="E64" s="93">
        <f>SUM(E60:E63)</f>
        <v>2800655.8500999999</v>
      </c>
      <c r="F64" s="85"/>
      <c r="G64" s="23"/>
      <c r="H64" s="7"/>
      <c r="I64" s="7"/>
      <c r="J64" s="7"/>
      <c r="K64" s="7"/>
      <c r="L64" s="95"/>
      <c r="M64" s="7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thickBot="1" x14ac:dyDescent="0.25">
      <c r="A65" s="9"/>
      <c r="B65" s="9"/>
      <c r="C65" s="9"/>
      <c r="D65" s="9"/>
      <c r="E65" s="93"/>
      <c r="F65" s="85"/>
      <c r="G65" s="23"/>
      <c r="H65" s="7"/>
      <c r="I65" s="7"/>
      <c r="J65" s="7"/>
      <c r="K65" s="7"/>
      <c r="L65" s="95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thickBot="1" x14ac:dyDescent="0.25">
      <c r="A66" s="9" t="s">
        <v>105</v>
      </c>
      <c r="B66" s="9"/>
      <c r="C66" s="9"/>
      <c r="D66" s="9"/>
      <c r="E66" s="96">
        <f>E56+E64</f>
        <v>208969058.50010002</v>
      </c>
      <c r="F66" s="85"/>
      <c r="G66" s="23"/>
      <c r="H66" s="9"/>
      <c r="I66" s="9"/>
      <c r="J66" s="9"/>
      <c r="K66" s="9"/>
      <c r="L66" s="96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thickBot="1" x14ac:dyDescent="0.25">
      <c r="A67" s="26"/>
      <c r="B67" s="26"/>
      <c r="C67" s="26"/>
      <c r="D67" s="26"/>
      <c r="E67" s="97"/>
      <c r="F67" s="98"/>
      <c r="G67" s="29"/>
      <c r="H67" s="30"/>
      <c r="I67" s="30"/>
      <c r="J67" s="30"/>
      <c r="K67" s="30"/>
      <c r="L67" s="99"/>
      <c r="M67" s="30"/>
      <c r="N67" s="30"/>
      <c r="O67" s="30"/>
      <c r="P67" s="30"/>
      <c r="Q67" s="30"/>
      <c r="R67" s="30"/>
      <c r="S67" s="30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thickTop="1" x14ac:dyDescent="0.2">
      <c r="A68" s="9"/>
      <c r="B68" s="9"/>
      <c r="C68" s="9"/>
      <c r="D68" s="9"/>
      <c r="E68" s="100"/>
      <c r="F68" s="85"/>
      <c r="G68" s="23"/>
      <c r="H68" s="7"/>
      <c r="I68" s="7"/>
      <c r="J68" s="7"/>
      <c r="K68" s="7"/>
      <c r="L68" s="95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2">
      <c r="A69" s="16" t="s">
        <v>6</v>
      </c>
      <c r="B69" s="9"/>
      <c r="C69" s="9"/>
      <c r="D69" s="9"/>
      <c r="E69" s="100"/>
      <c r="F69" s="85"/>
      <c r="G69" s="23"/>
      <c r="H69" s="1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2">
      <c r="A70" s="9"/>
      <c r="B70" s="9"/>
      <c r="C70" s="9"/>
      <c r="D70" s="9"/>
      <c r="E70" s="100"/>
      <c r="F70" s="85"/>
      <c r="G70" s="23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2">
      <c r="A71" s="15" t="str">
        <f>"Accruals since "&amp;MONTH(B5)&amp;"/"&amp;DAY(B5)</f>
        <v>Accruals since 12/31</v>
      </c>
      <c r="B71" s="13" t="s">
        <v>106</v>
      </c>
      <c r="C71" s="15"/>
      <c r="D71" s="15"/>
      <c r="E71" s="15" t="s">
        <v>12</v>
      </c>
      <c r="F71" s="85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7" t="s">
        <v>11</v>
      </c>
      <c r="B72" s="101">
        <v>2558.1799999999998</v>
      </c>
      <c r="C72" s="9"/>
      <c r="D72" s="9"/>
      <c r="E72" s="85">
        <f>+B72*($B$3-$B$5)</f>
        <v>0</v>
      </c>
      <c r="F72" s="85"/>
      <c r="G72" s="23"/>
      <c r="H72" s="7"/>
      <c r="I72" s="7"/>
      <c r="J72" s="41"/>
      <c r="K72" s="7"/>
      <c r="L72" s="102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 t="s">
        <v>36</v>
      </c>
      <c r="B73" s="101">
        <v>0</v>
      </c>
      <c r="C73" s="9"/>
      <c r="D73" s="9"/>
      <c r="E73" s="85">
        <f t="shared" ref="E73:E78" si="0">+B73*($B$3-$B$5)</f>
        <v>0</v>
      </c>
      <c r="F73" s="85"/>
      <c r="G73" s="23"/>
      <c r="H73" s="7"/>
      <c r="I73" s="7"/>
      <c r="J73" s="41"/>
      <c r="K73" s="7"/>
      <c r="L73" s="102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 t="s">
        <v>7</v>
      </c>
      <c r="B74" s="103">
        <v>155.02000000000001</v>
      </c>
      <c r="C74" s="9"/>
      <c r="D74" s="9"/>
      <c r="E74" s="85">
        <f t="shared" si="0"/>
        <v>0</v>
      </c>
      <c r="F74" s="85"/>
      <c r="G74" s="23"/>
      <c r="H74" s="7"/>
      <c r="I74" s="95"/>
      <c r="J74" s="39"/>
      <c r="K74" s="102"/>
      <c r="L74" s="104"/>
      <c r="M74" s="105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 t="s">
        <v>9</v>
      </c>
      <c r="B75" s="103">
        <v>51.53</v>
      </c>
      <c r="C75" s="9"/>
      <c r="D75" s="9"/>
      <c r="E75" s="85">
        <f t="shared" si="0"/>
        <v>0</v>
      </c>
      <c r="F75" s="85"/>
      <c r="G75" s="23"/>
      <c r="H75" s="7"/>
      <c r="I75" s="95"/>
      <c r="J75" s="39"/>
      <c r="K75" s="102"/>
      <c r="L75" s="102"/>
      <c r="M75" s="106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7" t="s">
        <v>8</v>
      </c>
      <c r="B76" s="103">
        <v>28.35</v>
      </c>
      <c r="C76" s="9"/>
      <c r="D76" s="9"/>
      <c r="E76" s="85">
        <f t="shared" si="0"/>
        <v>0</v>
      </c>
      <c r="F76" s="85"/>
      <c r="G76" s="23"/>
      <c r="H76" s="7"/>
      <c r="I76" s="95"/>
      <c r="J76" s="39"/>
      <c r="K76" s="102"/>
      <c r="L76" s="102"/>
      <c r="M76" s="106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 t="s">
        <v>10</v>
      </c>
      <c r="B77" s="103">
        <v>2.06</v>
      </c>
      <c r="C77" s="9"/>
      <c r="D77" s="9"/>
      <c r="E77" s="85">
        <f t="shared" si="0"/>
        <v>0</v>
      </c>
      <c r="F77" s="85"/>
      <c r="G77" s="23"/>
      <c r="H77" s="7"/>
      <c r="I77" s="95"/>
      <c r="J77" s="39"/>
      <c r="K77" s="102"/>
      <c r="L77" s="102"/>
      <c r="M77" s="10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7" t="s">
        <v>42</v>
      </c>
      <c r="B78" s="103">
        <v>2.31</v>
      </c>
      <c r="C78" s="9"/>
      <c r="D78" s="9"/>
      <c r="E78" s="85">
        <f t="shared" si="0"/>
        <v>0</v>
      </c>
      <c r="F78" s="85"/>
      <c r="G78" s="23"/>
      <c r="H78" s="7"/>
      <c r="I78" s="95"/>
      <c r="J78" s="39"/>
      <c r="K78" s="102"/>
      <c r="L78" s="102"/>
      <c r="M78" s="10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108" t="str">
        <f>"TOTAL Liabilities Accrued since "&amp;MONTH(B5)&amp;"/"&amp;DAY(B5)</f>
        <v>TOTAL Liabilities Accrued since 12/31</v>
      </c>
      <c r="B79" s="109"/>
      <c r="C79" s="109"/>
      <c r="D79" s="109"/>
      <c r="E79" s="110">
        <f>SUM(E72:E78)</f>
        <v>0</v>
      </c>
      <c r="F79" s="85"/>
      <c r="G79" s="23"/>
      <c r="H79" s="7"/>
      <c r="I79" s="7"/>
      <c r="J79" s="39"/>
      <c r="K79" s="7"/>
      <c r="L79" s="102"/>
      <c r="M79" s="105"/>
      <c r="N79" s="7"/>
      <c r="O79" s="7"/>
      <c r="P79" s="7"/>
      <c r="Q79" s="7"/>
      <c r="R79" s="41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7"/>
      <c r="B80" s="7"/>
      <c r="C80" s="7"/>
      <c r="D80" s="7"/>
      <c r="E80" s="85"/>
      <c r="F80" s="85"/>
      <c r="G80" s="23"/>
      <c r="H80" s="7"/>
      <c r="I80" s="7"/>
      <c r="J80" s="7"/>
      <c r="K80" s="7"/>
      <c r="L80" s="105"/>
      <c r="M80" s="7"/>
      <c r="N80" s="7"/>
      <c r="O80" s="7"/>
      <c r="P80" s="7"/>
      <c r="Q80" s="7"/>
      <c r="R80" s="41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111" t="s">
        <v>107</v>
      </c>
      <c r="B81" s="13"/>
      <c r="C81" s="13"/>
      <c r="D81" s="13"/>
      <c r="E81" s="112" t="s">
        <v>108</v>
      </c>
      <c r="F81" s="85"/>
      <c r="G81" s="23"/>
      <c r="H81" s="7"/>
      <c r="I81" s="95"/>
      <c r="J81" s="7"/>
      <c r="K81" s="7"/>
      <c r="L81" s="7"/>
      <c r="M81" s="7"/>
      <c r="N81" s="7"/>
      <c r="O81" s="7"/>
      <c r="P81" s="7"/>
      <c r="Q81" s="7"/>
      <c r="R81" s="41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7" t="s">
        <v>11</v>
      </c>
      <c r="B82" s="113">
        <v>0</v>
      </c>
      <c r="C82" s="7"/>
      <c r="D82" s="7"/>
      <c r="E82" s="114">
        <v>0</v>
      </c>
      <c r="F82" s="85"/>
      <c r="G82" s="23"/>
      <c r="H82" s="41"/>
      <c r="I82" s="7"/>
      <c r="J82" s="7"/>
      <c r="K82" s="115"/>
      <c r="L82" s="41"/>
      <c r="M82" s="7"/>
      <c r="N82" s="7"/>
      <c r="O82" s="7"/>
      <c r="P82" s="7"/>
      <c r="Q82" s="7"/>
      <c r="R82" s="41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7" t="s">
        <v>36</v>
      </c>
      <c r="B83" s="113">
        <v>0</v>
      </c>
      <c r="C83" s="7"/>
      <c r="D83" s="7"/>
      <c r="E83" s="114">
        <v>0</v>
      </c>
      <c r="F83" s="85"/>
      <c r="G83" s="23"/>
      <c r="H83" s="41"/>
      <c r="I83" s="7"/>
      <c r="J83" s="7"/>
      <c r="K83" s="115"/>
      <c r="L83" s="41"/>
      <c r="M83" s="7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 t="s">
        <v>7</v>
      </c>
      <c r="B84" s="116">
        <v>0</v>
      </c>
      <c r="C84" s="7"/>
      <c r="D84" s="7"/>
      <c r="E84" s="114">
        <v>0</v>
      </c>
      <c r="F84" s="85"/>
      <c r="G84" s="23"/>
      <c r="H84" s="117"/>
      <c r="I84" s="95"/>
      <c r="J84" s="7"/>
      <c r="K84" s="115"/>
      <c r="L84" s="41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 t="s">
        <v>9</v>
      </c>
      <c r="B85" s="116">
        <v>0</v>
      </c>
      <c r="C85" s="7"/>
      <c r="D85" s="7"/>
      <c r="E85" s="114">
        <v>0</v>
      </c>
      <c r="F85" s="85"/>
      <c r="G85" s="23"/>
      <c r="H85" s="41"/>
      <c r="I85" s="95"/>
      <c r="J85" s="7"/>
      <c r="K85" s="115"/>
      <c r="L85" s="41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7" t="s">
        <v>8</v>
      </c>
      <c r="B86" s="116">
        <v>0</v>
      </c>
      <c r="C86" s="7"/>
      <c r="D86" s="7"/>
      <c r="E86" s="114">
        <v>0</v>
      </c>
      <c r="F86" s="85"/>
      <c r="G86" s="23"/>
      <c r="H86" s="7"/>
      <c r="I86" s="95"/>
      <c r="J86" s="7"/>
      <c r="K86" s="115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7" t="s">
        <v>10</v>
      </c>
      <c r="B87" s="116">
        <v>0</v>
      </c>
      <c r="C87" s="7"/>
      <c r="D87" s="7"/>
      <c r="E87" s="114">
        <v>0</v>
      </c>
      <c r="F87" s="85"/>
      <c r="G87" s="23"/>
      <c r="H87" s="41"/>
      <c r="I87" s="95"/>
      <c r="J87" s="7"/>
      <c r="K87" s="115"/>
      <c r="L87" s="7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 t="s">
        <v>42</v>
      </c>
      <c r="B88" s="116">
        <v>0</v>
      </c>
      <c r="C88" s="7"/>
      <c r="D88" s="7"/>
      <c r="E88" s="114">
        <v>0</v>
      </c>
      <c r="F88" s="85"/>
      <c r="G88" s="23"/>
      <c r="H88" s="41"/>
      <c r="I88" s="95"/>
      <c r="J88" s="7"/>
      <c r="K88" s="115"/>
      <c r="L88" s="7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108" t="str">
        <f>"TOTAL Liabilities Accrued as of "&amp;MONTH(B5)&amp;"/"&amp;DAY(B5)</f>
        <v>TOTAL Liabilities Accrued as of 12/31</v>
      </c>
      <c r="B89" s="109"/>
      <c r="C89" s="109"/>
      <c r="D89" s="109"/>
      <c r="E89" s="110">
        <f>SUM(E82:E88)</f>
        <v>0</v>
      </c>
      <c r="F89" s="93"/>
      <c r="G89" s="23"/>
      <c r="H89" s="41"/>
      <c r="I89" s="41"/>
      <c r="J89" s="39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9"/>
      <c r="B90" s="7"/>
      <c r="C90" s="7"/>
      <c r="D90" s="7"/>
      <c r="E90" s="93"/>
      <c r="F90" s="93"/>
      <c r="G90" s="23"/>
      <c r="H90" s="41"/>
      <c r="I90" s="41"/>
      <c r="J90" s="39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7" t="s">
        <v>109</v>
      </c>
      <c r="B91" s="7"/>
      <c r="C91" s="7"/>
      <c r="D91" s="7"/>
      <c r="E91" s="118">
        <v>2800655.8500999999</v>
      </c>
      <c r="F91" s="85"/>
      <c r="G91" s="23"/>
      <c r="H91" s="41"/>
      <c r="I91" s="41"/>
      <c r="J91" s="41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2">
      <c r="A92" s="7" t="s">
        <v>110</v>
      </c>
      <c r="B92" s="7"/>
      <c r="C92" s="7"/>
      <c r="D92" s="7"/>
      <c r="E92" s="119">
        <v>0</v>
      </c>
      <c r="F92" s="85"/>
      <c r="G92" s="23"/>
      <c r="H92" s="41"/>
      <c r="I92" s="41"/>
      <c r="J92" s="41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2">
      <c r="A93" s="41"/>
      <c r="B93" s="7"/>
      <c r="C93" s="7"/>
      <c r="D93" s="7"/>
      <c r="E93" s="85"/>
      <c r="F93" s="85"/>
      <c r="G93" s="23"/>
      <c r="H93" s="41"/>
      <c r="I93" s="41"/>
      <c r="J93" s="41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9" t="s">
        <v>111</v>
      </c>
      <c r="B94" s="7"/>
      <c r="C94" s="7"/>
      <c r="D94" s="7"/>
      <c r="E94" s="120">
        <f>E79+E89+E91+E92</f>
        <v>2800655.8500999999</v>
      </c>
      <c r="F94" s="85"/>
      <c r="G94" s="23"/>
      <c r="H94" s="9"/>
      <c r="I94" s="7"/>
      <c r="J94" s="7"/>
      <c r="K94" s="7"/>
      <c r="L94" s="93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thickBot="1" x14ac:dyDescent="0.25">
      <c r="A95" s="9"/>
      <c r="B95" s="7"/>
      <c r="C95" s="7"/>
      <c r="D95" s="7"/>
      <c r="E95" s="85"/>
      <c r="F95" s="85"/>
      <c r="G95" s="2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thickBot="1" x14ac:dyDescent="0.25">
      <c r="A96" s="9" t="s">
        <v>112</v>
      </c>
      <c r="B96" s="7"/>
      <c r="C96" s="7"/>
      <c r="D96" s="7"/>
      <c r="E96" s="96">
        <f>E66-E94</f>
        <v>206168402.65000001</v>
      </c>
      <c r="F96" s="100"/>
      <c r="G96" s="23"/>
      <c r="H96" s="9"/>
      <c r="I96" s="7"/>
      <c r="J96" s="7"/>
      <c r="K96" s="7"/>
      <c r="L96" s="96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2">
      <c r="A97" s="9"/>
      <c r="B97" s="7"/>
      <c r="C97" s="7"/>
      <c r="D97" s="7"/>
      <c r="E97" s="85"/>
      <c r="F97" s="85"/>
      <c r="G97" s="2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7"/>
      <c r="B98" s="7"/>
      <c r="C98" s="7"/>
      <c r="D98" s="25"/>
      <c r="E98" s="85"/>
      <c r="F98" s="85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7"/>
      <c r="C100" s="7"/>
      <c r="D100" s="7"/>
      <c r="E100" s="121"/>
      <c r="F100" s="8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7"/>
      <c r="C101" s="7"/>
      <c r="D101" s="7"/>
      <c r="E101" s="85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7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7"/>
      <c r="C103" s="7"/>
      <c r="D103" s="41"/>
      <c r="E103" s="39"/>
      <c r="F103" s="85"/>
      <c r="G103" s="7"/>
      <c r="H103" s="93"/>
      <c r="I103" s="7"/>
      <c r="J103" s="7"/>
      <c r="K103" s="7"/>
      <c r="L103" s="95"/>
      <c r="M103" s="122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25"/>
      <c r="C104" s="7"/>
      <c r="D104" s="7"/>
      <c r="E104" s="85"/>
      <c r="F104" s="85"/>
      <c r="G104" s="7"/>
      <c r="H104" s="93"/>
      <c r="I104" s="7"/>
      <c r="J104" s="7"/>
      <c r="K104" s="7"/>
      <c r="L104" s="95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7"/>
      <c r="B105" s="25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85"/>
      <c r="F107" s="8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123"/>
      <c r="B108" s="25"/>
      <c r="C108" s="7"/>
      <c r="D108" s="7"/>
      <c r="E108" s="85"/>
      <c r="F108" s="8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41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58:E5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5A17-60AB-4831-9EFA-5B4DEF6D1E2C}">
  <sheetPr codeName="Sheet8"/>
  <dimension ref="A1:BE503"/>
  <sheetViews>
    <sheetView showGridLines="0" zoomScale="80" zoomScaleNormal="80" workbookViewId="0">
      <selection activeCell="U10" sqref="U10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5.140625" style="61" bestFit="1" customWidth="1"/>
    <col min="19" max="19" width="13.140625" style="61" bestFit="1" customWidth="1"/>
    <col min="20" max="20" width="14.140625" style="61" bestFit="1" customWidth="1"/>
    <col min="21" max="21" width="18.42578125" style="61" bestFit="1" customWidth="1"/>
    <col min="22" max="22" width="8.710937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196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454438928.84000003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44483</v>
      </c>
      <c r="C4" s="5"/>
      <c r="D4" s="5"/>
      <c r="E4" s="5"/>
      <c r="F4" s="5"/>
      <c r="G4" s="5"/>
      <c r="H4" s="74">
        <f>+E93</f>
        <v>414959740.55000001</v>
      </c>
      <c r="I4" s="75" t="s">
        <v>47</v>
      </c>
      <c r="J4" s="5"/>
      <c r="K4" s="76" t="s">
        <v>48</v>
      </c>
      <c r="L4" s="77">
        <v>1.0965160297622807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5.8000012711852868E-3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197</v>
      </c>
      <c r="B10" s="10">
        <v>44539</v>
      </c>
      <c r="C10" s="10">
        <v>44574</v>
      </c>
      <c r="D10" s="83">
        <v>5111925</v>
      </c>
      <c r="E10" s="84">
        <v>5114430.41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414959740.55000001</v>
      </c>
      <c r="S10" s="135">
        <f>D60</f>
        <v>5473442.6523000011</v>
      </c>
      <c r="T10" s="135">
        <f>E76+E86</f>
        <v>14026.75</v>
      </c>
      <c r="U10" s="135">
        <f>SUM(D46:D47,D57:D58,D60)</f>
        <v>9565254.5023000017</v>
      </c>
      <c r="V10" s="135">
        <v>0</v>
      </c>
      <c r="W10" s="136">
        <f>D59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198</v>
      </c>
      <c r="B11" s="10">
        <v>44482</v>
      </c>
      <c r="C11" s="10">
        <v>44574</v>
      </c>
      <c r="D11" s="83">
        <v>106400</v>
      </c>
      <c r="E11" s="84">
        <v>106721.46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199</v>
      </c>
      <c r="B12" s="10">
        <v>44483</v>
      </c>
      <c r="C12" s="10">
        <v>44574</v>
      </c>
      <c r="D12" s="83">
        <v>23336275</v>
      </c>
      <c r="E12" s="84">
        <v>23403739.16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200</v>
      </c>
      <c r="B13" s="10">
        <v>44539</v>
      </c>
      <c r="C13" s="10">
        <v>44574</v>
      </c>
      <c r="D13" s="83">
        <v>2050620</v>
      </c>
      <c r="E13" s="84">
        <v>2051750.35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201</v>
      </c>
      <c r="B14" s="10">
        <v>44539</v>
      </c>
      <c r="C14" s="10">
        <v>44574</v>
      </c>
      <c r="D14" s="83">
        <v>78000</v>
      </c>
      <c r="E14" s="84">
        <v>78043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202</v>
      </c>
      <c r="B15" s="10">
        <v>44539</v>
      </c>
      <c r="C15" s="10">
        <v>44574</v>
      </c>
      <c r="D15" s="83">
        <v>610155</v>
      </c>
      <c r="E15" s="84">
        <v>610545.03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203</v>
      </c>
      <c r="B16" s="10">
        <v>44483</v>
      </c>
      <c r="C16" s="10">
        <v>44574</v>
      </c>
      <c r="D16" s="83">
        <v>151733015</v>
      </c>
      <c r="E16" s="84">
        <v>151922307.38999999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204</v>
      </c>
      <c r="B17" s="10">
        <v>44483</v>
      </c>
      <c r="C17" s="10">
        <v>44574</v>
      </c>
      <c r="D17" s="83">
        <v>5215405</v>
      </c>
      <c r="E17" s="84">
        <v>5225803.67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205</v>
      </c>
      <c r="B18" s="10">
        <v>44483</v>
      </c>
      <c r="C18" s="10">
        <v>44574</v>
      </c>
      <c r="D18" s="83">
        <v>2040700</v>
      </c>
      <c r="E18" s="84">
        <v>2044463.13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206</v>
      </c>
      <c r="B19" s="10">
        <v>44539</v>
      </c>
      <c r="C19" s="10">
        <v>44574</v>
      </c>
      <c r="D19" s="83">
        <v>235755</v>
      </c>
      <c r="E19" s="84">
        <v>235906.56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207</v>
      </c>
      <c r="B20" s="10">
        <v>44489</v>
      </c>
      <c r="C20" s="10">
        <v>44574</v>
      </c>
      <c r="D20" s="83">
        <v>1204000</v>
      </c>
      <c r="E20" s="84">
        <v>1205758.71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208</v>
      </c>
      <c r="B21" s="10">
        <v>44483</v>
      </c>
      <c r="C21" s="10">
        <v>44574</v>
      </c>
      <c r="D21" s="83">
        <v>640000</v>
      </c>
      <c r="E21" s="84">
        <v>641562.43000000005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209</v>
      </c>
      <c r="B22" s="10">
        <v>44483</v>
      </c>
      <c r="C22" s="10">
        <v>44574</v>
      </c>
      <c r="D22" s="83">
        <v>1963730</v>
      </c>
      <c r="E22" s="84">
        <v>1965972.51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210</v>
      </c>
      <c r="B23" s="10">
        <v>44483</v>
      </c>
      <c r="C23" s="10">
        <v>44574</v>
      </c>
      <c r="D23" s="83">
        <v>3286950</v>
      </c>
      <c r="E23" s="84">
        <v>3292837.89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211</v>
      </c>
      <c r="B24" s="10">
        <v>44483</v>
      </c>
      <c r="C24" s="10">
        <v>44574</v>
      </c>
      <c r="D24" s="83">
        <v>3794400</v>
      </c>
      <c r="E24" s="84">
        <v>3801034.87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212</v>
      </c>
      <c r="B25" s="10">
        <v>44483</v>
      </c>
      <c r="C25" s="10">
        <v>44574</v>
      </c>
      <c r="D25" s="83">
        <v>1356800</v>
      </c>
      <c r="E25" s="84">
        <v>1359371.71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 t="s">
        <v>213</v>
      </c>
      <c r="B26" s="10">
        <v>44532</v>
      </c>
      <c r="C26" s="10">
        <v>44574</v>
      </c>
      <c r="D26" s="83">
        <v>2854000</v>
      </c>
      <c r="E26" s="84">
        <v>2855940.4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">
        <v>214</v>
      </c>
      <c r="B27" s="10">
        <v>44532</v>
      </c>
      <c r="C27" s="10">
        <v>44574</v>
      </c>
      <c r="D27" s="83">
        <v>6353000</v>
      </c>
      <c r="E27" s="84">
        <v>6357319.3300000001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">
        <v>215</v>
      </c>
      <c r="B28" s="10">
        <v>44557</v>
      </c>
      <c r="C28" s="10">
        <v>44574</v>
      </c>
      <c r="D28" s="83">
        <v>1944000</v>
      </c>
      <c r="E28" s="84">
        <v>1944221.78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">
        <v>216</v>
      </c>
      <c r="B29" s="10">
        <v>44539</v>
      </c>
      <c r="C29" s="10">
        <v>44574</v>
      </c>
      <c r="D29" s="83">
        <v>12785764.289999999</v>
      </c>
      <c r="E29" s="84">
        <v>12790829.939999999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7" t="s">
        <v>217</v>
      </c>
      <c r="B30" s="10">
        <v>44539</v>
      </c>
      <c r="C30" s="10">
        <v>44574</v>
      </c>
      <c r="D30" s="83">
        <v>286260</v>
      </c>
      <c r="E30" s="84">
        <v>286452.78000000003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7" t="s">
        <v>218</v>
      </c>
      <c r="B31" s="10">
        <v>44539</v>
      </c>
      <c r="C31" s="10">
        <v>44574</v>
      </c>
      <c r="D31" s="83">
        <v>2926379.04</v>
      </c>
      <c r="E31" s="84">
        <v>2927539.56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7" t="s">
        <v>219</v>
      </c>
      <c r="B32" s="10">
        <v>44491</v>
      </c>
      <c r="C32" s="10">
        <v>44574</v>
      </c>
      <c r="D32" s="83">
        <v>107441630</v>
      </c>
      <c r="E32" s="84">
        <v>107585358.48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7" t="s">
        <v>220</v>
      </c>
      <c r="B33" s="10">
        <v>44483</v>
      </c>
      <c r="C33" s="10">
        <v>44574</v>
      </c>
      <c r="D33" s="83">
        <v>4452450</v>
      </c>
      <c r="E33" s="84">
        <v>4459756.82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7" t="s">
        <v>221</v>
      </c>
      <c r="B34" s="10">
        <v>44487</v>
      </c>
      <c r="C34" s="10">
        <v>44574</v>
      </c>
      <c r="D34" s="83">
        <v>3561500</v>
      </c>
      <c r="E34" s="84">
        <v>3567217.81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222</v>
      </c>
      <c r="B35" s="10">
        <v>44539</v>
      </c>
      <c r="C35" s="10">
        <v>44574</v>
      </c>
      <c r="D35" s="83">
        <v>1718145</v>
      </c>
      <c r="E35" s="84">
        <v>1719352.9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223</v>
      </c>
      <c r="B36" s="10">
        <v>44539</v>
      </c>
      <c r="C36" s="10">
        <v>44574</v>
      </c>
      <c r="D36" s="83">
        <v>992355</v>
      </c>
      <c r="E36" s="84">
        <v>993075.69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224</v>
      </c>
      <c r="B37" s="10">
        <v>44483</v>
      </c>
      <c r="C37" s="10">
        <v>44574</v>
      </c>
      <c r="D37" s="83">
        <v>2276000</v>
      </c>
      <c r="E37" s="84">
        <v>2281556.38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225</v>
      </c>
      <c r="B38" s="10">
        <v>44539</v>
      </c>
      <c r="C38" s="10">
        <v>44574</v>
      </c>
      <c r="D38" s="83">
        <v>2696218.2</v>
      </c>
      <c r="E38" s="84">
        <v>2697287.62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7" t="s">
        <v>226</v>
      </c>
      <c r="B39" s="10">
        <v>44483</v>
      </c>
      <c r="C39" s="10">
        <v>44574</v>
      </c>
      <c r="D39" s="83">
        <v>24209915</v>
      </c>
      <c r="E39" s="84">
        <v>24261785.010000002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2">
      <c r="A40" s="7" t="s">
        <v>227</v>
      </c>
      <c r="B40" s="10">
        <v>44483</v>
      </c>
      <c r="C40" s="10">
        <v>44574</v>
      </c>
      <c r="D40" s="83">
        <v>16002245</v>
      </c>
      <c r="E40" s="84">
        <v>16036545.74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2">
      <c r="A41" s="7" t="s">
        <v>228</v>
      </c>
      <c r="B41" s="10">
        <v>44483</v>
      </c>
      <c r="C41" s="10">
        <v>44574</v>
      </c>
      <c r="D41" s="83">
        <v>4307550</v>
      </c>
      <c r="E41" s="84">
        <v>4317818.1100000003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2">
      <c r="A42" s="7" t="s">
        <v>229</v>
      </c>
      <c r="B42" s="10">
        <v>44483</v>
      </c>
      <c r="C42" s="10">
        <v>44574</v>
      </c>
      <c r="D42" s="83">
        <v>3454400</v>
      </c>
      <c r="E42" s="84">
        <v>3463328.67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2">
      <c r="A43" s="7" t="s">
        <v>230</v>
      </c>
      <c r="B43" s="10">
        <v>44498</v>
      </c>
      <c r="C43" s="10">
        <v>44574</v>
      </c>
      <c r="D43" s="83">
        <v>2619200</v>
      </c>
      <c r="E43" s="84">
        <v>2623685.65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7" t="s">
        <v>231</v>
      </c>
      <c r="B44" s="10">
        <v>44539</v>
      </c>
      <c r="C44" s="10">
        <v>44574</v>
      </c>
      <c r="D44" s="83">
        <v>622830</v>
      </c>
      <c r="E44" s="84">
        <v>623249.43999999994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7" t="s">
        <v>232</v>
      </c>
      <c r="B45" s="10">
        <v>44483</v>
      </c>
      <c r="C45" s="10">
        <v>44574</v>
      </c>
      <c r="D45" s="83">
        <v>6014940</v>
      </c>
      <c r="E45" s="84">
        <v>6029200.7400000002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7" t="s">
        <v>92</v>
      </c>
      <c r="B46" s="10">
        <v>44561</v>
      </c>
      <c r="C46" s="10">
        <v>44561</v>
      </c>
      <c r="D46" s="83">
        <v>0</v>
      </c>
      <c r="E46" s="84">
        <v>0</v>
      </c>
      <c r="F46" s="85"/>
      <c r="G46" s="8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93</v>
      </c>
      <c r="B47" s="87">
        <v>44561</v>
      </c>
      <c r="C47" s="10">
        <v>44561</v>
      </c>
      <c r="D47" s="83">
        <v>4091811.85</v>
      </c>
      <c r="E47" s="83">
        <v>4091811.85</v>
      </c>
      <c r="F47" s="85"/>
      <c r="G47" s="2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/>
      <c r="B48" s="7"/>
      <c r="C48" s="7"/>
      <c r="D48" s="7"/>
      <c r="E48" s="85"/>
      <c r="F48" s="85"/>
      <c r="G48" s="2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tr">
        <f>"MMF Unpaid Int Due to "&amp;MONTH($B$3)&amp;"/"&amp;DAY($B$3)</f>
        <v>MMF Unpaid Int Due to 12/31</v>
      </c>
      <c r="B49" s="7"/>
      <c r="C49" s="7" t="s">
        <v>94</v>
      </c>
      <c r="D49" s="88">
        <v>61.76</v>
      </c>
      <c r="E49" s="89">
        <v>61.76</v>
      </c>
      <c r="F49" s="85"/>
      <c r="G49" s="2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tr">
        <f>"MMF Unpaid Int Due to "&amp;MONTH($B$3)&amp;"/"&amp;DAY($B$3)</f>
        <v>MMF Unpaid Int Due to 12/31</v>
      </c>
      <c r="B50" s="7"/>
      <c r="C50" s="7" t="s">
        <v>95</v>
      </c>
      <c r="D50" s="88">
        <v>1.1399999999999999</v>
      </c>
      <c r="E50" s="89">
        <v>1.1399999999999999</v>
      </c>
      <c r="F50" s="85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 t="str">
        <f>"MMF Unpaid Int Due to "&amp;MONTH($B$3)&amp;"/"&amp;DAY($B$3)</f>
        <v>MMF Unpaid Int Due to 12/31</v>
      </c>
      <c r="B51" s="7"/>
      <c r="C51" s="7" t="s">
        <v>96</v>
      </c>
      <c r="D51" s="88">
        <v>119.28999999999999</v>
      </c>
      <c r="E51" s="89">
        <v>119.28999999999999</v>
      </c>
      <c r="F51" s="85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13" t="str">
        <f>"MMF Unpaid Int Due to "&amp;MONTH($B$3)&amp;"/"&amp;DAY($B$3)</f>
        <v>MMF Unpaid Int Due to 12/31</v>
      </c>
      <c r="B52" s="13"/>
      <c r="C52" s="13" t="s">
        <v>97</v>
      </c>
      <c r="D52" s="90">
        <v>2.1799999999999997</v>
      </c>
      <c r="E52" s="91">
        <v>2.1799999999999997</v>
      </c>
      <c r="F52" s="85"/>
      <c r="G52" s="23"/>
      <c r="H52" s="13"/>
      <c r="I52" s="7"/>
      <c r="J52" s="7"/>
      <c r="K52" s="7"/>
      <c r="L52" s="92"/>
      <c r="M52" s="7"/>
      <c r="N52" s="7"/>
      <c r="O52" s="7"/>
      <c r="P52" s="7"/>
      <c r="Q52" s="7"/>
      <c r="R52" s="7"/>
      <c r="S52" s="25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9" t="s">
        <v>98</v>
      </c>
      <c r="B53" s="9"/>
      <c r="C53" s="9"/>
      <c r="D53" s="9"/>
      <c r="E53" s="93">
        <f>SUM(E10:E52)</f>
        <v>414973767.35000002</v>
      </c>
      <c r="F53" s="93"/>
      <c r="G53" s="94"/>
      <c r="H53" s="9"/>
      <c r="I53" s="9"/>
      <c r="J53" s="9"/>
      <c r="K53" s="9"/>
      <c r="L53" s="93"/>
      <c r="M53" s="9"/>
      <c r="N53" s="9"/>
      <c r="O53" s="7"/>
      <c r="P53" s="7"/>
      <c r="Q53" s="7"/>
      <c r="R53" s="7"/>
      <c r="S53" s="25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9"/>
      <c r="B54" s="9"/>
      <c r="C54" s="9"/>
      <c r="D54" s="9"/>
      <c r="E54" s="93"/>
      <c r="F54" s="93"/>
      <c r="G54" s="94"/>
      <c r="H54" s="9"/>
      <c r="I54" s="9"/>
      <c r="J54" s="9"/>
      <c r="K54" s="9"/>
      <c r="L54" s="93"/>
      <c r="M54" s="9"/>
      <c r="N54" s="9"/>
      <c r="O54" s="7"/>
      <c r="P54" s="7"/>
      <c r="Q54" s="7"/>
      <c r="R54" s="7"/>
      <c r="S54" s="25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9"/>
      <c r="B55" s="126" t="s">
        <v>99</v>
      </c>
      <c r="C55" s="127"/>
      <c r="D55" s="127"/>
      <c r="E55" s="128"/>
      <c r="F55" s="93"/>
      <c r="G55" s="94"/>
      <c r="H55" s="9"/>
      <c r="I55" s="9"/>
      <c r="J55" s="9"/>
      <c r="K55" s="9"/>
      <c r="L55" s="93"/>
      <c r="M55" s="9"/>
      <c r="N55" s="9"/>
      <c r="O55" s="7"/>
      <c r="P55" s="7"/>
      <c r="Q55" s="7"/>
      <c r="R55" s="7"/>
      <c r="S55" s="25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15" t="s">
        <v>1</v>
      </c>
      <c r="B56" s="15" t="s">
        <v>2</v>
      </c>
      <c r="C56" s="15" t="s">
        <v>3</v>
      </c>
      <c r="D56" s="15" t="s">
        <v>12</v>
      </c>
      <c r="E56" s="15" t="s">
        <v>100</v>
      </c>
      <c r="F56" s="41"/>
      <c r="G56" s="23"/>
      <c r="H56" s="41"/>
      <c r="I56" s="41"/>
      <c r="J56" s="41"/>
      <c r="K56" s="41"/>
      <c r="L56" s="41"/>
      <c r="M56" s="7"/>
      <c r="N56" s="7"/>
      <c r="O56" s="7"/>
      <c r="P56" s="7"/>
      <c r="Q56" s="7"/>
      <c r="R56" s="7"/>
      <c r="S56" s="25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7" t="s">
        <v>101</v>
      </c>
      <c r="B57" s="41"/>
      <c r="C57" s="10">
        <f>$B$3</f>
        <v>44561</v>
      </c>
      <c r="D57" s="83">
        <v>0</v>
      </c>
      <c r="E57" s="83">
        <v>0</v>
      </c>
      <c r="F57" s="41"/>
      <c r="G57" s="23"/>
      <c r="H57" s="39"/>
      <c r="I57" s="41"/>
      <c r="J57" s="41"/>
      <c r="K57" s="41"/>
      <c r="L57" s="41"/>
      <c r="M57" s="7"/>
      <c r="N57" s="7"/>
      <c r="O57" s="7"/>
      <c r="P57" s="7"/>
      <c r="Q57" s="7"/>
      <c r="R57" s="7"/>
      <c r="S57" s="25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7" t="s">
        <v>102</v>
      </c>
      <c r="B58" s="41"/>
      <c r="C58" s="10">
        <f>$B$3</f>
        <v>44561</v>
      </c>
      <c r="D58" s="83">
        <v>0</v>
      </c>
      <c r="E58" s="83">
        <v>0</v>
      </c>
      <c r="F58" s="41"/>
      <c r="G58" s="23"/>
      <c r="H58" s="39"/>
      <c r="I58" s="41"/>
      <c r="J58" s="41"/>
      <c r="K58" s="41"/>
      <c r="L58" s="41"/>
      <c r="M58" s="7"/>
      <c r="N58" s="7"/>
      <c r="O58" s="7"/>
      <c r="P58" s="7"/>
      <c r="Q58" s="7"/>
      <c r="R58" s="7"/>
      <c r="S58" s="25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7" t="s">
        <v>103</v>
      </c>
      <c r="B59" s="41"/>
      <c r="C59" s="10">
        <f>$B$3</f>
        <v>44561</v>
      </c>
      <c r="D59" s="83">
        <v>0</v>
      </c>
      <c r="E59" s="83">
        <v>0</v>
      </c>
      <c r="F59" s="41"/>
      <c r="G59" s="23"/>
      <c r="H59" s="39"/>
      <c r="I59" s="41"/>
      <c r="J59" s="41"/>
      <c r="K59" s="41"/>
      <c r="L59" s="41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7" t="s">
        <v>104</v>
      </c>
      <c r="B60" s="41"/>
      <c r="C60" s="10">
        <f>$B$3</f>
        <v>44561</v>
      </c>
      <c r="D60" s="83">
        <v>5473442.6523000011</v>
      </c>
      <c r="E60" s="83">
        <v>5473442.6523000011</v>
      </c>
      <c r="F60" s="41"/>
      <c r="G60" s="23"/>
      <c r="H60" s="39"/>
      <c r="I60" s="41"/>
      <c r="J60" s="41"/>
      <c r="K60" s="41"/>
      <c r="L60" s="41"/>
      <c r="M60" s="7"/>
      <c r="N60" s="7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9" t="s">
        <v>13</v>
      </c>
      <c r="B61" s="9"/>
      <c r="C61" s="9"/>
      <c r="D61" s="9"/>
      <c r="E61" s="93">
        <f>SUM(E57:E60)</f>
        <v>5473442.6523000011</v>
      </c>
      <c r="F61" s="85"/>
      <c r="G61" s="23"/>
      <c r="H61" s="7"/>
      <c r="I61" s="7"/>
      <c r="J61" s="7"/>
      <c r="K61" s="7"/>
      <c r="L61" s="95"/>
      <c r="M61" s="7"/>
      <c r="N61" s="7"/>
      <c r="O61" s="7"/>
      <c r="P61" s="7"/>
      <c r="Q61" s="7"/>
      <c r="R61" s="7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thickBot="1" x14ac:dyDescent="0.25">
      <c r="A62" s="9"/>
      <c r="B62" s="9"/>
      <c r="C62" s="9"/>
      <c r="D62" s="9"/>
      <c r="E62" s="93"/>
      <c r="F62" s="85"/>
      <c r="G62" s="23"/>
      <c r="H62" s="7"/>
      <c r="I62" s="7"/>
      <c r="J62" s="7"/>
      <c r="K62" s="7"/>
      <c r="L62" s="95"/>
      <c r="M62" s="7"/>
      <c r="N62" s="7"/>
      <c r="O62" s="7"/>
      <c r="P62" s="7"/>
      <c r="Q62" s="7"/>
      <c r="R62" s="7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thickBot="1" x14ac:dyDescent="0.25">
      <c r="A63" s="9" t="s">
        <v>105</v>
      </c>
      <c r="B63" s="9"/>
      <c r="C63" s="9"/>
      <c r="D63" s="9"/>
      <c r="E63" s="96">
        <f>E53+E61</f>
        <v>420447210.00230002</v>
      </c>
      <c r="F63" s="85"/>
      <c r="G63" s="23"/>
      <c r="H63" s="9"/>
      <c r="I63" s="9"/>
      <c r="J63" s="9"/>
      <c r="K63" s="9"/>
      <c r="L63" s="96"/>
      <c r="M63" s="7"/>
      <c r="N63" s="7"/>
      <c r="O63" s="7"/>
      <c r="P63" s="7"/>
      <c r="Q63" s="7"/>
      <c r="R63" s="7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thickBot="1" x14ac:dyDescent="0.25">
      <c r="A64" s="26"/>
      <c r="B64" s="26"/>
      <c r="C64" s="26"/>
      <c r="D64" s="26"/>
      <c r="E64" s="97"/>
      <c r="F64" s="98"/>
      <c r="G64" s="29"/>
      <c r="H64" s="30"/>
      <c r="I64" s="30"/>
      <c r="J64" s="30"/>
      <c r="K64" s="30"/>
      <c r="L64" s="99"/>
      <c r="M64" s="30"/>
      <c r="N64" s="30"/>
      <c r="O64" s="30"/>
      <c r="P64" s="30"/>
      <c r="Q64" s="30"/>
      <c r="R64" s="30"/>
      <c r="S64" s="30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thickTop="1" x14ac:dyDescent="0.2">
      <c r="A65" s="9"/>
      <c r="B65" s="9"/>
      <c r="C65" s="9"/>
      <c r="D65" s="9"/>
      <c r="E65" s="100"/>
      <c r="F65" s="85"/>
      <c r="G65" s="23"/>
      <c r="H65" s="7"/>
      <c r="I65" s="7"/>
      <c r="J65" s="7"/>
      <c r="K65" s="7"/>
      <c r="L65" s="95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2">
      <c r="A66" s="16" t="s">
        <v>6</v>
      </c>
      <c r="B66" s="9"/>
      <c r="C66" s="9"/>
      <c r="D66" s="9"/>
      <c r="E66" s="100"/>
      <c r="F66" s="85"/>
      <c r="G66" s="23"/>
      <c r="H66" s="1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2">
      <c r="A67" s="9"/>
      <c r="B67" s="9"/>
      <c r="C67" s="9"/>
      <c r="D67" s="9"/>
      <c r="E67" s="100"/>
      <c r="F67" s="85"/>
      <c r="G67" s="23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2">
      <c r="A68" s="15" t="str">
        <f>"Accruals since "&amp;MONTH(B5)&amp;"/"&amp;DAY(B5)</f>
        <v>Accruals since 12/31</v>
      </c>
      <c r="B68" s="13" t="s">
        <v>106</v>
      </c>
      <c r="C68" s="15"/>
      <c r="D68" s="15"/>
      <c r="E68" s="15" t="s">
        <v>12</v>
      </c>
      <c r="F68" s="85"/>
      <c r="G68" s="2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2">
      <c r="A69" s="7" t="s">
        <v>11</v>
      </c>
      <c r="B69" s="101">
        <v>5151.7</v>
      </c>
      <c r="C69" s="9"/>
      <c r="D69" s="9"/>
      <c r="E69" s="85">
        <f>+B69*($B$3-$B$5)</f>
        <v>0</v>
      </c>
      <c r="F69" s="85"/>
      <c r="G69" s="23"/>
      <c r="H69" s="7"/>
      <c r="I69" s="7"/>
      <c r="J69" s="41"/>
      <c r="K69" s="7"/>
      <c r="L69" s="102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2">
      <c r="A70" s="7" t="s">
        <v>36</v>
      </c>
      <c r="B70" s="101">
        <v>0</v>
      </c>
      <c r="C70" s="9"/>
      <c r="D70" s="9"/>
      <c r="E70" s="85">
        <f t="shared" ref="E70:E75" si="0">+B70*($B$3-$B$5)</f>
        <v>0</v>
      </c>
      <c r="F70" s="85"/>
      <c r="G70" s="23"/>
      <c r="H70" s="7"/>
      <c r="I70" s="7"/>
      <c r="J70" s="41"/>
      <c r="K70" s="7"/>
      <c r="L70" s="102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2">
      <c r="A71" s="7" t="s">
        <v>7</v>
      </c>
      <c r="B71" s="103">
        <v>312.02999999999997</v>
      </c>
      <c r="C71" s="9"/>
      <c r="D71" s="9"/>
      <c r="E71" s="85">
        <f t="shared" si="0"/>
        <v>0</v>
      </c>
      <c r="F71" s="85"/>
      <c r="G71" s="23"/>
      <c r="H71" s="7"/>
      <c r="I71" s="95"/>
      <c r="J71" s="39"/>
      <c r="K71" s="102"/>
      <c r="L71" s="104"/>
      <c r="M71" s="105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7" t="s">
        <v>9</v>
      </c>
      <c r="B72" s="103">
        <v>103.72</v>
      </c>
      <c r="C72" s="9"/>
      <c r="D72" s="9"/>
      <c r="E72" s="85">
        <f t="shared" si="0"/>
        <v>0</v>
      </c>
      <c r="F72" s="85"/>
      <c r="G72" s="23"/>
      <c r="H72" s="7"/>
      <c r="I72" s="95"/>
      <c r="J72" s="39"/>
      <c r="K72" s="102"/>
      <c r="L72" s="102"/>
      <c r="M72" s="106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 t="s">
        <v>8</v>
      </c>
      <c r="B73" s="103">
        <v>57.06</v>
      </c>
      <c r="C73" s="9"/>
      <c r="D73" s="9"/>
      <c r="E73" s="85">
        <f t="shared" si="0"/>
        <v>0</v>
      </c>
      <c r="F73" s="85"/>
      <c r="G73" s="23"/>
      <c r="H73" s="7"/>
      <c r="I73" s="95"/>
      <c r="J73" s="39"/>
      <c r="K73" s="102"/>
      <c r="L73" s="102"/>
      <c r="M73" s="106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 t="s">
        <v>10</v>
      </c>
      <c r="B74" s="103">
        <v>4.1399999999999997</v>
      </c>
      <c r="C74" s="9"/>
      <c r="D74" s="9"/>
      <c r="E74" s="85">
        <f t="shared" si="0"/>
        <v>0</v>
      </c>
      <c r="F74" s="85"/>
      <c r="G74" s="23"/>
      <c r="H74" s="7"/>
      <c r="I74" s="95"/>
      <c r="J74" s="39"/>
      <c r="K74" s="102"/>
      <c r="L74" s="102"/>
      <c r="M74" s="10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 t="s">
        <v>42</v>
      </c>
      <c r="B75" s="103">
        <v>4.6500000000000004</v>
      </c>
      <c r="C75" s="9"/>
      <c r="D75" s="9"/>
      <c r="E75" s="85">
        <f t="shared" si="0"/>
        <v>0</v>
      </c>
      <c r="F75" s="85"/>
      <c r="G75" s="23"/>
      <c r="H75" s="7"/>
      <c r="I75" s="95"/>
      <c r="J75" s="39"/>
      <c r="K75" s="102"/>
      <c r="L75" s="102"/>
      <c r="M75" s="10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108" t="str">
        <f>"TOTAL Liabilities Accrued since "&amp;MONTH(B5)&amp;"/"&amp;DAY(B5)</f>
        <v>TOTAL Liabilities Accrued since 12/31</v>
      </c>
      <c r="B76" s="109"/>
      <c r="C76" s="109"/>
      <c r="D76" s="109"/>
      <c r="E76" s="110">
        <f>SUM(E69:E75)</f>
        <v>0</v>
      </c>
      <c r="F76" s="85"/>
      <c r="G76" s="23"/>
      <c r="H76" s="7"/>
      <c r="I76" s="7"/>
      <c r="J76" s="39"/>
      <c r="K76" s="7"/>
      <c r="L76" s="102"/>
      <c r="M76" s="105"/>
      <c r="N76" s="7"/>
      <c r="O76" s="7"/>
      <c r="P76" s="7"/>
      <c r="Q76" s="7"/>
      <c r="R76" s="41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/>
      <c r="B77" s="7"/>
      <c r="C77" s="7"/>
      <c r="D77" s="7"/>
      <c r="E77" s="85"/>
      <c r="F77" s="85"/>
      <c r="G77" s="23"/>
      <c r="H77" s="7"/>
      <c r="I77" s="7"/>
      <c r="J77" s="7"/>
      <c r="K77" s="7"/>
      <c r="L77" s="105"/>
      <c r="M77" s="7"/>
      <c r="N77" s="7"/>
      <c r="O77" s="7"/>
      <c r="P77" s="7"/>
      <c r="Q77" s="7"/>
      <c r="R77" s="41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111" t="s">
        <v>107</v>
      </c>
      <c r="B78" s="13"/>
      <c r="C78" s="13"/>
      <c r="D78" s="13"/>
      <c r="E78" s="112" t="s">
        <v>108</v>
      </c>
      <c r="F78" s="85"/>
      <c r="G78" s="23"/>
      <c r="H78" s="7"/>
      <c r="I78" s="95"/>
      <c r="J78" s="7"/>
      <c r="K78" s="7"/>
      <c r="L78" s="7"/>
      <c r="M78" s="7"/>
      <c r="N78" s="7"/>
      <c r="O78" s="7"/>
      <c r="P78" s="7"/>
      <c r="Q78" s="7"/>
      <c r="R78" s="41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7" t="s">
        <v>11</v>
      </c>
      <c r="B79" s="113">
        <v>0</v>
      </c>
      <c r="C79" s="7"/>
      <c r="D79" s="7"/>
      <c r="E79" s="114">
        <v>0</v>
      </c>
      <c r="F79" s="85"/>
      <c r="G79" s="23"/>
      <c r="H79" s="125"/>
      <c r="I79" s="88"/>
      <c r="J79" s="7"/>
      <c r="K79" s="115"/>
      <c r="L79" s="41"/>
      <c r="M79" s="7"/>
      <c r="N79" s="7"/>
      <c r="O79" s="7"/>
      <c r="P79" s="7"/>
      <c r="Q79" s="7"/>
      <c r="R79" s="41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7" t="s">
        <v>36</v>
      </c>
      <c r="B80" s="113">
        <v>0</v>
      </c>
      <c r="C80" s="7"/>
      <c r="D80" s="7"/>
      <c r="E80" s="114">
        <v>14026.75</v>
      </c>
      <c r="F80" s="85"/>
      <c r="G80" s="23"/>
      <c r="H80" s="41"/>
      <c r="I80" s="7"/>
      <c r="J80" s="7"/>
      <c r="K80" s="115"/>
      <c r="L80" s="41"/>
      <c r="M80" s="7"/>
      <c r="N80" s="7"/>
      <c r="O80" s="7"/>
      <c r="P80" s="7"/>
      <c r="Q80" s="7"/>
      <c r="R80" s="41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7" t="s">
        <v>7</v>
      </c>
      <c r="B81" s="116">
        <v>0</v>
      </c>
      <c r="C81" s="7"/>
      <c r="D81" s="7"/>
      <c r="E81" s="114">
        <v>0</v>
      </c>
      <c r="F81" s="85"/>
      <c r="G81" s="23"/>
      <c r="H81" s="117"/>
      <c r="I81" s="95"/>
      <c r="J81" s="7"/>
      <c r="K81" s="115"/>
      <c r="L81" s="41"/>
      <c r="M81" s="7"/>
      <c r="N81" s="7"/>
      <c r="O81" s="7"/>
      <c r="P81" s="7"/>
      <c r="Q81" s="7"/>
      <c r="R81" s="41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7" t="s">
        <v>9</v>
      </c>
      <c r="B82" s="116">
        <v>0</v>
      </c>
      <c r="C82" s="7"/>
      <c r="D82" s="7"/>
      <c r="E82" s="114">
        <v>0</v>
      </c>
      <c r="F82" s="85"/>
      <c r="G82" s="23"/>
      <c r="H82" s="41"/>
      <c r="I82" s="95"/>
      <c r="J82" s="7"/>
      <c r="K82" s="115"/>
      <c r="L82" s="41"/>
      <c r="M82" s="7"/>
      <c r="N82" s="7"/>
      <c r="O82" s="7"/>
      <c r="P82" s="7"/>
      <c r="Q82" s="7"/>
      <c r="R82" s="41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7" t="s">
        <v>8</v>
      </c>
      <c r="B83" s="116">
        <v>0</v>
      </c>
      <c r="C83" s="7"/>
      <c r="D83" s="7"/>
      <c r="E83" s="114">
        <v>0</v>
      </c>
      <c r="F83" s="85"/>
      <c r="G83" s="23"/>
      <c r="H83" s="7"/>
      <c r="I83" s="95"/>
      <c r="J83" s="7"/>
      <c r="K83" s="115"/>
      <c r="L83" s="41"/>
      <c r="M83" s="7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 t="s">
        <v>10</v>
      </c>
      <c r="B84" s="116">
        <v>0</v>
      </c>
      <c r="C84" s="7"/>
      <c r="D84" s="7"/>
      <c r="E84" s="114">
        <v>0</v>
      </c>
      <c r="F84" s="85"/>
      <c r="G84" s="23"/>
      <c r="H84" s="41"/>
      <c r="I84" s="95"/>
      <c r="J84" s="7"/>
      <c r="K84" s="115"/>
      <c r="L84" s="7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 t="s">
        <v>42</v>
      </c>
      <c r="B85" s="116">
        <v>0</v>
      </c>
      <c r="C85" s="7"/>
      <c r="D85" s="7"/>
      <c r="E85" s="114">
        <v>0</v>
      </c>
      <c r="F85" s="85"/>
      <c r="G85" s="23"/>
      <c r="H85" s="41"/>
      <c r="I85" s="95"/>
      <c r="J85" s="7"/>
      <c r="K85" s="115"/>
      <c r="L85" s="7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108" t="str">
        <f>"TOTAL Liabilities Accrued as of "&amp;MONTH(B5)&amp;"/"&amp;DAY(B5)</f>
        <v>TOTAL Liabilities Accrued as of 12/31</v>
      </c>
      <c r="B86" s="109"/>
      <c r="C86" s="109"/>
      <c r="D86" s="109"/>
      <c r="E86" s="110">
        <f>SUM(E79:E85)</f>
        <v>14026.75</v>
      </c>
      <c r="F86" s="93"/>
      <c r="G86" s="23"/>
      <c r="H86" s="41"/>
      <c r="I86" s="41"/>
      <c r="J86" s="39"/>
      <c r="K86" s="7"/>
      <c r="L86" s="7"/>
      <c r="M86" s="7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9"/>
      <c r="B87" s="7"/>
      <c r="C87" s="7"/>
      <c r="D87" s="7"/>
      <c r="E87" s="93"/>
      <c r="F87" s="93"/>
      <c r="G87" s="23"/>
      <c r="H87" s="41"/>
      <c r="I87" s="41"/>
      <c r="J87" s="39"/>
      <c r="K87" s="7"/>
      <c r="L87" s="7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 t="s">
        <v>109</v>
      </c>
      <c r="B88" s="7"/>
      <c r="C88" s="7"/>
      <c r="D88" s="7"/>
      <c r="E88" s="118">
        <v>5473442.6523000011</v>
      </c>
      <c r="F88" s="85"/>
      <c r="G88" s="23"/>
      <c r="H88" s="41"/>
      <c r="I88" s="41"/>
      <c r="J88" s="41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7" t="s">
        <v>110</v>
      </c>
      <c r="B89" s="7"/>
      <c r="C89" s="7"/>
      <c r="D89" s="7"/>
      <c r="E89" s="119">
        <v>0.05</v>
      </c>
      <c r="F89" s="85"/>
      <c r="G89" s="23"/>
      <c r="H89" s="41"/>
      <c r="I89" s="41"/>
      <c r="J89" s="41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41"/>
      <c r="B90" s="7"/>
      <c r="C90" s="7"/>
      <c r="D90" s="7"/>
      <c r="E90" s="85"/>
      <c r="F90" s="85"/>
      <c r="G90" s="23"/>
      <c r="H90" s="41"/>
      <c r="I90" s="41"/>
      <c r="J90" s="41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9" t="s">
        <v>111</v>
      </c>
      <c r="B91" s="7"/>
      <c r="C91" s="7"/>
      <c r="D91" s="7"/>
      <c r="E91" s="120">
        <f>E76+E86+E88+E89</f>
        <v>5487469.4523000009</v>
      </c>
      <c r="F91" s="85"/>
      <c r="G91" s="23"/>
      <c r="H91" s="9"/>
      <c r="I91" s="7"/>
      <c r="J91" s="7"/>
      <c r="K91" s="7"/>
      <c r="L91" s="93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thickBot="1" x14ac:dyDescent="0.25">
      <c r="A92" s="9"/>
      <c r="B92" s="7"/>
      <c r="C92" s="7"/>
      <c r="D92" s="7"/>
      <c r="E92" s="85"/>
      <c r="F92" s="85"/>
      <c r="G92" s="2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thickBot="1" x14ac:dyDescent="0.25">
      <c r="A93" s="9" t="s">
        <v>112</v>
      </c>
      <c r="B93" s="7"/>
      <c r="C93" s="7"/>
      <c r="D93" s="7"/>
      <c r="E93" s="96">
        <f>E63-E91</f>
        <v>414959740.55000001</v>
      </c>
      <c r="F93" s="100"/>
      <c r="G93" s="23"/>
      <c r="H93" s="9"/>
      <c r="I93" s="7"/>
      <c r="J93" s="7"/>
      <c r="K93" s="7"/>
      <c r="L93" s="96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9"/>
      <c r="B94" s="7"/>
      <c r="C94" s="7"/>
      <c r="D94" s="7"/>
      <c r="E94" s="85"/>
      <c r="F94" s="85"/>
      <c r="G94" s="2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2">
      <c r="A95" s="7"/>
      <c r="B95" s="7"/>
      <c r="C95" s="7"/>
      <c r="D95" s="25"/>
      <c r="E95" s="85"/>
      <c r="F95" s="85"/>
      <c r="G95" s="2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2">
      <c r="A96" s="7"/>
      <c r="B96" s="7"/>
      <c r="C96" s="7"/>
      <c r="D96" s="7"/>
      <c r="E96" s="85"/>
      <c r="F96" s="85"/>
      <c r="G96" s="2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2">
      <c r="A97" s="7"/>
      <c r="B97" s="7"/>
      <c r="C97" s="7"/>
      <c r="D97" s="7"/>
      <c r="E97" s="121"/>
      <c r="F97" s="8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7"/>
      <c r="B98" s="7"/>
      <c r="C98" s="7"/>
      <c r="D98" s="7"/>
      <c r="E98" s="85"/>
      <c r="F98" s="8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7"/>
      <c r="C99" s="7"/>
      <c r="D99" s="7"/>
      <c r="E99" s="85"/>
      <c r="F99" s="8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7"/>
      <c r="C100" s="7"/>
      <c r="D100" s="41"/>
      <c r="E100" s="39"/>
      <c r="F100" s="85"/>
      <c r="G100" s="7"/>
      <c r="H100" s="93"/>
      <c r="I100" s="7"/>
      <c r="J100" s="7"/>
      <c r="K100" s="7"/>
      <c r="L100" s="95"/>
      <c r="M100" s="122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25"/>
      <c r="C101" s="7"/>
      <c r="D101" s="7"/>
      <c r="E101" s="85"/>
      <c r="F101" s="85"/>
      <c r="G101" s="7"/>
      <c r="H101" s="93"/>
      <c r="I101" s="7"/>
      <c r="J101" s="7"/>
      <c r="K101" s="7"/>
      <c r="L101" s="95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25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25"/>
      <c r="C103" s="7"/>
      <c r="D103" s="7"/>
      <c r="E103" s="85"/>
      <c r="F103" s="8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25"/>
      <c r="C104" s="7"/>
      <c r="D104" s="7"/>
      <c r="E104" s="85"/>
      <c r="F104" s="8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123"/>
      <c r="B105" s="25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85"/>
      <c r="F107" s="8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7"/>
      <c r="B108" s="25"/>
      <c r="C108" s="7"/>
      <c r="D108" s="7"/>
      <c r="E108" s="85"/>
      <c r="F108" s="8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41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55:E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B0DC-4D81-4C8C-AE76-BABEE630684C}">
  <sheetPr codeName="Sheet7"/>
  <dimension ref="A1:BE503"/>
  <sheetViews>
    <sheetView showGridLines="0" topLeftCell="A7" zoomScale="80" zoomScaleNormal="80" workbookViewId="0">
      <selection activeCell="W10" sqref="W10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4.85546875" style="61" bestFit="1" customWidth="1"/>
    <col min="19" max="19" width="13.140625" style="61" bestFit="1" customWidth="1"/>
    <col min="20" max="20" width="14.140625" style="61" bestFit="1" customWidth="1"/>
    <col min="21" max="21" width="18.42578125" style="61" bestFit="1" customWidth="1"/>
    <col min="22" max="22" width="8.710937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155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127001816.63374127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44539</v>
      </c>
      <c r="C4" s="5"/>
      <c r="D4" s="5"/>
      <c r="E4" s="5"/>
      <c r="F4" s="5"/>
      <c r="G4" s="5"/>
      <c r="H4" s="74">
        <f>+E96</f>
        <v>127040622.70999998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4.9999955703652144E-3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156</v>
      </c>
      <c r="B10" s="10">
        <v>44539</v>
      </c>
      <c r="C10" s="10">
        <v>44574</v>
      </c>
      <c r="D10" s="83">
        <v>3227760</v>
      </c>
      <c r="E10" s="84">
        <v>3228913.03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127040622.70999998</v>
      </c>
      <c r="S10" s="135">
        <f>D63</f>
        <v>946654.58659999992</v>
      </c>
      <c r="T10" s="135">
        <f>E79+E89</f>
        <v>0</v>
      </c>
      <c r="U10" s="135">
        <f>SUM(D49:D50,D60:D61,D63)</f>
        <v>1773729.7165999999</v>
      </c>
      <c r="V10" s="135">
        <v>0</v>
      </c>
      <c r="W10" s="136">
        <f>D62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157</v>
      </c>
      <c r="B11" s="10">
        <v>44539</v>
      </c>
      <c r="C11" s="10">
        <v>44574</v>
      </c>
      <c r="D11" s="83">
        <v>218520</v>
      </c>
      <c r="E11" s="84">
        <v>218595.89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158</v>
      </c>
      <c r="B12" s="10">
        <v>44539</v>
      </c>
      <c r="C12" s="10">
        <v>44574</v>
      </c>
      <c r="D12" s="83">
        <v>9555515</v>
      </c>
      <c r="E12" s="84">
        <v>9559952.1300000008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159</v>
      </c>
      <c r="B13" s="10">
        <v>44539</v>
      </c>
      <c r="C13" s="10">
        <v>44574</v>
      </c>
      <c r="D13" s="83">
        <v>77820</v>
      </c>
      <c r="E13" s="84">
        <v>77851.009999999995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160</v>
      </c>
      <c r="B14" s="10">
        <v>44539</v>
      </c>
      <c r="C14" s="10">
        <v>44574</v>
      </c>
      <c r="D14" s="83">
        <v>354120</v>
      </c>
      <c r="E14" s="84">
        <v>354257.85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161</v>
      </c>
      <c r="B15" s="10">
        <v>44539</v>
      </c>
      <c r="C15" s="10">
        <v>44574</v>
      </c>
      <c r="D15" s="83">
        <v>2117557</v>
      </c>
      <c r="E15" s="84">
        <v>2119306.5699999998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162</v>
      </c>
      <c r="B16" s="10">
        <v>44539</v>
      </c>
      <c r="C16" s="10">
        <v>44574</v>
      </c>
      <c r="D16" s="83">
        <v>2712195.41</v>
      </c>
      <c r="E16" s="84">
        <v>2714234.47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163</v>
      </c>
      <c r="B17" s="10">
        <v>44539</v>
      </c>
      <c r="C17" s="10">
        <v>44574</v>
      </c>
      <c r="D17" s="83">
        <v>3255344</v>
      </c>
      <c r="E17" s="84">
        <v>3257043.5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164</v>
      </c>
      <c r="B18" s="10">
        <v>44539</v>
      </c>
      <c r="C18" s="10">
        <v>44574</v>
      </c>
      <c r="D18" s="83">
        <v>245660</v>
      </c>
      <c r="E18" s="84">
        <v>245774.47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165</v>
      </c>
      <c r="B19" s="10">
        <v>44539</v>
      </c>
      <c r="C19" s="10">
        <v>44574</v>
      </c>
      <c r="D19" s="83">
        <v>841701</v>
      </c>
      <c r="E19" s="84">
        <v>842239.04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166</v>
      </c>
      <c r="B20" s="10">
        <v>44539</v>
      </c>
      <c r="C20" s="10">
        <v>44574</v>
      </c>
      <c r="D20" s="83">
        <v>5069703</v>
      </c>
      <c r="E20" s="84">
        <v>5071345.49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167</v>
      </c>
      <c r="B21" s="10">
        <v>44539</v>
      </c>
      <c r="C21" s="10">
        <v>44574</v>
      </c>
      <c r="D21" s="83">
        <v>1463211</v>
      </c>
      <c r="E21" s="84">
        <v>1464129.52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168</v>
      </c>
      <c r="B22" s="10">
        <v>44539</v>
      </c>
      <c r="C22" s="10">
        <v>44574</v>
      </c>
      <c r="D22" s="83">
        <v>7650695.8799999999</v>
      </c>
      <c r="E22" s="84">
        <v>7653087.6299999999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169</v>
      </c>
      <c r="B23" s="10">
        <v>44539</v>
      </c>
      <c r="C23" s="10">
        <v>44574</v>
      </c>
      <c r="D23" s="83">
        <v>325221</v>
      </c>
      <c r="E23" s="84">
        <v>325430.08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170</v>
      </c>
      <c r="B24" s="10">
        <v>44539</v>
      </c>
      <c r="C24" s="10">
        <v>44574</v>
      </c>
      <c r="D24" s="83">
        <v>24300</v>
      </c>
      <c r="E24" s="84">
        <v>24315.62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171</v>
      </c>
      <c r="B25" s="10">
        <v>44539</v>
      </c>
      <c r="C25" s="10">
        <v>44574</v>
      </c>
      <c r="D25" s="83">
        <v>1531686</v>
      </c>
      <c r="E25" s="84">
        <v>1532670.7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 t="s">
        <v>172</v>
      </c>
      <c r="B26" s="10">
        <v>44539</v>
      </c>
      <c r="C26" s="10">
        <v>44574</v>
      </c>
      <c r="D26" s="83">
        <v>29346983.32</v>
      </c>
      <c r="E26" s="84">
        <v>29357445.600000001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">
        <v>173</v>
      </c>
      <c r="B27" s="10">
        <v>44539</v>
      </c>
      <c r="C27" s="10">
        <v>44574</v>
      </c>
      <c r="D27" s="83">
        <v>394892</v>
      </c>
      <c r="E27" s="84">
        <v>395157.94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">
        <v>174</v>
      </c>
      <c r="B28" s="10">
        <v>44539</v>
      </c>
      <c r="C28" s="10">
        <v>44574</v>
      </c>
      <c r="D28" s="83">
        <v>6391955.2300000004</v>
      </c>
      <c r="E28" s="84">
        <v>6394254.5099999998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">
        <v>175</v>
      </c>
      <c r="B29" s="10">
        <v>44539</v>
      </c>
      <c r="C29" s="10">
        <v>44574</v>
      </c>
      <c r="D29" s="83">
        <v>1585920</v>
      </c>
      <c r="E29" s="84">
        <v>1586600.36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7" t="s">
        <v>176</v>
      </c>
      <c r="B30" s="10">
        <v>44539</v>
      </c>
      <c r="C30" s="10">
        <v>44574</v>
      </c>
      <c r="D30" s="83">
        <v>25042221</v>
      </c>
      <c r="E30" s="84">
        <v>25059916.100000001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7" t="s">
        <v>177</v>
      </c>
      <c r="B31" s="10">
        <v>44539</v>
      </c>
      <c r="C31" s="10">
        <v>44574</v>
      </c>
      <c r="D31" s="83">
        <v>478620</v>
      </c>
      <c r="E31" s="84">
        <v>478810.7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7" t="s">
        <v>178</v>
      </c>
      <c r="B32" s="10">
        <v>44539</v>
      </c>
      <c r="C32" s="10">
        <v>44574</v>
      </c>
      <c r="D32" s="83">
        <v>144960</v>
      </c>
      <c r="E32" s="84">
        <v>145044.32999999999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7" t="s">
        <v>179</v>
      </c>
      <c r="B33" s="10">
        <v>44557</v>
      </c>
      <c r="C33" s="10">
        <v>44574</v>
      </c>
      <c r="D33" s="83">
        <v>848770.19</v>
      </c>
      <c r="E33" s="84">
        <v>848846.03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7" t="s">
        <v>180</v>
      </c>
      <c r="B34" s="10">
        <v>44539</v>
      </c>
      <c r="C34" s="10">
        <v>44574</v>
      </c>
      <c r="D34" s="83">
        <v>316620</v>
      </c>
      <c r="E34" s="84">
        <v>316794.53000000003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181</v>
      </c>
      <c r="B35" s="10">
        <v>44539</v>
      </c>
      <c r="C35" s="10">
        <v>44574</v>
      </c>
      <c r="D35" s="83">
        <v>3154239</v>
      </c>
      <c r="E35" s="84">
        <v>3156302.28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182</v>
      </c>
      <c r="B36" s="10">
        <v>44539</v>
      </c>
      <c r="C36" s="10">
        <v>44574</v>
      </c>
      <c r="D36" s="83">
        <v>1473521</v>
      </c>
      <c r="E36" s="84">
        <v>1474582.41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183</v>
      </c>
      <c r="B37" s="10">
        <v>44539</v>
      </c>
      <c r="C37" s="10">
        <v>44574</v>
      </c>
      <c r="D37" s="83">
        <v>131520</v>
      </c>
      <c r="E37" s="84">
        <v>131574.41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184</v>
      </c>
      <c r="B38" s="10">
        <v>44539</v>
      </c>
      <c r="C38" s="10">
        <v>44574</v>
      </c>
      <c r="D38" s="83">
        <v>260820</v>
      </c>
      <c r="E38" s="84">
        <v>260963.52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7" t="s">
        <v>185</v>
      </c>
      <c r="B39" s="10">
        <v>44539</v>
      </c>
      <c r="C39" s="10">
        <v>44574</v>
      </c>
      <c r="D39" s="83">
        <v>5590758.4800000004</v>
      </c>
      <c r="E39" s="84">
        <v>5592786.3600000003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2">
      <c r="A40" s="7" t="s">
        <v>186</v>
      </c>
      <c r="B40" s="10">
        <v>44539</v>
      </c>
      <c r="C40" s="10">
        <v>44574</v>
      </c>
      <c r="D40" s="83">
        <v>650640</v>
      </c>
      <c r="E40" s="84">
        <v>650958.89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2">
      <c r="A41" s="7" t="s">
        <v>187</v>
      </c>
      <c r="B41" s="10">
        <v>44539</v>
      </c>
      <c r="C41" s="10">
        <v>44574</v>
      </c>
      <c r="D41" s="83">
        <v>3367613</v>
      </c>
      <c r="E41" s="84">
        <v>3369419.6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2">
      <c r="A42" s="7" t="s">
        <v>188</v>
      </c>
      <c r="B42" s="10">
        <v>44539</v>
      </c>
      <c r="C42" s="10">
        <v>44574</v>
      </c>
      <c r="D42" s="83">
        <v>657929</v>
      </c>
      <c r="E42" s="84">
        <v>658225.07999999996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2">
      <c r="A43" s="7" t="s">
        <v>189</v>
      </c>
      <c r="B43" s="10">
        <v>44539</v>
      </c>
      <c r="C43" s="10">
        <v>44574</v>
      </c>
      <c r="D43" s="83">
        <v>529080</v>
      </c>
      <c r="E43" s="84">
        <v>529336.07999999996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7" t="s">
        <v>190</v>
      </c>
      <c r="B44" s="10">
        <v>44539</v>
      </c>
      <c r="C44" s="10">
        <v>44574</v>
      </c>
      <c r="D44" s="83">
        <v>45000</v>
      </c>
      <c r="E44" s="84">
        <v>45026.18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7" t="s">
        <v>191</v>
      </c>
      <c r="B45" s="10">
        <v>44539</v>
      </c>
      <c r="C45" s="10">
        <v>44574</v>
      </c>
      <c r="D45" s="83">
        <v>859186</v>
      </c>
      <c r="E45" s="84">
        <v>859764.61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7" t="s">
        <v>192</v>
      </c>
      <c r="B46" s="10">
        <v>44539</v>
      </c>
      <c r="C46" s="10">
        <v>44574</v>
      </c>
      <c r="D46" s="83">
        <v>97560</v>
      </c>
      <c r="E46" s="84">
        <v>97595.77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193</v>
      </c>
      <c r="B47" s="10">
        <v>44539</v>
      </c>
      <c r="C47" s="10">
        <v>44574</v>
      </c>
      <c r="D47" s="83">
        <v>4694400</v>
      </c>
      <c r="E47" s="84">
        <v>4698172.84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 t="s">
        <v>194</v>
      </c>
      <c r="B48" s="10">
        <v>44533</v>
      </c>
      <c r="C48" s="10">
        <v>44574</v>
      </c>
      <c r="D48" s="83">
        <v>1415250</v>
      </c>
      <c r="E48" s="84">
        <v>1416746.41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">
        <v>92</v>
      </c>
      <c r="B49" s="10">
        <v>44561</v>
      </c>
      <c r="C49" s="10">
        <v>44561</v>
      </c>
      <c r="D49" s="83">
        <v>0</v>
      </c>
      <c r="E49" s="84">
        <v>0</v>
      </c>
      <c r="F49" s="85"/>
      <c r="G49" s="8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">
        <v>93</v>
      </c>
      <c r="B50" s="87">
        <v>44561</v>
      </c>
      <c r="C50" s="10">
        <v>44561</v>
      </c>
      <c r="D50" s="83">
        <v>827075.13</v>
      </c>
      <c r="E50" s="83">
        <v>827075.13</v>
      </c>
      <c r="F50" s="85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/>
      <c r="B51" s="7"/>
      <c r="C51" s="7"/>
      <c r="D51" s="7"/>
      <c r="E51" s="85"/>
      <c r="F51" s="85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7" t="str">
        <f>"MMF Unpaid Int Due to "&amp;MONTH($B$3)&amp;"/"&amp;DAY($B$3)</f>
        <v>MMF Unpaid Int Due to 12/31</v>
      </c>
      <c r="B52" s="7"/>
      <c r="C52" s="7" t="s">
        <v>94</v>
      </c>
      <c r="D52" s="88">
        <v>52.08</v>
      </c>
      <c r="E52" s="89">
        <v>52.08</v>
      </c>
      <c r="F52" s="85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95</v>
      </c>
      <c r="D53" s="88">
        <v>0.32</v>
      </c>
      <c r="E53" s="89">
        <v>0.32</v>
      </c>
      <c r="F53" s="85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96</v>
      </c>
      <c r="D54" s="88">
        <v>23.61</v>
      </c>
      <c r="E54" s="89">
        <v>23.61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13" t="str">
        <f>"MMF Unpaid Int Due to "&amp;MONTH($B$3)&amp;"/"&amp;DAY($B$3)</f>
        <v>MMF Unpaid Int Due to 12/31</v>
      </c>
      <c r="B55" s="13"/>
      <c r="C55" s="13" t="s">
        <v>97</v>
      </c>
      <c r="D55" s="90">
        <v>0.09</v>
      </c>
      <c r="E55" s="91">
        <v>0.09</v>
      </c>
      <c r="F55" s="85"/>
      <c r="G55" s="23"/>
      <c r="H55" s="13"/>
      <c r="I55" s="7"/>
      <c r="J55" s="7"/>
      <c r="K55" s="7"/>
      <c r="L55" s="92"/>
      <c r="M55" s="7"/>
      <c r="N55" s="7"/>
      <c r="O55" s="7"/>
      <c r="P55" s="7"/>
      <c r="Q55" s="7"/>
      <c r="R55" s="7"/>
      <c r="S55" s="25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9" t="s">
        <v>98</v>
      </c>
      <c r="B56" s="9"/>
      <c r="C56" s="9"/>
      <c r="D56" s="9"/>
      <c r="E56" s="93">
        <f>SUM(E10:E55)</f>
        <v>127040622.76999997</v>
      </c>
      <c r="F56" s="93"/>
      <c r="G56" s="94"/>
      <c r="H56" s="9"/>
      <c r="I56" s="9"/>
      <c r="J56" s="9"/>
      <c r="K56" s="9"/>
      <c r="L56" s="93"/>
      <c r="M56" s="9"/>
      <c r="N56" s="9"/>
      <c r="O56" s="7"/>
      <c r="P56" s="7"/>
      <c r="Q56" s="7"/>
      <c r="R56" s="7"/>
      <c r="S56" s="25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9"/>
      <c r="B57" s="9"/>
      <c r="C57" s="9"/>
      <c r="D57" s="9"/>
      <c r="E57" s="93"/>
      <c r="F57" s="93"/>
      <c r="G57" s="94"/>
      <c r="H57" s="9"/>
      <c r="I57" s="9"/>
      <c r="J57" s="9"/>
      <c r="K57" s="9"/>
      <c r="L57" s="93"/>
      <c r="M57" s="9"/>
      <c r="N57" s="9"/>
      <c r="O57" s="7"/>
      <c r="P57" s="7"/>
      <c r="Q57" s="7"/>
      <c r="R57" s="7"/>
      <c r="S57" s="25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9"/>
      <c r="B58" s="126" t="s">
        <v>99</v>
      </c>
      <c r="C58" s="127"/>
      <c r="D58" s="127"/>
      <c r="E58" s="128"/>
      <c r="F58" s="93"/>
      <c r="G58" s="94"/>
      <c r="H58" s="9"/>
      <c r="I58" s="9"/>
      <c r="J58" s="9"/>
      <c r="K58" s="9"/>
      <c r="L58" s="93"/>
      <c r="M58" s="9"/>
      <c r="N58" s="9"/>
      <c r="O58" s="7"/>
      <c r="P58" s="7"/>
      <c r="Q58" s="7"/>
      <c r="R58" s="7"/>
      <c r="S58" s="25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15" t="s">
        <v>1</v>
      </c>
      <c r="B59" s="15" t="s">
        <v>2</v>
      </c>
      <c r="C59" s="15" t="s">
        <v>3</v>
      </c>
      <c r="D59" s="15" t="s">
        <v>12</v>
      </c>
      <c r="E59" s="15" t="s">
        <v>100</v>
      </c>
      <c r="F59" s="41"/>
      <c r="G59" s="23"/>
      <c r="H59" s="41"/>
      <c r="I59" s="41"/>
      <c r="J59" s="41"/>
      <c r="K59" s="41"/>
      <c r="L59" s="41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7" t="s">
        <v>101</v>
      </c>
      <c r="B60" s="41"/>
      <c r="C60" s="10">
        <f>$B$3</f>
        <v>44561</v>
      </c>
      <c r="D60" s="83">
        <v>0</v>
      </c>
      <c r="E60" s="83">
        <v>0</v>
      </c>
      <c r="F60" s="41"/>
      <c r="G60" s="23"/>
      <c r="H60" s="39"/>
      <c r="I60" s="41"/>
      <c r="J60" s="41"/>
      <c r="K60" s="41"/>
      <c r="L60" s="41"/>
      <c r="M60" s="7"/>
      <c r="N60" s="7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7" t="s">
        <v>102</v>
      </c>
      <c r="B61" s="41"/>
      <c r="C61" s="10">
        <f>$B$3</f>
        <v>44561</v>
      </c>
      <c r="D61" s="83">
        <v>0</v>
      </c>
      <c r="E61" s="83">
        <v>0</v>
      </c>
      <c r="F61" s="41"/>
      <c r="G61" s="23"/>
      <c r="H61" s="39"/>
      <c r="I61" s="41"/>
      <c r="J61" s="41"/>
      <c r="K61" s="41"/>
      <c r="L61" s="41"/>
      <c r="M61" s="7"/>
      <c r="N61" s="7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2">
      <c r="A62" s="7" t="s">
        <v>103</v>
      </c>
      <c r="B62" s="41"/>
      <c r="C62" s="10">
        <f>$B$3</f>
        <v>44561</v>
      </c>
      <c r="D62" s="83">
        <v>0</v>
      </c>
      <c r="E62" s="83">
        <v>0</v>
      </c>
      <c r="F62" s="41"/>
      <c r="G62" s="23"/>
      <c r="H62" s="39"/>
      <c r="I62" s="41"/>
      <c r="J62" s="41"/>
      <c r="K62" s="41"/>
      <c r="L62" s="41"/>
      <c r="M62" s="7"/>
      <c r="N62" s="7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2">
      <c r="A63" s="7" t="s">
        <v>104</v>
      </c>
      <c r="B63" s="41"/>
      <c r="C63" s="10">
        <f>$B$3</f>
        <v>44561</v>
      </c>
      <c r="D63" s="83">
        <v>946654.58659999992</v>
      </c>
      <c r="E63" s="83">
        <v>946654.58659999992</v>
      </c>
      <c r="F63" s="41"/>
      <c r="G63" s="23"/>
      <c r="H63" s="39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2">
      <c r="A64" s="9" t="s">
        <v>13</v>
      </c>
      <c r="B64" s="9"/>
      <c r="C64" s="9"/>
      <c r="D64" s="9"/>
      <c r="E64" s="93">
        <f>SUM(E60:E63)</f>
        <v>946654.58659999992</v>
      </c>
      <c r="F64" s="85"/>
      <c r="G64" s="23"/>
      <c r="H64" s="7"/>
      <c r="I64" s="7"/>
      <c r="J64" s="7"/>
      <c r="K64" s="7"/>
      <c r="L64" s="95"/>
      <c r="M64" s="7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thickBot="1" x14ac:dyDescent="0.25">
      <c r="A65" s="9"/>
      <c r="B65" s="9"/>
      <c r="C65" s="9"/>
      <c r="D65" s="9"/>
      <c r="E65" s="93"/>
      <c r="F65" s="85"/>
      <c r="G65" s="23"/>
      <c r="H65" s="7"/>
      <c r="I65" s="7"/>
      <c r="J65" s="7"/>
      <c r="K65" s="7"/>
      <c r="L65" s="95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thickBot="1" x14ac:dyDescent="0.25">
      <c r="A66" s="9" t="s">
        <v>105</v>
      </c>
      <c r="B66" s="9"/>
      <c r="C66" s="9"/>
      <c r="D66" s="9"/>
      <c r="E66" s="96">
        <f>E56+E64</f>
        <v>127987277.35659997</v>
      </c>
      <c r="F66" s="85"/>
      <c r="G66" s="23"/>
      <c r="H66" s="9"/>
      <c r="I66" s="9"/>
      <c r="J66" s="9"/>
      <c r="K66" s="9"/>
      <c r="L66" s="96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thickBot="1" x14ac:dyDescent="0.25">
      <c r="A67" s="26"/>
      <c r="B67" s="26"/>
      <c r="C67" s="26"/>
      <c r="D67" s="26"/>
      <c r="E67" s="97"/>
      <c r="F67" s="98"/>
      <c r="G67" s="29"/>
      <c r="H67" s="30"/>
      <c r="I67" s="30"/>
      <c r="J67" s="30"/>
      <c r="K67" s="30"/>
      <c r="L67" s="99"/>
      <c r="M67" s="30"/>
      <c r="N67" s="30"/>
      <c r="O67" s="30"/>
      <c r="P67" s="30"/>
      <c r="Q67" s="30"/>
      <c r="R67" s="30"/>
      <c r="S67" s="30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thickTop="1" x14ac:dyDescent="0.2">
      <c r="A68" s="9"/>
      <c r="B68" s="9"/>
      <c r="C68" s="9"/>
      <c r="D68" s="9"/>
      <c r="E68" s="100"/>
      <c r="F68" s="85"/>
      <c r="G68" s="23"/>
      <c r="H68" s="7"/>
      <c r="I68" s="7"/>
      <c r="J68" s="7"/>
      <c r="K68" s="7"/>
      <c r="L68" s="95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2">
      <c r="A69" s="16" t="s">
        <v>6</v>
      </c>
      <c r="B69" s="9"/>
      <c r="C69" s="9"/>
      <c r="D69" s="9"/>
      <c r="E69" s="100"/>
      <c r="F69" s="85"/>
      <c r="G69" s="23"/>
      <c r="H69" s="1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2">
      <c r="A70" s="9"/>
      <c r="B70" s="9"/>
      <c r="C70" s="9"/>
      <c r="D70" s="9"/>
      <c r="E70" s="100"/>
      <c r="F70" s="85"/>
      <c r="G70" s="23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2">
      <c r="A71" s="15" t="str">
        <f>"Accruals since "&amp;MONTH(B5)&amp;"/"&amp;DAY(B5)</f>
        <v>Accruals since 12/31</v>
      </c>
      <c r="B71" s="13" t="s">
        <v>106</v>
      </c>
      <c r="C71" s="15"/>
      <c r="D71" s="15"/>
      <c r="E71" s="15" t="s">
        <v>12</v>
      </c>
      <c r="F71" s="85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7" t="s">
        <v>11</v>
      </c>
      <c r="B72" s="101">
        <v>1225.92</v>
      </c>
      <c r="C72" s="9"/>
      <c r="D72" s="9"/>
      <c r="E72" s="85">
        <f>+B72*($B$3-$B$5)</f>
        <v>0</v>
      </c>
      <c r="F72" s="85"/>
      <c r="G72" s="23"/>
      <c r="H72" s="7"/>
      <c r="I72" s="7"/>
      <c r="J72" s="41"/>
      <c r="K72" s="7"/>
      <c r="L72" s="102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 t="s">
        <v>36</v>
      </c>
      <c r="B73" s="101">
        <v>0</v>
      </c>
      <c r="C73" s="9"/>
      <c r="D73" s="9"/>
      <c r="E73" s="85">
        <f t="shared" ref="E73:E78" si="0">+B73*($B$3-$B$5)</f>
        <v>0</v>
      </c>
      <c r="F73" s="85"/>
      <c r="G73" s="23"/>
      <c r="H73" s="7"/>
      <c r="I73" s="7"/>
      <c r="J73" s="41"/>
      <c r="K73" s="7"/>
      <c r="L73" s="102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 t="s">
        <v>7</v>
      </c>
      <c r="B74" s="103">
        <v>95.53</v>
      </c>
      <c r="C74" s="9"/>
      <c r="D74" s="9"/>
      <c r="E74" s="85">
        <f t="shared" si="0"/>
        <v>0</v>
      </c>
      <c r="F74" s="85"/>
      <c r="G74" s="23"/>
      <c r="H74" s="7"/>
      <c r="I74" s="95"/>
      <c r="J74" s="39"/>
      <c r="K74" s="102"/>
      <c r="L74" s="104"/>
      <c r="M74" s="105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 t="s">
        <v>9</v>
      </c>
      <c r="B75" s="103">
        <v>31.76</v>
      </c>
      <c r="C75" s="9"/>
      <c r="D75" s="9"/>
      <c r="E75" s="85">
        <f t="shared" si="0"/>
        <v>0</v>
      </c>
      <c r="F75" s="85"/>
      <c r="G75" s="23"/>
      <c r="H75" s="7"/>
      <c r="I75" s="95"/>
      <c r="J75" s="39"/>
      <c r="K75" s="102"/>
      <c r="L75" s="102"/>
      <c r="M75" s="106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7" t="s">
        <v>8</v>
      </c>
      <c r="B76" s="103">
        <v>17.47</v>
      </c>
      <c r="C76" s="9"/>
      <c r="D76" s="9"/>
      <c r="E76" s="85">
        <f t="shared" si="0"/>
        <v>0</v>
      </c>
      <c r="F76" s="85"/>
      <c r="G76" s="23"/>
      <c r="H76" s="7"/>
      <c r="I76" s="95"/>
      <c r="J76" s="39"/>
      <c r="K76" s="102"/>
      <c r="L76" s="102"/>
      <c r="M76" s="106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 t="s">
        <v>10</v>
      </c>
      <c r="B77" s="103">
        <v>1.27</v>
      </c>
      <c r="C77" s="9"/>
      <c r="D77" s="9"/>
      <c r="E77" s="85">
        <f t="shared" si="0"/>
        <v>0</v>
      </c>
      <c r="F77" s="85"/>
      <c r="G77" s="23"/>
      <c r="H77" s="7"/>
      <c r="I77" s="95"/>
      <c r="J77" s="39"/>
      <c r="K77" s="102"/>
      <c r="L77" s="102"/>
      <c r="M77" s="10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7" t="s">
        <v>42</v>
      </c>
      <c r="B78" s="103">
        <v>1.42</v>
      </c>
      <c r="C78" s="9"/>
      <c r="D78" s="9"/>
      <c r="E78" s="85">
        <f t="shared" si="0"/>
        <v>0</v>
      </c>
      <c r="F78" s="85"/>
      <c r="G78" s="23"/>
      <c r="H78" s="7"/>
      <c r="I78" s="95"/>
      <c r="J78" s="39"/>
      <c r="K78" s="102"/>
      <c r="L78" s="102"/>
      <c r="M78" s="10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108" t="str">
        <f>"TOTAL Liabilities Accrued since "&amp;MONTH(B5)&amp;"/"&amp;DAY(B5)</f>
        <v>TOTAL Liabilities Accrued since 12/31</v>
      </c>
      <c r="B79" s="109"/>
      <c r="C79" s="109"/>
      <c r="D79" s="109"/>
      <c r="E79" s="110">
        <f>SUM(E72:E78)</f>
        <v>0</v>
      </c>
      <c r="F79" s="85"/>
      <c r="G79" s="23"/>
      <c r="H79" s="7"/>
      <c r="I79" s="7"/>
      <c r="J79" s="39"/>
      <c r="K79" s="7"/>
      <c r="L79" s="102"/>
      <c r="M79" s="105"/>
      <c r="N79" s="7"/>
      <c r="O79" s="7"/>
      <c r="P79" s="7"/>
      <c r="Q79" s="7"/>
      <c r="R79" s="41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7"/>
      <c r="B80" s="7"/>
      <c r="C80" s="7"/>
      <c r="D80" s="7"/>
      <c r="E80" s="85"/>
      <c r="F80" s="85"/>
      <c r="G80" s="23"/>
      <c r="H80" s="7"/>
      <c r="I80" s="7"/>
      <c r="J80" s="7"/>
      <c r="K80" s="7"/>
      <c r="L80" s="105"/>
      <c r="M80" s="7"/>
      <c r="N80" s="7"/>
      <c r="O80" s="7"/>
      <c r="P80" s="7"/>
      <c r="Q80" s="7"/>
      <c r="R80" s="41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111" t="s">
        <v>107</v>
      </c>
      <c r="B81" s="13"/>
      <c r="C81" s="13"/>
      <c r="D81" s="13"/>
      <c r="E81" s="112" t="s">
        <v>108</v>
      </c>
      <c r="F81" s="85"/>
      <c r="G81" s="23"/>
      <c r="H81" s="7"/>
      <c r="I81" s="95"/>
      <c r="J81" s="7"/>
      <c r="K81" s="7"/>
      <c r="L81" s="7"/>
      <c r="M81" s="7"/>
      <c r="N81" s="7"/>
      <c r="O81" s="7"/>
      <c r="P81" s="7"/>
      <c r="Q81" s="7"/>
      <c r="R81" s="41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7" t="s">
        <v>11</v>
      </c>
      <c r="B82" s="113">
        <v>0</v>
      </c>
      <c r="C82" s="7"/>
      <c r="D82" s="7"/>
      <c r="E82" s="114">
        <v>0</v>
      </c>
      <c r="F82" s="85"/>
      <c r="G82" s="23"/>
      <c r="H82" s="41"/>
      <c r="I82" s="7"/>
      <c r="J82" s="7"/>
      <c r="K82" s="115"/>
      <c r="L82" s="41"/>
      <c r="M82" s="7"/>
      <c r="N82" s="7"/>
      <c r="O82" s="7"/>
      <c r="P82" s="7"/>
      <c r="Q82" s="7"/>
      <c r="R82" s="41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7" t="s">
        <v>36</v>
      </c>
      <c r="B83" s="113">
        <v>0</v>
      </c>
      <c r="C83" s="7"/>
      <c r="D83" s="7"/>
      <c r="E83" s="114">
        <v>0</v>
      </c>
      <c r="F83" s="85"/>
      <c r="G83" s="23"/>
      <c r="H83" s="41"/>
      <c r="I83" s="7"/>
      <c r="J83" s="7"/>
      <c r="K83" s="115"/>
      <c r="L83" s="41"/>
      <c r="M83" s="7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 t="s">
        <v>7</v>
      </c>
      <c r="B84" s="116">
        <v>0</v>
      </c>
      <c r="C84" s="7"/>
      <c r="D84" s="7"/>
      <c r="E84" s="114">
        <v>0</v>
      </c>
      <c r="F84" s="85"/>
      <c r="G84" s="23"/>
      <c r="H84" s="117"/>
      <c r="I84" s="95"/>
      <c r="J84" s="7"/>
      <c r="K84" s="115"/>
      <c r="L84" s="41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 t="s">
        <v>9</v>
      </c>
      <c r="B85" s="116">
        <v>0</v>
      </c>
      <c r="C85" s="7"/>
      <c r="D85" s="7"/>
      <c r="E85" s="114">
        <v>0</v>
      </c>
      <c r="F85" s="85"/>
      <c r="G85" s="23"/>
      <c r="H85" s="41"/>
      <c r="I85" s="95"/>
      <c r="J85" s="7"/>
      <c r="K85" s="115"/>
      <c r="L85" s="41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7" t="s">
        <v>8</v>
      </c>
      <c r="B86" s="116">
        <v>0</v>
      </c>
      <c r="C86" s="7"/>
      <c r="D86" s="7"/>
      <c r="E86" s="114">
        <v>0</v>
      </c>
      <c r="F86" s="85"/>
      <c r="G86" s="23"/>
      <c r="H86" s="7"/>
      <c r="I86" s="95"/>
      <c r="J86" s="7"/>
      <c r="K86" s="115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7" t="s">
        <v>10</v>
      </c>
      <c r="B87" s="116">
        <v>0</v>
      </c>
      <c r="C87" s="7"/>
      <c r="D87" s="7"/>
      <c r="E87" s="114">
        <v>0</v>
      </c>
      <c r="F87" s="85"/>
      <c r="G87" s="23"/>
      <c r="H87" s="41"/>
      <c r="I87" s="95"/>
      <c r="J87" s="7"/>
      <c r="K87" s="115"/>
      <c r="L87" s="7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 t="s">
        <v>42</v>
      </c>
      <c r="B88" s="116">
        <v>0</v>
      </c>
      <c r="C88" s="7"/>
      <c r="D88" s="7"/>
      <c r="E88" s="114">
        <v>0</v>
      </c>
      <c r="F88" s="85"/>
      <c r="G88" s="23"/>
      <c r="H88" s="41"/>
      <c r="I88" s="95"/>
      <c r="J88" s="7"/>
      <c r="K88" s="115"/>
      <c r="L88" s="7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108" t="str">
        <f>"TOTAL Liabilities Accrued as of "&amp;MONTH(B5)&amp;"/"&amp;DAY(B5)</f>
        <v>TOTAL Liabilities Accrued as of 12/31</v>
      </c>
      <c r="B89" s="109"/>
      <c r="C89" s="109"/>
      <c r="D89" s="109"/>
      <c r="E89" s="110">
        <f>SUM(E82:E88)</f>
        <v>0</v>
      </c>
      <c r="F89" s="93"/>
      <c r="G89" s="23"/>
      <c r="H89" s="41"/>
      <c r="I89" s="41"/>
      <c r="J89" s="39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9"/>
      <c r="B90" s="7"/>
      <c r="C90" s="7"/>
      <c r="D90" s="7"/>
      <c r="E90" s="93"/>
      <c r="F90" s="93"/>
      <c r="G90" s="23"/>
      <c r="H90" s="41"/>
      <c r="I90" s="41"/>
      <c r="J90" s="39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7" t="s">
        <v>109</v>
      </c>
      <c r="B91" s="7"/>
      <c r="C91" s="7"/>
      <c r="D91" s="7"/>
      <c r="E91" s="118">
        <v>946654.58659999992</v>
      </c>
      <c r="F91" s="85"/>
      <c r="G91" s="23"/>
      <c r="H91" s="41"/>
      <c r="I91" s="41"/>
      <c r="J91" s="41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2">
      <c r="A92" s="7" t="s">
        <v>110</v>
      </c>
      <c r="B92" s="7"/>
      <c r="C92" s="7"/>
      <c r="D92" s="7"/>
      <c r="E92" s="119">
        <v>0.06</v>
      </c>
      <c r="F92" s="85"/>
      <c r="G92" s="23"/>
      <c r="H92" s="41"/>
      <c r="I92" s="41"/>
      <c r="J92" s="41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2">
      <c r="A93" s="41"/>
      <c r="B93" s="7"/>
      <c r="C93" s="7"/>
      <c r="D93" s="7"/>
      <c r="E93" s="85"/>
      <c r="F93" s="85"/>
      <c r="G93" s="23"/>
      <c r="H93" s="41"/>
      <c r="I93" s="41"/>
      <c r="J93" s="41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9" t="s">
        <v>111</v>
      </c>
      <c r="B94" s="7"/>
      <c r="C94" s="7"/>
      <c r="D94" s="7"/>
      <c r="E94" s="120">
        <f>E79+E89+E91+E92</f>
        <v>946654.64659999998</v>
      </c>
      <c r="F94" s="85"/>
      <c r="G94" s="23"/>
      <c r="H94" s="9"/>
      <c r="I94" s="7"/>
      <c r="J94" s="7"/>
      <c r="K94" s="7"/>
      <c r="L94" s="93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thickBot="1" x14ac:dyDescent="0.25">
      <c r="A95" s="9"/>
      <c r="B95" s="7"/>
      <c r="C95" s="7"/>
      <c r="D95" s="7"/>
      <c r="E95" s="85"/>
      <c r="F95" s="85"/>
      <c r="G95" s="2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thickBot="1" x14ac:dyDescent="0.25">
      <c r="A96" s="9" t="s">
        <v>112</v>
      </c>
      <c r="B96" s="7"/>
      <c r="C96" s="7"/>
      <c r="D96" s="7"/>
      <c r="E96" s="96">
        <f>E66-E94</f>
        <v>127040622.70999998</v>
      </c>
      <c r="F96" s="100"/>
      <c r="G96" s="23"/>
      <c r="H96" s="9"/>
      <c r="I96" s="7"/>
      <c r="J96" s="7"/>
      <c r="K96" s="7"/>
      <c r="L96" s="96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2">
      <c r="A97" s="9"/>
      <c r="B97" s="7"/>
      <c r="C97" s="7"/>
      <c r="D97" s="7"/>
      <c r="E97" s="85"/>
      <c r="F97" s="85"/>
      <c r="G97" s="2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7"/>
      <c r="B98" s="7"/>
      <c r="C98" s="7"/>
      <c r="D98" s="25"/>
      <c r="E98" s="85"/>
      <c r="F98" s="85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7"/>
      <c r="C100" s="7"/>
      <c r="D100" s="7"/>
      <c r="E100" s="121"/>
      <c r="F100" s="8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7"/>
      <c r="C101" s="7"/>
      <c r="D101" s="7"/>
      <c r="E101" s="85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7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7"/>
      <c r="C103" s="7"/>
      <c r="D103" s="41"/>
      <c r="E103" s="39"/>
      <c r="F103" s="85"/>
      <c r="G103" s="7"/>
      <c r="H103" s="93"/>
      <c r="I103" s="7"/>
      <c r="J103" s="7"/>
      <c r="K103" s="7"/>
      <c r="L103" s="95"/>
      <c r="M103" s="122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25"/>
      <c r="C104" s="7"/>
      <c r="D104" s="7"/>
      <c r="E104" s="85"/>
      <c r="F104" s="85"/>
      <c r="G104" s="7"/>
      <c r="H104" s="93"/>
      <c r="I104" s="7"/>
      <c r="J104" s="7"/>
      <c r="K104" s="7"/>
      <c r="L104" s="95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7"/>
      <c r="B105" s="25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85"/>
      <c r="F107" s="8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123"/>
      <c r="B108" s="25"/>
      <c r="C108" s="7"/>
      <c r="D108" s="7"/>
      <c r="E108" s="85"/>
      <c r="F108" s="8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41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58:E5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6280-685A-4F57-8956-0AAFF53422CE}">
  <sheetPr codeName="Sheet6"/>
  <dimension ref="A1:BE503"/>
  <sheetViews>
    <sheetView showGridLines="0" topLeftCell="A8" zoomScale="80" zoomScaleNormal="80" workbookViewId="0">
      <selection activeCell="W9" sqref="W9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7.42578125" style="61" bestFit="1" customWidth="1"/>
    <col min="19" max="19" width="16.5703125" style="61" bestFit="1" customWidth="1"/>
    <col min="20" max="20" width="18.28515625" style="61" bestFit="1" customWidth="1"/>
    <col min="21" max="21" width="15.28515625" style="61" bestFit="1" customWidth="1"/>
    <col min="22" max="22" width="16.570312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114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71641718.163667396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44539</v>
      </c>
      <c r="C4" s="5"/>
      <c r="D4" s="5"/>
      <c r="E4" s="5"/>
      <c r="F4" s="5"/>
      <c r="G4" s="5"/>
      <c r="H4" s="74">
        <f>+E96</f>
        <v>71659230.650000006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4.0000151520004253E-3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115</v>
      </c>
      <c r="B10" s="10">
        <v>44539</v>
      </c>
      <c r="C10" s="10">
        <v>44574</v>
      </c>
      <c r="D10" s="83">
        <v>3948408.85</v>
      </c>
      <c r="E10" s="84">
        <v>3949819.3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71659230.650000006</v>
      </c>
      <c r="S10" s="135">
        <f>D63</f>
        <v>1069733.2731999999</v>
      </c>
      <c r="T10" s="135">
        <f>E79+E89</f>
        <v>0</v>
      </c>
      <c r="U10" s="135">
        <f>SUM(D49:D50,D60:D61,D63)</f>
        <v>2479010.9531999999</v>
      </c>
      <c r="V10" s="135">
        <v>0</v>
      </c>
      <c r="W10" s="136">
        <f>D62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116</v>
      </c>
      <c r="B11" s="10">
        <v>44539</v>
      </c>
      <c r="C11" s="10">
        <v>44574</v>
      </c>
      <c r="D11" s="83">
        <v>267308.07</v>
      </c>
      <c r="E11" s="84">
        <v>267400.90999999997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117</v>
      </c>
      <c r="B12" s="10">
        <v>44539</v>
      </c>
      <c r="C12" s="10">
        <v>44574</v>
      </c>
      <c r="D12" s="83">
        <v>4106579.47</v>
      </c>
      <c r="E12" s="84">
        <v>4108291.07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118</v>
      </c>
      <c r="B13" s="10">
        <v>44539</v>
      </c>
      <c r="C13" s="10">
        <v>44574</v>
      </c>
      <c r="D13" s="83">
        <v>95194.55</v>
      </c>
      <c r="E13" s="84">
        <v>95232.48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119</v>
      </c>
      <c r="B14" s="10">
        <v>44539</v>
      </c>
      <c r="C14" s="10">
        <v>44574</v>
      </c>
      <c r="D14" s="83">
        <v>433182.93</v>
      </c>
      <c r="E14" s="84">
        <v>433351.56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120</v>
      </c>
      <c r="B15" s="10">
        <v>44539</v>
      </c>
      <c r="C15" s="10">
        <v>44574</v>
      </c>
      <c r="D15" s="83">
        <v>666039.41</v>
      </c>
      <c r="E15" s="84">
        <v>666589.71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121</v>
      </c>
      <c r="B16" s="10">
        <v>44539</v>
      </c>
      <c r="C16" s="10">
        <v>44574</v>
      </c>
      <c r="D16" s="83">
        <v>1666837.97</v>
      </c>
      <c r="E16" s="84">
        <v>1668013.55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122</v>
      </c>
      <c r="B17" s="10">
        <v>44539</v>
      </c>
      <c r="C17" s="10">
        <v>44574</v>
      </c>
      <c r="D17" s="83">
        <v>940531.7</v>
      </c>
      <c r="E17" s="84">
        <v>940934.03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123</v>
      </c>
      <c r="B18" s="10">
        <v>44539</v>
      </c>
      <c r="C18" s="10">
        <v>44574</v>
      </c>
      <c r="D18" s="83">
        <v>184812.58</v>
      </c>
      <c r="E18" s="84">
        <v>184888.83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124</v>
      </c>
      <c r="B19" s="10">
        <v>44539</v>
      </c>
      <c r="C19" s="10">
        <v>44574</v>
      </c>
      <c r="D19" s="83">
        <v>124600.57</v>
      </c>
      <c r="E19" s="84">
        <v>124680.21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125</v>
      </c>
      <c r="B20" s="10">
        <v>44539</v>
      </c>
      <c r="C20" s="10">
        <v>44574</v>
      </c>
      <c r="D20" s="83">
        <v>5152531.1900000004</v>
      </c>
      <c r="E20" s="84">
        <v>5154122.3899999997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126</v>
      </c>
      <c r="B21" s="10">
        <v>44539</v>
      </c>
      <c r="C21" s="10">
        <v>44574</v>
      </c>
      <c r="D21" s="83">
        <v>424985.23</v>
      </c>
      <c r="E21" s="84">
        <v>425231.34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127</v>
      </c>
      <c r="B22" s="10">
        <v>44539</v>
      </c>
      <c r="C22" s="10">
        <v>44574</v>
      </c>
      <c r="D22" s="83">
        <v>9358835.6300000008</v>
      </c>
      <c r="E22" s="84">
        <v>9361761.3699999992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128</v>
      </c>
      <c r="B23" s="10">
        <v>44539</v>
      </c>
      <c r="C23" s="10">
        <v>44574</v>
      </c>
      <c r="D23" s="83">
        <v>48143.839999999997</v>
      </c>
      <c r="E23" s="84">
        <v>48174.79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129</v>
      </c>
      <c r="B24" s="10">
        <v>44539</v>
      </c>
      <c r="C24" s="10">
        <v>44574</v>
      </c>
      <c r="D24" s="83">
        <v>29725.360000000001</v>
      </c>
      <c r="E24" s="84">
        <v>29744.47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130</v>
      </c>
      <c r="B25" s="10">
        <v>44539</v>
      </c>
      <c r="C25" s="10">
        <v>44574</v>
      </c>
      <c r="D25" s="83">
        <v>226741.97</v>
      </c>
      <c r="E25" s="84">
        <v>226887.74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 t="s">
        <v>131</v>
      </c>
      <c r="B26" s="10">
        <v>44539</v>
      </c>
      <c r="C26" s="10">
        <v>44574</v>
      </c>
      <c r="D26" s="83">
        <v>16934445.579999998</v>
      </c>
      <c r="E26" s="84">
        <v>16939730.02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">
        <v>132</v>
      </c>
      <c r="B27" s="10">
        <v>44539</v>
      </c>
      <c r="C27" s="10">
        <v>44574</v>
      </c>
      <c r="D27" s="83">
        <v>58457.54</v>
      </c>
      <c r="E27" s="84">
        <v>58496.9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">
        <v>133</v>
      </c>
      <c r="B28" s="10">
        <v>44539</v>
      </c>
      <c r="C28" s="10">
        <v>44574</v>
      </c>
      <c r="D28" s="83">
        <v>3478455.7</v>
      </c>
      <c r="E28" s="84">
        <v>3479546.97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">
        <v>134</v>
      </c>
      <c r="B29" s="10">
        <v>44539</v>
      </c>
      <c r="C29" s="10">
        <v>44574</v>
      </c>
      <c r="D29" s="83">
        <v>1940001.91</v>
      </c>
      <c r="E29" s="84">
        <v>1940834.17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7" t="s">
        <v>135</v>
      </c>
      <c r="B30" s="10">
        <v>44539</v>
      </c>
      <c r="C30" s="10">
        <v>44574</v>
      </c>
      <c r="D30" s="83">
        <v>4425790.9800000004</v>
      </c>
      <c r="E30" s="84">
        <v>4428832.79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7" t="s">
        <v>136</v>
      </c>
      <c r="B31" s="10">
        <v>44539</v>
      </c>
      <c r="C31" s="10">
        <v>44574</v>
      </c>
      <c r="D31" s="83">
        <v>585479.54</v>
      </c>
      <c r="E31" s="84">
        <v>585712.81999999995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7" t="s">
        <v>137</v>
      </c>
      <c r="B32" s="10">
        <v>44539</v>
      </c>
      <c r="C32" s="10">
        <v>44574</v>
      </c>
      <c r="D32" s="83">
        <v>177324.63</v>
      </c>
      <c r="E32" s="84">
        <v>177427.79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7" t="s">
        <v>138</v>
      </c>
      <c r="B33" s="10">
        <v>44557</v>
      </c>
      <c r="C33" s="10">
        <v>44574</v>
      </c>
      <c r="D33" s="83">
        <v>125647.05</v>
      </c>
      <c r="E33" s="84">
        <v>125658.28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7" t="s">
        <v>139</v>
      </c>
      <c r="B34" s="10">
        <v>44539</v>
      </c>
      <c r="C34" s="10">
        <v>44574</v>
      </c>
      <c r="D34" s="83">
        <v>387310.46</v>
      </c>
      <c r="E34" s="84">
        <v>387523.95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140</v>
      </c>
      <c r="B35" s="10">
        <v>44539</v>
      </c>
      <c r="C35" s="10">
        <v>44574</v>
      </c>
      <c r="D35" s="83">
        <v>1310003.03</v>
      </c>
      <c r="E35" s="84">
        <v>1310735.3400000001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141</v>
      </c>
      <c r="B36" s="10">
        <v>44539</v>
      </c>
      <c r="C36" s="10">
        <v>44574</v>
      </c>
      <c r="D36" s="83">
        <v>330579.28999999998</v>
      </c>
      <c r="E36" s="84">
        <v>330808.71000000002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142</v>
      </c>
      <c r="B37" s="10">
        <v>44539</v>
      </c>
      <c r="C37" s="10">
        <v>44574</v>
      </c>
      <c r="D37" s="83">
        <v>160883.94</v>
      </c>
      <c r="E37" s="84">
        <v>160950.5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143</v>
      </c>
      <c r="B38" s="10">
        <v>44539</v>
      </c>
      <c r="C38" s="10">
        <v>44574</v>
      </c>
      <c r="D38" s="83">
        <v>319052.21999999997</v>
      </c>
      <c r="E38" s="84">
        <v>319227.78000000003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7" t="s">
        <v>144</v>
      </c>
      <c r="B39" s="10">
        <v>44539</v>
      </c>
      <c r="C39" s="10">
        <v>44574</v>
      </c>
      <c r="D39" s="83">
        <v>2839769.3</v>
      </c>
      <c r="E39" s="84">
        <v>2840663.7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2">
      <c r="A40" s="7" t="s">
        <v>145</v>
      </c>
      <c r="B40" s="10">
        <v>44539</v>
      </c>
      <c r="C40" s="10">
        <v>44574</v>
      </c>
      <c r="D40" s="83">
        <v>795905.75</v>
      </c>
      <c r="E40" s="84">
        <v>796295.83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2">
      <c r="A41" s="7" t="s">
        <v>146</v>
      </c>
      <c r="B41" s="10">
        <v>44539</v>
      </c>
      <c r="C41" s="10">
        <v>44574</v>
      </c>
      <c r="D41" s="83">
        <v>1366814.63</v>
      </c>
      <c r="E41" s="84">
        <v>1367426.56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2">
      <c r="A42" s="7" t="s">
        <v>147</v>
      </c>
      <c r="B42" s="10">
        <v>44539</v>
      </c>
      <c r="C42" s="10">
        <v>44574</v>
      </c>
      <c r="D42" s="83">
        <v>457448.1</v>
      </c>
      <c r="E42" s="84">
        <v>457627.11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2">
      <c r="A43" s="7" t="s">
        <v>148</v>
      </c>
      <c r="B43" s="10">
        <v>44539</v>
      </c>
      <c r="C43" s="10">
        <v>44574</v>
      </c>
      <c r="D43" s="83">
        <v>647205.54</v>
      </c>
      <c r="E43" s="84">
        <v>647518.79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7" t="s">
        <v>149</v>
      </c>
      <c r="B44" s="10">
        <v>44539</v>
      </c>
      <c r="C44" s="10">
        <v>44574</v>
      </c>
      <c r="D44" s="83">
        <v>55046.97</v>
      </c>
      <c r="E44" s="84">
        <v>55078.99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7" t="s">
        <v>150</v>
      </c>
      <c r="B45" s="10">
        <v>44539</v>
      </c>
      <c r="C45" s="10">
        <v>44574</v>
      </c>
      <c r="D45" s="83">
        <v>127188.95</v>
      </c>
      <c r="E45" s="84">
        <v>127274.6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7" t="s">
        <v>151</v>
      </c>
      <c r="B46" s="10">
        <v>44539</v>
      </c>
      <c r="C46" s="10">
        <v>44574</v>
      </c>
      <c r="D46" s="83">
        <v>119341.82</v>
      </c>
      <c r="E46" s="84">
        <v>119385.58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152</v>
      </c>
      <c r="B47" s="10">
        <v>44539</v>
      </c>
      <c r="C47" s="10">
        <v>44574</v>
      </c>
      <c r="D47" s="83">
        <v>5742499.5899999999</v>
      </c>
      <c r="E47" s="84">
        <v>5747114.7699999996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 t="s">
        <v>153</v>
      </c>
      <c r="B48" s="10">
        <v>44533</v>
      </c>
      <c r="C48" s="10">
        <v>44574</v>
      </c>
      <c r="D48" s="83">
        <v>160727.70000000001</v>
      </c>
      <c r="E48" s="84">
        <v>160897.64000000001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">
        <v>92</v>
      </c>
      <c r="B49" s="10">
        <v>44561</v>
      </c>
      <c r="C49" s="10">
        <v>44561</v>
      </c>
      <c r="D49" s="83">
        <v>0</v>
      </c>
      <c r="E49" s="84">
        <v>0</v>
      </c>
      <c r="F49" s="85"/>
      <c r="G49" s="8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">
        <v>93</v>
      </c>
      <c r="B50" s="87">
        <v>44561</v>
      </c>
      <c r="C50" s="10">
        <v>44561</v>
      </c>
      <c r="D50" s="83">
        <v>1409277.68</v>
      </c>
      <c r="E50" s="83">
        <v>1409277.68</v>
      </c>
      <c r="F50" s="85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/>
      <c r="B51" s="7"/>
      <c r="C51" s="7"/>
      <c r="D51" s="7"/>
      <c r="E51" s="85"/>
      <c r="F51" s="85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7" t="str">
        <f>"MMF Unpaid Int Due to "&amp;MONTH($B$3)&amp;"/"&amp;DAY($B$3)</f>
        <v>MMF Unpaid Int Due to 12/31</v>
      </c>
      <c r="B52" s="7"/>
      <c r="C52" s="7" t="s">
        <v>94</v>
      </c>
      <c r="D52" s="88">
        <v>36.22</v>
      </c>
      <c r="E52" s="89">
        <v>36.22</v>
      </c>
      <c r="F52" s="85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95</v>
      </c>
      <c r="D53" s="88">
        <v>0.18</v>
      </c>
      <c r="E53" s="89">
        <v>0.18</v>
      </c>
      <c r="F53" s="85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96</v>
      </c>
      <c r="D54" s="88">
        <v>23.13</v>
      </c>
      <c r="E54" s="89">
        <v>23.13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13" t="str">
        <f>"MMF Unpaid Int Due to "&amp;MONTH($B$3)&amp;"/"&amp;DAY($B$3)</f>
        <v>MMF Unpaid Int Due to 12/31</v>
      </c>
      <c r="B55" s="13"/>
      <c r="C55" s="13" t="s">
        <v>97</v>
      </c>
      <c r="D55" s="90">
        <v>7.0000000000000007E-2</v>
      </c>
      <c r="E55" s="91">
        <v>7.0000000000000007E-2</v>
      </c>
      <c r="F55" s="85"/>
      <c r="G55" s="23"/>
      <c r="H55" s="13"/>
      <c r="I55" s="7"/>
      <c r="J55" s="7"/>
      <c r="K55" s="7"/>
      <c r="L55" s="92"/>
      <c r="M55" s="7"/>
      <c r="N55" s="7"/>
      <c r="O55" s="7"/>
      <c r="P55" s="7"/>
      <c r="Q55" s="7"/>
      <c r="R55" s="7"/>
      <c r="S55" s="25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9" t="s">
        <v>98</v>
      </c>
      <c r="B56" s="9"/>
      <c r="C56" s="9"/>
      <c r="D56" s="9"/>
      <c r="E56" s="93">
        <f>SUM(E10:E55)</f>
        <v>71659230.620000005</v>
      </c>
      <c r="F56" s="93"/>
      <c r="G56" s="94"/>
      <c r="H56" s="9"/>
      <c r="I56" s="9"/>
      <c r="J56" s="9"/>
      <c r="K56" s="9"/>
      <c r="L56" s="93"/>
      <c r="M56" s="9"/>
      <c r="N56" s="9"/>
      <c r="O56" s="7"/>
      <c r="P56" s="7"/>
      <c r="Q56" s="7"/>
      <c r="R56" s="7"/>
      <c r="S56" s="25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9"/>
      <c r="B57" s="9"/>
      <c r="C57" s="9"/>
      <c r="D57" s="9"/>
      <c r="E57" s="93"/>
      <c r="F57" s="93"/>
      <c r="G57" s="94"/>
      <c r="H57" s="9"/>
      <c r="I57" s="9"/>
      <c r="J57" s="9"/>
      <c r="K57" s="9"/>
      <c r="L57" s="93"/>
      <c r="M57" s="9"/>
      <c r="N57" s="9"/>
      <c r="O57" s="7"/>
      <c r="P57" s="7"/>
      <c r="Q57" s="7"/>
      <c r="R57" s="7"/>
      <c r="S57" s="25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9"/>
      <c r="B58" s="126" t="s">
        <v>99</v>
      </c>
      <c r="C58" s="127"/>
      <c r="D58" s="127"/>
      <c r="E58" s="128"/>
      <c r="F58" s="93"/>
      <c r="G58" s="94"/>
      <c r="H58" s="9"/>
      <c r="I58" s="9"/>
      <c r="J58" s="9"/>
      <c r="K58" s="9"/>
      <c r="L58" s="93"/>
      <c r="M58" s="9"/>
      <c r="N58" s="9"/>
      <c r="O58" s="7"/>
      <c r="P58" s="7"/>
      <c r="Q58" s="7"/>
      <c r="R58" s="7"/>
      <c r="S58" s="25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15" t="s">
        <v>1</v>
      </c>
      <c r="B59" s="15" t="s">
        <v>2</v>
      </c>
      <c r="C59" s="15" t="s">
        <v>3</v>
      </c>
      <c r="D59" s="15" t="s">
        <v>12</v>
      </c>
      <c r="E59" s="15" t="s">
        <v>100</v>
      </c>
      <c r="F59" s="41"/>
      <c r="G59" s="23"/>
      <c r="H59" s="41"/>
      <c r="I59" s="41"/>
      <c r="J59" s="41"/>
      <c r="K59" s="41"/>
      <c r="L59" s="41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7" t="s">
        <v>101</v>
      </c>
      <c r="B60" s="41"/>
      <c r="C60" s="10">
        <f>$B$3</f>
        <v>44561</v>
      </c>
      <c r="D60" s="83">
        <v>0</v>
      </c>
      <c r="E60" s="83">
        <v>0</v>
      </c>
      <c r="F60" s="41"/>
      <c r="G60" s="23"/>
      <c r="H60" s="39"/>
      <c r="I60" s="41"/>
      <c r="J60" s="41"/>
      <c r="K60" s="41"/>
      <c r="L60" s="41"/>
      <c r="M60" s="7"/>
      <c r="N60" s="7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7" t="s">
        <v>102</v>
      </c>
      <c r="B61" s="41"/>
      <c r="C61" s="10">
        <f>$B$3</f>
        <v>44561</v>
      </c>
      <c r="D61" s="83">
        <v>0</v>
      </c>
      <c r="E61" s="83">
        <v>0</v>
      </c>
      <c r="F61" s="41"/>
      <c r="G61" s="23"/>
      <c r="H61" s="39"/>
      <c r="I61" s="41"/>
      <c r="J61" s="41"/>
      <c r="K61" s="41"/>
      <c r="L61" s="41"/>
      <c r="M61" s="7"/>
      <c r="N61" s="7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2">
      <c r="A62" s="7" t="s">
        <v>103</v>
      </c>
      <c r="B62" s="41"/>
      <c r="C62" s="10">
        <f>$B$3</f>
        <v>44561</v>
      </c>
      <c r="D62" s="83">
        <v>0</v>
      </c>
      <c r="E62" s="83">
        <v>0</v>
      </c>
      <c r="F62" s="41"/>
      <c r="G62" s="23"/>
      <c r="H62" s="39"/>
      <c r="I62" s="41"/>
      <c r="J62" s="41"/>
      <c r="K62" s="41"/>
      <c r="L62" s="41"/>
      <c r="M62" s="7"/>
      <c r="N62" s="7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2">
      <c r="A63" s="7" t="s">
        <v>104</v>
      </c>
      <c r="B63" s="41"/>
      <c r="C63" s="10">
        <f>$B$3</f>
        <v>44561</v>
      </c>
      <c r="D63" s="83">
        <v>1069733.2731999999</v>
      </c>
      <c r="E63" s="83">
        <v>1069733.2731999999</v>
      </c>
      <c r="F63" s="41"/>
      <c r="G63" s="23"/>
      <c r="H63" s="39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2">
      <c r="A64" s="9" t="s">
        <v>13</v>
      </c>
      <c r="B64" s="9"/>
      <c r="C64" s="9"/>
      <c r="D64" s="9"/>
      <c r="E64" s="93">
        <f>SUM(E60:E63)</f>
        <v>1069733.2731999999</v>
      </c>
      <c r="F64" s="85"/>
      <c r="G64" s="23"/>
      <c r="H64" s="7"/>
      <c r="I64" s="7"/>
      <c r="J64" s="7"/>
      <c r="K64" s="7"/>
      <c r="L64" s="95"/>
      <c r="M64" s="7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thickBot="1" x14ac:dyDescent="0.25">
      <c r="A65" s="9"/>
      <c r="B65" s="9"/>
      <c r="C65" s="9"/>
      <c r="D65" s="9"/>
      <c r="E65" s="93"/>
      <c r="F65" s="85"/>
      <c r="G65" s="23"/>
      <c r="H65" s="7"/>
      <c r="I65" s="7"/>
      <c r="J65" s="7"/>
      <c r="K65" s="7"/>
      <c r="L65" s="95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thickBot="1" x14ac:dyDescent="0.25">
      <c r="A66" s="9" t="s">
        <v>105</v>
      </c>
      <c r="B66" s="9"/>
      <c r="C66" s="9"/>
      <c r="D66" s="9"/>
      <c r="E66" s="96">
        <f>E56+E64</f>
        <v>72728963.89320001</v>
      </c>
      <c r="F66" s="85"/>
      <c r="G66" s="23"/>
      <c r="H66" s="9"/>
      <c r="I66" s="9"/>
      <c r="J66" s="9"/>
      <c r="K66" s="9"/>
      <c r="L66" s="96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thickBot="1" x14ac:dyDescent="0.25">
      <c r="A67" s="26"/>
      <c r="B67" s="26"/>
      <c r="C67" s="26"/>
      <c r="D67" s="26"/>
      <c r="E67" s="97"/>
      <c r="F67" s="98"/>
      <c r="G67" s="29"/>
      <c r="H67" s="30"/>
      <c r="I67" s="30"/>
      <c r="J67" s="30"/>
      <c r="K67" s="30"/>
      <c r="L67" s="99"/>
      <c r="M67" s="30"/>
      <c r="N67" s="30"/>
      <c r="O67" s="30"/>
      <c r="P67" s="30"/>
      <c r="Q67" s="30"/>
      <c r="R67" s="30"/>
      <c r="S67" s="30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thickTop="1" x14ac:dyDescent="0.2">
      <c r="A68" s="9"/>
      <c r="B68" s="9"/>
      <c r="C68" s="9"/>
      <c r="D68" s="9"/>
      <c r="E68" s="100"/>
      <c r="F68" s="85"/>
      <c r="G68" s="23"/>
      <c r="H68" s="7"/>
      <c r="I68" s="7"/>
      <c r="J68" s="7"/>
      <c r="K68" s="7"/>
      <c r="L68" s="95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2">
      <c r="A69" s="16" t="s">
        <v>6</v>
      </c>
      <c r="B69" s="9"/>
      <c r="C69" s="9"/>
      <c r="D69" s="9"/>
      <c r="E69" s="100"/>
      <c r="F69" s="85"/>
      <c r="G69" s="23"/>
      <c r="H69" s="1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2">
      <c r="A70" s="9"/>
      <c r="B70" s="9"/>
      <c r="C70" s="9"/>
      <c r="D70" s="9"/>
      <c r="E70" s="100"/>
      <c r="F70" s="85"/>
      <c r="G70" s="23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2">
      <c r="A71" s="15" t="str">
        <f>"Accruals since "&amp;MONTH(B5)&amp;"/"&amp;DAY(B5)</f>
        <v>Accruals since 12/31</v>
      </c>
      <c r="B71" s="13" t="s">
        <v>106</v>
      </c>
      <c r="C71" s="15"/>
      <c r="D71" s="15"/>
      <c r="E71" s="15" t="s">
        <v>12</v>
      </c>
      <c r="F71" s="85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7" t="s">
        <v>11</v>
      </c>
      <c r="B72" s="101">
        <v>547.26</v>
      </c>
      <c r="C72" s="9"/>
      <c r="D72" s="9"/>
      <c r="E72" s="85">
        <f>+B72*($B$3-$B$5)</f>
        <v>0</v>
      </c>
      <c r="F72" s="85"/>
      <c r="G72" s="23"/>
      <c r="H72" s="7"/>
      <c r="I72" s="7"/>
      <c r="J72" s="41"/>
      <c r="K72" s="7"/>
      <c r="L72" s="102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 t="s">
        <v>36</v>
      </c>
      <c r="B73" s="101">
        <v>0</v>
      </c>
      <c r="C73" s="9"/>
      <c r="D73" s="9"/>
      <c r="E73" s="85">
        <f t="shared" ref="E73:E78" si="0">+B73*($B$3-$B$5)</f>
        <v>0</v>
      </c>
      <c r="F73" s="85"/>
      <c r="G73" s="23"/>
      <c r="H73" s="7"/>
      <c r="I73" s="7"/>
      <c r="J73" s="41"/>
      <c r="K73" s="7"/>
      <c r="L73" s="102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 t="s">
        <v>7</v>
      </c>
      <c r="B74" s="103">
        <v>53.89</v>
      </c>
      <c r="C74" s="9"/>
      <c r="D74" s="9"/>
      <c r="E74" s="85">
        <f t="shared" si="0"/>
        <v>0</v>
      </c>
      <c r="F74" s="85"/>
      <c r="G74" s="23"/>
      <c r="H74" s="7"/>
      <c r="I74" s="95"/>
      <c r="J74" s="39"/>
      <c r="K74" s="102"/>
      <c r="L74" s="104"/>
      <c r="M74" s="105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 t="s">
        <v>9</v>
      </c>
      <c r="B75" s="103">
        <v>17.91</v>
      </c>
      <c r="C75" s="9"/>
      <c r="D75" s="9"/>
      <c r="E75" s="85">
        <f t="shared" si="0"/>
        <v>0</v>
      </c>
      <c r="F75" s="85"/>
      <c r="G75" s="23"/>
      <c r="H75" s="7"/>
      <c r="I75" s="95"/>
      <c r="J75" s="39"/>
      <c r="K75" s="102"/>
      <c r="L75" s="102"/>
      <c r="M75" s="106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7" t="s">
        <v>8</v>
      </c>
      <c r="B76" s="103">
        <v>9.85</v>
      </c>
      <c r="C76" s="9"/>
      <c r="D76" s="9"/>
      <c r="E76" s="85">
        <f t="shared" si="0"/>
        <v>0</v>
      </c>
      <c r="F76" s="85"/>
      <c r="G76" s="23"/>
      <c r="H76" s="7"/>
      <c r="I76" s="95"/>
      <c r="J76" s="39"/>
      <c r="K76" s="102"/>
      <c r="L76" s="102"/>
      <c r="M76" s="106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 t="s">
        <v>10</v>
      </c>
      <c r="B77" s="103">
        <v>0.71</v>
      </c>
      <c r="C77" s="9"/>
      <c r="D77" s="9"/>
      <c r="E77" s="85">
        <f t="shared" si="0"/>
        <v>0</v>
      </c>
      <c r="F77" s="85"/>
      <c r="G77" s="23"/>
      <c r="H77" s="7"/>
      <c r="I77" s="95"/>
      <c r="J77" s="39"/>
      <c r="K77" s="102"/>
      <c r="L77" s="102"/>
      <c r="M77" s="10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7" t="s">
        <v>42</v>
      </c>
      <c r="B78" s="103">
        <v>0.8</v>
      </c>
      <c r="C78" s="9"/>
      <c r="D78" s="9"/>
      <c r="E78" s="85">
        <f t="shared" si="0"/>
        <v>0</v>
      </c>
      <c r="F78" s="85"/>
      <c r="G78" s="23"/>
      <c r="H78" s="7"/>
      <c r="I78" s="95"/>
      <c r="J78" s="39"/>
      <c r="K78" s="102"/>
      <c r="L78" s="102"/>
      <c r="M78" s="10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108" t="str">
        <f>"TOTAL Liabilities Accrued since "&amp;MONTH(B5)&amp;"/"&amp;DAY(B5)</f>
        <v>TOTAL Liabilities Accrued since 12/31</v>
      </c>
      <c r="B79" s="109"/>
      <c r="C79" s="109"/>
      <c r="D79" s="109"/>
      <c r="E79" s="110">
        <f>SUM(E72:E78)</f>
        <v>0</v>
      </c>
      <c r="F79" s="85"/>
      <c r="G79" s="23"/>
      <c r="H79" s="7"/>
      <c r="I79" s="7"/>
      <c r="J79" s="39"/>
      <c r="K79" s="7"/>
      <c r="L79" s="102"/>
      <c r="M79" s="105"/>
      <c r="N79" s="7"/>
      <c r="O79" s="7"/>
      <c r="P79" s="7"/>
      <c r="Q79" s="7"/>
      <c r="R79" s="41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7"/>
      <c r="B80" s="7"/>
      <c r="C80" s="7"/>
      <c r="D80" s="7"/>
      <c r="E80" s="85"/>
      <c r="F80" s="85"/>
      <c r="G80" s="23"/>
      <c r="H80" s="7"/>
      <c r="I80" s="7"/>
      <c r="J80" s="7"/>
      <c r="K80" s="7"/>
      <c r="L80" s="105"/>
      <c r="M80" s="7"/>
      <c r="N80" s="7"/>
      <c r="O80" s="7"/>
      <c r="P80" s="7"/>
      <c r="Q80" s="7"/>
      <c r="R80" s="41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111" t="s">
        <v>107</v>
      </c>
      <c r="B81" s="13"/>
      <c r="C81" s="13"/>
      <c r="D81" s="13"/>
      <c r="E81" s="112" t="s">
        <v>108</v>
      </c>
      <c r="F81" s="85"/>
      <c r="G81" s="23"/>
      <c r="H81" s="7"/>
      <c r="I81" s="95"/>
      <c r="J81" s="7"/>
      <c r="K81" s="7"/>
      <c r="L81" s="7"/>
      <c r="M81" s="7"/>
      <c r="N81" s="7"/>
      <c r="O81" s="7"/>
      <c r="P81" s="7"/>
      <c r="Q81" s="7"/>
      <c r="R81" s="41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7" t="s">
        <v>11</v>
      </c>
      <c r="B82" s="113">
        <v>0</v>
      </c>
      <c r="C82" s="7"/>
      <c r="D82" s="7"/>
      <c r="E82" s="114">
        <v>0</v>
      </c>
      <c r="F82" s="85"/>
      <c r="G82" s="23"/>
      <c r="H82" s="41"/>
      <c r="I82" s="7"/>
      <c r="J82" s="7"/>
      <c r="K82" s="115"/>
      <c r="L82" s="41"/>
      <c r="M82" s="7"/>
      <c r="N82" s="7"/>
      <c r="O82" s="7"/>
      <c r="P82" s="7"/>
      <c r="Q82" s="7"/>
      <c r="R82" s="41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7" t="s">
        <v>36</v>
      </c>
      <c r="B83" s="113">
        <v>0</v>
      </c>
      <c r="C83" s="7"/>
      <c r="D83" s="7"/>
      <c r="E83" s="114">
        <v>0</v>
      </c>
      <c r="F83" s="85"/>
      <c r="G83" s="23"/>
      <c r="H83" s="41"/>
      <c r="I83" s="7"/>
      <c r="J83" s="7"/>
      <c r="K83" s="115"/>
      <c r="L83" s="41"/>
      <c r="M83" s="7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 t="s">
        <v>7</v>
      </c>
      <c r="B84" s="116">
        <v>0</v>
      </c>
      <c r="C84" s="7"/>
      <c r="D84" s="7"/>
      <c r="E84" s="114">
        <v>0</v>
      </c>
      <c r="F84" s="85"/>
      <c r="G84" s="23"/>
      <c r="H84" s="117"/>
      <c r="I84" s="95"/>
      <c r="J84" s="7"/>
      <c r="K84" s="115"/>
      <c r="L84" s="41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 t="s">
        <v>9</v>
      </c>
      <c r="B85" s="116">
        <v>0</v>
      </c>
      <c r="C85" s="7"/>
      <c r="D85" s="7"/>
      <c r="E85" s="114">
        <v>0</v>
      </c>
      <c r="F85" s="85"/>
      <c r="G85" s="23"/>
      <c r="H85" s="41"/>
      <c r="I85" s="95"/>
      <c r="J85" s="7"/>
      <c r="K85" s="115"/>
      <c r="L85" s="41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7" t="s">
        <v>8</v>
      </c>
      <c r="B86" s="116">
        <v>0</v>
      </c>
      <c r="C86" s="7"/>
      <c r="D86" s="7"/>
      <c r="E86" s="114">
        <v>0</v>
      </c>
      <c r="F86" s="85"/>
      <c r="G86" s="23"/>
      <c r="H86" s="7"/>
      <c r="I86" s="95"/>
      <c r="J86" s="7"/>
      <c r="K86" s="115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7" t="s">
        <v>10</v>
      </c>
      <c r="B87" s="116">
        <v>0</v>
      </c>
      <c r="C87" s="7"/>
      <c r="D87" s="7"/>
      <c r="E87" s="114">
        <v>0</v>
      </c>
      <c r="F87" s="85"/>
      <c r="G87" s="23"/>
      <c r="H87" s="41"/>
      <c r="I87" s="95"/>
      <c r="J87" s="7"/>
      <c r="K87" s="115"/>
      <c r="L87" s="7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 t="s">
        <v>42</v>
      </c>
      <c r="B88" s="116">
        <v>0</v>
      </c>
      <c r="C88" s="7"/>
      <c r="D88" s="7"/>
      <c r="E88" s="114">
        <v>0</v>
      </c>
      <c r="F88" s="85"/>
      <c r="G88" s="23"/>
      <c r="H88" s="41"/>
      <c r="I88" s="95"/>
      <c r="J88" s="7"/>
      <c r="K88" s="115"/>
      <c r="L88" s="7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108" t="str">
        <f>"TOTAL Liabilities Accrued as of "&amp;MONTH(B5)&amp;"/"&amp;DAY(B5)</f>
        <v>TOTAL Liabilities Accrued as of 12/31</v>
      </c>
      <c r="B89" s="109"/>
      <c r="C89" s="109"/>
      <c r="D89" s="109"/>
      <c r="E89" s="110">
        <f>SUM(E82:E88)</f>
        <v>0</v>
      </c>
      <c r="F89" s="93"/>
      <c r="G89" s="23"/>
      <c r="H89" s="41"/>
      <c r="I89" s="41"/>
      <c r="J89" s="39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9"/>
      <c r="B90" s="7"/>
      <c r="C90" s="7"/>
      <c r="D90" s="7"/>
      <c r="E90" s="93"/>
      <c r="F90" s="93"/>
      <c r="G90" s="23"/>
      <c r="H90" s="41"/>
      <c r="I90" s="41"/>
      <c r="J90" s="39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7" t="s">
        <v>109</v>
      </c>
      <c r="B91" s="7"/>
      <c r="C91" s="7"/>
      <c r="D91" s="7"/>
      <c r="E91" s="118">
        <v>1069733.2731999999</v>
      </c>
      <c r="F91" s="85"/>
      <c r="G91" s="23"/>
      <c r="H91" s="41"/>
      <c r="I91" s="41"/>
      <c r="J91" s="41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2">
      <c r="A92" s="7" t="s">
        <v>110</v>
      </c>
      <c r="B92" s="7"/>
      <c r="C92" s="7"/>
      <c r="D92" s="7"/>
      <c r="E92" s="119">
        <v>-0.03</v>
      </c>
      <c r="F92" s="85"/>
      <c r="G92" s="23"/>
      <c r="H92" s="41"/>
      <c r="I92" s="41"/>
      <c r="J92" s="41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2">
      <c r="A93" s="41"/>
      <c r="B93" s="7"/>
      <c r="C93" s="7"/>
      <c r="D93" s="7"/>
      <c r="E93" s="85"/>
      <c r="F93" s="85"/>
      <c r="G93" s="23"/>
      <c r="H93" s="41"/>
      <c r="I93" s="41"/>
      <c r="J93" s="41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9" t="s">
        <v>111</v>
      </c>
      <c r="B94" s="7"/>
      <c r="C94" s="7"/>
      <c r="D94" s="7"/>
      <c r="E94" s="120">
        <f>E79+E89+E91+E92</f>
        <v>1069733.2431999999</v>
      </c>
      <c r="F94" s="85"/>
      <c r="G94" s="23"/>
      <c r="H94" s="9"/>
      <c r="I94" s="7"/>
      <c r="J94" s="7"/>
      <c r="K94" s="7"/>
      <c r="L94" s="93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thickBot="1" x14ac:dyDescent="0.25">
      <c r="A95" s="9"/>
      <c r="B95" s="7"/>
      <c r="C95" s="7"/>
      <c r="D95" s="7"/>
      <c r="E95" s="85"/>
      <c r="F95" s="85"/>
      <c r="G95" s="2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thickBot="1" x14ac:dyDescent="0.25">
      <c r="A96" s="9" t="s">
        <v>112</v>
      </c>
      <c r="B96" s="7"/>
      <c r="C96" s="7"/>
      <c r="D96" s="7"/>
      <c r="E96" s="96">
        <f>E66-E94</f>
        <v>71659230.650000006</v>
      </c>
      <c r="F96" s="100"/>
      <c r="G96" s="23"/>
      <c r="H96" s="9"/>
      <c r="I96" s="7"/>
      <c r="J96" s="7"/>
      <c r="K96" s="7"/>
      <c r="L96" s="96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2">
      <c r="A97" s="9"/>
      <c r="B97" s="7"/>
      <c r="C97" s="7"/>
      <c r="D97" s="7"/>
      <c r="E97" s="85"/>
      <c r="F97" s="85"/>
      <c r="G97" s="2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7"/>
      <c r="B98" s="7"/>
      <c r="C98" s="7"/>
      <c r="D98" s="25"/>
      <c r="E98" s="85"/>
      <c r="F98" s="85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7"/>
      <c r="C100" s="7"/>
      <c r="D100" s="7"/>
      <c r="E100" s="121"/>
      <c r="F100" s="8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7"/>
      <c r="C101" s="7"/>
      <c r="D101" s="7"/>
      <c r="E101" s="85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7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7"/>
      <c r="C103" s="7"/>
      <c r="D103" s="41"/>
      <c r="E103" s="39"/>
      <c r="F103" s="85"/>
      <c r="G103" s="7"/>
      <c r="H103" s="93"/>
      <c r="I103" s="7"/>
      <c r="J103" s="7"/>
      <c r="K103" s="7"/>
      <c r="L103" s="95"/>
      <c r="M103" s="122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25"/>
      <c r="C104" s="7"/>
      <c r="D104" s="7"/>
      <c r="E104" s="85"/>
      <c r="F104" s="85"/>
      <c r="G104" s="7"/>
      <c r="H104" s="93"/>
      <c r="I104" s="7"/>
      <c r="J104" s="7"/>
      <c r="K104" s="7"/>
      <c r="L104" s="95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7"/>
      <c r="B105" s="25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85"/>
      <c r="F107" s="8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123"/>
      <c r="B108" s="25"/>
      <c r="C108" s="7"/>
      <c r="D108" s="7"/>
      <c r="E108" s="85"/>
      <c r="F108" s="8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41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58:E5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D65B-D445-4364-8B37-EB450648CFB5}">
  <sheetPr codeName="Sheet5"/>
  <dimension ref="A1:BE503"/>
  <sheetViews>
    <sheetView showGridLines="0" topLeftCell="A10" zoomScale="80" zoomScaleNormal="80" workbookViewId="0">
      <selection activeCell="U10" sqref="U10"/>
    </sheetView>
  </sheetViews>
  <sheetFormatPr defaultColWidth="9.28515625" defaultRowHeight="15" customHeight="1" x14ac:dyDescent="0.15"/>
  <cols>
    <col min="1" max="1" width="19.28515625" style="61" customWidth="1"/>
    <col min="2" max="2" width="14.7109375" style="61" customWidth="1"/>
    <col min="3" max="3" width="12.5703125" style="61" customWidth="1"/>
    <col min="4" max="4" width="21.5703125" style="61" customWidth="1"/>
    <col min="5" max="5" width="18.7109375" style="61" bestFit="1" customWidth="1"/>
    <col min="6" max="7" width="3.7109375" style="61" customWidth="1"/>
    <col min="8" max="8" width="16.5703125" style="61" bestFit="1" customWidth="1"/>
    <col min="9" max="10" width="11.7109375" style="61" customWidth="1"/>
    <col min="11" max="11" width="15.28515625" style="61" bestFit="1" customWidth="1"/>
    <col min="12" max="12" width="16.28515625" style="61" bestFit="1" customWidth="1"/>
    <col min="13" max="13" width="17.7109375" style="61" bestFit="1" customWidth="1"/>
    <col min="14" max="14" width="3" style="61" customWidth="1"/>
    <col min="15" max="15" width="13.28515625" style="61" customWidth="1"/>
    <col min="16" max="16" width="10" style="61" customWidth="1"/>
    <col min="17" max="17" width="7" style="61" bestFit="1" customWidth="1"/>
    <col min="18" max="18" width="18.85546875" style="61" bestFit="1" customWidth="1"/>
    <col min="19" max="19" width="13.140625" style="61" bestFit="1" customWidth="1"/>
    <col min="20" max="20" width="14.140625" style="61" bestFit="1" customWidth="1"/>
    <col min="21" max="21" width="18.42578125" style="61" bestFit="1" customWidth="1"/>
    <col min="22" max="22" width="8.7109375" style="61" bestFit="1" customWidth="1"/>
    <col min="23" max="23" width="15.85546875" style="61" bestFit="1" customWidth="1"/>
    <col min="24" max="16384" width="9.28515625" style="61"/>
  </cols>
  <sheetData>
    <row r="1" spans="1:57" ht="49.5" customHeight="1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.75" thickTop="1" thickBot="1" x14ac:dyDescent="0.4">
      <c r="A2" s="3" t="s">
        <v>16</v>
      </c>
      <c r="B2" s="4"/>
      <c r="C2" s="4"/>
      <c r="D2" s="3" t="s">
        <v>43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2">
      <c r="A3" s="7" t="s">
        <v>14</v>
      </c>
      <c r="B3" s="8">
        <v>44561</v>
      </c>
      <c r="C3" s="5"/>
      <c r="D3" s="6"/>
      <c r="E3" s="5"/>
      <c r="F3" s="5"/>
      <c r="G3" s="5"/>
      <c r="H3" s="70">
        <v>845936600.14464748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25">
      <c r="A4" s="7" t="s">
        <v>46</v>
      </c>
      <c r="B4" s="8">
        <v>44539</v>
      </c>
      <c r="C4" s="5"/>
      <c r="D4" s="5"/>
      <c r="E4" s="5"/>
      <c r="F4" s="5"/>
      <c r="G4" s="5"/>
      <c r="H4" s="74">
        <f>+E97</f>
        <v>876150884.63459992</v>
      </c>
      <c r="I4" s="75" t="s">
        <v>47</v>
      </c>
      <c r="J4" s="5"/>
      <c r="K4" s="76" t="s">
        <v>48</v>
      </c>
      <c r="L4" s="77">
        <v>0.96575572289553702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25">
      <c r="A5" s="7" t="s">
        <v>49</v>
      </c>
      <c r="B5" s="8">
        <v>44561</v>
      </c>
      <c r="C5" s="5"/>
      <c r="D5" s="5"/>
      <c r="E5" s="5"/>
      <c r="F5" s="5"/>
      <c r="G5" s="5"/>
      <c r="H5" s="79">
        <f>(H4*L4/H3-1)*L3/(B3-B4)</f>
        <v>4.0840741718978727E-3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2">
      <c r="A6" s="7" t="s">
        <v>51</v>
      </c>
      <c r="B6" s="8">
        <v>44574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2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2">
      <c r="A8" s="41"/>
      <c r="B8" s="126" t="s">
        <v>5</v>
      </c>
      <c r="C8" s="127"/>
      <c r="D8" s="127"/>
      <c r="E8" s="128"/>
      <c r="F8" s="7"/>
      <c r="G8" s="23"/>
      <c r="H8" s="41"/>
      <c r="I8" s="126"/>
      <c r="J8" s="127"/>
      <c r="K8" s="127"/>
      <c r="L8" s="128"/>
      <c r="M8" s="7"/>
      <c r="N8" s="7"/>
      <c r="O8" s="7"/>
      <c r="P8" s="7"/>
      <c r="Q8"/>
      <c r="R8" s="129" t="s">
        <v>297</v>
      </c>
      <c r="S8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31" t="s">
        <v>291</v>
      </c>
      <c r="S9" s="132" t="s">
        <v>292</v>
      </c>
      <c r="T9" s="132" t="s">
        <v>293</v>
      </c>
      <c r="U9" s="132" t="s">
        <v>294</v>
      </c>
      <c r="V9" s="132" t="s">
        <v>295</v>
      </c>
      <c r="W9" s="133" t="s">
        <v>296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2">
      <c r="A10" s="7" t="s">
        <v>52</v>
      </c>
      <c r="B10" s="10">
        <v>44539</v>
      </c>
      <c r="C10" s="10">
        <v>44574</v>
      </c>
      <c r="D10" s="83">
        <v>46619831.149999999</v>
      </c>
      <c r="E10" s="84">
        <v>46636484.780000001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4">
        <f>H4</f>
        <v>876150884.63459992</v>
      </c>
      <c r="S10" s="135">
        <f>D64</f>
        <v>11705835.060000001</v>
      </c>
      <c r="T10" s="135">
        <f>E80+E90</f>
        <v>0</v>
      </c>
      <c r="U10" s="135">
        <f>SUM(D50:D51,D61:D62,D64)</f>
        <v>36096965.5</v>
      </c>
      <c r="V10" s="135">
        <v>0</v>
      </c>
      <c r="W10" s="136">
        <f>D63</f>
        <v>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2">
      <c r="A11" s="7" t="s">
        <v>53</v>
      </c>
      <c r="B11" s="10">
        <v>44539</v>
      </c>
      <c r="C11" s="10">
        <v>44574</v>
      </c>
      <c r="D11" s="83">
        <v>3156171.93</v>
      </c>
      <c r="E11" s="84">
        <v>3157268.04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2">
      <c r="A12" s="7" t="s">
        <v>54</v>
      </c>
      <c r="B12" s="10">
        <v>44539</v>
      </c>
      <c r="C12" s="10">
        <v>44574</v>
      </c>
      <c r="D12" s="83">
        <v>48487390.530000001</v>
      </c>
      <c r="E12" s="84">
        <v>48507599.740000002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2">
      <c r="A13" s="7" t="s">
        <v>55</v>
      </c>
      <c r="B13" s="10">
        <v>44539</v>
      </c>
      <c r="C13" s="10">
        <v>44574</v>
      </c>
      <c r="D13" s="83">
        <v>1123985.45</v>
      </c>
      <c r="E13" s="84">
        <v>1124433.29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2">
      <c r="A14" s="7" t="s">
        <v>56</v>
      </c>
      <c r="B14" s="10">
        <v>44539</v>
      </c>
      <c r="C14" s="10">
        <v>44574</v>
      </c>
      <c r="D14" s="83">
        <v>5114697.07</v>
      </c>
      <c r="E14" s="84">
        <v>5116688.12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2">
      <c r="A15" s="7" t="s">
        <v>57</v>
      </c>
      <c r="B15" s="10">
        <v>44539</v>
      </c>
      <c r="C15" s="10">
        <v>44574</v>
      </c>
      <c r="D15" s="83">
        <v>2936054.5</v>
      </c>
      <c r="E15" s="84">
        <v>2938480.33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2">
      <c r="A16" s="7" t="s">
        <v>58</v>
      </c>
      <c r="B16" s="10">
        <v>44546</v>
      </c>
      <c r="C16" s="10">
        <v>44574</v>
      </c>
      <c r="D16" s="83">
        <v>3803412.09</v>
      </c>
      <c r="E16" s="84">
        <v>3805566.96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2">
      <c r="A17" s="7" t="s">
        <v>59</v>
      </c>
      <c r="B17" s="10">
        <v>44539</v>
      </c>
      <c r="C17" s="10">
        <v>44574</v>
      </c>
      <c r="D17" s="83">
        <v>11105088.300000001</v>
      </c>
      <c r="E17" s="84">
        <v>11109838.800000001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2">
      <c r="A18" s="7" t="s">
        <v>60</v>
      </c>
      <c r="B18" s="10">
        <v>44539</v>
      </c>
      <c r="C18" s="10">
        <v>44574</v>
      </c>
      <c r="D18" s="83">
        <v>2182127.42</v>
      </c>
      <c r="E18" s="84">
        <v>2183027.7000000002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2">
      <c r="A19" s="7" t="s">
        <v>61</v>
      </c>
      <c r="B19" s="10">
        <v>44539</v>
      </c>
      <c r="C19" s="10">
        <v>44574</v>
      </c>
      <c r="D19" s="83">
        <v>1471189.43</v>
      </c>
      <c r="E19" s="84">
        <v>1472129.86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2">
      <c r="A20" s="7" t="s">
        <v>62</v>
      </c>
      <c r="B20" s="10">
        <v>44539</v>
      </c>
      <c r="C20" s="10">
        <v>44574</v>
      </c>
      <c r="D20" s="83">
        <v>60837198.810000002</v>
      </c>
      <c r="E20" s="84">
        <v>60855986.579999998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2">
      <c r="A21" s="7" t="s">
        <v>63</v>
      </c>
      <c r="B21" s="10">
        <v>44539</v>
      </c>
      <c r="C21" s="10">
        <v>44574</v>
      </c>
      <c r="D21" s="83">
        <v>5017904.7699999996</v>
      </c>
      <c r="E21" s="84">
        <v>5020810.6399999997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2">
      <c r="A22" s="7" t="s">
        <v>64</v>
      </c>
      <c r="B22" s="10">
        <v>44539</v>
      </c>
      <c r="C22" s="10">
        <v>44574</v>
      </c>
      <c r="D22" s="83">
        <v>112820066.48999999</v>
      </c>
      <c r="E22" s="84">
        <v>112854932.2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2">
      <c r="A23" s="7" t="s">
        <v>65</v>
      </c>
      <c r="B23" s="10">
        <v>44539</v>
      </c>
      <c r="C23" s="10">
        <v>44574</v>
      </c>
      <c r="D23" s="83">
        <v>568446.16</v>
      </c>
      <c r="E23" s="84">
        <v>568811.6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2">
      <c r="A24" s="7" t="s">
        <v>66</v>
      </c>
      <c r="B24" s="10">
        <v>44539</v>
      </c>
      <c r="C24" s="10">
        <v>44574</v>
      </c>
      <c r="D24" s="83">
        <v>350974.64</v>
      </c>
      <c r="E24" s="84">
        <v>351200.28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2">
      <c r="A25" s="7" t="s">
        <v>67</v>
      </c>
      <c r="B25" s="10">
        <v>44539</v>
      </c>
      <c r="C25" s="10">
        <v>44574</v>
      </c>
      <c r="D25" s="83">
        <v>2677198.0299999998</v>
      </c>
      <c r="E25" s="84">
        <v>2678919.17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2">
      <c r="A26" s="7" t="s">
        <v>68</v>
      </c>
      <c r="B26" s="10">
        <v>44539</v>
      </c>
      <c r="C26" s="10">
        <v>44574</v>
      </c>
      <c r="D26" s="83">
        <v>199949150.24000001</v>
      </c>
      <c r="E26" s="84">
        <v>200011544.94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2">
      <c r="A27" s="7" t="s">
        <v>69</v>
      </c>
      <c r="B27" s="10">
        <v>44539</v>
      </c>
      <c r="C27" s="10">
        <v>44574</v>
      </c>
      <c r="D27" s="83">
        <v>690222.46</v>
      </c>
      <c r="E27" s="84">
        <v>690687.29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2">
      <c r="A28" s="7" t="s">
        <v>70</v>
      </c>
      <c r="B28" s="10">
        <v>44539</v>
      </c>
      <c r="C28" s="10">
        <v>44574</v>
      </c>
      <c r="D28" s="83">
        <v>41070979.159999996</v>
      </c>
      <c r="E28" s="84">
        <v>41083864.079999998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2">
      <c r="A29" s="7" t="s">
        <v>71</v>
      </c>
      <c r="B29" s="10">
        <v>44539</v>
      </c>
      <c r="C29" s="10">
        <v>44574</v>
      </c>
      <c r="D29" s="83">
        <v>22906078.09</v>
      </c>
      <c r="E29" s="84">
        <v>22915904.800000001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2">
      <c r="A30" s="7" t="s">
        <v>72</v>
      </c>
      <c r="B30" s="10">
        <v>44524</v>
      </c>
      <c r="C30" s="10">
        <v>44574</v>
      </c>
      <c r="D30" s="83">
        <v>89315649.019999996</v>
      </c>
      <c r="E30" s="84">
        <v>89383445.560000002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2">
      <c r="A31" s="7" t="s">
        <v>73</v>
      </c>
      <c r="B31" s="10">
        <v>44539</v>
      </c>
      <c r="C31" s="10">
        <v>44574</v>
      </c>
      <c r="D31" s="83">
        <v>6912900.46</v>
      </c>
      <c r="E31" s="84">
        <v>6915654.8700000001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2">
      <c r="A32" s="7" t="s">
        <v>74</v>
      </c>
      <c r="B32" s="10">
        <v>44539</v>
      </c>
      <c r="C32" s="10">
        <v>44574</v>
      </c>
      <c r="D32" s="83">
        <v>2093715.37</v>
      </c>
      <c r="E32" s="84">
        <v>2094933.45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2">
      <c r="A33" s="7" t="s">
        <v>75</v>
      </c>
      <c r="B33" s="10">
        <v>44557</v>
      </c>
      <c r="C33" s="10">
        <v>44574</v>
      </c>
      <c r="D33" s="83">
        <v>1483545.5</v>
      </c>
      <c r="E33" s="84">
        <v>1483678.07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2">
      <c r="A34" s="7" t="s">
        <v>76</v>
      </c>
      <c r="B34" s="10">
        <v>44539</v>
      </c>
      <c r="C34" s="10">
        <v>44574</v>
      </c>
      <c r="D34" s="83">
        <v>4573069.54</v>
      </c>
      <c r="E34" s="84">
        <v>4575590.32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2">
      <c r="A35" s="7" t="s">
        <v>77</v>
      </c>
      <c r="B35" s="10">
        <v>44539</v>
      </c>
      <c r="C35" s="10">
        <v>44574</v>
      </c>
      <c r="D35" s="83">
        <v>15467526.970000001</v>
      </c>
      <c r="E35" s="84">
        <v>15476173.48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2">
      <c r="A36" s="7" t="s">
        <v>78</v>
      </c>
      <c r="B36" s="10">
        <v>44539</v>
      </c>
      <c r="C36" s="10">
        <v>44574</v>
      </c>
      <c r="D36" s="83">
        <v>3903230.71</v>
      </c>
      <c r="E36" s="84">
        <v>3905939.49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2">
      <c r="A37" s="7" t="s">
        <v>79</v>
      </c>
      <c r="B37" s="10">
        <v>44539</v>
      </c>
      <c r="C37" s="10">
        <v>44574</v>
      </c>
      <c r="D37" s="83">
        <v>1899596.06</v>
      </c>
      <c r="E37" s="84">
        <v>1900381.97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2">
      <c r="A38" s="7" t="s">
        <v>80</v>
      </c>
      <c r="B38" s="10">
        <v>44539</v>
      </c>
      <c r="C38" s="10">
        <v>44574</v>
      </c>
      <c r="D38" s="83">
        <v>3767127.78</v>
      </c>
      <c r="E38" s="84">
        <v>3769200.68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2">
      <c r="A39" s="7" t="s">
        <v>81</v>
      </c>
      <c r="B39" s="10">
        <v>44539</v>
      </c>
      <c r="C39" s="10">
        <v>44574</v>
      </c>
      <c r="D39" s="83">
        <v>33529852.260000002</v>
      </c>
      <c r="E39" s="84">
        <v>33540412.719999999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2">
      <c r="A40" s="7" t="s">
        <v>82</v>
      </c>
      <c r="B40" s="10">
        <v>44539</v>
      </c>
      <c r="C40" s="10">
        <v>44574</v>
      </c>
      <c r="D40" s="83">
        <v>9397454.25</v>
      </c>
      <c r="E40" s="84">
        <v>9402060.0500000007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2">
      <c r="A41" s="7" t="s">
        <v>83</v>
      </c>
      <c r="B41" s="10">
        <v>44552</v>
      </c>
      <c r="C41" s="10">
        <v>44574</v>
      </c>
      <c r="D41" s="83">
        <v>3667000</v>
      </c>
      <c r="E41" s="84">
        <v>3667828.97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2">
      <c r="A42" s="7" t="s">
        <v>84</v>
      </c>
      <c r="B42" s="10">
        <v>44539</v>
      </c>
      <c r="C42" s="10">
        <v>44574</v>
      </c>
      <c r="D42" s="83">
        <v>16138315.369999999</v>
      </c>
      <c r="E42" s="84">
        <v>16145540.66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2">
      <c r="A43" s="7" t="s">
        <v>85</v>
      </c>
      <c r="B43" s="10">
        <v>44539</v>
      </c>
      <c r="C43" s="10">
        <v>44574</v>
      </c>
      <c r="D43" s="83">
        <v>5401201.9000000004</v>
      </c>
      <c r="E43" s="84">
        <v>5403315.4800000004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2">
      <c r="A44" s="7" t="s">
        <v>86</v>
      </c>
      <c r="B44" s="10">
        <v>44539</v>
      </c>
      <c r="C44" s="10">
        <v>44574</v>
      </c>
      <c r="D44" s="83">
        <v>7641714.46</v>
      </c>
      <c r="E44" s="84">
        <v>7645413.1200000001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2">
      <c r="A45" s="7" t="s">
        <v>87</v>
      </c>
      <c r="B45" s="10">
        <v>44539</v>
      </c>
      <c r="C45" s="10">
        <v>44574</v>
      </c>
      <c r="D45" s="83">
        <v>649953.03</v>
      </c>
      <c r="E45" s="84">
        <v>650331.16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2">
      <c r="A46" s="7" t="s">
        <v>88</v>
      </c>
      <c r="B46" s="10">
        <v>44539</v>
      </c>
      <c r="C46" s="10">
        <v>44574</v>
      </c>
      <c r="D46" s="83">
        <v>1501751.05</v>
      </c>
      <c r="E46" s="84">
        <v>1502762.4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2">
      <c r="A47" s="7" t="s">
        <v>89</v>
      </c>
      <c r="B47" s="10">
        <v>44539</v>
      </c>
      <c r="C47" s="10">
        <v>44574</v>
      </c>
      <c r="D47" s="83">
        <v>1409098.18</v>
      </c>
      <c r="E47" s="84">
        <v>1409614.84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2">
      <c r="A48" s="7" t="s">
        <v>90</v>
      </c>
      <c r="B48" s="10">
        <v>44539</v>
      </c>
      <c r="C48" s="10">
        <v>44574</v>
      </c>
      <c r="D48" s="83">
        <v>67803100.409999996</v>
      </c>
      <c r="E48" s="84">
        <v>67857592.980000004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2">
      <c r="A49" s="7" t="s">
        <v>91</v>
      </c>
      <c r="B49" s="10">
        <v>44533</v>
      </c>
      <c r="C49" s="10">
        <v>44574</v>
      </c>
      <c r="D49" s="83">
        <v>1943022.3</v>
      </c>
      <c r="E49" s="84">
        <v>1945076.76</v>
      </c>
      <c r="F49" s="85"/>
      <c r="G49" s="86"/>
      <c r="H49" s="7"/>
      <c r="I49" s="10"/>
      <c r="J49" s="10"/>
      <c r="K49" s="85"/>
      <c r="L49" s="85"/>
      <c r="M49" s="41"/>
      <c r="N49" s="7"/>
      <c r="O49" s="7"/>
      <c r="P49" s="7"/>
      <c r="Q49"/>
      <c r="R49"/>
      <c r="S49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2">
      <c r="A50" s="7" t="s">
        <v>92</v>
      </c>
      <c r="B50" s="10">
        <v>44561</v>
      </c>
      <c r="C50" s="10">
        <v>44561</v>
      </c>
      <c r="D50" s="83">
        <v>0</v>
      </c>
      <c r="E50" s="84">
        <v>0</v>
      </c>
      <c r="F50" s="85"/>
      <c r="G50" s="8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2">
      <c r="A51" s="7" t="s">
        <v>93</v>
      </c>
      <c r="B51" s="87">
        <v>44561</v>
      </c>
      <c r="C51" s="10">
        <v>44561</v>
      </c>
      <c r="D51" s="83">
        <v>24391130.439999998</v>
      </c>
      <c r="E51" s="83">
        <v>24391130.439999998</v>
      </c>
      <c r="F51" s="85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2">
      <c r="A52" s="7"/>
      <c r="B52" s="7"/>
      <c r="C52" s="7"/>
      <c r="D52" s="7"/>
      <c r="E52" s="85"/>
      <c r="F52" s="85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94</v>
      </c>
      <c r="D53" s="88">
        <v>357.51</v>
      </c>
      <c r="E53" s="89">
        <v>357.51</v>
      </c>
      <c r="F53" s="85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95</v>
      </c>
      <c r="D54" s="88">
        <v>2.0900000000000003</v>
      </c>
      <c r="E54" s="89">
        <v>2.0900000000000003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2">
      <c r="A55" s="7" t="str">
        <f>"MMF Unpaid Int Due to "&amp;MONTH($B$3)&amp;"/"&amp;DAY($B$3)</f>
        <v>MMF Unpaid Int Due to 12/31</v>
      </c>
      <c r="B55" s="7"/>
      <c r="C55" s="7" t="s">
        <v>96</v>
      </c>
      <c r="D55" s="88">
        <v>267.77999999999997</v>
      </c>
      <c r="E55" s="89">
        <v>267.77999999999997</v>
      </c>
      <c r="F55" s="85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2">
      <c r="A56" s="13" t="str">
        <f>"MMF Unpaid Int Due to "&amp;MONTH($B$3)&amp;"/"&amp;DAY($B$3)</f>
        <v>MMF Unpaid Int Due to 12/31</v>
      </c>
      <c r="B56" s="13"/>
      <c r="C56" s="13" t="s">
        <v>97</v>
      </c>
      <c r="D56" s="90">
        <v>0.56000000000000005</v>
      </c>
      <c r="E56" s="91">
        <v>0.56000000000000005</v>
      </c>
      <c r="F56" s="85"/>
      <c r="G56" s="23"/>
      <c r="H56" s="13"/>
      <c r="I56" s="7"/>
      <c r="J56" s="7"/>
      <c r="K56" s="7"/>
      <c r="L56" s="92"/>
      <c r="M56" s="7"/>
      <c r="N56" s="7"/>
      <c r="O56" s="7"/>
      <c r="P56" s="7"/>
      <c r="Q56" s="7"/>
      <c r="R56" s="7"/>
      <c r="S56" s="25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2">
      <c r="A57" s="9" t="s">
        <v>98</v>
      </c>
      <c r="B57" s="9"/>
      <c r="C57" s="9"/>
      <c r="D57" s="9"/>
      <c r="E57" s="93">
        <f>SUM(E10:E56)</f>
        <v>876150884.61000001</v>
      </c>
      <c r="F57" s="93"/>
      <c r="G57" s="94"/>
      <c r="H57" s="9"/>
      <c r="I57" s="9"/>
      <c r="J57" s="9"/>
      <c r="K57" s="9"/>
      <c r="L57" s="93"/>
      <c r="M57" s="9"/>
      <c r="N57" s="9"/>
      <c r="O57" s="7"/>
      <c r="P57" s="7"/>
      <c r="Q57" s="7"/>
      <c r="R57" s="7"/>
      <c r="S57" s="25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2">
      <c r="A58" s="9"/>
      <c r="B58" s="9"/>
      <c r="C58" s="9"/>
      <c r="D58" s="9"/>
      <c r="E58" s="93"/>
      <c r="F58" s="93"/>
      <c r="G58" s="94"/>
      <c r="H58" s="9"/>
      <c r="I58" s="9"/>
      <c r="J58" s="9"/>
      <c r="K58" s="9"/>
      <c r="L58" s="93"/>
      <c r="M58" s="9"/>
      <c r="N58" s="9"/>
      <c r="O58" s="7"/>
      <c r="P58" s="7"/>
      <c r="Q58" s="7"/>
      <c r="R58" s="7"/>
      <c r="S58" s="25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2">
      <c r="A59" s="9"/>
      <c r="B59" s="126" t="s">
        <v>99</v>
      </c>
      <c r="C59" s="127"/>
      <c r="D59" s="127"/>
      <c r="E59" s="128"/>
      <c r="F59" s="93"/>
      <c r="G59" s="94"/>
      <c r="H59" s="9"/>
      <c r="I59" s="9"/>
      <c r="J59" s="9"/>
      <c r="K59" s="9"/>
      <c r="L59" s="93"/>
      <c r="M59" s="9"/>
      <c r="N59" s="9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2">
      <c r="A60" s="15" t="s">
        <v>1</v>
      </c>
      <c r="B60" s="15" t="s">
        <v>2</v>
      </c>
      <c r="C60" s="15" t="s">
        <v>3</v>
      </c>
      <c r="D60" s="15" t="s">
        <v>12</v>
      </c>
      <c r="E60" s="15" t="s">
        <v>100</v>
      </c>
      <c r="F60" s="41"/>
      <c r="G60" s="23"/>
      <c r="H60" s="41"/>
      <c r="I60" s="41"/>
      <c r="J60" s="41"/>
      <c r="K60" s="41"/>
      <c r="L60" s="41"/>
      <c r="M60" s="7"/>
      <c r="N60" s="7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2">
      <c r="A61" s="7" t="s">
        <v>101</v>
      </c>
      <c r="B61" s="41"/>
      <c r="C61" s="10">
        <f>$B$3</f>
        <v>44561</v>
      </c>
      <c r="D61" s="83">
        <v>0</v>
      </c>
      <c r="E61" s="83">
        <v>0</v>
      </c>
      <c r="F61" s="41"/>
      <c r="G61" s="23"/>
      <c r="H61" s="39"/>
      <c r="I61" s="41"/>
      <c r="J61" s="41"/>
      <c r="K61" s="41"/>
      <c r="L61" s="41"/>
      <c r="M61" s="7"/>
      <c r="N61" s="7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2">
      <c r="A62" s="7" t="s">
        <v>102</v>
      </c>
      <c r="B62" s="41"/>
      <c r="C62" s="10">
        <f>$B$3</f>
        <v>44561</v>
      </c>
      <c r="D62" s="83">
        <v>0</v>
      </c>
      <c r="E62" s="83">
        <v>0</v>
      </c>
      <c r="F62" s="41"/>
      <c r="G62" s="23"/>
      <c r="H62" s="39"/>
      <c r="I62" s="41"/>
      <c r="J62" s="41"/>
      <c r="K62" s="41"/>
      <c r="L62" s="41"/>
      <c r="M62" s="7"/>
      <c r="N62" s="7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2">
      <c r="A63" s="7" t="s">
        <v>103</v>
      </c>
      <c r="B63" s="41"/>
      <c r="C63" s="10">
        <f>$B$3</f>
        <v>44561</v>
      </c>
      <c r="D63" s="83">
        <v>0</v>
      </c>
      <c r="E63" s="83">
        <v>0</v>
      </c>
      <c r="F63" s="41"/>
      <c r="G63" s="23"/>
      <c r="H63" s="39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2">
      <c r="A64" s="7" t="s">
        <v>104</v>
      </c>
      <c r="B64" s="41"/>
      <c r="C64" s="10">
        <f>$B$3</f>
        <v>44561</v>
      </c>
      <c r="D64" s="83">
        <v>11705835.060000001</v>
      </c>
      <c r="E64" s="83">
        <v>11705835.060000001</v>
      </c>
      <c r="F64" s="41"/>
      <c r="G64" s="23"/>
      <c r="H64" s="39"/>
      <c r="I64" s="41"/>
      <c r="J64" s="41"/>
      <c r="K64" s="41"/>
      <c r="L64" s="41"/>
      <c r="M64" s="7"/>
      <c r="N64" s="7"/>
      <c r="O64" s="7"/>
      <c r="P64" s="7"/>
      <c r="Q64" s="7"/>
      <c r="R64" s="7"/>
      <c r="S64" s="25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2">
      <c r="A65" s="9" t="s">
        <v>13</v>
      </c>
      <c r="B65" s="9"/>
      <c r="C65" s="9"/>
      <c r="D65" s="9"/>
      <c r="E65" s="93">
        <f>SUM(E61:E64)</f>
        <v>11705835.060000001</v>
      </c>
      <c r="F65" s="85"/>
      <c r="G65" s="23"/>
      <c r="H65" s="7"/>
      <c r="I65" s="7"/>
      <c r="J65" s="7"/>
      <c r="K65" s="7"/>
      <c r="L65" s="95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thickBot="1" x14ac:dyDescent="0.25">
      <c r="A66" s="9"/>
      <c r="B66" s="9"/>
      <c r="C66" s="9"/>
      <c r="D66" s="9"/>
      <c r="E66" s="93"/>
      <c r="F66" s="85"/>
      <c r="G66" s="23"/>
      <c r="H66" s="7"/>
      <c r="I66" s="7"/>
      <c r="J66" s="7"/>
      <c r="K66" s="7"/>
      <c r="L66" s="95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thickBot="1" x14ac:dyDescent="0.25">
      <c r="A67" s="9" t="s">
        <v>105</v>
      </c>
      <c r="B67" s="9"/>
      <c r="C67" s="9"/>
      <c r="D67" s="9"/>
      <c r="E67" s="96">
        <f>E57+E65</f>
        <v>887856719.66999996</v>
      </c>
      <c r="F67" s="85"/>
      <c r="G67" s="23"/>
      <c r="H67" s="9"/>
      <c r="I67" s="9"/>
      <c r="J67" s="9"/>
      <c r="K67" s="9"/>
      <c r="L67" s="96"/>
      <c r="M67" s="7"/>
      <c r="N67" s="7"/>
      <c r="O67" s="7"/>
      <c r="P67" s="7"/>
      <c r="Q67" s="7"/>
      <c r="R67" s="7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thickBot="1" x14ac:dyDescent="0.25">
      <c r="A68" s="26"/>
      <c r="B68" s="26"/>
      <c r="C68" s="26"/>
      <c r="D68" s="26"/>
      <c r="E68" s="97"/>
      <c r="F68" s="98"/>
      <c r="G68" s="29"/>
      <c r="H68" s="30"/>
      <c r="I68" s="30"/>
      <c r="J68" s="30"/>
      <c r="K68" s="30"/>
      <c r="L68" s="99"/>
      <c r="M68" s="30"/>
      <c r="N68" s="30"/>
      <c r="O68" s="30"/>
      <c r="P68" s="30"/>
      <c r="Q68" s="30"/>
      <c r="R68" s="30"/>
      <c r="S68" s="30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thickTop="1" x14ac:dyDescent="0.2">
      <c r="A69" s="9"/>
      <c r="B69" s="9"/>
      <c r="C69" s="9"/>
      <c r="D69" s="9"/>
      <c r="E69" s="100"/>
      <c r="F69" s="85"/>
      <c r="G69" s="23"/>
      <c r="H69" s="7"/>
      <c r="I69" s="7"/>
      <c r="J69" s="7"/>
      <c r="K69" s="7"/>
      <c r="L69" s="95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2">
      <c r="A70" s="16" t="s">
        <v>6</v>
      </c>
      <c r="B70" s="9"/>
      <c r="C70" s="9"/>
      <c r="D70" s="9"/>
      <c r="E70" s="100"/>
      <c r="F70" s="85"/>
      <c r="G70" s="23"/>
      <c r="H70" s="1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2">
      <c r="A71" s="9"/>
      <c r="B71" s="9"/>
      <c r="C71" s="9"/>
      <c r="D71" s="9"/>
      <c r="E71" s="100"/>
      <c r="F71" s="85"/>
      <c r="G71" s="23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2">
      <c r="A72" s="15" t="str">
        <f>"Accruals since "&amp;MONTH(B5)&amp;"/"&amp;DAY(B5)</f>
        <v>Accruals since 12/31</v>
      </c>
      <c r="B72" s="13" t="s">
        <v>106</v>
      </c>
      <c r="C72" s="15"/>
      <c r="D72" s="15"/>
      <c r="E72" s="15" t="s">
        <v>12</v>
      </c>
      <c r="F72" s="85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2">
      <c r="A73" s="7" t="s">
        <v>11</v>
      </c>
      <c r="B73" s="101">
        <v>6691.14</v>
      </c>
      <c r="C73" s="9"/>
      <c r="D73" s="9"/>
      <c r="E73" s="85">
        <f>+B73*($B$3-$B$5)</f>
        <v>0</v>
      </c>
      <c r="F73" s="85"/>
      <c r="G73" s="23"/>
      <c r="H73" s="7"/>
      <c r="I73" s="7"/>
      <c r="J73" s="41"/>
      <c r="K73" s="7"/>
      <c r="L73" s="102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2">
      <c r="A74" s="7" t="s">
        <v>36</v>
      </c>
      <c r="B74" s="101">
        <v>0</v>
      </c>
      <c r="C74" s="9"/>
      <c r="D74" s="9"/>
      <c r="E74" s="85">
        <f t="shared" ref="E74:E79" si="0">+B74*($B$3-$B$5)</f>
        <v>0</v>
      </c>
      <c r="F74" s="85"/>
      <c r="G74" s="23"/>
      <c r="H74" s="7"/>
      <c r="I74" s="7"/>
      <c r="J74" s="41"/>
      <c r="K74" s="7"/>
      <c r="L74" s="102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2">
      <c r="A75" s="7" t="s">
        <v>7</v>
      </c>
      <c r="B75" s="103">
        <v>658.86</v>
      </c>
      <c r="C75" s="9"/>
      <c r="D75" s="9"/>
      <c r="E75" s="85">
        <f t="shared" si="0"/>
        <v>0</v>
      </c>
      <c r="F75" s="85"/>
      <c r="G75" s="23"/>
      <c r="H75" s="7"/>
      <c r="I75" s="95"/>
      <c r="J75" s="39"/>
      <c r="K75" s="102"/>
      <c r="L75" s="104"/>
      <c r="M75" s="105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2">
      <c r="A76" s="7" t="s">
        <v>9</v>
      </c>
      <c r="B76" s="103">
        <v>219.01</v>
      </c>
      <c r="C76" s="9"/>
      <c r="D76" s="9"/>
      <c r="E76" s="85">
        <f t="shared" si="0"/>
        <v>0</v>
      </c>
      <c r="F76" s="85"/>
      <c r="G76" s="23"/>
      <c r="H76" s="7"/>
      <c r="I76" s="95"/>
      <c r="J76" s="39"/>
      <c r="K76" s="102"/>
      <c r="L76" s="102"/>
      <c r="M76" s="106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2">
      <c r="A77" s="7" t="s">
        <v>8</v>
      </c>
      <c r="B77" s="103">
        <v>120.49</v>
      </c>
      <c r="C77" s="9"/>
      <c r="D77" s="9"/>
      <c r="E77" s="85">
        <f t="shared" si="0"/>
        <v>0</v>
      </c>
      <c r="F77" s="85"/>
      <c r="G77" s="23"/>
      <c r="H77" s="7"/>
      <c r="I77" s="95"/>
      <c r="J77" s="39"/>
      <c r="K77" s="102"/>
      <c r="L77" s="102"/>
      <c r="M77" s="106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2">
      <c r="A78" s="7" t="s">
        <v>10</v>
      </c>
      <c r="B78" s="103">
        <v>8.74</v>
      </c>
      <c r="C78" s="9"/>
      <c r="D78" s="9"/>
      <c r="E78" s="85">
        <f t="shared" si="0"/>
        <v>0</v>
      </c>
      <c r="F78" s="85"/>
      <c r="G78" s="23"/>
      <c r="H78" s="7"/>
      <c r="I78" s="95"/>
      <c r="J78" s="39"/>
      <c r="K78" s="102"/>
      <c r="L78" s="102"/>
      <c r="M78" s="10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2">
      <c r="A79" s="7" t="s">
        <v>42</v>
      </c>
      <c r="B79" s="103">
        <v>9.81</v>
      </c>
      <c r="C79" s="9"/>
      <c r="D79" s="9"/>
      <c r="E79" s="85">
        <f t="shared" si="0"/>
        <v>0</v>
      </c>
      <c r="F79" s="85"/>
      <c r="G79" s="23"/>
      <c r="H79" s="7"/>
      <c r="I79" s="95"/>
      <c r="J79" s="39"/>
      <c r="K79" s="102"/>
      <c r="L79" s="102"/>
      <c r="M79" s="10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2">
      <c r="A80" s="108" t="str">
        <f>"TOTAL Liabilities Accrued since "&amp;MONTH(B5)&amp;"/"&amp;DAY(B5)</f>
        <v>TOTAL Liabilities Accrued since 12/31</v>
      </c>
      <c r="B80" s="109"/>
      <c r="C80" s="109"/>
      <c r="D80" s="109"/>
      <c r="E80" s="110">
        <f>SUM(E73:E79)</f>
        <v>0</v>
      </c>
      <c r="F80" s="85"/>
      <c r="G80" s="23"/>
      <c r="H80" s="7"/>
      <c r="I80" s="7"/>
      <c r="J80" s="39"/>
      <c r="K80" s="7"/>
      <c r="L80" s="102"/>
      <c r="M80" s="105"/>
      <c r="N80" s="7"/>
      <c r="O80" s="7"/>
      <c r="P80" s="7"/>
      <c r="Q80" s="7"/>
      <c r="R80" s="41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2">
      <c r="A81" s="7"/>
      <c r="B81" s="7"/>
      <c r="C81" s="7"/>
      <c r="D81" s="7"/>
      <c r="E81" s="85"/>
      <c r="F81" s="85"/>
      <c r="G81" s="23"/>
      <c r="H81" s="7"/>
      <c r="I81" s="7"/>
      <c r="J81" s="7"/>
      <c r="K81" s="7"/>
      <c r="L81" s="105"/>
      <c r="M81" s="7"/>
      <c r="N81" s="7"/>
      <c r="O81" s="7"/>
      <c r="P81" s="7"/>
      <c r="Q81" s="7"/>
      <c r="R81" s="41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2">
      <c r="A82" s="111" t="s">
        <v>107</v>
      </c>
      <c r="B82" s="13"/>
      <c r="C82" s="13"/>
      <c r="D82" s="13"/>
      <c r="E82" s="112" t="s">
        <v>108</v>
      </c>
      <c r="F82" s="85"/>
      <c r="G82" s="23"/>
      <c r="H82" s="7"/>
      <c r="I82" s="95"/>
      <c r="J82" s="7"/>
      <c r="K82" s="7"/>
      <c r="L82" s="7"/>
      <c r="M82" s="7"/>
      <c r="N82" s="7"/>
      <c r="O82" s="7"/>
      <c r="P82" s="7"/>
      <c r="Q82" s="7"/>
      <c r="R82" s="41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2">
      <c r="A83" s="7" t="s">
        <v>11</v>
      </c>
      <c r="B83" s="113">
        <v>0</v>
      </c>
      <c r="C83" s="7"/>
      <c r="D83" s="7"/>
      <c r="E83" s="114">
        <v>0</v>
      </c>
      <c r="F83" s="85"/>
      <c r="G83" s="23"/>
      <c r="H83" s="41"/>
      <c r="I83" s="7"/>
      <c r="J83" s="7"/>
      <c r="K83" s="115"/>
      <c r="L83" s="41"/>
      <c r="M83" s="7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2">
      <c r="A84" s="7" t="s">
        <v>36</v>
      </c>
      <c r="B84" s="113">
        <v>0</v>
      </c>
      <c r="C84" s="7"/>
      <c r="D84" s="7"/>
      <c r="E84" s="114">
        <v>0</v>
      </c>
      <c r="F84" s="85"/>
      <c r="G84" s="23"/>
      <c r="H84" s="41"/>
      <c r="I84" s="7"/>
      <c r="J84" s="7"/>
      <c r="K84" s="115"/>
      <c r="L84" s="41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2">
      <c r="A85" s="7" t="s">
        <v>7</v>
      </c>
      <c r="B85" s="116">
        <v>0</v>
      </c>
      <c r="C85" s="7"/>
      <c r="D85" s="7"/>
      <c r="E85" s="114">
        <v>0</v>
      </c>
      <c r="F85" s="85"/>
      <c r="G85" s="23"/>
      <c r="H85" s="117"/>
      <c r="I85" s="95"/>
      <c r="J85" s="7"/>
      <c r="K85" s="115"/>
      <c r="L85" s="41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2">
      <c r="A86" s="7" t="s">
        <v>9</v>
      </c>
      <c r="B86" s="116">
        <v>0</v>
      </c>
      <c r="C86" s="7"/>
      <c r="D86" s="7"/>
      <c r="E86" s="114">
        <v>0</v>
      </c>
      <c r="F86" s="85"/>
      <c r="G86" s="23"/>
      <c r="H86" s="41"/>
      <c r="I86" s="95"/>
      <c r="J86" s="7"/>
      <c r="K86" s="115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2">
      <c r="A87" s="7" t="s">
        <v>8</v>
      </c>
      <c r="B87" s="116">
        <v>0</v>
      </c>
      <c r="C87" s="7"/>
      <c r="D87" s="7"/>
      <c r="E87" s="114">
        <v>0</v>
      </c>
      <c r="F87" s="85"/>
      <c r="G87" s="23"/>
      <c r="H87" s="7"/>
      <c r="I87" s="95"/>
      <c r="J87" s="7"/>
      <c r="K87" s="115"/>
      <c r="L87" s="41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2">
      <c r="A88" s="7" t="s">
        <v>10</v>
      </c>
      <c r="B88" s="116">
        <v>0</v>
      </c>
      <c r="C88" s="7"/>
      <c r="D88" s="7"/>
      <c r="E88" s="114">
        <v>0</v>
      </c>
      <c r="F88" s="85"/>
      <c r="G88" s="23"/>
      <c r="H88" s="41"/>
      <c r="I88" s="95"/>
      <c r="J88" s="7"/>
      <c r="K88" s="115"/>
      <c r="L88" s="7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2">
      <c r="A89" s="7" t="s">
        <v>42</v>
      </c>
      <c r="B89" s="116">
        <v>0</v>
      </c>
      <c r="C89" s="7"/>
      <c r="D89" s="7"/>
      <c r="E89" s="114">
        <v>0</v>
      </c>
      <c r="F89" s="85"/>
      <c r="G89" s="23"/>
      <c r="H89" s="41"/>
      <c r="I89" s="95"/>
      <c r="J89" s="7"/>
      <c r="K89" s="115"/>
      <c r="L89" s="7"/>
      <c r="M89" s="7"/>
      <c r="N89" s="7"/>
      <c r="O89" s="7"/>
      <c r="P89" s="7"/>
      <c r="Q89" s="7"/>
      <c r="R89" s="41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2">
      <c r="A90" s="108" t="str">
        <f>"TOTAL Liabilities Accrued as of "&amp;MONTH(B5)&amp;"/"&amp;DAY(B5)</f>
        <v>TOTAL Liabilities Accrued as of 12/31</v>
      </c>
      <c r="B90" s="109"/>
      <c r="C90" s="109"/>
      <c r="D90" s="109"/>
      <c r="E90" s="110">
        <f>SUM(E83:E89)</f>
        <v>0</v>
      </c>
      <c r="F90" s="93"/>
      <c r="G90" s="23"/>
      <c r="H90" s="41"/>
      <c r="I90" s="41"/>
      <c r="J90" s="39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2">
      <c r="A91" s="9"/>
      <c r="B91" s="7"/>
      <c r="C91" s="7"/>
      <c r="D91" s="7"/>
      <c r="E91" s="93"/>
      <c r="F91" s="93"/>
      <c r="G91" s="23"/>
      <c r="H91" s="41"/>
      <c r="I91" s="41"/>
      <c r="J91" s="39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2">
      <c r="A92" s="7" t="s">
        <v>109</v>
      </c>
      <c r="B92" s="7"/>
      <c r="C92" s="7"/>
      <c r="D92" s="7"/>
      <c r="E92" s="118">
        <v>11705835.045400001</v>
      </c>
      <c r="F92" s="85"/>
      <c r="G92" s="23"/>
      <c r="H92" s="41"/>
      <c r="I92" s="41"/>
      <c r="J92" s="41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2">
      <c r="A93" s="7" t="s">
        <v>110</v>
      </c>
      <c r="B93" s="7"/>
      <c r="C93" s="7"/>
      <c r="D93" s="7"/>
      <c r="E93" s="119">
        <v>-0.01</v>
      </c>
      <c r="F93" s="85"/>
      <c r="G93" s="23"/>
      <c r="H93" s="41"/>
      <c r="I93" s="41"/>
      <c r="J93" s="41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2">
      <c r="A94" s="41"/>
      <c r="B94" s="7"/>
      <c r="C94" s="7"/>
      <c r="D94" s="7"/>
      <c r="E94" s="85"/>
      <c r="F94" s="85"/>
      <c r="G94" s="23"/>
      <c r="H94" s="41"/>
      <c r="I94" s="41"/>
      <c r="J94" s="41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2">
      <c r="A95" s="9" t="s">
        <v>111</v>
      </c>
      <c r="B95" s="7"/>
      <c r="C95" s="7"/>
      <c r="D95" s="7"/>
      <c r="E95" s="120">
        <f>E80+E90+E92+E93</f>
        <v>11705835.035400001</v>
      </c>
      <c r="F95" s="85"/>
      <c r="G95" s="23"/>
      <c r="H95" s="9"/>
      <c r="I95" s="7"/>
      <c r="J95" s="7"/>
      <c r="K95" s="7"/>
      <c r="L95" s="93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thickBot="1" x14ac:dyDescent="0.25">
      <c r="A96" s="9"/>
      <c r="B96" s="7"/>
      <c r="C96" s="7"/>
      <c r="D96" s="7"/>
      <c r="E96" s="85"/>
      <c r="F96" s="85"/>
      <c r="G96" s="2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thickBot="1" x14ac:dyDescent="0.25">
      <c r="A97" s="9" t="s">
        <v>112</v>
      </c>
      <c r="B97" s="7"/>
      <c r="C97" s="7"/>
      <c r="D97" s="7"/>
      <c r="E97" s="96">
        <f>E67-E95</f>
        <v>876150884.63459992</v>
      </c>
      <c r="F97" s="100"/>
      <c r="G97" s="23"/>
      <c r="H97" s="9"/>
      <c r="I97" s="7"/>
      <c r="J97" s="7"/>
      <c r="K97" s="7"/>
      <c r="L97" s="96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2">
      <c r="A98" s="9"/>
      <c r="B98" s="7"/>
      <c r="C98" s="7"/>
      <c r="D98" s="7"/>
      <c r="E98" s="85"/>
      <c r="F98" s="85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2">
      <c r="A99" s="7"/>
      <c r="B99" s="7"/>
      <c r="C99" s="7"/>
      <c r="D99" s="25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2">
      <c r="A100" s="7"/>
      <c r="B100" s="7"/>
      <c r="C100" s="7"/>
      <c r="D100" s="7"/>
      <c r="E100" s="85"/>
      <c r="F100" s="85"/>
      <c r="G100" s="2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2">
      <c r="A101" s="7"/>
      <c r="B101" s="7"/>
      <c r="C101" s="7"/>
      <c r="D101" s="7"/>
      <c r="E101" s="121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2">
      <c r="A102" s="7"/>
      <c r="B102" s="7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2">
      <c r="A103" s="7"/>
      <c r="B103" s="7"/>
      <c r="C103" s="7"/>
      <c r="D103" s="7"/>
      <c r="E103" s="85"/>
      <c r="F103" s="8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2">
      <c r="A104" s="7"/>
      <c r="B104" s="7"/>
      <c r="C104" s="7"/>
      <c r="D104" s="41"/>
      <c r="E104" s="39"/>
      <c r="F104" s="85"/>
      <c r="G104" s="7"/>
      <c r="H104" s="93"/>
      <c r="I104" s="7"/>
      <c r="J104" s="7"/>
      <c r="K104" s="7"/>
      <c r="L104" s="95"/>
      <c r="M104" s="122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2">
      <c r="A105" s="7"/>
      <c r="B105" s="25"/>
      <c r="C105" s="7"/>
      <c r="D105" s="7"/>
      <c r="E105" s="85"/>
      <c r="F105" s="85"/>
      <c r="G105" s="7"/>
      <c r="H105" s="93"/>
      <c r="I105" s="7"/>
      <c r="J105" s="7"/>
      <c r="K105" s="7"/>
      <c r="L105" s="95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2">
      <c r="A106" s="7"/>
      <c r="B106" s="25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2">
      <c r="A107" s="7"/>
      <c r="B107" s="25"/>
      <c r="C107" s="7"/>
      <c r="D107" s="7"/>
      <c r="E107" s="85"/>
      <c r="F107" s="8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2">
      <c r="A108" s="7"/>
      <c r="B108" s="25"/>
      <c r="C108" s="7"/>
      <c r="D108" s="7"/>
      <c r="E108" s="85"/>
      <c r="F108" s="8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2">
      <c r="A109" s="123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2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2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2">
      <c r="A112" s="7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2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2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2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2">
      <c r="A116" s="7"/>
      <c r="B116" s="25"/>
      <c r="C116" s="7"/>
      <c r="D116" s="7"/>
      <c r="E116" s="85"/>
      <c r="F116" s="8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41"/>
      <c r="N149" s="7"/>
      <c r="O149" s="7"/>
      <c r="P149" s="7"/>
      <c r="Q149" s="7"/>
      <c r="R149" s="7"/>
      <c r="S149" s="7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59:E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Series Expense Calcs</vt:lpstr>
      <vt:lpstr>Series Q364</vt:lpstr>
      <vt:lpstr>Series QuarterlyX</vt:lpstr>
      <vt:lpstr>Series Quarterly1</vt:lpstr>
      <vt:lpstr>Series MonthlyIG</vt:lpstr>
      <vt:lpstr>Series Custom1</vt:lpstr>
      <vt:lpstr>Series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2017-06-08T22:56:09Z</dcterms:created>
  <dcterms:modified xsi:type="dcterms:W3CDTF">2022-01-14T16:11:08Z</dcterms:modified>
</cp:coreProperties>
</file>