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66925"/>
  <mc:AlternateContent xmlns:mc="http://schemas.openxmlformats.org/markup-compatibility/2006">
    <mc:Choice Requires="x15">
      <x15ac:absPath xmlns:x15ac="http://schemas.microsoft.com/office/spreadsheetml/2010/11/ac" url="S:\Mandates\Funds\Fund Reporting\Form PF working files\10.15.21\"/>
    </mc:Choice>
  </mc:AlternateContent>
  <xr:revisionPtr revIDLastSave="0" documentId="13_ncr:1_{00950C98-75B6-4DE5-B45C-4983F64399DC}" xr6:coauthVersionLast="47" xr6:coauthVersionMax="47" xr10:uidLastSave="{00000000-0000-0000-0000-000000000000}"/>
  <bookViews>
    <workbookView xWindow="-38510" yWindow="-110" windowWidth="38620" windowHeight="21220" firstSheet="1" activeTab="1" xr2:uid="{08514324-F6D7-4E59-AD02-576599BAA0B8}"/>
  </bookViews>
  <sheets>
    <sheet name="Questions fo Matt Shepherd" sheetId="17" r:id="rId1"/>
    <sheet name="Items B &amp; C" sheetId="2" r:id="rId2"/>
    <sheet name="Item A" sheetId="1" r:id="rId3"/>
    <sheet name="Section 1b - Priv Fnd USG M" sheetId="5" r:id="rId4"/>
    <sheet name="Section 1b - Prv Fnd Prime M" sheetId="8" r:id="rId5"/>
    <sheet name="Section 1b - Prv Fnd Prime C1" sheetId="9" r:id="rId6"/>
    <sheet name="Section 1b - Prv Fnd Prime Q1" sheetId="14" r:id="rId7"/>
    <sheet name="Section 1b - Prv Fnd Prime MIG" sheetId="15" r:id="rId8"/>
    <sheet name="Section 1b - Prv Fnd Prime QX" sheetId="31" r:id="rId9"/>
    <sheet name="Section 1b - Prv Fnd Prime Q364" sheetId="28" r:id="rId10"/>
    <sheet name="Section 2A" sheetId="11" r:id="rId11"/>
    <sheet name="Sec 3 Item A-C USG M" sheetId="12" r:id="rId12"/>
    <sheet name="Sec 3 Item D-E USG M" sheetId="13" r:id="rId13"/>
    <sheet name="Sec 3 Item A-C Prime M" sheetId="18" r:id="rId14"/>
    <sheet name="Sec 3 Item D-E Prime M" sheetId="19" r:id="rId15"/>
    <sheet name="Sec 3 Item A-C Prime C1" sheetId="20" r:id="rId16"/>
    <sheet name="Sec 3 Item D-E Prime C1" sheetId="21" r:id="rId17"/>
    <sheet name="Sec 3 Item A-C Prime Q1" sheetId="22" r:id="rId18"/>
    <sheet name="Sec 3 Item D-E Prime Q1" sheetId="23" r:id="rId19"/>
    <sheet name="Sec 3 Item A-C Prime MIG" sheetId="24" r:id="rId20"/>
    <sheet name="Sec 3 Item D-E Prime MIG" sheetId="25" r:id="rId21"/>
    <sheet name="Sec 3 Item A-C Prime QX" sheetId="29" r:id="rId22"/>
    <sheet name="Sec 3 Item D-E Prime QX" sheetId="30" r:id="rId23"/>
    <sheet name="Sec 3 Item A-C Prime Q364" sheetId="32" r:id="rId24"/>
    <sheet name="Sec 3 Item D-E Prime Q364" sheetId="33" r:id="rId25"/>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6" i="33" l="1"/>
  <c r="E56" i="33"/>
  <c r="D56" i="33"/>
  <c r="F106" i="28"/>
  <c r="E106" i="28"/>
  <c r="K104" i="28"/>
  <c r="K105" i="28" s="1"/>
  <c r="K106" i="28" s="1"/>
  <c r="K107" i="28" s="1"/>
  <c r="F107" i="28" s="1"/>
  <c r="J104" i="28"/>
  <c r="J105" i="28" s="1"/>
  <c r="J106" i="28" s="1"/>
  <c r="J107" i="28" s="1"/>
  <c r="E107" i="28" s="1"/>
  <c r="C61" i="28"/>
  <c r="E60" i="28"/>
  <c r="C60" i="28"/>
  <c r="C36" i="28"/>
  <c r="C35" i="28"/>
  <c r="F106" i="31"/>
  <c r="E106" i="31"/>
  <c r="F105" i="31"/>
  <c r="E105" i="31"/>
  <c r="F104" i="31"/>
  <c r="E104" i="31"/>
  <c r="F102" i="31"/>
  <c r="E102" i="31"/>
  <c r="F101" i="31"/>
  <c r="E101" i="31"/>
  <c r="F100" i="31"/>
  <c r="E100" i="31"/>
  <c r="F98" i="31"/>
  <c r="E98" i="31"/>
  <c r="K97" i="31"/>
  <c r="K98" i="31" s="1"/>
  <c r="K99" i="31" s="1"/>
  <c r="J97" i="31"/>
  <c r="J98" i="31" s="1"/>
  <c r="J99" i="31" s="1"/>
  <c r="K96" i="31"/>
  <c r="J96" i="31"/>
  <c r="K95" i="31"/>
  <c r="J95" i="31"/>
  <c r="C61" i="31"/>
  <c r="G60" i="31"/>
  <c r="F60" i="31"/>
  <c r="E60" i="31"/>
  <c r="C60" i="31"/>
  <c r="C36" i="31"/>
  <c r="C35" i="31"/>
  <c r="J103" i="15"/>
  <c r="K103" i="15"/>
  <c r="K104" i="15" s="1"/>
  <c r="K105" i="15" s="1"/>
  <c r="K106" i="15" s="1"/>
  <c r="K107" i="15" s="1"/>
  <c r="F107" i="15" s="1"/>
  <c r="J104" i="15"/>
  <c r="J105" i="15" s="1"/>
  <c r="J106" i="15" s="1"/>
  <c r="J107" i="15" s="1"/>
  <c r="E107" i="15" s="1"/>
  <c r="F106" i="15"/>
  <c r="E106" i="15"/>
  <c r="F105" i="15"/>
  <c r="E105" i="15"/>
  <c r="F104" i="15"/>
  <c r="E104" i="15"/>
  <c r="F103" i="15"/>
  <c r="E103" i="15"/>
  <c r="F102" i="15"/>
  <c r="E102" i="15"/>
  <c r="F101" i="15"/>
  <c r="E101" i="15"/>
  <c r="F100" i="15"/>
  <c r="E100" i="15"/>
  <c r="F99" i="15"/>
  <c r="E99" i="15"/>
  <c r="F98" i="15"/>
  <c r="E98" i="15"/>
  <c r="F97" i="15"/>
  <c r="E97" i="15"/>
  <c r="F96" i="15"/>
  <c r="E96" i="15"/>
  <c r="J105" i="14"/>
  <c r="J106" i="14" s="1"/>
  <c r="J107" i="14" s="1"/>
  <c r="E107" i="14" s="1"/>
  <c r="K104" i="14"/>
  <c r="K105" i="14" s="1"/>
  <c r="K106" i="14" s="1"/>
  <c r="K107" i="14" s="1"/>
  <c r="F107" i="14" s="1"/>
  <c r="J104" i="14"/>
  <c r="F106" i="14"/>
  <c r="E106" i="14"/>
  <c r="F105" i="14"/>
  <c r="E105" i="14"/>
  <c r="F104" i="14"/>
  <c r="E104" i="14"/>
  <c r="F103" i="14"/>
  <c r="E103" i="14"/>
  <c r="F102" i="14"/>
  <c r="E102" i="14"/>
  <c r="F101" i="14"/>
  <c r="E101" i="14"/>
  <c r="F100" i="14"/>
  <c r="E100" i="14"/>
  <c r="F99" i="14"/>
  <c r="E99" i="14"/>
  <c r="F98" i="14"/>
  <c r="E98" i="14"/>
  <c r="F97" i="14"/>
  <c r="E97" i="14"/>
  <c r="F96" i="14"/>
  <c r="E96" i="14"/>
  <c r="F107" i="8"/>
  <c r="F106" i="9"/>
  <c r="E106" i="9"/>
  <c r="F105" i="9"/>
  <c r="E105" i="9"/>
  <c r="F104" i="9"/>
  <c r="E104" i="9"/>
  <c r="K104" i="9"/>
  <c r="K105" i="9" s="1"/>
  <c r="K106" i="9" s="1"/>
  <c r="K107" i="9" s="1"/>
  <c r="F107" i="9" s="1"/>
  <c r="J104" i="9"/>
  <c r="J105" i="9" s="1"/>
  <c r="J106" i="9" s="1"/>
  <c r="J107" i="9" s="1"/>
  <c r="E107" i="9" s="1"/>
  <c r="E107" i="8"/>
  <c r="F106" i="8"/>
  <c r="E106" i="8"/>
  <c r="F105" i="8"/>
  <c r="E105" i="8"/>
  <c r="F104" i="8"/>
  <c r="E104" i="8"/>
  <c r="K104" i="8"/>
  <c r="K105" i="8" s="1"/>
  <c r="K106" i="8" s="1"/>
  <c r="K107" i="8" s="1"/>
  <c r="J104" i="8"/>
  <c r="J105" i="8" s="1"/>
  <c r="J106" i="8" s="1"/>
  <c r="J107" i="8" s="1"/>
  <c r="AD10" i="2"/>
  <c r="F107" i="5"/>
  <c r="E107" i="5"/>
  <c r="F106" i="5"/>
  <c r="E106" i="5"/>
  <c r="F105" i="5"/>
  <c r="E105" i="5"/>
  <c r="F104" i="5"/>
  <c r="E104" i="5"/>
  <c r="F103" i="5"/>
  <c r="E103" i="5"/>
  <c r="K107" i="5"/>
  <c r="J107" i="5"/>
  <c r="K104" i="5"/>
  <c r="K105" i="5" s="1"/>
  <c r="K106" i="5" s="1"/>
  <c r="J104" i="5"/>
  <c r="J105" i="5" s="1"/>
  <c r="J106" i="5" s="1"/>
  <c r="J100" i="31" l="1"/>
  <c r="J101" i="31" s="1"/>
  <c r="J102" i="31" s="1"/>
  <c r="J103" i="31" s="1"/>
  <c r="E99" i="31"/>
  <c r="K100" i="31"/>
  <c r="K101" i="31" s="1"/>
  <c r="K102" i="31" s="1"/>
  <c r="K103" i="31" s="1"/>
  <c r="F99" i="31"/>
  <c r="K104" i="31" l="1"/>
  <c r="K105" i="31" s="1"/>
  <c r="K106" i="31" s="1"/>
  <c r="K107" i="31" s="1"/>
  <c r="F107" i="31" s="1"/>
  <c r="F103" i="31"/>
  <c r="J104" i="31"/>
  <c r="J105" i="31" s="1"/>
  <c r="J106" i="31" s="1"/>
  <c r="J107" i="31" s="1"/>
  <c r="E107" i="31" s="1"/>
  <c r="E103" i="31"/>
  <c r="K100" i="15" l="1"/>
  <c r="K101" i="15" s="1"/>
  <c r="K102" i="15" s="1"/>
  <c r="J100" i="15"/>
  <c r="J101" i="15" s="1"/>
  <c r="J102" i="15" s="1"/>
  <c r="K100" i="14"/>
  <c r="K101" i="14" s="1"/>
  <c r="K102" i="14" s="1"/>
  <c r="K103" i="14" s="1"/>
  <c r="J100" i="14"/>
  <c r="J101" i="14" s="1"/>
  <c r="J102" i="14" s="1"/>
  <c r="J103" i="14" s="1"/>
  <c r="F103" i="9"/>
  <c r="E103" i="9"/>
  <c r="F102" i="9"/>
  <c r="E102" i="9"/>
  <c r="F101" i="9"/>
  <c r="E101" i="9"/>
  <c r="F100" i="9"/>
  <c r="E100" i="9"/>
  <c r="K99" i="9"/>
  <c r="K100" i="9" s="1"/>
  <c r="K101" i="9" s="1"/>
  <c r="K102" i="9" s="1"/>
  <c r="K103" i="9" s="1"/>
  <c r="J99" i="9"/>
  <c r="J100" i="9" s="1"/>
  <c r="J101" i="9" s="1"/>
  <c r="J102" i="9" s="1"/>
  <c r="J103" i="9" s="1"/>
  <c r="F103" i="8"/>
  <c r="E103" i="8"/>
  <c r="F102" i="8"/>
  <c r="E102" i="8"/>
  <c r="F101" i="8"/>
  <c r="E101" i="8"/>
  <c r="F100" i="8"/>
  <c r="E100" i="8"/>
  <c r="K100" i="8"/>
  <c r="K101" i="8" s="1"/>
  <c r="K102" i="8" s="1"/>
  <c r="K103" i="8" s="1"/>
  <c r="J100" i="8"/>
  <c r="J101" i="8" s="1"/>
  <c r="J102" i="8" s="1"/>
  <c r="J103" i="8" s="1"/>
  <c r="F102" i="5"/>
  <c r="E102" i="5"/>
  <c r="F101" i="5"/>
  <c r="E101" i="5"/>
  <c r="F100" i="5"/>
  <c r="E100" i="5"/>
  <c r="K100" i="5"/>
  <c r="K101" i="5" s="1"/>
  <c r="K102" i="5" s="1"/>
  <c r="K103" i="5" s="1"/>
  <c r="J100" i="5"/>
  <c r="J101" i="5" s="1"/>
  <c r="J102" i="5" s="1"/>
  <c r="J103" i="5" s="1"/>
  <c r="F56" i="30" l="1"/>
  <c r="E56" i="30"/>
  <c r="D56" i="30"/>
  <c r="F60" i="28" l="1"/>
  <c r="K96" i="15"/>
  <c r="K97" i="15" s="1"/>
  <c r="K98" i="15" s="1"/>
  <c r="K99" i="15" s="1"/>
  <c r="J96" i="15"/>
  <c r="J97" i="15" s="1"/>
  <c r="J98" i="15" s="1"/>
  <c r="J99" i="15" s="1"/>
  <c r="K95" i="15"/>
  <c r="J95" i="15"/>
  <c r="K99" i="14"/>
  <c r="J99" i="14"/>
  <c r="K96" i="14"/>
  <c r="K97" i="14" s="1"/>
  <c r="K98" i="14" s="1"/>
  <c r="J96" i="14"/>
  <c r="J97" i="14" s="1"/>
  <c r="J98" i="14" s="1"/>
  <c r="K95" i="14"/>
  <c r="J95" i="14"/>
  <c r="F98" i="9"/>
  <c r="E98" i="9"/>
  <c r="F97" i="9"/>
  <c r="E97" i="9"/>
  <c r="F96" i="9"/>
  <c r="E96" i="9"/>
  <c r="F98" i="8"/>
  <c r="E98" i="8"/>
  <c r="F97" i="8"/>
  <c r="E97" i="8"/>
  <c r="F96" i="8"/>
  <c r="E96" i="8"/>
  <c r="X16" i="2" l="1"/>
  <c r="AD16" i="2" s="1"/>
  <c r="W16" i="2"/>
  <c r="AC16" i="2" s="1"/>
  <c r="U16" i="2"/>
  <c r="Y16" i="2" s="1"/>
  <c r="X15" i="2"/>
  <c r="AD15" i="2" s="1"/>
  <c r="W15" i="2"/>
  <c r="AC15" i="2" s="1"/>
  <c r="G60" i="28" s="1"/>
  <c r="X14" i="2"/>
  <c r="AD14" i="2" s="1"/>
  <c r="W14" i="2"/>
  <c r="AC14" i="2" s="1"/>
  <c r="Q15" i="2"/>
  <c r="U15" i="2" s="1"/>
  <c r="Y15" i="2" s="1"/>
  <c r="L15" i="2"/>
  <c r="N15" i="2" s="1"/>
  <c r="K15" i="2"/>
  <c r="O15" i="2" s="1"/>
  <c r="V15" i="2" s="1"/>
  <c r="AA15" i="2" s="1"/>
  <c r="M15" i="2" l="1"/>
  <c r="F56" i="25" l="1"/>
  <c r="E56" i="25"/>
  <c r="D56" i="25"/>
  <c r="F56" i="23"/>
  <c r="E56" i="23"/>
  <c r="D56" i="23"/>
  <c r="F56" i="21"/>
  <c r="E56" i="21"/>
  <c r="D56" i="21"/>
  <c r="F56" i="19"/>
  <c r="E56" i="19"/>
  <c r="D56" i="19"/>
  <c r="F56" i="13"/>
  <c r="E56" i="13"/>
  <c r="D56" i="13"/>
  <c r="F60" i="15"/>
  <c r="F60" i="14"/>
  <c r="K96" i="9"/>
  <c r="K97" i="9" s="1"/>
  <c r="K98" i="9" s="1"/>
  <c r="J96" i="9"/>
  <c r="J97" i="9" s="1"/>
  <c r="J98" i="9" s="1"/>
  <c r="K95" i="9"/>
  <c r="J95" i="9"/>
  <c r="F60" i="9"/>
  <c r="K96" i="8"/>
  <c r="K97" i="8" s="1"/>
  <c r="K98" i="8" s="1"/>
  <c r="K99" i="8" s="1"/>
  <c r="F99" i="8" s="1"/>
  <c r="J96" i="8"/>
  <c r="J97" i="8" s="1"/>
  <c r="J98" i="8" s="1"/>
  <c r="J99" i="8" s="1"/>
  <c r="E99" i="8" s="1"/>
  <c r="K95" i="8"/>
  <c r="J95" i="8"/>
  <c r="F60" i="8"/>
  <c r="F98" i="5"/>
  <c r="E98" i="5"/>
  <c r="K97" i="5"/>
  <c r="K98" i="5" s="1"/>
  <c r="K99" i="5" s="1"/>
  <c r="J97" i="5"/>
  <c r="J98" i="5" s="1"/>
  <c r="J99" i="5" s="1"/>
  <c r="F97" i="5"/>
  <c r="E97" i="5"/>
  <c r="K96" i="5"/>
  <c r="J96" i="5"/>
  <c r="F96" i="5"/>
  <c r="E96" i="5"/>
  <c r="K95" i="5"/>
  <c r="J95" i="5"/>
  <c r="S17" i="2"/>
  <c r="R17" i="2"/>
  <c r="P17" i="2"/>
  <c r="J17" i="2"/>
  <c r="I17" i="2"/>
  <c r="H17" i="2"/>
  <c r="L16" i="2"/>
  <c r="N16" i="2" s="1"/>
  <c r="K16" i="2"/>
  <c r="O16" i="2" s="1"/>
  <c r="Q14" i="2"/>
  <c r="U14" i="2" s="1"/>
  <c r="Y14" i="2" s="1"/>
  <c r="L14" i="2"/>
  <c r="N14" i="2" s="1"/>
  <c r="K14" i="2"/>
  <c r="X13" i="2"/>
  <c r="AD13" i="2" s="1"/>
  <c r="C61" i="15" s="1"/>
  <c r="W13" i="2"/>
  <c r="AC13" i="2" s="1"/>
  <c r="G60" i="15" s="1"/>
  <c r="Q13" i="2"/>
  <c r="L13" i="2"/>
  <c r="N13" i="2" s="1"/>
  <c r="C36" i="15" s="1"/>
  <c r="K13" i="2"/>
  <c r="M13" i="2" s="1"/>
  <c r="C35" i="15" s="1"/>
  <c r="AC12" i="2"/>
  <c r="G60" i="14" s="1"/>
  <c r="X12" i="2"/>
  <c r="AD12" i="2" s="1"/>
  <c r="C61" i="14" s="1"/>
  <c r="W12" i="2"/>
  <c r="Q12" i="2"/>
  <c r="U12" i="2" s="1"/>
  <c r="Y12" i="2" s="1"/>
  <c r="C60" i="14" s="1"/>
  <c r="L12" i="2"/>
  <c r="N12" i="2" s="1"/>
  <c r="C36" i="14" s="1"/>
  <c r="K12" i="2"/>
  <c r="X11" i="2"/>
  <c r="AD11" i="2" s="1"/>
  <c r="C61" i="9" s="1"/>
  <c r="W11" i="2"/>
  <c r="AC11" i="2" s="1"/>
  <c r="G60" i="9" s="1"/>
  <c r="Q11" i="2"/>
  <c r="U11" i="2" s="1"/>
  <c r="Y11" i="2" s="1"/>
  <c r="C60" i="9" s="1"/>
  <c r="L11" i="2"/>
  <c r="N11" i="2" s="1"/>
  <c r="C36" i="9" s="1"/>
  <c r="K11" i="2"/>
  <c r="M11" i="2" s="1"/>
  <c r="C35" i="9" s="1"/>
  <c r="X10" i="2"/>
  <c r="W10" i="2"/>
  <c r="AC10" i="2" s="1"/>
  <c r="G60" i="8" s="1"/>
  <c r="Q10" i="2"/>
  <c r="U10" i="2" s="1"/>
  <c r="Y10" i="2" s="1"/>
  <c r="C60" i="8" s="1"/>
  <c r="L10" i="2"/>
  <c r="N10" i="2" s="1"/>
  <c r="C36" i="8" s="1"/>
  <c r="K10" i="2"/>
  <c r="M10" i="2" s="1"/>
  <c r="C35" i="8" s="1"/>
  <c r="X9" i="2"/>
  <c r="AD9" i="2" s="1"/>
  <c r="C61" i="5" s="1"/>
  <c r="W9" i="2"/>
  <c r="AC9" i="2" s="1"/>
  <c r="Q9" i="2"/>
  <c r="L9" i="2"/>
  <c r="K9" i="2"/>
  <c r="C61" i="8" l="1"/>
  <c r="E99" i="9"/>
  <c r="F99" i="9"/>
  <c r="F99" i="5"/>
  <c r="E99" i="5"/>
  <c r="V16" i="2"/>
  <c r="AA16" i="2" s="1"/>
  <c r="O14" i="2"/>
  <c r="V14" i="2" s="1"/>
  <c r="AA14" i="2" s="1"/>
  <c r="L17" i="2"/>
  <c r="N17" i="2" s="1"/>
  <c r="D10" i="2" s="1"/>
  <c r="O12" i="2"/>
  <c r="V12" i="2" s="1"/>
  <c r="AA12" i="2" s="1"/>
  <c r="E60" i="14" s="1"/>
  <c r="Q17" i="2"/>
  <c r="M12" i="2"/>
  <c r="C35" i="14" s="1"/>
  <c r="O13" i="2"/>
  <c r="V13" i="2" s="1"/>
  <c r="AA13" i="2" s="1"/>
  <c r="E60" i="15" s="1"/>
  <c r="K17" i="2"/>
  <c r="M17" i="2" s="1"/>
  <c r="C10" i="2" s="1"/>
  <c r="M9" i="2"/>
  <c r="C35" i="5" s="1"/>
  <c r="M16" i="2"/>
  <c r="N9" i="2"/>
  <c r="C36" i="5" s="1"/>
  <c r="O9" i="2"/>
  <c r="O10" i="2"/>
  <c r="V10" i="2" s="1"/>
  <c r="AA10" i="2" s="1"/>
  <c r="E60" i="8" s="1"/>
  <c r="O11" i="2"/>
  <c r="V11" i="2" s="1"/>
  <c r="AA11" i="2" s="1"/>
  <c r="E60" i="9" s="1"/>
  <c r="M14" i="2"/>
  <c r="U13" i="2"/>
  <c r="Y13" i="2" s="1"/>
  <c r="C60" i="15" s="1"/>
  <c r="U9" i="2"/>
  <c r="Y9" i="2" s="1"/>
  <c r="C60" i="5" s="1"/>
  <c r="V9" i="2" l="1"/>
  <c r="AA9" i="2" s="1"/>
  <c r="E60" i="5" s="1"/>
  <c r="O1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MSP</author>
  </authors>
  <commentList>
    <comment ref="P8" authorId="0" shapeId="0" xr:uid="{69718241-3D7D-4921-AA7B-501E7357F42E}">
      <text>
        <r>
          <rPr>
            <b/>
            <sz val="9"/>
            <color indexed="81"/>
            <rFont val="Tahoma"/>
            <family val="2"/>
          </rPr>
          <t>MSP:</t>
        </r>
        <r>
          <rPr>
            <sz val="9"/>
            <color indexed="81"/>
            <rFont val="Tahoma"/>
            <family val="2"/>
          </rPr>
          <t xml:space="preserve">
Included cash owed by ctptys. Make sure to check on SS&amp;C balance sheet for cash. NOTE- Do NOT consider cash dus to fails
</t>
        </r>
      </text>
    </comment>
    <comment ref="U8" authorId="0" shapeId="0" xr:uid="{2556FBEE-CEF8-4362-9E83-BEB671108D91}">
      <text>
        <r>
          <rPr>
            <b/>
            <sz val="9"/>
            <color indexed="81"/>
            <rFont val="Tahoma"/>
            <family val="2"/>
          </rPr>
          <t>MSP:</t>
        </r>
        <r>
          <rPr>
            <sz val="9"/>
            <color indexed="81"/>
            <rFont val="Tahoma"/>
            <family val="2"/>
          </rPr>
          <t xml:space="preserve">
We are taking margin owed by counterparties as level 1- please change this if it's level 2
</t>
        </r>
      </text>
    </comment>
  </commentList>
</comments>
</file>

<file path=xl/sharedStrings.xml><?xml version="1.0" encoding="utf-8"?>
<sst xmlns="http://schemas.openxmlformats.org/spreadsheetml/2006/main" count="3076" uniqueCount="421">
  <si>
    <t>1.(a) Provide your name and the other identifying information requested below</t>
  </si>
  <si>
    <t>(This should be your full legal name. If you are a sole proprietor, this will be your last, first, and middle names. If you are a SID, enter the full legal name of your bank. Please use the same name that you use in your Form ADV.)</t>
  </si>
  <si>
    <t>Legal name</t>
  </si>
  <si>
    <t>SEC 801-Number</t>
  </si>
  <si>
    <t>NFA ID Number, if any</t>
  </si>
  <si>
    <t>Large trader ID, if any</t>
  </si>
  <si>
    <t>Large trader ID suffix, if any</t>
  </si>
  <si>
    <t>1.(b) Provide the following information for each of the related persons, if any, with respect to which you are reporting information on this Form PF:</t>
  </si>
  <si>
    <t>Name of individual:</t>
  </si>
  <si>
    <t>Signature:</t>
  </si>
  <si>
    <t>Title:</t>
  </si>
  <si>
    <t>Email address:</t>
  </si>
  <si>
    <t>Date:</t>
  </si>
  <si>
    <t>2.Signatures of sole proprietor or authorized representative (see Instruction 11 to Form PF).</t>
  </si>
  <si>
    <t>Telephone contact number:</t>
  </si>
  <si>
    <t>Signature on behalf of related persons:</t>
  </si>
  <si>
    <t>Signature on behalf of the firm and its related persons:</t>
  </si>
  <si>
    <t>Item A. Information about you</t>
  </si>
  <si>
    <t>Item B. Information about assets of private funds that you advise</t>
  </si>
  <si>
    <t>3.Provide a breakdown of your regulatory assets under management and your net assets under management as follows:</t>
  </si>
  <si>
    <t xml:space="preserve">         (If you are filing a quarterly update for your first, second or third fiscal quarter, you are only required to update row (a), in the case of a large hedge fund adviser, or row (b), in the case of a large liquidity fund adviser.)</t>
  </si>
  <si>
    <t xml:space="preserve">(a) Hedge funds </t>
  </si>
  <si>
    <t xml:space="preserve">(b) Liquidity funds </t>
  </si>
  <si>
    <t xml:space="preserve">(c) Private equity funds </t>
  </si>
  <si>
    <t xml:space="preserve">(d) Real estate funds </t>
  </si>
  <si>
    <t xml:space="preserve">(e) Securitized asset funds </t>
  </si>
  <si>
    <t xml:space="preserve">(f) Venture capital funds </t>
  </si>
  <si>
    <t xml:space="preserve">(g) Other private funds </t>
  </si>
  <si>
    <t>Net AUM</t>
  </si>
  <si>
    <t>RAUM</t>
  </si>
  <si>
    <t>(h) Other Funds and accounts</t>
  </si>
  <si>
    <t>Item C. Miscellaneous</t>
  </si>
  <si>
    <t>Description</t>
  </si>
  <si>
    <t>Question Number</t>
  </si>
  <si>
    <t>Section 1b: Information about the private funds you advise</t>
  </si>
  <si>
    <t xml:space="preserve">   (b) Private fund identification number of the reporting fund </t>
  </si>
  <si>
    <t xml:space="preserve">   (c) NFA identification number of the reporting fund, if applicable </t>
  </si>
  <si>
    <t xml:space="preserve">   (d) LEI of the reporting fund, if applicable </t>
  </si>
  <si>
    <t xml:space="preserve">    feeder arrangement and you are reporting for all of the funds in the </t>
  </si>
  <si>
    <t>If you responded “yes” to Question 7(a), complete (b) through (e) below for each other parallel fund in the parallel fund structure.</t>
  </si>
  <si>
    <t xml:space="preserve">(b) Name of the parallel fund </t>
  </si>
  <si>
    <t xml:space="preserve">(c) Private fund identification number of the parallel fund </t>
  </si>
  <si>
    <t xml:space="preserve">(d) NFA identification number of the parallel fund, if applicable </t>
  </si>
  <si>
    <t xml:space="preserve">(e) LEI of the parallel fund, if applicable </t>
  </si>
  <si>
    <t xml:space="preserve">fund structure andyou are reporting for all of the funds in the structure on </t>
  </si>
  <si>
    <t>an aggregated basis Otherwise, check “no”</t>
  </si>
  <si>
    <t xml:space="preserve">     (See Instruction 5 for information regarding aggregation of parallel funds If you respond “yes,” do not complete a separate Section 1b, 1c, 2b, 3 or 4 with respect to any of the other parallel funds in the structure) Yes No</t>
  </si>
  <si>
    <t xml:space="preserve"> For instance, the amounts may not be the same if you are filing Form PF on a quarterly basis, if you are aggregating </t>
  </si>
  <si>
    <t xml:space="preserve">a master-feeder arrangement for purposes of this Form PF and you did not aggregate that master-feeder arrangement </t>
  </si>
  <si>
    <t xml:space="preserve">(If any of your parallel managed accounts relates to more than one of the private funds you advise, only report </t>
  </si>
  <si>
    <t xml:space="preserve">     Subject to Instruction 5, you must complete a separate Section 1b for each private fund that you advise</t>
  </si>
  <si>
    <t>Item A Reporting fund identifying information</t>
  </si>
  <si>
    <t xml:space="preserve">    master-feeder arrangement on an aggregated basisOtherwise, check “no”</t>
  </si>
  <si>
    <t>Item B Assets, financing and investor concentration</t>
  </si>
  <si>
    <t>(This amount may differ from the amount you reported in response to question 11 of Form ADV Section 7B1</t>
  </si>
  <si>
    <t>for purposes of Form ADV Section 7B1 or if you are aggregating parallel funds for purposes of this Form PF)</t>
  </si>
  <si>
    <t>the value of the account once, in connection with the largest private fund to which it relates)</t>
  </si>
  <si>
    <t xml:space="preserve">(a) Dollar amount of total borrowings </t>
  </si>
  <si>
    <t>(The percentages borrowed from the specified types of creditors should add up toapproximately 100%.)</t>
  </si>
  <si>
    <t xml:space="preserve">(You are not required to respond to this question for any reporting fund with respect to whichyou are answering </t>
  </si>
  <si>
    <t>Question 43 in Section 2b. Do not net out amounts that the reporting fundloans to creditors or the value of collateral pledged to creditors.)</t>
  </si>
  <si>
    <t>13.(a) Does the reporting fund have any outstanding derivatives positions?</t>
  </si>
  <si>
    <t xml:space="preserve">(b) %  borrowed from US financial institutions </t>
  </si>
  <si>
    <t xml:space="preserve">(c) %  borrowed from non-US financial institutions </t>
  </si>
  <si>
    <t xml:space="preserve">(d) %  borrowed from US creditors that are not financial institutions </t>
  </si>
  <si>
    <t xml:space="preserve">(e) %  borrowed from non-US creditors that are not financial institutions </t>
  </si>
  <si>
    <t xml:space="preserve">5.(a) Name of the reporting fund </t>
  </si>
  <si>
    <t>6. Check “yes” below if the reporting fund is the master fund of a master-</t>
  </si>
  <si>
    <t xml:space="preserve">7.(a) Check “yes” below if the reporting fund is the largest fund in a parallel </t>
  </si>
  <si>
    <t>8. Gross asset value of reporting fund</t>
  </si>
  <si>
    <t>9. Net asset value of reporting fund</t>
  </si>
  <si>
    <t xml:space="preserve">10. Value of reporting fund's investments in equity of other private funds </t>
  </si>
  <si>
    <t>11. Value of all parallel managed accounts related to the reporting fund</t>
  </si>
  <si>
    <t>(b) If “yes” , aggregate value of all derivatives positions of the reporting fund</t>
  </si>
  <si>
    <t xml:space="preserve">14. Provide a summary of the reporting fund's assets and liabilities categorized using the hierarchy below. </t>
  </si>
  <si>
    <t xml:space="preserve">  For assets and liabilities that you report internally and to current and prospectiveinvestors as representing fair value, or for </t>
  </si>
  <si>
    <t xml:space="preserve">  which you are required to determine fair value inorder to report the reporting fund's regulatory assets under management </t>
  </si>
  <si>
    <t xml:space="preserve">  on Form ADV,categorize them into the following categories based on the valuation assumptions utilized:</t>
  </si>
  <si>
    <t>Assets</t>
  </si>
  <si>
    <t>Liabilities</t>
  </si>
  <si>
    <t>Level 1</t>
  </si>
  <si>
    <t>Level 2</t>
  </si>
  <si>
    <t>Level 3</t>
  </si>
  <si>
    <t>Cost Based</t>
  </si>
  <si>
    <t>interests in thereporting fund.</t>
  </si>
  <si>
    <t xml:space="preserve">beneficially owned by the five beneficial owners having the largest equity </t>
  </si>
  <si>
    <t>(For purposes of this question, if you know that two or more beneficial owners of the reporting</t>
  </si>
  <si>
    <t>fund are affiliated with each other, you should treat them as a single beneficial owner.)</t>
  </si>
  <si>
    <t xml:space="preserve">15. Specify the approximate percentage of the reporting fund's equity that is </t>
  </si>
  <si>
    <t>16.Specify the approximate percentage of the reporting fund's equity that is beneficially owned by the following groups of investors.</t>
  </si>
  <si>
    <t xml:space="preserve">(a) Individuals that are United States persons (including their trusts) </t>
  </si>
  <si>
    <t xml:space="preserve">(b) Individuals that are not United States persons (including their trusts) </t>
  </si>
  <si>
    <t xml:space="preserve">(c) Broker-dealers </t>
  </si>
  <si>
    <t xml:space="preserve">(d) Insurance companies </t>
  </si>
  <si>
    <t xml:space="preserve">(e) Investment companies registered with the SEC </t>
  </si>
  <si>
    <t xml:space="preserve">(f) Private funds </t>
  </si>
  <si>
    <t>(g) Non-profits</t>
  </si>
  <si>
    <t xml:space="preserve">(h) Pension plans (excluding governmental pension plans) </t>
  </si>
  <si>
    <t xml:space="preserve">(i) Banking or thrift institutions (proprietary) </t>
  </si>
  <si>
    <t xml:space="preserve">(k) State or municipal governmental pension plans </t>
  </si>
  <si>
    <t xml:space="preserve">(l) Sovereign wealth funds and foreign official institutions </t>
  </si>
  <si>
    <t xml:space="preserve">(j) State or municipal government entities (excludingpension plans) </t>
  </si>
  <si>
    <t xml:space="preserve">(m) Investors that are not United States persons </t>
  </si>
  <si>
    <t>(Include each investor in only one group. The total should add up to approximately 100%.</t>
  </si>
  <si>
    <t>With respect to beneficial interests outstanding prior to March 31, 2012, that have not been</t>
  </si>
  <si>
    <t>transferred on or after that date, you may respond to this question using good faith estimates</t>
  </si>
  <si>
    <t>based on data currently available to you.)</t>
  </si>
  <si>
    <t>Item C. Reporting fund performance</t>
  </si>
  <si>
    <t xml:space="preserve">17. Provide the reporting fund's gross and net performance, as reported to current and prospectiveinvestors </t>
  </si>
  <si>
    <t xml:space="preserve">  (or, if calculated for other purposes but not reported to investors, as so calculated). If the fund reports </t>
  </si>
  <si>
    <t xml:space="preserve">  different performance results to different groups of investors, provide the mos trepresentative results. </t>
  </si>
  <si>
    <t xml:space="preserve">  You are required to provide monthly and quarterly performance results only if such results are </t>
  </si>
  <si>
    <t xml:space="preserve">  calculated for the reporting fund (whether for purposes of reporting tocurrent or prospective investors or otherwise).</t>
  </si>
  <si>
    <t xml:space="preserve">(a) 1st month of reporting fund's fiscal year </t>
  </si>
  <si>
    <t xml:space="preserve">(b) 2nd month of reporting fund's fiscal year </t>
  </si>
  <si>
    <t xml:space="preserve">(c) 3rd month of reporting fund's fiscal year </t>
  </si>
  <si>
    <t>(d) First quarter</t>
  </si>
  <si>
    <t xml:space="preserve">(e) 4th month of reporting fund's fiscal year </t>
  </si>
  <si>
    <t xml:space="preserve">(f) 5th month of reporting fund's fiscal year </t>
  </si>
  <si>
    <t xml:space="preserve">(g) 6th month of reporting fund's fiscal year </t>
  </si>
  <si>
    <t xml:space="preserve">(h) Second quarter </t>
  </si>
  <si>
    <t xml:space="preserve">(i) 7th month of reporting fund's fiscal year </t>
  </si>
  <si>
    <t xml:space="preserve">(j) 8th month of reporting fund's fiscal year </t>
  </si>
  <si>
    <t xml:space="preserve">(k) 9th month of reporting fund's fiscal year </t>
  </si>
  <si>
    <t xml:space="preserve">(l) Third quarter </t>
  </si>
  <si>
    <t xml:space="preserve">(m) 10th month of reporting fund's fiscal year </t>
  </si>
  <si>
    <t xml:space="preserve">(n) 11th month of reporting fund's fiscal year </t>
  </si>
  <si>
    <t xml:space="preserve">(o) 12th month of reporting fund's fiscal year </t>
  </si>
  <si>
    <t xml:space="preserve">(p) Fourth quarter </t>
  </si>
  <si>
    <t xml:space="preserve">(q) Reporting fund's most recently completed fiscal year </t>
  </si>
  <si>
    <t>Last Day of Fiscal Period</t>
  </si>
  <si>
    <t>Gross Perf</t>
  </si>
  <si>
    <t>Net Perf</t>
  </si>
  <si>
    <t>(If your fiscal year is different from the reporting fund’s fiscal year, then for any portion of the</t>
  </si>
  <si>
    <t>reporting fund’s fiscal year that has not been completed as of the data reporting date, provide</t>
  </si>
  <si>
    <t>the relevant information from that portion of the reporting fund’s preceding fiscal year.)</t>
  </si>
  <si>
    <t xml:space="preserve">(Enter your responses as percentages rounded to the nearest one-hundredth of one percent. </t>
  </si>
  <si>
    <t xml:space="preserve">Performance results for monthly and quarterly periods should not be annualized. If any period </t>
  </si>
  <si>
    <t xml:space="preserve">precedes the date of the fund's formation, enter “NA”. You are not required to include </t>
  </si>
  <si>
    <t xml:space="preserve">performance results for any period with respect to which you previously provided performance </t>
  </si>
  <si>
    <t>results for the reporting fund on Form PF.)</t>
  </si>
  <si>
    <t>Lucid Management and Capital Partners LP</t>
  </si>
  <si>
    <t>801-110202</t>
  </si>
  <si>
    <t>Martin St. Pierre</t>
  </si>
  <si>
    <t>Chief Compliance Officer</t>
  </si>
  <si>
    <t>martin.stpierre@lucidma.com</t>
  </si>
  <si>
    <t>(212)551-1703</t>
  </si>
  <si>
    <t xml:space="preserve">4.You may use the space below to explain any assumptions that you made in responding to any question in this Form PF. </t>
  </si>
  <si>
    <t xml:space="preserve">    Assumptions must be in addition to, or reasonably follow from, any instructions or other guidance relating to Form PF. </t>
  </si>
  <si>
    <t xml:space="preserve">   If you are aware of any instructions or other guidance that may require a different assumption, provide a citationand explain why that assumption is not appropriate for this purpose.</t>
  </si>
  <si>
    <t>Lucid Cash Fund USG LLC</t>
  </si>
  <si>
    <t>805-6455113436</t>
  </si>
  <si>
    <t>Yes</t>
  </si>
  <si>
    <t>No</t>
  </si>
  <si>
    <t>12. Provide the following information regarding the value of the reporting fund's borrowings and the types of creditors</t>
  </si>
  <si>
    <r>
      <t xml:space="preserve">(n) Other </t>
    </r>
    <r>
      <rPr>
        <sz val="11"/>
        <color rgb="FFFF0000"/>
        <rFont val="Calibri"/>
        <family val="2"/>
        <scheme val="minor"/>
      </rPr>
      <t>(family office)</t>
    </r>
  </si>
  <si>
    <t>Lucid Prime Fund LLC (Series M)</t>
  </si>
  <si>
    <t>805-2462468395</t>
  </si>
  <si>
    <t xml:space="preserve">fund structure and you are reporting for all of the funds in the structure on </t>
  </si>
  <si>
    <t>Lucid Prime Fund LLC (Series C1)</t>
  </si>
  <si>
    <t xml:space="preserve">Do we complete this? </t>
  </si>
  <si>
    <t>It's about Hedge Funds we advise, and states that it's "to be completed by large private fund advisers only"</t>
  </si>
  <si>
    <t>If so, what frequency?</t>
  </si>
  <si>
    <t xml:space="preserve">Does not appear that we need to- </t>
  </si>
  <si>
    <t>Section 2 – Large hedge fund advisers</t>
  </si>
  <si>
    <t>Section 2a</t>
  </si>
  <si>
    <t>You are required to complete Section 2a if you and your related persons, collectively, had at least $1.5 billion in hedge fund assets under management as of the last day of any month in the fiscal quarter immediately preceding your most recently completed fiscal quarter. You are not required to include the regulatory assets under management of any related person that is separately operated.</t>
  </si>
  <si>
    <t>Subject to Instruction 4, Section 2a requires information to be reported on an aggregate basis for all hedge funds that you advise.</t>
  </si>
  <si>
    <t>Section 2b</t>
  </si>
  <si>
    <t>If you are required to complete Section 2a, you must complete a separate Section 2b with respect to each qualifying hedge fund that you advise.</t>
  </si>
  <si>
    <t>However:</t>
  </si>
  <si>
    <t>if you are reporting separately on the funds of a parallel fund structure that, in the aggregate, comprises a qualifying hedge fund, you must complete a separate Section 2b for each parallel fund that is part of that parallel fund structure (even if that parallel fund is not itself a qualifying hedge fund); and</t>
  </si>
  <si>
    <t>if you report answers on an aggregated basis for any master-feeder arrangement or parallel fund structure in accordance with Instruction 5, you should only complete a separate Section 2b with respect to the reporting fund for such master-feeder arrangement or parallel fund structure.</t>
  </si>
  <si>
    <t>Section 3 – Large liquidity fund advisers</t>
  </si>
  <si>
    <t>Section 3</t>
  </si>
  <si>
    <t>You must complete a separate Section 3 with respect to each liquidity fund that you advise.</t>
  </si>
  <si>
    <t>However, if you report answers on an aggregated basis for any master-feeder arrangement or parallel fund structure in accordance with Instruction 5, you should only complete a separate Section 3 with respect to the reporting fund for such master-feeder arrangement or parallel fund structure.</t>
  </si>
  <si>
    <t>You are required to complete Section 3 if (i) you advise one or more liquidity funds and (ii) as of the last day of any month in the fiscal quarter immediately preceding your most recently completed fiscal quarter, you and your related persons, collectively, had at least $1 billion in combined money market and liquidity fund assets under management. You are not required to include the regulatory assets under management of any related person that is separately operated.</t>
  </si>
  <si>
    <t>Section 3: Information about liquidity funds that you advise.</t>
  </si>
  <si>
    <t>You must complete a separate Section 3 for each liquidity fund that you advise. However, with respect to master-feeder arrangements and parallel fund structures, you may report collectively or separately about the component funds as provided in the General Instructions.</t>
  </si>
  <si>
    <t>Item A. Reporting fund identifying and operational information</t>
  </si>
  <si>
    <t>(b) Private fund identification number of the reporting fund ..............................</t>
  </si>
  <si>
    <t>(b) If you responded “no” to Question 54(a) above, does the reporting fund have a policy of complying with the following provisions of rule 2a-7:</t>
  </si>
  <si>
    <t>(a) Name of the reporting fund ............................................................................</t>
  </si>
  <si>
    <t>Does the reporting fund use the penny rounding method of pricing in computing its net assetvalue?</t>
  </si>
  <si>
    <t xml:space="preserve">(a) Does the reporting fund have a policy of complying with the risk limiting conditionsof rule 2a-7? </t>
  </si>
  <si>
    <t xml:space="preserve">(i) the diversification conditions? </t>
  </si>
  <si>
    <t xml:space="preserve">(ii) the credit quality conditions? </t>
  </si>
  <si>
    <t xml:space="preserve">(iii) the liquidity conditions? </t>
  </si>
  <si>
    <t xml:space="preserve">(iv) the maturity conditions? </t>
  </si>
  <si>
    <t>Item B. Reporting fund assets</t>
  </si>
  <si>
    <t>1st Month</t>
  </si>
  <si>
    <t>2nd Month</t>
  </si>
  <si>
    <t>3rd Month</t>
  </si>
  <si>
    <t xml:space="preserve">(a) Net asset value of reporting fund as reported to current and prospective investors </t>
  </si>
  <si>
    <t xml:space="preserve">(b) Net asset value per share of reporting fund as reported to current and prospective investors (to the nearest hundredth of a cent) </t>
  </si>
  <si>
    <t xml:space="preserve">(c) Net asset value per share of reporting fund (to the nearest hundredth of a cent; exclude the value of any capital support agreement or similar arrangement) </t>
  </si>
  <si>
    <t>(d) WAM of reporting fund (in days)</t>
  </si>
  <si>
    <t xml:space="preserve">(e) WAL of reporting fund (in days) </t>
  </si>
  <si>
    <t xml:space="preserve">(f) 7-day gross yield of reporting fund (to the nearest hundredth of one percent) </t>
  </si>
  <si>
    <t xml:space="preserve">(g) Dollar amount of the reporting fund's assets that are daily liquid assets </t>
  </si>
  <si>
    <t xml:space="preserve">(h) Dollar amount of the reporting fund's assets that are weekly liquid assets </t>
  </si>
  <si>
    <t xml:space="preserve">(i) Dollar amount of the reporting fund's assets that have a maturity greater than 397 days </t>
  </si>
  <si>
    <t>Provide the following information for each month of the reporting period.</t>
  </si>
  <si>
    <t>Item C. Financing information</t>
  </si>
  <si>
    <t>Greater than 397 days</t>
  </si>
  <si>
    <t>(i) Unsecured borrowing</t>
  </si>
  <si>
    <t>(ii) Secured borrowing</t>
  </si>
  <si>
    <t>(a) Is the amount of total borrowing reported in response to Question 12 equal to or greater than 5% of the reporting fund's net asset value?</t>
  </si>
  <si>
    <t xml:space="preserve">(b) If you responded “yes” to Question 56(a) above, divide the dollar amount of total borrowing reported in response to Question 12 among the periods specified below depending on the type of borrowing, the type of creditor and the latest date on which the reporting fund may repay the principal amount of the borrowing without defaulting or incurring penalties or additional fees. </t>
  </si>
  <si>
    <t>(If a creditor (or syndicate or administrative/collateral agent) is permitted to varyunilaterally the economic terms of the financing or to revalue posted collateral in its own discretion and demand additional collateral, then the borrowing should bedeemed to have a maturity of 1 day or less for purposes of this question. Foramortizing loans, each amortization payment should be treated separately andgrouped with other borrowings based on its payment date.)</t>
  </si>
  <si>
    <t>(The total amount of borrowings reported below should equal approximately the totalamount of borrowing reported in response to Question 12.)</t>
  </si>
  <si>
    <t>1 day or less</t>
  </si>
  <si>
    <t>2 days to 7 days</t>
  </si>
  <si>
    <t>8 days to 30 days</t>
  </si>
  <si>
    <t>31 days to 397 days</t>
  </si>
  <si>
    <t>Item D. Investor information</t>
  </si>
  <si>
    <t xml:space="preserve">(A) US financial institutions </t>
  </si>
  <si>
    <t xml:space="preserve">(B) Non-US financial institutions </t>
  </si>
  <si>
    <t xml:space="preserve">(C) Other US creditors </t>
  </si>
  <si>
    <t xml:space="preserve">(D) Other non-US creditors </t>
  </si>
  <si>
    <t>(B) Non-US financial institutions</t>
  </si>
  <si>
    <t>(C) Other US creditors</t>
  </si>
  <si>
    <t>(D) Other non-US creditors</t>
  </si>
  <si>
    <t>(a) Does the reporting fund have in place one or more committed liquidity facilities?</t>
  </si>
  <si>
    <t>(b) If you responded “yes” to Question 57(a), provide the aggregate dollar amount of commitments under the liquidity facilities</t>
  </si>
  <si>
    <t>(b) How many investors beneficially own 5% or more of the reporting fund's equity?</t>
  </si>
  <si>
    <t>% of NAV locked for</t>
  </si>
  <si>
    <t xml:space="preserve">(c) Is subject to a suspension of investor withdrawals/redemptions (this question relates to whether a suspension is currently effective and not just an adviser's or governing body's right to suspend) </t>
  </si>
  <si>
    <t xml:space="preserve">1 day or less </t>
  </si>
  <si>
    <t xml:space="preserve">2 days – 7 days </t>
  </si>
  <si>
    <t xml:space="preserve">8 days – 30 days </t>
  </si>
  <si>
    <t xml:space="preserve">31 days – 90 days </t>
  </si>
  <si>
    <t xml:space="preserve">91 days – 180 days </t>
  </si>
  <si>
    <t xml:space="preserve">181 days – 365 days </t>
  </si>
  <si>
    <t xml:space="preserve">Longer than 365 days </t>
  </si>
  <si>
    <t xml:space="preserve">Specify the number of outstanding shares or units of the reporting fund's stockor similar securities </t>
  </si>
  <si>
    <t>Provide the following information regarding investor concentration</t>
  </si>
  <si>
    <t>(For Questions 61 and 62, please note that the standards for imposing suspensions andrestrictions on withdrawals/redemptions may vary among funds Make a good faithdetermination of the provisions that would likely be triggered during conditions that youview as significant market stress)</t>
  </si>
  <si>
    <t xml:space="preserve">(b) May be subjected to material restrictions on investor withdrawals/ redemptions (eg, “gates”) by an adviser or fund governing body (this question relates to an adviser's or governing body's right to impose arestriction and not just whether a restriction been imposed) </t>
  </si>
  <si>
    <t xml:space="preserve">(d) Is subject to a material restriction on investor withdrawals/redemptions (eg, a “gate”) (this question relates to whether a restriction has been imposed and not just an adviser's or governing body's right to impose a restriction) </t>
  </si>
  <si>
    <t>(Divide the reporting fund’s net asset value among the periods specified below depending onthe shortest period within which investors are entitled, under the fund documents, towithdraw invested funds or receive redemption payments, as applicable Assume that youwould impose gates where applicable but that you would not completely suspendwithdrawals/redemptions and that there are no redemption fees Please base on the noticeperiod before the valuation date rather than the date proceeds would be paid to investorsThe total should add up to 100%)</t>
  </si>
  <si>
    <t>Investor liquidity (as a % of net asset value):</t>
  </si>
  <si>
    <t>Provide the following information regarding the restrictions on withdrawals andredemptions by investors in the reporting fund</t>
  </si>
  <si>
    <t>(For purposes of this question, if you know that two or more beneficial ownersof the reporting fund are affiliated with each other, you should treat them as a single beneficial owner)</t>
  </si>
  <si>
    <t>As of the data reporting date, what percentage of the reporting fund's net asset value, if any:</t>
  </si>
  <si>
    <t>Item E. Portfolio Information</t>
  </si>
  <si>
    <t>For each security held by the reporting fund, provide the following information for each month of the reporting period.</t>
  </si>
  <si>
    <t>(b) Title of the issue (including coupon, if applicable)</t>
  </si>
  <si>
    <t>(c) CUSIP</t>
  </si>
  <si>
    <t>(d) LEI, if available</t>
  </si>
  <si>
    <t>(e) In addition to CUSIP and LEI, provide at least one of the following other identifiers, if available</t>
  </si>
  <si>
    <t>(i) ISIN</t>
  </si>
  <si>
    <t xml:space="preserve">(ii) CIK </t>
  </si>
  <si>
    <t>(iii) Other unique identifier</t>
  </si>
  <si>
    <t>(f) The category of investment that most closely identifies the instrument ......</t>
  </si>
  <si>
    <t>(Select from among the following categories of investment: U.S. Treasury Debt; U.S. Government Agency Debt; Non-U.S. Sovereign, Sub-Sovereign and Supra-National debt; Certificate of Deposit; Non-Negotiable Time Deposit; Variable Rate Demand Note; Other Municipal Security; Asset Backed Commercial Paper; Other Asset Backed Securities; U.S. Treasury Repurchase Agreement, if collateralized only by U.S. Treasuries (including Strips) and cash; U.S. Government Agency Repurchase Agreement, collateralized only by U.S. Government Agency securities, U.S. Treasuries, and cash; Other Repurchase Agreement, if any collateral falls outside Treasury, Government Agency and cash; Insurance Company Funding Agreement; Investment Company; Financial Company Commercial Paper; Non-Financial Company Commercial Paper; or Tender Option Bond. If Other Instrument, include a brief description.)</t>
  </si>
  <si>
    <t>(a) Name of the issuer</t>
  </si>
  <si>
    <t>(g) For repos, specify whether the repo is “open” (i.e., the repo has no specified end date and, by its terms, will be extended or “rolled” each business day (or at another specified period) unless the investor chooses to terminate it), and provide the following information about the securities subject to the repo (i.e., the collateral):</t>
  </si>
  <si>
    <t>(If multiple securities of an issuer are subject to the repo, the securities may be aggregated, in which case provide: (i) the total principal amount and value and (ii) the range of maturity dates and interest rates.)</t>
  </si>
  <si>
    <t>(i) Whether the repo is “open” ..................................................</t>
  </si>
  <si>
    <t>(ii) Name of the collateral issuer .................................................</t>
  </si>
  <si>
    <t>(iii) CUSIP ....................................................................................</t>
  </si>
  <si>
    <t>(iv) LEI, if available ....................................................................</t>
  </si>
  <si>
    <t>(v) Maturity date .........................................................................</t>
  </si>
  <si>
    <t>(vi) Coupon or yield</t>
  </si>
  <si>
    <t>(vii) The principal amount, to the nearest cent</t>
  </si>
  <si>
    <t>(viii) Value of the collateral, to the nearest cent</t>
  </si>
  <si>
    <t>(ix) The category of investment that most closely represents the collateral</t>
  </si>
  <si>
    <t>(Select from among the following categories of investment: Asset-Backed Securities; Agency Collateralized Mortgage Obligations; Agency Debentures and Agency Strips; Agency Mortgage-Backed Securities; Private Label Collateralized Mortgage Obligations; Corporate Debt Securities; Equities; Money Market; U.S. Treasuries(including strips); Other Instrument. If Other Instrument, include abrief description, including, if applicable, whether it is acollateralized debt obligation, municipal debt, whole loan, or international debt).</t>
  </si>
  <si>
    <t>(h) If the rating assigned by a credit rating agency played a substantial role in the reporting fund’s (or its adviser’s) evaluation of the quality, maturity or liquidity of the security, provide the name of each credit rating agency and the rating each assigned to the security.</t>
  </si>
  <si>
    <t>(l) If the security has a demand feature on which the reporting fund (or its adviser) is relying when evaluating the quality, maturity, or liquidity of the security, provide the following information:</t>
  </si>
  <si>
    <t>(If the security does not have such a demand feature, enter “NA.”)</t>
  </si>
  <si>
    <t>(v) Whether the demand feature is a conditional demand feature</t>
  </si>
  <si>
    <t>(i) The maturity date used to calculate WAM .</t>
  </si>
  <si>
    <t xml:space="preserve">(j) The maturity date used to calculate WAL </t>
  </si>
  <si>
    <t>(k) The ultimate legal maturity date (i.e., the date on which, in accordance with the terms of the security without regard to any interest rate readjustment or demand feature, the principal amount must unconditionally be paid) .</t>
  </si>
  <si>
    <t xml:space="preserve">(i) Identity of the demand feature issuer(s) </t>
  </si>
  <si>
    <t xml:space="preserve">(ii) If the rating assigned by a credit rating agency played a substantial role in the reporting fund’s (or its adviser’s) evaluation of the quality, maturity or liquidity of the demand feature, its issuer, or the security to which it relates, provide the name of each credit rating agency and the rating assigned by each credit rating agency </t>
  </si>
  <si>
    <t>(iii) The period remaining until the principal amount of the security may be recovered through the demand feature .</t>
  </si>
  <si>
    <t xml:space="preserve">(iv) The amount (i.e., percentage) of fractional support provided by each demand feature issuer </t>
  </si>
  <si>
    <t>(If the security does not have such a guarantee, enter "NA.")</t>
  </si>
  <si>
    <t>(m) If the security has a guarantee (other than an unconditional letter of credit reported in response to Question 63(l) above) on which the reporting fund (or its adviser) is relying when evaluating the quality, maturity, or liquidity of the security, provide the following information:</t>
  </si>
  <si>
    <t>(i) Identity of the guarantor(s)</t>
  </si>
  <si>
    <t>(ii) If the rating assigned by a credit rating agency played asubstantial role in the reporting fund’s (or its adviser’s) evaluation of the quality, maturity or liquidity of the guarantee, the guarantor, or the security to which the guarantee relates, provide the name of each credit ratingagency and the rating assigned by each credit rating agency</t>
  </si>
  <si>
    <t>(iii) The amount (i.e., percentage) of fractional support provided by each guarantor</t>
  </si>
  <si>
    <t>(n) If the security has any enhancements, other than those identified in response to Questions 63(l) and (m) above, on which the reporting fund (or its adviser) is relying when evaluating the quality, maturity, or liquidity of the security, provide the following information:</t>
  </si>
  <si>
    <t>(If the security does not have such an enhancement, enter “NA.”)</t>
  </si>
  <si>
    <t>(p) The total value of the reporting fund’s position in the security, and separately, if the reporting fund uses the amortized cost method of valuation, the amortized cost value, in both cases to the nearest cent:</t>
  </si>
  <si>
    <t>(r) Is the security categorized as a level 3 asset or liability in Question 14?</t>
  </si>
  <si>
    <t>(s) Is the security a daily liquid asset?</t>
  </si>
  <si>
    <t>(t) Is the security a weekly liquid asset?</t>
  </si>
  <si>
    <t>(u) Is the security an illiquid security?</t>
  </si>
  <si>
    <t>(v) Explanatory notes. Disclose any other information that may be material to other disclosures related to the portfolio security.</t>
  </si>
  <si>
    <t>End of Month 1</t>
  </si>
  <si>
    <t>End of Month 2</t>
  </si>
  <si>
    <t>End of Month 3</t>
  </si>
  <si>
    <t xml:space="preserve">(i) Identity of the enhancement provider(s) </t>
  </si>
  <si>
    <t xml:space="preserve">(ii) The type of enhancement(s) </t>
  </si>
  <si>
    <t>(iv) The amount (i.e., percentage) of fractional support provided by each enhancement provider .</t>
  </si>
  <si>
    <t xml:space="preserve">(i) Including the value of any sponsor support </t>
  </si>
  <si>
    <t>(ii) Excluding the value of any sponsor support .</t>
  </si>
  <si>
    <t>(q) The percentage of the reporting fund’s net assets invested in the security, to the nearest hundredth of a percent .</t>
  </si>
  <si>
    <t>(iii) If the rating assigned by a credit rating agency played a substantial role in the reporting fund’s (or its adviser’s) evaluation of the quality, maturity or liquidity of the enhancement, its provider, or the security to which it relates, provide the name of each credit rating agency used and the rating assigned by the credit rating agency</t>
  </si>
  <si>
    <t>(o) The yield of the security as of the reporting date:</t>
  </si>
  <si>
    <t>Does the reporting fund use the amortized cost method of valuation in computing its net asset value?</t>
  </si>
  <si>
    <t xml:space="preserve">(a) Specify the percentage of the reporting fund's equity that is beneficially owned by the beneficial owner having the largest equity interest in the reporting fund </t>
  </si>
  <si>
    <t>no</t>
  </si>
  <si>
    <t xml:space="preserve">Provide a good faith estimate, as of the data reporting date, of the percentage of the reporting fund's outstanding equity that was purchased using securities lending collateral </t>
  </si>
  <si>
    <t xml:space="preserve">(a) May be subjected to a suspension of investor withdrawals/redemptions by an adviser or fund governing body (this question relates to an adviser's or governing body's right to suspend and not just whether a suspension is currently effective) </t>
  </si>
  <si>
    <t>U.S. Treasury Debt</t>
  </si>
  <si>
    <t>U.S. Government Agency Debt</t>
  </si>
  <si>
    <t>Non-U.S. Sovereign</t>
  </si>
  <si>
    <t>Sub-Sovereign and Supra-National debt</t>
  </si>
  <si>
    <t xml:space="preserve">Certificate of Deposit; </t>
  </si>
  <si>
    <t xml:space="preserve">Non-Negotiable Time Deposit; </t>
  </si>
  <si>
    <t xml:space="preserve">Variable Rate Demand Note; </t>
  </si>
  <si>
    <t xml:space="preserve">Other Municipal Security; </t>
  </si>
  <si>
    <t xml:space="preserve">Asset Backed Commercial Paper; </t>
  </si>
  <si>
    <t xml:space="preserve">Other Asset Backed Securities; </t>
  </si>
  <si>
    <t xml:space="preserve">U.S. Treasury Repurchase Agreement, if collateralized only by U.S. Treasuries (including Strips) and cash; </t>
  </si>
  <si>
    <t xml:space="preserve">U.S. Government Agency Repurchase Agreement, collateralized only by U.S. Government Agency securities, U.S. Treasuries, and cash; </t>
  </si>
  <si>
    <t xml:space="preserve">Other Repurchase Agreement, if any collateral falls outside Treasury, Government Agency and cash; </t>
  </si>
  <si>
    <t xml:space="preserve">Insurance Company Funding Agreement; </t>
  </si>
  <si>
    <t xml:space="preserve">Investment Company; </t>
  </si>
  <si>
    <t xml:space="preserve">Financial Company Commercial Paper; </t>
  </si>
  <si>
    <t>Non-Financial Company Commercial Paper;</t>
  </si>
  <si>
    <t xml:space="preserve">or Tender Option Bond. </t>
  </si>
  <si>
    <t>If Other Instrument, include a brief description.</t>
  </si>
  <si>
    <t xml:space="preserve">Asset-Backed Securities; </t>
  </si>
  <si>
    <t xml:space="preserve">Agency Collateralized Mortgage Obligations; </t>
  </si>
  <si>
    <t xml:space="preserve">Agency Debentures and Agency Strips; </t>
  </si>
  <si>
    <t xml:space="preserve">Agency Mortgage-Backed Securities; </t>
  </si>
  <si>
    <t xml:space="preserve">Private Label Collateralized Mortgage Obligations; </t>
  </si>
  <si>
    <t xml:space="preserve">Corporate Debt Securities; </t>
  </si>
  <si>
    <t xml:space="preserve">Equities; </t>
  </si>
  <si>
    <t>U.S. Treasuries(including strips);</t>
  </si>
  <si>
    <t>Other Instrument. If Other Instrument, include abrief description, including, if applicable, whether it is acollateralized debt obligation, municipal debt, whole loan, or international debt).</t>
  </si>
  <si>
    <t>From Helix/ BBRG</t>
  </si>
  <si>
    <t>From Helix</t>
  </si>
  <si>
    <t>From BBRG</t>
  </si>
  <si>
    <t>Table at right</t>
  </si>
  <si>
    <t>Table for 63(g)(ix)</t>
  </si>
  <si>
    <t>Calculate</t>
  </si>
  <si>
    <t>See table at right.
Either 11,12 or 13 for repos, 1 for Tbills, "Other (Government 2a7 Funds)" for DGCXX</t>
  </si>
  <si>
    <t>Table for 63(f)</t>
  </si>
  <si>
    <t xml:space="preserve">CRD </t>
  </si>
  <si>
    <t>Net Accretion</t>
  </si>
  <si>
    <t>Gross Accretion</t>
  </si>
  <si>
    <t>Cum Net Acc</t>
  </si>
  <si>
    <t>Cum Gross Acc</t>
  </si>
  <si>
    <t xml:space="preserve">(j) State or municipal government entities (excluding pension plans) </t>
  </si>
  <si>
    <t>NAV</t>
  </si>
  <si>
    <t>Margin Held</t>
  </si>
  <si>
    <t>Expenses accrued</t>
  </si>
  <si>
    <t>USG M</t>
  </si>
  <si>
    <t>Prime M</t>
  </si>
  <si>
    <t>Prime C1</t>
  </si>
  <si>
    <t>Prime Q1</t>
  </si>
  <si>
    <t>Prime EXP</t>
  </si>
  <si>
    <t>Prime MIG</t>
  </si>
  <si>
    <t>N AUM</t>
  </si>
  <si>
    <t>Rounded</t>
  </si>
  <si>
    <t>Total Liq Funds</t>
  </si>
  <si>
    <t>Margin owed by counterparty</t>
  </si>
  <si>
    <t>1- how to represent in question 63</t>
  </si>
  <si>
    <t>2- level 1 or 2?</t>
  </si>
  <si>
    <t>how to represent series in 5a part 1B. Is "Lucid Prime Fund LLC (Series M)" the way to do this?</t>
  </si>
  <si>
    <t>Cash/Cash equiv</t>
  </si>
  <si>
    <t>Tbills</t>
  </si>
  <si>
    <t>Margin posted</t>
  </si>
  <si>
    <t>Repos</t>
  </si>
  <si>
    <t>Unencum cash/equ</t>
  </si>
  <si>
    <t>Liabiities</t>
  </si>
  <si>
    <t>How do we represent the adviser as investor?</t>
  </si>
  <si>
    <t xml:space="preserve">if a single investor invest through multiple entities, how many investors is it? </t>
  </si>
  <si>
    <t>Lucid Prime Fund LLC (Series Q1)</t>
  </si>
  <si>
    <t>Lucid Prime Fund LLC (Series MIG)</t>
  </si>
  <si>
    <t>Margin owed to counterparties</t>
  </si>
  <si>
    <t>cash- it's cost based</t>
  </si>
  <si>
    <t>Liabilities cost based since amoutn owed does not go up &amp; down based on market moves</t>
  </si>
  <si>
    <t>money funds, we not consider this a borrowing</t>
  </si>
  <si>
    <t>Send an email describing the Series, so we need to get it into the ADV. Need to generate the Fund id #</t>
  </si>
  <si>
    <t>MMT Calcs</t>
  </si>
  <si>
    <t>Equity NAV</t>
  </si>
  <si>
    <t>Facilities</t>
  </si>
  <si>
    <t>Other Assets</t>
  </si>
  <si>
    <t>Bonds (USD)</t>
  </si>
  <si>
    <t>NA</t>
  </si>
  <si>
    <t>Question 15- should aggregate</t>
  </si>
  <si>
    <t>If under common control, then affiliated</t>
  </si>
  <si>
    <t xml:space="preserve">we have an option, if we don't want to, we don't have to. </t>
  </si>
  <si>
    <t>if treat that investor</t>
  </si>
  <si>
    <t>Series EXP- bearing in mind the sized (70K of 1B) and lack of investors, it can be ignored for reporting purposes.</t>
  </si>
  <si>
    <t>also, not the investors' money.</t>
  </si>
  <si>
    <t>It's just cash, so don't report 63</t>
  </si>
  <si>
    <t>Should not appear on ADV either</t>
  </si>
  <si>
    <t>805-3531452546</t>
  </si>
  <si>
    <t>805-1061582636</t>
  </si>
  <si>
    <t>805-2093722753</t>
  </si>
  <si>
    <t xml:space="preserve">55.(a), 55.(b),55.(f) and 58 </t>
  </si>
  <si>
    <t>Item F. Parallel Money Market Funds</t>
  </si>
  <si>
    <t>64. If the reporting fund pursues substantially the same investment objective andstrategy and invests side by side in substantially the same positions as a moneymarket fund advised by you or any of your related persons, provide the moneymarket fund’s EDGAR series identifier ...................................</t>
  </si>
  <si>
    <t>(If neither you nor any of your related persons advise such a money market fund,enter “NA.”)</t>
  </si>
  <si>
    <t>Prime QX</t>
  </si>
  <si>
    <t>Lucid Prime Fund LLC (Series QX)</t>
  </si>
  <si>
    <t>805-3603861400</t>
  </si>
  <si>
    <t>Weighted average maturity in Helix in days. Open/DGCXX = 1 day. Round to closest day</t>
  </si>
  <si>
    <t>Weighted average yield in Helix</t>
  </si>
  <si>
    <t>DGCXX, open trades and trades maturing next day</t>
  </si>
  <si>
    <t>DGCXX, open trades, UST, and trades maturing within 5 business days</t>
  </si>
  <si>
    <t>Posted margin is NOT a borrowing</t>
  </si>
  <si>
    <t>Ask ACA what to do here</t>
  </si>
  <si>
    <t>fill in the blue cells only</t>
  </si>
  <si>
    <t>The reporting private funds in Section 3 do not issue shares. Instead, they have investor capital accounts similar to most private funds. We are thus answering 0 (zero)  for questions 55.(b) (NAV per share) and 58 (number of outstanding shares). For 55.(f), we provide the 7-day gross yield of the entire fund without referencing a "a hypothetical pre-existing account having a balance of one share" as described in the definition of 7-day gross yield in the glossary</t>
  </si>
  <si>
    <t>Prime Q364</t>
  </si>
  <si>
    <t>Lucid Prime Fund LLC (Series Q364)</t>
  </si>
  <si>
    <t>jjv</t>
  </si>
  <si>
    <t>805-5151206611</t>
  </si>
  <si>
    <t>63.(g)(v)</t>
  </si>
  <si>
    <t>One of the repo securities is a perpetual bond. When asked for the maturity of this bond, we entered the date of 12/31/2999 as we were not able to submit a blank as a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</si>
</sst>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000_);_(* \(#,##0.000\);_(* &quot;-&quot;??_);_(@_)"/>
    <numFmt numFmtId="165" formatCode="_(* #,##0.00000_);_(* \(#,##0.00000\);_(* &quot;-&quot;??_);_(@_)"/>
    <numFmt numFmtId="166" formatCode="0.0000000"/>
    <numFmt numFmtId="167" formatCode="0.000000"/>
    <numFmt numFmtId="168" formatCode="_(* #,##0_);_(* \(#,##0\);_(* &quot;-&quot;??_);_(@_)"/>
  </numFmts>
  <fonts count="17" x14ac:knownFonts="1">
    <font>
      <sz val="11"/>
      <color theme="1"/>
      <name val="Calibri"/>
      <family val="2"/>
      <scheme val="minor"/>
    </font>
    <font>
      <b/>
      <sz val="11"/>
      <color theme="1"/>
      <name val="Calibri"/>
      <family val="2"/>
      <scheme val="minor"/>
    </font>
    <font>
      <i/>
      <sz val="11"/>
      <color theme="1"/>
      <name val="Calibri"/>
      <family val="2"/>
      <scheme val="minor"/>
    </font>
    <font>
      <b/>
      <sz val="12"/>
      <color theme="1"/>
      <name val="Calibri"/>
      <family val="2"/>
      <scheme val="minor"/>
    </font>
    <font>
      <b/>
      <sz val="14"/>
      <color theme="1"/>
      <name val="Calibri"/>
      <family val="2"/>
      <scheme val="minor"/>
    </font>
    <font>
      <sz val="11"/>
      <color rgb="FF000000"/>
      <name val="Calibri"/>
      <family val="2"/>
      <scheme val="minor"/>
    </font>
    <font>
      <u/>
      <sz val="11"/>
      <color theme="10"/>
      <name val="Calibri"/>
      <family val="2"/>
      <scheme val="minor"/>
    </font>
    <font>
      <sz val="11"/>
      <color theme="1"/>
      <name val="Calibri"/>
      <family val="2"/>
      <scheme val="minor"/>
    </font>
    <font>
      <sz val="11"/>
      <color rgb="FFFF0000"/>
      <name val="Calibri"/>
      <family val="2"/>
      <scheme val="minor"/>
    </font>
    <font>
      <sz val="8"/>
      <name val="Calibri"/>
      <family val="2"/>
      <scheme val="minor"/>
    </font>
    <font>
      <b/>
      <u/>
      <sz val="11"/>
      <color theme="1"/>
      <name val="Calibri"/>
      <family val="2"/>
      <scheme val="minor"/>
    </font>
    <font>
      <sz val="9"/>
      <color indexed="81"/>
      <name val="Tahoma"/>
      <family val="2"/>
    </font>
    <font>
      <b/>
      <sz val="9"/>
      <color indexed="81"/>
      <name val="Tahoma"/>
      <family val="2"/>
    </font>
    <font>
      <i/>
      <sz val="11"/>
      <color rgb="FF0070C0"/>
      <name val="Calibri"/>
      <family val="2"/>
      <scheme val="minor"/>
    </font>
    <font>
      <sz val="9"/>
      <color rgb="FF000000"/>
      <name val="Verdana"/>
      <family val="2"/>
    </font>
    <font>
      <b/>
      <sz val="11"/>
      <color rgb="FFFF0000"/>
      <name val="Calibri"/>
      <family val="2"/>
      <scheme val="minor"/>
    </font>
    <font>
      <sz val="10"/>
      <name val="Arial"/>
      <family val="2"/>
    </font>
  </fonts>
  <fills count="13">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6" fillId="0" borderId="0" applyNumberFormat="0" applyFill="0" applyBorder="0" applyAlignment="0" applyProtection="0"/>
    <xf numFmtId="43" fontId="7" fillId="0" borderId="0" applyFont="0" applyFill="0" applyBorder="0" applyAlignment="0" applyProtection="0"/>
    <xf numFmtId="9" fontId="7" fillId="0" borderId="0" applyFont="0" applyFill="0" applyBorder="0" applyAlignment="0" applyProtection="0"/>
    <xf numFmtId="43" fontId="16" fillId="0" borderId="0" applyFont="0" applyFill="0" applyBorder="0" applyAlignment="0" applyProtection="0"/>
  </cellStyleXfs>
  <cellXfs count="121">
    <xf numFmtId="0" fontId="0" fillId="0" borderId="0" xfId="0"/>
    <xf numFmtId="0" fontId="2" fillId="0" borderId="0" xfId="0" applyFont="1"/>
    <xf numFmtId="0" fontId="0" fillId="0" borderId="1" xfId="0" applyBorder="1"/>
    <xf numFmtId="0" fontId="0" fillId="0" borderId="2" xfId="0" applyBorder="1"/>
    <xf numFmtId="0" fontId="0" fillId="0" borderId="3" xfId="0" applyBorder="1"/>
    <xf numFmtId="0" fontId="1" fillId="0" borderId="0" xfId="0" applyFont="1"/>
    <xf numFmtId="0" fontId="3" fillId="0" borderId="0" xfId="0" applyFont="1"/>
    <xf numFmtId="0" fontId="4" fillId="0" borderId="0" xfId="0" applyFont="1"/>
    <xf numFmtId="0" fontId="0" fillId="0" borderId="0" xfId="0" applyAlignment="1">
      <alignment horizontal="left"/>
    </xf>
    <xf numFmtId="0" fontId="1" fillId="0" borderId="0" xfId="0" applyFont="1" applyAlignment="1">
      <alignment horizontal="center"/>
    </xf>
    <xf numFmtId="0" fontId="0" fillId="0" borderId="0" xfId="0" applyFont="1"/>
    <xf numFmtId="0" fontId="0" fillId="0" borderId="0" xfId="0" applyBorder="1"/>
    <xf numFmtId="0" fontId="0" fillId="0" borderId="0" xfId="0" applyAlignment="1">
      <alignment wrapText="1"/>
    </xf>
    <xf numFmtId="0" fontId="0" fillId="0" borderId="1" xfId="0" applyBorder="1" applyAlignment="1">
      <alignment horizontal="center"/>
    </xf>
    <xf numFmtId="0" fontId="5" fillId="0" borderId="0" xfId="0" applyFont="1" applyAlignment="1">
      <alignment vertical="center" wrapText="1"/>
    </xf>
    <xf numFmtId="0" fontId="5" fillId="0" borderId="0" xfId="0" applyFont="1"/>
    <xf numFmtId="43" fontId="0" fillId="0" borderId="0" xfId="2" applyFont="1"/>
    <xf numFmtId="43" fontId="0" fillId="0" borderId="0" xfId="0" applyNumberFormat="1"/>
    <xf numFmtId="0" fontId="0" fillId="0" borderId="0" xfId="0" applyBorder="1" applyAlignment="1">
      <alignment horizontal="center"/>
    </xf>
    <xf numFmtId="0" fontId="0" fillId="0" borderId="0" xfId="0" applyAlignment="1">
      <alignment horizontal="center"/>
    </xf>
    <xf numFmtId="10" fontId="0" fillId="0" borderId="0" xfId="0" applyNumberFormat="1"/>
    <xf numFmtId="10" fontId="0" fillId="0" borderId="0" xfId="0" applyNumberFormat="1" applyBorder="1"/>
    <xf numFmtId="164" fontId="0" fillId="0" borderId="0" xfId="2" applyNumberFormat="1" applyFont="1"/>
    <xf numFmtId="165" fontId="0" fillId="0" borderId="0" xfId="2" applyNumberFormat="1" applyFont="1"/>
    <xf numFmtId="166" fontId="0" fillId="0" borderId="0" xfId="0" applyNumberFormat="1"/>
    <xf numFmtId="167" fontId="0" fillId="0" borderId="0" xfId="0" applyNumberFormat="1"/>
    <xf numFmtId="15" fontId="0" fillId="0" borderId="0" xfId="0" applyNumberFormat="1" applyBorder="1" applyAlignment="1">
      <alignment horizontal="center"/>
    </xf>
    <xf numFmtId="15" fontId="0" fillId="0" borderId="0" xfId="0" applyNumberFormat="1" applyAlignment="1">
      <alignment horizontal="center"/>
    </xf>
    <xf numFmtId="0" fontId="0" fillId="0" borderId="0" xfId="0" applyAlignment="1"/>
    <xf numFmtId="0" fontId="5" fillId="0" borderId="0" xfId="0" applyFont="1" applyAlignment="1">
      <alignment vertical="center"/>
    </xf>
    <xf numFmtId="43" fontId="0" fillId="0" borderId="0" xfId="2" applyFont="1" applyBorder="1"/>
    <xf numFmtId="10" fontId="0" fillId="0" borderId="0" xfId="3" applyNumberFormat="1" applyFont="1"/>
    <xf numFmtId="0" fontId="0" fillId="2" borderId="0" xfId="0" applyFill="1"/>
    <xf numFmtId="0" fontId="1" fillId="0" borderId="0" xfId="0" applyFont="1" applyAlignment="1">
      <alignment vertical="center"/>
    </xf>
    <xf numFmtId="0" fontId="0" fillId="0" borderId="0" xfId="0" applyAlignment="1">
      <alignment horizontal="left" indent="1"/>
    </xf>
    <xf numFmtId="0" fontId="10" fillId="0" borderId="0" xfId="0" applyFont="1"/>
    <xf numFmtId="0" fontId="0" fillId="0" borderId="0" xfId="0" applyAlignment="1">
      <alignment horizontal="center" vertical="center" wrapText="1"/>
    </xf>
    <xf numFmtId="0" fontId="0" fillId="0" borderId="0" xfId="0" applyAlignment="1">
      <alignment horizontal="left" indent="2"/>
    </xf>
    <xf numFmtId="0" fontId="0" fillId="0" borderId="0" xfId="0" applyAlignment="1">
      <alignment horizontal="left" wrapText="1"/>
    </xf>
    <xf numFmtId="0" fontId="0" fillId="0" borderId="0" xfId="0" applyAlignment="1">
      <alignment horizontal="right" wrapText="1"/>
    </xf>
    <xf numFmtId="0" fontId="0" fillId="0" borderId="0" xfId="0" applyAlignment="1">
      <alignment vertical="center"/>
    </xf>
    <xf numFmtId="0" fontId="0" fillId="0" borderId="0" xfId="0" applyAlignment="1">
      <alignment horizontal="left" wrapText="1" indent="2"/>
    </xf>
    <xf numFmtId="0" fontId="0" fillId="0" borderId="0" xfId="0" applyAlignment="1">
      <alignment horizontal="left" wrapText="1" indent="3"/>
    </xf>
    <xf numFmtId="0" fontId="0" fillId="3" borderId="1" xfId="0" applyFill="1" applyBorder="1"/>
    <xf numFmtId="0" fontId="0" fillId="0" borderId="0" xfId="0" applyAlignment="1">
      <alignment horizontal="left" wrapText="1" indent="5"/>
    </xf>
    <xf numFmtId="0" fontId="2" fillId="0" borderId="0" xfId="0" applyFont="1" applyAlignment="1">
      <alignment horizontal="left" wrapText="1" indent="6"/>
    </xf>
    <xf numFmtId="0" fontId="0" fillId="0" borderId="0" xfId="0" applyAlignment="1">
      <alignment vertical="center" wrapText="1"/>
    </xf>
    <xf numFmtId="0" fontId="0" fillId="3" borderId="1" xfId="0" applyFill="1" applyBorder="1" applyAlignment="1">
      <alignment horizontal="center" vertical="center"/>
    </xf>
    <xf numFmtId="0" fontId="0" fillId="0" borderId="0" xfId="0" applyAlignment="1">
      <alignment horizontal="center" vertical="center"/>
    </xf>
    <xf numFmtId="0" fontId="0" fillId="3" borderId="1" xfId="0" applyFill="1" applyBorder="1" applyAlignment="1">
      <alignment horizontal="center" vertical="center" wrapText="1"/>
    </xf>
    <xf numFmtId="0" fontId="2" fillId="0" borderId="0" xfId="0" applyFont="1" applyAlignment="1"/>
    <xf numFmtId="0" fontId="0" fillId="3" borderId="1" xfId="0" applyFill="1" applyBorder="1" applyAlignment="1">
      <alignment horizontal="center"/>
    </xf>
    <xf numFmtId="0" fontId="2" fillId="4" borderId="9" xfId="0" applyFont="1" applyFill="1" applyBorder="1" applyAlignment="1">
      <alignment vertical="center" wrapText="1"/>
    </xf>
    <xf numFmtId="0" fontId="2" fillId="4" borderId="10" xfId="0" applyFont="1" applyFill="1" applyBorder="1" applyAlignment="1">
      <alignment vertical="center" wrapText="1"/>
    </xf>
    <xf numFmtId="0" fontId="2" fillId="4" borderId="11" xfId="0" applyFont="1" applyFill="1" applyBorder="1" applyAlignment="1">
      <alignment vertical="center" wrapText="1"/>
    </xf>
    <xf numFmtId="0" fontId="1" fillId="5" borderId="1" xfId="0" applyFont="1" applyFill="1" applyBorder="1" applyAlignment="1">
      <alignment horizontal="center" vertical="center" wrapText="1"/>
    </xf>
    <xf numFmtId="0" fontId="0" fillId="0" borderId="0" xfId="0" applyFill="1" applyAlignment="1">
      <alignment horizontal="left" wrapText="1" indent="5"/>
    </xf>
    <xf numFmtId="0" fontId="0" fillId="0" borderId="0" xfId="0" applyFill="1" applyAlignment="1">
      <alignment vertical="center"/>
    </xf>
    <xf numFmtId="0" fontId="0" fillId="6" borderId="12" xfId="0" applyFill="1" applyBorder="1"/>
    <xf numFmtId="0" fontId="0" fillId="6" borderId="13" xfId="0" applyFill="1" applyBorder="1" applyAlignment="1"/>
    <xf numFmtId="0" fontId="0" fillId="6" borderId="13" xfId="0" applyFill="1" applyBorder="1"/>
    <xf numFmtId="0" fontId="0" fillId="6" borderId="14" xfId="0" applyFill="1" applyBorder="1"/>
    <xf numFmtId="0" fontId="0" fillId="6" borderId="15" xfId="0" applyFill="1" applyBorder="1"/>
    <xf numFmtId="0" fontId="0" fillId="6" borderId="0" xfId="0" applyFill="1" applyBorder="1" applyAlignment="1"/>
    <xf numFmtId="0" fontId="0" fillId="6" borderId="0" xfId="0" applyFill="1" applyBorder="1"/>
    <xf numFmtId="0" fontId="0" fillId="6" borderId="16" xfId="0" applyFill="1" applyBorder="1"/>
    <xf numFmtId="0" fontId="0" fillId="6" borderId="7" xfId="0" applyFill="1" applyBorder="1"/>
    <xf numFmtId="0" fontId="0" fillId="6" borderId="3" xfId="0" applyFill="1" applyBorder="1" applyAlignment="1"/>
    <xf numFmtId="0" fontId="0" fillId="6" borderId="3" xfId="0" applyFill="1" applyBorder="1"/>
    <xf numFmtId="0" fontId="0" fillId="6" borderId="8" xfId="0" applyFill="1" applyBorder="1"/>
    <xf numFmtId="0" fontId="1" fillId="5" borderId="1" xfId="0" applyFont="1" applyFill="1" applyBorder="1" applyAlignment="1">
      <alignment horizontal="center" vertical="center"/>
    </xf>
    <xf numFmtId="0" fontId="0" fillId="5" borderId="4" xfId="0" applyFill="1" applyBorder="1"/>
    <xf numFmtId="0" fontId="0" fillId="5" borderId="5" xfId="0" applyFill="1" applyBorder="1"/>
    <xf numFmtId="0" fontId="0" fillId="5" borderId="6" xfId="0" applyFill="1" applyBorder="1"/>
    <xf numFmtId="168" fontId="0" fillId="0" borderId="0" xfId="2" applyNumberFormat="1" applyFont="1" applyBorder="1" applyAlignment="1">
      <alignment horizontal="center"/>
    </xf>
    <xf numFmtId="166" fontId="0" fillId="7" borderId="0" xfId="0" applyNumberFormat="1" applyFill="1"/>
    <xf numFmtId="168" fontId="0" fillId="0" borderId="0" xfId="2" applyNumberFormat="1" applyFont="1"/>
    <xf numFmtId="168" fontId="0" fillId="0" borderId="0" xfId="0" applyNumberFormat="1"/>
    <xf numFmtId="166" fontId="0" fillId="8" borderId="0" xfId="0" applyNumberFormat="1" applyFill="1"/>
    <xf numFmtId="168" fontId="0" fillId="9" borderId="0" xfId="2" applyNumberFormat="1" applyFont="1" applyFill="1"/>
    <xf numFmtId="0" fontId="0" fillId="9" borderId="0" xfId="0" applyFill="1"/>
    <xf numFmtId="0" fontId="13" fillId="2" borderId="0" xfId="0" applyFont="1" applyFill="1"/>
    <xf numFmtId="168" fontId="0" fillId="3" borderId="1" xfId="2" applyNumberFormat="1" applyFont="1" applyFill="1" applyBorder="1" applyAlignment="1">
      <alignment horizontal="center" vertical="center"/>
    </xf>
    <xf numFmtId="0" fontId="0" fillId="10" borderId="1" xfId="0" applyFill="1" applyBorder="1" applyAlignment="1">
      <alignment horizontal="center" vertical="center"/>
    </xf>
    <xf numFmtId="0" fontId="0" fillId="10" borderId="1" xfId="0" applyFill="1" applyBorder="1" applyAlignment="1">
      <alignment horizontal="center" vertical="center" wrapText="1"/>
    </xf>
    <xf numFmtId="0" fontId="0" fillId="10" borderId="4" xfId="0" applyFill="1" applyBorder="1" applyAlignment="1">
      <alignment horizontal="center" vertical="center" wrapText="1"/>
    </xf>
    <xf numFmtId="0" fontId="0" fillId="10" borderId="4" xfId="0" applyFill="1" applyBorder="1" applyAlignment="1">
      <alignment horizontal="center" vertical="center"/>
    </xf>
    <xf numFmtId="168" fontId="0" fillId="0" borderId="0" xfId="2" applyNumberFormat="1" applyFont="1" applyAlignment="1"/>
    <xf numFmtId="0" fontId="6" fillId="3" borderId="1" xfId="1" applyFill="1" applyBorder="1"/>
    <xf numFmtId="15" fontId="0" fillId="3" borderId="1" xfId="0" applyNumberFormat="1" applyFill="1" applyBorder="1" applyAlignment="1">
      <alignment horizontal="center"/>
    </xf>
    <xf numFmtId="168" fontId="0" fillId="3" borderId="1" xfId="0" applyNumberFormat="1" applyFill="1" applyBorder="1"/>
    <xf numFmtId="43" fontId="0" fillId="3" borderId="1" xfId="2" applyFont="1" applyFill="1" applyBorder="1" applyAlignment="1">
      <alignment horizontal="center"/>
    </xf>
    <xf numFmtId="9" fontId="0" fillId="3" borderId="1" xfId="0" applyNumberFormat="1" applyFill="1" applyBorder="1" applyAlignment="1">
      <alignment horizontal="center"/>
    </xf>
    <xf numFmtId="168" fontId="0" fillId="3" borderId="1" xfId="2" applyNumberFormat="1" applyFont="1" applyFill="1" applyBorder="1"/>
    <xf numFmtId="43" fontId="0" fillId="3" borderId="1" xfId="2" applyFont="1" applyFill="1" applyBorder="1"/>
    <xf numFmtId="10" fontId="0" fillId="3" borderId="1" xfId="0" applyNumberFormat="1" applyFill="1" applyBorder="1"/>
    <xf numFmtId="168" fontId="0" fillId="3" borderId="1" xfId="2" applyNumberFormat="1" applyFont="1" applyFill="1" applyBorder="1" applyAlignment="1">
      <alignment horizontal="center"/>
    </xf>
    <xf numFmtId="0" fontId="0" fillId="3" borderId="4" xfId="0" applyFill="1" applyBorder="1" applyAlignment="1">
      <alignment vertical="center"/>
    </xf>
    <xf numFmtId="0" fontId="1" fillId="0" borderId="0" xfId="0" applyFont="1" applyAlignment="1">
      <alignment horizontal="left"/>
    </xf>
    <xf numFmtId="0" fontId="14" fillId="0" borderId="0" xfId="0" applyFont="1"/>
    <xf numFmtId="0" fontId="15" fillId="9" borderId="0" xfId="0" applyFont="1" applyFill="1" applyBorder="1" applyAlignment="1">
      <alignment horizontal="left" vertical="center"/>
    </xf>
    <xf numFmtId="0" fontId="15" fillId="0" borderId="0" xfId="0" applyFont="1"/>
    <xf numFmtId="0" fontId="0" fillId="11" borderId="1" xfId="0" applyFill="1" applyBorder="1" applyAlignment="1">
      <alignment horizontal="center" vertical="center"/>
    </xf>
    <xf numFmtId="0" fontId="8" fillId="0" borderId="0" xfId="0" applyFont="1" applyFill="1" applyAlignment="1">
      <alignment vertical="center"/>
    </xf>
    <xf numFmtId="168" fontId="0" fillId="12" borderId="0" xfId="2" applyNumberFormat="1" applyFont="1" applyFill="1"/>
    <xf numFmtId="168" fontId="0" fillId="12" borderId="2" xfId="2" applyNumberFormat="1" applyFont="1" applyFill="1" applyBorder="1"/>
    <xf numFmtId="43" fontId="0" fillId="0" borderId="2" xfId="2" applyFont="1" applyBorder="1"/>
    <xf numFmtId="168" fontId="0" fillId="0" borderId="2" xfId="2" applyNumberFormat="1" applyFont="1" applyBorder="1"/>
    <xf numFmtId="168" fontId="0" fillId="0" borderId="2" xfId="0" applyNumberFormat="1" applyBorder="1"/>
    <xf numFmtId="43" fontId="0" fillId="12" borderId="0" xfId="2" applyFont="1" applyFill="1"/>
    <xf numFmtId="43" fontId="0" fillId="12" borderId="2" xfId="2" applyFont="1" applyFill="1" applyBorder="1"/>
    <xf numFmtId="0" fontId="0" fillId="12" borderId="0" xfId="0" applyFill="1"/>
    <xf numFmtId="168" fontId="0" fillId="3" borderId="1" xfId="2" applyNumberFormat="1" applyFont="1" applyFill="1" applyBorder="1" applyAlignment="1"/>
    <xf numFmtId="10" fontId="0" fillId="3" borderId="11" xfId="0" applyNumberFormat="1" applyFill="1" applyBorder="1"/>
    <xf numFmtId="10" fontId="0" fillId="3" borderId="17" xfId="0" applyNumberFormat="1" applyFill="1" applyBorder="1"/>
    <xf numFmtId="43" fontId="0" fillId="10" borderId="1" xfId="2" applyFont="1" applyFill="1" applyBorder="1" applyAlignment="1">
      <alignment horizontal="center" vertical="center"/>
    </xf>
    <xf numFmtId="0" fontId="0" fillId="0" borderId="0" xfId="0" applyFill="1"/>
    <xf numFmtId="0" fontId="0" fillId="0" borderId="1" xfId="0" applyFill="1" applyBorder="1" applyAlignment="1">
      <alignment horizontal="center"/>
    </xf>
    <xf numFmtId="0" fontId="0" fillId="3" borderId="4" xfId="0" applyFill="1" applyBorder="1" applyAlignment="1">
      <alignment vertical="center" wrapText="1"/>
    </xf>
    <xf numFmtId="0" fontId="0" fillId="3" borderId="5" xfId="0" applyFill="1" applyBorder="1" applyAlignment="1">
      <alignment vertical="center" wrapText="1"/>
    </xf>
    <xf numFmtId="0" fontId="0" fillId="3" borderId="6" xfId="0" applyFill="1" applyBorder="1" applyAlignment="1">
      <alignment vertical="center" wrapText="1"/>
    </xf>
  </cellXfs>
  <cellStyles count="5">
    <cellStyle name="Comma" xfId="2" builtinId="3"/>
    <cellStyle name="Comma 2" xfId="4" xr:uid="{015CFAE8-22E6-4605-BE71-457D3E4FB655}"/>
    <cellStyle name="Hyperlink" xfId="1" builtinId="8"/>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martin.stpierre@lucidm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3A3CE-BC9C-4F30-ABFA-AE805F02F192}">
  <sheetPr codeName="Sheet3"/>
  <dimension ref="B2:L23"/>
  <sheetViews>
    <sheetView workbookViewId="0"/>
  </sheetViews>
  <sheetFormatPr defaultRowHeight="14.5" x14ac:dyDescent="0.35"/>
  <sheetData>
    <row r="2" spans="2:7" x14ac:dyDescent="0.35">
      <c r="B2" t="s">
        <v>364</v>
      </c>
    </row>
    <row r="3" spans="2:7" x14ac:dyDescent="0.35">
      <c r="B3" t="s">
        <v>365</v>
      </c>
      <c r="F3" t="s">
        <v>395</v>
      </c>
    </row>
    <row r="4" spans="2:7" x14ac:dyDescent="0.35">
      <c r="B4" t="s">
        <v>366</v>
      </c>
      <c r="F4" t="s">
        <v>379</v>
      </c>
    </row>
    <row r="6" spans="2:7" x14ac:dyDescent="0.35">
      <c r="B6" t="s">
        <v>378</v>
      </c>
      <c r="F6" t="s">
        <v>380</v>
      </c>
    </row>
    <row r="7" spans="2:7" x14ac:dyDescent="0.35">
      <c r="B7" t="s">
        <v>365</v>
      </c>
      <c r="F7" t="s">
        <v>381</v>
      </c>
    </row>
    <row r="9" spans="2:7" x14ac:dyDescent="0.35">
      <c r="B9" t="s">
        <v>367</v>
      </c>
    </row>
    <row r="10" spans="2:7" x14ac:dyDescent="0.35">
      <c r="F10" t="s">
        <v>382</v>
      </c>
    </row>
    <row r="12" spans="2:7" x14ac:dyDescent="0.35">
      <c r="B12" t="s">
        <v>374</v>
      </c>
      <c r="G12" t="s">
        <v>391</v>
      </c>
    </row>
    <row r="13" spans="2:7" x14ac:dyDescent="0.35">
      <c r="G13" t="s">
        <v>392</v>
      </c>
    </row>
    <row r="14" spans="2:7" x14ac:dyDescent="0.35">
      <c r="B14" t="s">
        <v>375</v>
      </c>
    </row>
    <row r="16" spans="2:7" x14ac:dyDescent="0.35">
      <c r="B16" t="s">
        <v>389</v>
      </c>
    </row>
    <row r="17" spans="2:12" x14ac:dyDescent="0.35">
      <c r="C17" s="81" t="s">
        <v>86</v>
      </c>
      <c r="D17" s="32"/>
      <c r="E17" s="32"/>
      <c r="F17" s="32"/>
      <c r="G17" s="32"/>
      <c r="H17" s="32"/>
      <c r="I17" s="32"/>
      <c r="J17" s="32"/>
      <c r="K17" s="32"/>
      <c r="L17" s="32"/>
    </row>
    <row r="18" spans="2:12" x14ac:dyDescent="0.35">
      <c r="C18" s="81" t="s">
        <v>87</v>
      </c>
      <c r="D18" s="32"/>
      <c r="E18" s="32"/>
      <c r="F18" s="32"/>
      <c r="G18" s="32"/>
      <c r="H18" s="32"/>
      <c r="I18" s="32"/>
      <c r="J18" s="32"/>
      <c r="K18" s="32"/>
      <c r="L18" s="32"/>
    </row>
    <row r="19" spans="2:12" x14ac:dyDescent="0.35">
      <c r="C19" s="32" t="s">
        <v>390</v>
      </c>
      <c r="D19" s="32"/>
      <c r="E19" s="32"/>
      <c r="F19" s="32"/>
      <c r="G19" s="32"/>
      <c r="H19" s="32"/>
      <c r="I19" s="32"/>
      <c r="J19" s="32"/>
      <c r="K19" s="32"/>
      <c r="L19" s="32"/>
    </row>
    <row r="21" spans="2:12" x14ac:dyDescent="0.35">
      <c r="B21" t="s">
        <v>393</v>
      </c>
    </row>
    <row r="22" spans="2:12" x14ac:dyDescent="0.35">
      <c r="C22" t="s">
        <v>394</v>
      </c>
    </row>
    <row r="23" spans="2:12" x14ac:dyDescent="0.35">
      <c r="C23" t="s">
        <v>396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2F2B0-C8AE-4C17-838C-AC37BAB94A6F}">
  <sheetPr codeName="Sheet10"/>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s="117" t="s">
        <v>418</v>
      </c>
      <c r="B1" s="7" t="s">
        <v>34</v>
      </c>
    </row>
    <row r="2" spans="1:3" x14ac:dyDescent="0.35">
      <c r="B2" s="1" t="s">
        <v>50</v>
      </c>
    </row>
    <row r="4" spans="1:3" x14ac:dyDescent="0.35">
      <c r="B4" s="5" t="s">
        <v>51</v>
      </c>
    </row>
    <row r="5" spans="1:3" x14ac:dyDescent="0.35">
      <c r="B5" s="5"/>
    </row>
    <row r="6" spans="1:3" x14ac:dyDescent="0.35">
      <c r="B6" s="12" t="s">
        <v>66</v>
      </c>
      <c r="C6" s="43" t="s">
        <v>416</v>
      </c>
    </row>
    <row r="7" spans="1:3" x14ac:dyDescent="0.35">
      <c r="B7" s="12" t="s">
        <v>35</v>
      </c>
      <c r="C7" s="51" t="s">
        <v>418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C'!M14</f>
        <v>20001000</v>
      </c>
      <c r="E35" s="1" t="s">
        <v>48</v>
      </c>
    </row>
    <row r="36" spans="2:5" x14ac:dyDescent="0.35">
      <c r="B36" t="s">
        <v>70</v>
      </c>
      <c r="C36" s="96">
        <f>'Items B &amp; C'!N14</f>
        <v>20001000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C'!Y14</f>
        <v>117000</v>
      </c>
      <c r="D60" s="79"/>
      <c r="E60" s="93">
        <f>'Items B &amp; C'!AA14</f>
        <v>19884000</v>
      </c>
      <c r="F60" s="93">
        <f>'Items B &amp; C'!AB15</f>
        <v>0</v>
      </c>
      <c r="G60" s="93">
        <f>'Items B &amp; C'!AC15</f>
        <v>0</v>
      </c>
      <c r="N60" s="30"/>
    </row>
    <row r="61" spans="2:14" x14ac:dyDescent="0.35">
      <c r="B61" t="s">
        <v>79</v>
      </c>
      <c r="C61" s="93">
        <f>'Items B &amp; C'!AD14</f>
        <v>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100</v>
      </c>
      <c r="E73" s="1" t="s">
        <v>103</v>
      </c>
    </row>
    <row r="74" spans="2:5" x14ac:dyDescent="0.35">
      <c r="B74" t="s">
        <v>94</v>
      </c>
      <c r="C74" s="96">
        <v>0</v>
      </c>
      <c r="E74" s="1" t="s">
        <v>104</v>
      </c>
    </row>
    <row r="75" spans="2:5" x14ac:dyDescent="0.35">
      <c r="B75" t="s">
        <v>95</v>
      </c>
      <c r="C75" s="96">
        <v>0</v>
      </c>
      <c r="E75" s="1" t="s">
        <v>105</v>
      </c>
    </row>
    <row r="76" spans="2:5" x14ac:dyDescent="0.35">
      <c r="B76" t="s">
        <v>96</v>
      </c>
      <c r="C76" s="96">
        <v>0</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c r="I95" s="24"/>
      <c r="J95" s="24"/>
      <c r="K95" s="24"/>
      <c r="O95" s="23"/>
    </row>
    <row r="96" spans="2:20" x14ac:dyDescent="0.35">
      <c r="B96" t="s">
        <v>113</v>
      </c>
      <c r="C96" s="89"/>
      <c r="E96" s="95"/>
      <c r="F96" s="95"/>
      <c r="G96" s="26"/>
      <c r="H96" s="24"/>
      <c r="I96" s="24"/>
      <c r="J96" s="24"/>
      <c r="K96" s="24"/>
      <c r="L96" s="25"/>
      <c r="N96" s="31"/>
      <c r="O96" s="23"/>
      <c r="P96" s="21"/>
      <c r="R96" s="20"/>
      <c r="S96" s="31"/>
      <c r="T96" s="22"/>
    </row>
    <row r="97" spans="2:20" x14ac:dyDescent="0.35">
      <c r="B97" t="s">
        <v>114</v>
      </c>
      <c r="C97" s="89"/>
      <c r="E97" s="95"/>
      <c r="F97" s="95"/>
      <c r="G97" s="26"/>
      <c r="H97" s="24"/>
      <c r="I97" s="24"/>
      <c r="J97" s="24"/>
      <c r="K97" s="24"/>
      <c r="L97" s="25"/>
      <c r="N97" s="31"/>
      <c r="O97" s="23"/>
      <c r="P97" s="21"/>
      <c r="R97" s="20"/>
      <c r="S97" s="31"/>
      <c r="T97" s="22"/>
    </row>
    <row r="98" spans="2:20" x14ac:dyDescent="0.35">
      <c r="B98" t="s">
        <v>115</v>
      </c>
      <c r="C98" s="89"/>
      <c r="E98" s="95"/>
      <c r="F98" s="95"/>
      <c r="G98" s="26"/>
      <c r="H98" s="24"/>
      <c r="I98" s="23"/>
      <c r="J98" s="24"/>
      <c r="K98" s="24"/>
      <c r="L98" s="25"/>
      <c r="N98" s="31"/>
      <c r="O98" s="23"/>
      <c r="P98" s="21"/>
      <c r="R98" s="20"/>
      <c r="S98" s="31"/>
      <c r="T98" s="22"/>
    </row>
    <row r="99" spans="2:20" ht="15" thickBot="1" x14ac:dyDescent="0.4">
      <c r="B99" t="s">
        <v>116</v>
      </c>
      <c r="C99" s="89"/>
      <c r="E99" s="114"/>
      <c r="F99" s="114"/>
      <c r="G99" s="26"/>
      <c r="H99" s="75"/>
      <c r="I99" s="75"/>
      <c r="J99" s="75"/>
      <c r="K99" s="75"/>
      <c r="L99" s="25"/>
      <c r="N99" s="31"/>
      <c r="O99" s="23"/>
      <c r="P99" s="11"/>
      <c r="R99" s="20"/>
      <c r="S99" s="31"/>
      <c r="T99" s="22"/>
    </row>
    <row r="100" spans="2:20" ht="15" thickTop="1" x14ac:dyDescent="0.35">
      <c r="B100" t="s">
        <v>117</v>
      </c>
      <c r="C100" s="89"/>
      <c r="E100" s="113"/>
      <c r="F100" s="113"/>
      <c r="G100" s="26"/>
      <c r="H100" s="24"/>
      <c r="I100" s="24"/>
      <c r="J100" s="24"/>
      <c r="K100" s="24"/>
      <c r="L100" s="25"/>
      <c r="N100" s="31"/>
      <c r="O100" s="23"/>
      <c r="P100" s="11"/>
      <c r="R100" s="20"/>
      <c r="S100" s="31"/>
      <c r="T100" s="22"/>
    </row>
    <row r="101" spans="2:20" x14ac:dyDescent="0.35">
      <c r="B101" t="s">
        <v>118</v>
      </c>
      <c r="C101" s="89"/>
      <c r="E101" s="95"/>
      <c r="F101" s="95"/>
      <c r="G101" s="26"/>
      <c r="H101" s="24"/>
      <c r="I101" s="24"/>
      <c r="J101" s="24"/>
      <c r="K101" s="24"/>
      <c r="L101" s="25"/>
      <c r="N101" s="31"/>
      <c r="O101" s="23"/>
      <c r="P101" s="21"/>
      <c r="R101" s="20"/>
      <c r="S101" s="31"/>
      <c r="T101" s="22"/>
    </row>
    <row r="102" spans="2:20" x14ac:dyDescent="0.35">
      <c r="B102" t="s">
        <v>119</v>
      </c>
      <c r="C102" s="89"/>
      <c r="E102" s="95"/>
      <c r="F102" s="95"/>
      <c r="G102" s="26"/>
      <c r="H102" s="24"/>
      <c r="I102" s="24"/>
      <c r="J102" s="24"/>
      <c r="K102" s="24"/>
      <c r="L102" s="25"/>
      <c r="N102" s="31"/>
      <c r="O102" s="23"/>
      <c r="P102" s="11"/>
      <c r="R102" s="20"/>
      <c r="S102" s="31"/>
      <c r="T102" s="22"/>
    </row>
    <row r="103" spans="2:20" ht="15" thickBot="1" x14ac:dyDescent="0.4">
      <c r="B103" t="s">
        <v>120</v>
      </c>
      <c r="C103" s="89"/>
      <c r="E103" s="114"/>
      <c r="F103" s="114"/>
      <c r="G103" s="26"/>
      <c r="H103" s="75"/>
      <c r="I103" s="75"/>
      <c r="J103" s="75">
        <v>1</v>
      </c>
      <c r="K103" s="75">
        <v>1</v>
      </c>
      <c r="L103" s="25"/>
      <c r="N103" s="31"/>
      <c r="O103" s="23"/>
      <c r="P103" s="11"/>
      <c r="R103" s="20"/>
      <c r="S103" s="31"/>
      <c r="T103" s="22"/>
    </row>
    <row r="104" spans="2:20" ht="15" thickTop="1" x14ac:dyDescent="0.35">
      <c r="B104" t="s">
        <v>121</v>
      </c>
      <c r="C104" s="89"/>
      <c r="E104" s="113"/>
      <c r="F104" s="113"/>
      <c r="G104" s="26"/>
      <c r="H104" s="24">
        <v>1</v>
      </c>
      <c r="I104" s="24">
        <v>1</v>
      </c>
      <c r="J104" s="24">
        <f>J103*H104</f>
        <v>1</v>
      </c>
      <c r="K104" s="24">
        <f t="shared" ref="K104:K107" si="0">K103*I104</f>
        <v>1</v>
      </c>
      <c r="L104" s="25"/>
      <c r="N104" s="31"/>
      <c r="O104" s="23"/>
      <c r="P104" s="21"/>
      <c r="R104" s="20"/>
      <c r="S104" s="31"/>
      <c r="T104" s="22"/>
    </row>
    <row r="105" spans="2:20" x14ac:dyDescent="0.35">
      <c r="B105" t="s">
        <v>122</v>
      </c>
      <c r="C105" s="89"/>
      <c r="E105" s="95"/>
      <c r="F105" s="95"/>
      <c r="G105" s="26"/>
      <c r="H105" s="24">
        <v>1</v>
      </c>
      <c r="I105" s="24">
        <v>1</v>
      </c>
      <c r="J105" s="24">
        <f>J104*H105</f>
        <v>1</v>
      </c>
      <c r="K105" s="24">
        <f t="shared" si="0"/>
        <v>1</v>
      </c>
      <c r="L105" s="25"/>
      <c r="N105" s="31"/>
      <c r="O105" s="23"/>
      <c r="P105" s="11"/>
      <c r="R105" s="20"/>
      <c r="S105" s="31"/>
      <c r="T105" s="22"/>
    </row>
    <row r="106" spans="2:20" x14ac:dyDescent="0.35">
      <c r="B106" t="s">
        <v>123</v>
      </c>
      <c r="C106" s="89">
        <v>44469</v>
      </c>
      <c r="E106" s="95">
        <f t="shared" ref="E106:F106" si="1">ROUND(H106-1,4)</f>
        <v>0</v>
      </c>
      <c r="F106" s="95">
        <f t="shared" si="1"/>
        <v>0</v>
      </c>
      <c r="G106" s="26"/>
      <c r="H106" s="24">
        <v>1.000036369</v>
      </c>
      <c r="I106" s="24">
        <v>1.0000286115000001</v>
      </c>
      <c r="J106" s="24">
        <f>J105*H106</f>
        <v>1.000036369</v>
      </c>
      <c r="K106" s="24">
        <f t="shared" si="0"/>
        <v>1.0000286115000001</v>
      </c>
      <c r="L106" s="25"/>
      <c r="N106" s="31"/>
      <c r="O106" s="23"/>
      <c r="P106" s="11"/>
      <c r="R106" s="20"/>
      <c r="S106" s="31"/>
      <c r="T106" s="22"/>
    </row>
    <row r="107" spans="2:20" ht="15" thickBot="1" x14ac:dyDescent="0.4">
      <c r="B107" t="s">
        <v>124</v>
      </c>
      <c r="C107" s="89">
        <v>44469</v>
      </c>
      <c r="E107" s="114">
        <f>ROUND((J107/J103)-1,4)</f>
        <v>0</v>
      </c>
      <c r="F107" s="114">
        <f>ROUND((K107/K103)-1,4)</f>
        <v>0</v>
      </c>
      <c r="G107" s="26"/>
      <c r="H107" s="75">
        <v>1</v>
      </c>
      <c r="I107" s="75">
        <v>1</v>
      </c>
      <c r="J107" s="75">
        <f>J106*H107</f>
        <v>1.000036369</v>
      </c>
      <c r="K107" s="75">
        <f t="shared" si="0"/>
        <v>1.0000286115000001</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DD7EAC-4C69-4B66-9E8B-8E802B646436}">
  <sheetPr codeName="Sheet11"/>
  <dimension ref="B3:C52"/>
  <sheetViews>
    <sheetView workbookViewId="0"/>
  </sheetViews>
  <sheetFormatPr defaultRowHeight="14.5" x14ac:dyDescent="0.35"/>
  <cols>
    <col min="2" max="2" width="12.81640625" customWidth="1"/>
    <col min="3" max="3" width="104.26953125" customWidth="1"/>
  </cols>
  <sheetData>
    <row r="3" spans="2:3" x14ac:dyDescent="0.35">
      <c r="B3" t="s">
        <v>160</v>
      </c>
    </row>
    <row r="4" spans="2:3" x14ac:dyDescent="0.35">
      <c r="B4" t="s">
        <v>161</v>
      </c>
    </row>
    <row r="5" spans="2:3" x14ac:dyDescent="0.35">
      <c r="B5" t="s">
        <v>162</v>
      </c>
    </row>
    <row r="7" spans="2:3" x14ac:dyDescent="0.35">
      <c r="B7" t="s">
        <v>163</v>
      </c>
    </row>
    <row r="9" spans="2:3" x14ac:dyDescent="0.35">
      <c r="B9" s="5" t="s">
        <v>164</v>
      </c>
    </row>
    <row r="10" spans="2:3" ht="58" x14ac:dyDescent="0.35">
      <c r="B10" s="5" t="s">
        <v>165</v>
      </c>
      <c r="C10" s="12" t="s">
        <v>166</v>
      </c>
    </row>
    <row r="11" spans="2:3" ht="29" x14ac:dyDescent="0.35">
      <c r="C11" s="12" t="s">
        <v>167</v>
      </c>
    </row>
    <row r="12" spans="2:3" x14ac:dyDescent="0.35">
      <c r="C12" s="12"/>
    </row>
    <row r="13" spans="2:3" ht="29" x14ac:dyDescent="0.35">
      <c r="B13" s="5" t="s">
        <v>168</v>
      </c>
      <c r="C13" s="12" t="s">
        <v>169</v>
      </c>
    </row>
    <row r="14" spans="2:3" x14ac:dyDescent="0.35">
      <c r="C14" s="12"/>
    </row>
    <row r="15" spans="2:3" ht="43.5" x14ac:dyDescent="0.35">
      <c r="B15" t="s">
        <v>170</v>
      </c>
      <c r="C15" s="12" t="s">
        <v>171</v>
      </c>
    </row>
    <row r="16" spans="2:3" ht="43.5" x14ac:dyDescent="0.35">
      <c r="C16" s="12" t="s">
        <v>172</v>
      </c>
    </row>
    <row r="17" spans="3:3" x14ac:dyDescent="0.35">
      <c r="C17" s="12"/>
    </row>
    <row r="18" spans="3:3" x14ac:dyDescent="0.35">
      <c r="C18" s="12"/>
    </row>
    <row r="19" spans="3:3" x14ac:dyDescent="0.35">
      <c r="C19" s="12"/>
    </row>
    <row r="20" spans="3:3" x14ac:dyDescent="0.35">
      <c r="C20" s="12"/>
    </row>
    <row r="21" spans="3:3" x14ac:dyDescent="0.35">
      <c r="C21" s="12"/>
    </row>
    <row r="22" spans="3:3" x14ac:dyDescent="0.35">
      <c r="C22" s="12"/>
    </row>
    <row r="23" spans="3:3" x14ac:dyDescent="0.35">
      <c r="C23" s="12"/>
    </row>
    <row r="24" spans="3:3" x14ac:dyDescent="0.35">
      <c r="C24" s="12"/>
    </row>
    <row r="25" spans="3:3" x14ac:dyDescent="0.35">
      <c r="C25" s="12"/>
    </row>
    <row r="26" spans="3:3" x14ac:dyDescent="0.35">
      <c r="C26" s="12"/>
    </row>
    <row r="27" spans="3:3" x14ac:dyDescent="0.35">
      <c r="C27" s="12"/>
    </row>
    <row r="28" spans="3:3" x14ac:dyDescent="0.35">
      <c r="C28" s="12"/>
    </row>
    <row r="29" spans="3:3" x14ac:dyDescent="0.35">
      <c r="C29" s="12"/>
    </row>
    <row r="30" spans="3:3" x14ac:dyDescent="0.35">
      <c r="C30" s="12"/>
    </row>
    <row r="31" spans="3:3" x14ac:dyDescent="0.35">
      <c r="C31" s="12"/>
    </row>
    <row r="32" spans="3:3" x14ac:dyDescent="0.35">
      <c r="C32" s="12"/>
    </row>
    <row r="33" spans="3:3" x14ac:dyDescent="0.35">
      <c r="C33" s="12"/>
    </row>
    <row r="34" spans="3:3" x14ac:dyDescent="0.35">
      <c r="C34" s="12"/>
    </row>
    <row r="35" spans="3:3" x14ac:dyDescent="0.35">
      <c r="C35" s="12"/>
    </row>
    <row r="36" spans="3:3" x14ac:dyDescent="0.35">
      <c r="C36" s="12"/>
    </row>
    <row r="37" spans="3:3" x14ac:dyDescent="0.35">
      <c r="C37" s="12"/>
    </row>
    <row r="38" spans="3:3" x14ac:dyDescent="0.35">
      <c r="C38" s="12"/>
    </row>
    <row r="39" spans="3:3" x14ac:dyDescent="0.35">
      <c r="C39" s="12"/>
    </row>
    <row r="40" spans="3:3" x14ac:dyDescent="0.35">
      <c r="C40" s="12"/>
    </row>
    <row r="41" spans="3:3" x14ac:dyDescent="0.35">
      <c r="C41" s="12"/>
    </row>
    <row r="42" spans="3:3" x14ac:dyDescent="0.35">
      <c r="C42" s="12"/>
    </row>
    <row r="43" spans="3:3" x14ac:dyDescent="0.35">
      <c r="C43" s="12"/>
    </row>
    <row r="44" spans="3:3" x14ac:dyDescent="0.35">
      <c r="C44" s="12"/>
    </row>
    <row r="45" spans="3:3" x14ac:dyDescent="0.35">
      <c r="C45" s="12"/>
    </row>
    <row r="46" spans="3:3" x14ac:dyDescent="0.35">
      <c r="C46" s="12"/>
    </row>
    <row r="47" spans="3:3" x14ac:dyDescent="0.35">
      <c r="C47" s="12"/>
    </row>
    <row r="48" spans="3:3" x14ac:dyDescent="0.35">
      <c r="C48" s="12"/>
    </row>
    <row r="49" spans="3:3" x14ac:dyDescent="0.35">
      <c r="C49" s="12"/>
    </row>
    <row r="50" spans="3:3" x14ac:dyDescent="0.35">
      <c r="C50" s="12"/>
    </row>
    <row r="51" spans="3:3" x14ac:dyDescent="0.35">
      <c r="C51" s="12"/>
    </row>
    <row r="52" spans="3:3" x14ac:dyDescent="0.35">
      <c r="C52" s="1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5F93B-DDAE-4844-80A4-A9F86F9B7FCA}">
  <sheetPr codeName="Sheet12"/>
  <dimension ref="A1:H69"/>
  <sheetViews>
    <sheetView zoomScale="98" zoomScaleNormal="98" workbookViewId="0"/>
  </sheetViews>
  <sheetFormatPr defaultRowHeight="14.5" x14ac:dyDescent="0.35"/>
  <cols>
    <col min="3" max="3" width="106.54296875" customWidth="1"/>
    <col min="4" max="4" width="22.7265625" bestFit="1" customWidth="1"/>
    <col min="5" max="5" width="16.81640625" customWidth="1"/>
    <col min="6" max="6" width="19.1796875" customWidth="1"/>
    <col min="7" max="7" width="15.54296875" customWidth="1"/>
    <col min="8" max="8" width="17.7265625" customWidth="1"/>
  </cols>
  <sheetData>
    <row r="1" spans="1:3" x14ac:dyDescent="0.35">
      <c r="A1" s="2" t="s">
        <v>151</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43" t="s">
        <v>150</v>
      </c>
    </row>
    <row r="18" spans="2:4" x14ac:dyDescent="0.35">
      <c r="C18" t="s">
        <v>181</v>
      </c>
      <c r="D18" s="43" t="s">
        <v>151</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8" x14ac:dyDescent="0.35">
      <c r="B33" s="5"/>
      <c r="C33" s="12"/>
    </row>
    <row r="34" spans="2:8" x14ac:dyDescent="0.35">
      <c r="B34">
        <v>55</v>
      </c>
      <c r="C34" s="10" t="s">
        <v>203</v>
      </c>
    </row>
    <row r="35" spans="2:8" x14ac:dyDescent="0.35">
      <c r="C35" s="12"/>
      <c r="D35" s="2" t="s">
        <v>191</v>
      </c>
      <c r="E35" s="2" t="s">
        <v>192</v>
      </c>
      <c r="F35" s="2" t="s">
        <v>193</v>
      </c>
    </row>
    <row r="36" spans="2:8" x14ac:dyDescent="0.35">
      <c r="C36" s="12" t="s">
        <v>194</v>
      </c>
      <c r="D36" s="82">
        <v>213517000</v>
      </c>
      <c r="E36" s="82">
        <v>213517000</v>
      </c>
      <c r="F36" s="82">
        <v>213520000</v>
      </c>
      <c r="G36" s="77"/>
    </row>
    <row r="37" spans="2:8" ht="29" x14ac:dyDescent="0.35">
      <c r="C37" s="12" t="s">
        <v>195</v>
      </c>
      <c r="D37" s="47" t="s">
        <v>388</v>
      </c>
      <c r="E37" s="47" t="s">
        <v>388</v>
      </c>
      <c r="F37" s="47" t="s">
        <v>388</v>
      </c>
    </row>
    <row r="38" spans="2:8" ht="29" x14ac:dyDescent="0.35">
      <c r="C38" s="12" t="s">
        <v>196</v>
      </c>
      <c r="D38" s="47" t="s">
        <v>388</v>
      </c>
      <c r="E38" s="47" t="s">
        <v>388</v>
      </c>
      <c r="F38" s="47" t="s">
        <v>388</v>
      </c>
    </row>
    <row r="39" spans="2:8" x14ac:dyDescent="0.35">
      <c r="C39" s="12" t="s">
        <v>197</v>
      </c>
      <c r="D39" s="83">
        <v>11</v>
      </c>
      <c r="E39" s="83">
        <v>8</v>
      </c>
      <c r="F39" s="83">
        <v>13</v>
      </c>
      <c r="G39" s="100" t="s">
        <v>407</v>
      </c>
    </row>
    <row r="40" spans="2:8" x14ac:dyDescent="0.35">
      <c r="C40" s="12" t="s">
        <v>198</v>
      </c>
      <c r="D40" s="83">
        <v>11</v>
      </c>
      <c r="E40" s="83">
        <v>8</v>
      </c>
      <c r="F40" s="83">
        <v>13</v>
      </c>
      <c r="G40" s="100" t="s">
        <v>407</v>
      </c>
    </row>
    <row r="41" spans="2:8" x14ac:dyDescent="0.35">
      <c r="C41" s="12" t="s">
        <v>199</v>
      </c>
      <c r="D41" s="83">
        <v>3.0999999999999999E-3</v>
      </c>
      <c r="E41" s="83">
        <v>3.3E-3</v>
      </c>
      <c r="F41" s="83">
        <v>3.3E-3</v>
      </c>
      <c r="G41" s="100" t="s">
        <v>408</v>
      </c>
    </row>
    <row r="42" spans="2:8" x14ac:dyDescent="0.35">
      <c r="C42" s="12" t="s">
        <v>200</v>
      </c>
      <c r="D42" s="115">
        <v>21407228.18</v>
      </c>
      <c r="E42" s="115">
        <v>21685346.109999999</v>
      </c>
      <c r="F42" s="115">
        <v>12443788.380000001</v>
      </c>
      <c r="G42" s="100" t="s">
        <v>409</v>
      </c>
    </row>
    <row r="43" spans="2:8" x14ac:dyDescent="0.35">
      <c r="C43" s="12" t="s">
        <v>201</v>
      </c>
      <c r="D43" s="115">
        <v>21407228.18</v>
      </c>
      <c r="E43" s="115">
        <v>21685346.109999999</v>
      </c>
      <c r="F43" s="115">
        <v>12443788.380000001</v>
      </c>
      <c r="G43" s="100" t="s">
        <v>410</v>
      </c>
    </row>
    <row r="44" spans="2:8" x14ac:dyDescent="0.35">
      <c r="C44" s="12" t="s">
        <v>202</v>
      </c>
      <c r="D44" s="83">
        <v>0</v>
      </c>
      <c r="E44" s="83">
        <v>0</v>
      </c>
      <c r="F44" s="83">
        <v>0</v>
      </c>
      <c r="G44" s="100"/>
      <c r="H44" t="s">
        <v>417</v>
      </c>
    </row>
    <row r="48" spans="2:8" x14ac:dyDescent="0.35">
      <c r="B48" s="35" t="s">
        <v>204</v>
      </c>
    </row>
    <row r="49" spans="2:8" x14ac:dyDescent="0.35">
      <c r="B49" s="35"/>
    </row>
    <row r="50" spans="2:8" ht="29" x14ac:dyDescent="0.35">
      <c r="B50">
        <v>56</v>
      </c>
      <c r="C50" s="12" t="s">
        <v>208</v>
      </c>
      <c r="D50" s="47" t="s">
        <v>153</v>
      </c>
      <c r="E50" s="100" t="s">
        <v>411</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5699B-62D8-4581-BA71-A252E180C17C}">
  <sheetPr codeName="Sheet13"/>
  <dimension ref="A1:V114"/>
  <sheetViews>
    <sheetView topLeftCell="A32" workbookViewId="0">
      <selection activeCell="C57" sqref="C57"/>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2" t="s">
        <v>151</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27</v>
      </c>
      <c r="E9" s="40"/>
      <c r="F9" s="40"/>
      <c r="G9" s="40"/>
      <c r="H9" s="40"/>
    </row>
    <row r="10" spans="1:8" x14ac:dyDescent="0.35">
      <c r="B10" s="40"/>
      <c r="C10" s="42" t="s">
        <v>226</v>
      </c>
      <c r="D10" s="47">
        <v>4</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C109" s="12"/>
      <c r="D109" s="12"/>
      <c r="E109" s="12"/>
      <c r="F109" s="12"/>
      <c r="G109" s="40"/>
    </row>
    <row r="110" spans="2:7" x14ac:dyDescent="0.35">
      <c r="G110" s="40"/>
    </row>
    <row r="111" spans="2:7" x14ac:dyDescent="0.35">
      <c r="G111" s="40"/>
    </row>
    <row r="112" spans="2:7" x14ac:dyDescent="0.35">
      <c r="G112" s="40"/>
    </row>
    <row r="113" spans="7:7" x14ac:dyDescent="0.35">
      <c r="G113" s="40"/>
    </row>
    <row r="114" spans="7:7" x14ac:dyDescent="0.35">
      <c r="G114" s="40"/>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A99-F9DD-4FE3-AC71-AF22EEB4E396}">
  <sheetPr codeName="Sheet14"/>
  <dimension ref="A1:I69"/>
  <sheetViews>
    <sheetView workbookViewId="0"/>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157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156</v>
      </c>
    </row>
    <row r="18" spans="2:4" x14ac:dyDescent="0.35">
      <c r="C18" t="s">
        <v>181</v>
      </c>
      <c r="D18" s="51" t="s">
        <v>157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875690000</v>
      </c>
      <c r="E36" s="82">
        <v>905834000</v>
      </c>
      <c r="F36" s="82">
        <v>920535000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5.4999999999999997E-3</v>
      </c>
      <c r="E41" s="83">
        <v>5.3E-3</v>
      </c>
      <c r="F41" s="83">
        <v>5.7000000000000002E-3</v>
      </c>
      <c r="G41" s="100" t="s">
        <v>408</v>
      </c>
    </row>
    <row r="42" spans="2:9" x14ac:dyDescent="0.35">
      <c r="C42" s="12" t="s">
        <v>200</v>
      </c>
      <c r="D42" s="83">
        <v>166289660.56</v>
      </c>
      <c r="E42" s="83">
        <v>106745744.03</v>
      </c>
      <c r="F42" s="83">
        <v>45752006.130000003</v>
      </c>
      <c r="G42" s="100" t="s">
        <v>409</v>
      </c>
    </row>
    <row r="43" spans="2:9" x14ac:dyDescent="0.35">
      <c r="C43" s="12" t="s">
        <v>201</v>
      </c>
      <c r="D43" s="83">
        <v>166289660.56</v>
      </c>
      <c r="E43" s="83">
        <v>171584237.59999999</v>
      </c>
      <c r="F43" s="83">
        <v>81594882.159999996</v>
      </c>
      <c r="G43" s="100" t="s">
        <v>410</v>
      </c>
    </row>
    <row r="44" spans="2:9" x14ac:dyDescent="0.35">
      <c r="C44" s="12" t="s">
        <v>202</v>
      </c>
      <c r="D44" s="83">
        <v>0</v>
      </c>
      <c r="E44" s="83">
        <v>0</v>
      </c>
      <c r="F44" s="83">
        <v>0</v>
      </c>
      <c r="H44" s="99" t="s">
        <v>417</v>
      </c>
    </row>
    <row r="45" spans="2:9" x14ac:dyDescent="0.35">
      <c r="H45" s="31"/>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394056-7525-4DA8-8010-3B3695F4A3FF}">
  <sheetPr codeName="Sheet15"/>
  <dimension ref="A1:V116"/>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157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28</v>
      </c>
      <c r="E9" s="40"/>
      <c r="F9" s="40"/>
      <c r="G9" s="40"/>
      <c r="H9" s="40"/>
    </row>
    <row r="10" spans="1:8" x14ac:dyDescent="0.35">
      <c r="B10" s="40"/>
      <c r="C10" s="42" t="s">
        <v>226</v>
      </c>
      <c r="D10" s="47">
        <v>9</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0D20A-E4CD-4B1F-BDB8-975836EA6EE8}">
  <sheetPr codeName="Sheet16"/>
  <dimension ref="A1:I69"/>
  <sheetViews>
    <sheetView topLeftCell="A61" workbookViewId="0">
      <selection activeCell="F26" sqref="F26"/>
    </sheetView>
  </sheetViews>
  <sheetFormatPr defaultRowHeight="14.5" x14ac:dyDescent="0.35"/>
  <cols>
    <col min="3" max="3" width="106.54296875" customWidth="1"/>
    <col min="4" max="4" width="29.453125" bestFit="1" customWidth="1"/>
    <col min="5" max="5" width="16.81640625" customWidth="1"/>
    <col min="6" max="6" width="19.1796875" customWidth="1"/>
    <col min="7" max="7" width="15.54296875" customWidth="1"/>
    <col min="8" max="8" width="17.7265625" customWidth="1"/>
  </cols>
  <sheetData>
    <row r="1" spans="1:3" x14ac:dyDescent="0.35">
      <c r="A1" t="s">
        <v>397</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159</v>
      </c>
    </row>
    <row r="18" spans="2:4" x14ac:dyDescent="0.35">
      <c r="C18" t="s">
        <v>181</v>
      </c>
      <c r="D18" s="51" t="s">
        <v>397</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71543000</v>
      </c>
      <c r="E36" s="82">
        <v>71568000</v>
      </c>
      <c r="F36" s="82">
        <v>71590000</v>
      </c>
      <c r="G36" s="77"/>
      <c r="H36" s="77"/>
      <c r="I36" s="77"/>
    </row>
    <row r="37" spans="2:9" ht="29" x14ac:dyDescent="0.35">
      <c r="C37" s="12" t="s">
        <v>195</v>
      </c>
      <c r="D37" s="51" t="s">
        <v>388</v>
      </c>
      <c r="E37" s="51" t="s">
        <v>388</v>
      </c>
      <c r="F37" s="51" t="s">
        <v>388</v>
      </c>
    </row>
    <row r="38" spans="2:9" ht="29" x14ac:dyDescent="0.35">
      <c r="C38" s="12" t="s">
        <v>196</v>
      </c>
      <c r="D38" s="51" t="s">
        <v>388</v>
      </c>
      <c r="E38" s="51" t="s">
        <v>388</v>
      </c>
      <c r="F38" s="51" t="s">
        <v>388</v>
      </c>
    </row>
    <row r="39" spans="2:9" x14ac:dyDescent="0.35">
      <c r="C39" s="12" t="s">
        <v>197</v>
      </c>
      <c r="D39" s="83">
        <v>10</v>
      </c>
      <c r="E39" s="83">
        <v>7</v>
      </c>
      <c r="F39" s="83">
        <v>13</v>
      </c>
      <c r="G39" s="100" t="s">
        <v>407</v>
      </c>
    </row>
    <row r="40" spans="2:9" x14ac:dyDescent="0.35">
      <c r="C40" s="12" t="s">
        <v>198</v>
      </c>
      <c r="D40" s="83">
        <v>10</v>
      </c>
      <c r="E40" s="83">
        <v>7</v>
      </c>
      <c r="F40" s="83">
        <v>13</v>
      </c>
      <c r="G40" s="100" t="s">
        <v>407</v>
      </c>
    </row>
    <row r="41" spans="2:9" x14ac:dyDescent="0.35">
      <c r="C41" s="12" t="s">
        <v>199</v>
      </c>
      <c r="D41" s="83">
        <v>5.4000000000000003E-3</v>
      </c>
      <c r="E41" s="83">
        <v>5.4000000000000003E-3</v>
      </c>
      <c r="F41" s="83">
        <v>5.5999999999999999E-3</v>
      </c>
      <c r="G41" s="100" t="s">
        <v>408</v>
      </c>
    </row>
    <row r="42" spans="2:9" x14ac:dyDescent="0.35">
      <c r="C42" s="12" t="s">
        <v>200</v>
      </c>
      <c r="D42" s="83">
        <v>13534267.65</v>
      </c>
      <c r="E42" s="83">
        <v>10242727.77</v>
      </c>
      <c r="F42" s="83">
        <v>6374043.0899999999</v>
      </c>
      <c r="G42" s="100" t="s">
        <v>409</v>
      </c>
    </row>
    <row r="43" spans="2:9" x14ac:dyDescent="0.35">
      <c r="C43" s="12" t="s">
        <v>201</v>
      </c>
      <c r="D43" s="83">
        <v>13534267.65</v>
      </c>
      <c r="E43" s="83">
        <v>13923806.82</v>
      </c>
      <c r="F43" s="83">
        <v>8491517.2899999991</v>
      </c>
      <c r="G43" s="100"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818F8-E8DB-4A4C-B04F-95767FD6358B}">
  <sheetPr codeName="Sheet17"/>
  <dimension ref="A1:V115"/>
  <sheetViews>
    <sheetView topLeftCell="A31" workbookViewId="0">
      <selection activeCell="C57" sqref="C57"/>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397</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B07CF-A58A-4ACF-9E83-4BA3517A9B54}">
  <sheetPr codeName="Sheet18"/>
  <dimension ref="A1:I69"/>
  <sheetViews>
    <sheetView workbookViewId="0"/>
  </sheetViews>
  <sheetFormatPr defaultRowHeight="14.5" x14ac:dyDescent="0.35"/>
  <cols>
    <col min="3" max="3" width="106.54296875" customWidth="1"/>
    <col min="4" max="4" width="30" bestFit="1" customWidth="1"/>
    <col min="5" max="5" width="16.81640625" customWidth="1"/>
    <col min="6" max="6" width="19.1796875" customWidth="1"/>
    <col min="7" max="7" width="15.54296875" customWidth="1"/>
    <col min="8" max="8" width="17.7265625" customWidth="1"/>
  </cols>
  <sheetData>
    <row r="1" spans="1:3" x14ac:dyDescent="0.35">
      <c r="A1" t="s">
        <v>399</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376</v>
      </c>
    </row>
    <row r="18" spans="2:4" x14ac:dyDescent="0.35">
      <c r="C18" t="s">
        <v>181</v>
      </c>
      <c r="D18" s="51" t="s">
        <v>399</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331596000</v>
      </c>
      <c r="E36" s="82">
        <v>454319000</v>
      </c>
      <c r="F36" s="82">
        <v>454557000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51</v>
      </c>
      <c r="E39" s="83">
        <v>26</v>
      </c>
      <c r="F39" s="83">
        <v>13</v>
      </c>
      <c r="G39" s="101" t="s">
        <v>407</v>
      </c>
    </row>
    <row r="40" spans="2:9" x14ac:dyDescent="0.35">
      <c r="C40" s="12" t="s">
        <v>198</v>
      </c>
      <c r="D40" s="83">
        <v>51</v>
      </c>
      <c r="E40" s="83">
        <v>26</v>
      </c>
      <c r="F40" s="83">
        <v>13</v>
      </c>
      <c r="G40" s="101" t="s">
        <v>407</v>
      </c>
    </row>
    <row r="41" spans="2:9" x14ac:dyDescent="0.35">
      <c r="C41" s="12" t="s">
        <v>199</v>
      </c>
      <c r="D41" s="83">
        <v>7.9000000000000008E-3</v>
      </c>
      <c r="E41" s="83">
        <v>7.4999999999999997E-3</v>
      </c>
      <c r="F41" s="83">
        <v>7.4999999999999997E-3</v>
      </c>
      <c r="G41" s="101" t="s">
        <v>408</v>
      </c>
    </row>
    <row r="42" spans="2:9" x14ac:dyDescent="0.35">
      <c r="C42" s="12" t="s">
        <v>200</v>
      </c>
      <c r="D42" s="115">
        <v>60527402.619999997</v>
      </c>
      <c r="E42" s="115">
        <v>40379803.530000001</v>
      </c>
      <c r="F42" s="115">
        <v>26827172.75</v>
      </c>
      <c r="G42" s="101" t="s">
        <v>409</v>
      </c>
    </row>
    <row r="43" spans="2:9" x14ac:dyDescent="0.35">
      <c r="C43" s="12" t="s">
        <v>201</v>
      </c>
      <c r="D43" s="115">
        <v>60527402.619999997</v>
      </c>
      <c r="E43" s="115">
        <v>64110256.870000005</v>
      </c>
      <c r="F43" s="115">
        <v>46366681.629999995</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17031-9427-41AB-925C-1D883B677756}">
  <sheetPr codeName="Sheet19"/>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399</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7</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30CEB-22F3-4B9E-AF56-81F7E2DCE35B}">
  <sheetPr codeName="Sheet2"/>
  <dimension ref="B2:AE36"/>
  <sheetViews>
    <sheetView tabSelected="1" workbookViewId="0">
      <selection activeCell="C29" sqref="C29"/>
    </sheetView>
  </sheetViews>
  <sheetFormatPr defaultRowHeight="14.5" x14ac:dyDescent="0.35"/>
  <cols>
    <col min="2" max="2" width="36.26953125" customWidth="1"/>
    <col min="3" max="3" width="17.26953125" customWidth="1"/>
    <col min="4" max="4" width="18" customWidth="1"/>
    <col min="7" max="8" width="14.26953125" bestFit="1" customWidth="1"/>
    <col min="9" max="9" width="11.7265625" bestFit="1" customWidth="1"/>
    <col min="10" max="10" width="18.26953125" bestFit="1" customWidth="1"/>
    <col min="11" max="13" width="15.26953125" bestFit="1" customWidth="1"/>
    <col min="14" max="14" width="14.26953125" bestFit="1" customWidth="1"/>
    <col min="15" max="15" width="15.26953125" bestFit="1" customWidth="1"/>
    <col min="16" max="16" width="16.81640625" customWidth="1"/>
    <col min="17" max="17" width="19.7265625" bestFit="1" customWidth="1"/>
    <col min="18" max="18" width="14.26953125" bestFit="1" customWidth="1"/>
    <col min="19" max="19" width="13.81640625" bestFit="1" customWidth="1"/>
    <col min="20" max="20" width="11.54296875" bestFit="1" customWidth="1"/>
    <col min="21" max="21" width="14.453125" bestFit="1" customWidth="1"/>
    <col min="22" max="22" width="15.453125" bestFit="1" customWidth="1"/>
    <col min="23" max="23" width="15.453125" customWidth="1"/>
    <col min="24" max="24" width="12.1796875" bestFit="1" customWidth="1"/>
    <col min="25" max="25" width="11.54296875" bestFit="1" customWidth="1"/>
    <col min="26" max="26" width="1.453125" customWidth="1"/>
    <col min="27" max="27" width="12.54296875" bestFit="1" customWidth="1"/>
    <col min="28" max="28" width="1.54296875" customWidth="1"/>
    <col min="29" max="29" width="12.54296875" customWidth="1"/>
    <col min="30" max="30" width="11.54296875" bestFit="1" customWidth="1"/>
  </cols>
  <sheetData>
    <row r="2" spans="2:31" ht="15.5" x14ac:dyDescent="0.35">
      <c r="B2" s="6" t="s">
        <v>18</v>
      </c>
    </row>
    <row r="4" spans="2:31" x14ac:dyDescent="0.35">
      <c r="B4" t="s">
        <v>19</v>
      </c>
      <c r="N4" s="111" t="s">
        <v>413</v>
      </c>
      <c r="O4" s="111"/>
    </row>
    <row r="5" spans="2:31" x14ac:dyDescent="0.35">
      <c r="B5" s="1" t="s">
        <v>20</v>
      </c>
    </row>
    <row r="6" spans="2:31" x14ac:dyDescent="0.35">
      <c r="Y6" t="s">
        <v>362</v>
      </c>
    </row>
    <row r="7" spans="2:31" x14ac:dyDescent="0.35">
      <c r="H7" s="77"/>
      <c r="M7" t="s">
        <v>362</v>
      </c>
      <c r="U7" s="19" t="s">
        <v>78</v>
      </c>
      <c r="V7" s="19" t="s">
        <v>78</v>
      </c>
      <c r="W7" s="19" t="s">
        <v>78</v>
      </c>
      <c r="X7" s="19" t="s">
        <v>373</v>
      </c>
      <c r="Y7" s="19" t="s">
        <v>78</v>
      </c>
      <c r="Z7" s="19"/>
      <c r="AA7" s="19" t="s">
        <v>78</v>
      </c>
      <c r="AB7" s="19"/>
      <c r="AC7" s="19" t="s">
        <v>78</v>
      </c>
      <c r="AD7" s="19" t="s">
        <v>373</v>
      </c>
    </row>
    <row r="8" spans="2:31" x14ac:dyDescent="0.35">
      <c r="C8" s="9" t="s">
        <v>29</v>
      </c>
      <c r="D8" s="9" t="s">
        <v>28</v>
      </c>
      <c r="H8" t="s">
        <v>352</v>
      </c>
      <c r="I8" t="s">
        <v>353</v>
      </c>
      <c r="J8" s="16" t="s">
        <v>354</v>
      </c>
      <c r="K8" s="16" t="s">
        <v>29</v>
      </c>
      <c r="L8" s="16" t="s">
        <v>361</v>
      </c>
      <c r="M8" s="16"/>
      <c r="O8" s="17" t="s">
        <v>371</v>
      </c>
      <c r="P8" s="17" t="s">
        <v>368</v>
      </c>
      <c r="Q8" s="17" t="s">
        <v>372</v>
      </c>
      <c r="R8" t="s">
        <v>369</v>
      </c>
      <c r="S8" t="s">
        <v>370</v>
      </c>
      <c r="U8" s="19" t="s">
        <v>80</v>
      </c>
      <c r="V8" s="19" t="s">
        <v>81</v>
      </c>
      <c r="W8" s="19" t="s">
        <v>83</v>
      </c>
      <c r="X8" s="19" t="s">
        <v>80</v>
      </c>
      <c r="Y8" s="19" t="s">
        <v>80</v>
      </c>
      <c r="Z8" s="19"/>
      <c r="AA8" s="19" t="s">
        <v>81</v>
      </c>
      <c r="AB8" s="19"/>
      <c r="AC8" s="19" t="s">
        <v>83</v>
      </c>
      <c r="AD8" s="19" t="s">
        <v>80</v>
      </c>
    </row>
    <row r="9" spans="2:31" x14ac:dyDescent="0.35">
      <c r="B9" s="8" t="s">
        <v>21</v>
      </c>
      <c r="C9" s="90">
        <v>0</v>
      </c>
      <c r="D9" s="90">
        <v>0</v>
      </c>
      <c r="G9" t="s">
        <v>355</v>
      </c>
      <c r="H9" s="104">
        <v>213523289.56999999</v>
      </c>
      <c r="I9" s="104">
        <v>2227000</v>
      </c>
      <c r="J9" s="104">
        <v>47525.329999999994</v>
      </c>
      <c r="K9" s="16">
        <f>SUM(H9:J9)</f>
        <v>215797814.90000001</v>
      </c>
      <c r="L9" s="16">
        <f>H9</f>
        <v>213523289.56999999</v>
      </c>
      <c r="M9" s="76">
        <f>ROUND(K9,-3)</f>
        <v>215798000</v>
      </c>
      <c r="N9" s="76">
        <f>ROUND(L9,-3)</f>
        <v>213523000</v>
      </c>
      <c r="O9" s="16">
        <f t="shared" ref="O9:O14" si="0">K9-SUM(I9,J9,Q9,R9,S9)</f>
        <v>210173779.58000001</v>
      </c>
      <c r="P9" s="109">
        <v>3349509.99</v>
      </c>
      <c r="Q9" s="16">
        <f t="shared" ref="Q9:Q14" si="1">P9-S9</f>
        <v>3349509.99</v>
      </c>
      <c r="R9" s="109">
        <v>0</v>
      </c>
      <c r="S9" s="109">
        <v>0</v>
      </c>
      <c r="U9" s="77">
        <f>Q9+R9+J9</f>
        <v>3397035.3200000003</v>
      </c>
      <c r="V9" s="77">
        <f t="shared" ref="V9:V13" si="2">O9</f>
        <v>210173779.58000001</v>
      </c>
      <c r="W9" s="77">
        <f>S9</f>
        <v>0</v>
      </c>
      <c r="X9" s="77">
        <f t="shared" ref="X9:X13" si="3">J9+I9</f>
        <v>2274525.33</v>
      </c>
      <c r="Y9" s="77">
        <f t="shared" ref="Y9:Y13" si="4">ROUND(U9,-3)</f>
        <v>3397000</v>
      </c>
      <c r="Z9" s="77"/>
      <c r="AA9" s="77">
        <f t="shared" ref="AA9:AA13" si="5">ROUND(V9,-3)</f>
        <v>210174000</v>
      </c>
      <c r="AB9" s="77"/>
      <c r="AC9" s="77">
        <f t="shared" ref="AC9:AC13" si="6">ROUND(W9,-3)</f>
        <v>0</v>
      </c>
      <c r="AD9" s="77">
        <f t="shared" ref="AD9:AD13" si="7">ROUND(X9,-3)</f>
        <v>2275000</v>
      </c>
    </row>
    <row r="10" spans="2:31" x14ac:dyDescent="0.35">
      <c r="B10" s="8" t="s">
        <v>22</v>
      </c>
      <c r="C10" s="90">
        <f>M17</f>
        <v>1992912000</v>
      </c>
      <c r="D10" s="90">
        <f>N17</f>
        <v>1972441000</v>
      </c>
      <c r="G10" t="s">
        <v>356</v>
      </c>
      <c r="H10" s="104">
        <v>920534872.9799</v>
      </c>
      <c r="I10" s="104">
        <v>12552366.33</v>
      </c>
      <c r="J10" s="104">
        <v>66260.660100000008</v>
      </c>
      <c r="K10" s="16">
        <f t="shared" ref="K10:K14" si="8">SUM(H10:J10)</f>
        <v>933153499.97000003</v>
      </c>
      <c r="L10" s="16">
        <f t="shared" ref="L10:L14" si="9">H10</f>
        <v>920534872.9799</v>
      </c>
      <c r="M10" s="76">
        <f t="shared" ref="M10:M14" si="10">ROUND(K10,-3)</f>
        <v>933153000</v>
      </c>
      <c r="N10" s="76">
        <f t="shared" ref="N10:N14" si="11">ROUND(L10,-3)</f>
        <v>920535000</v>
      </c>
      <c r="O10" s="16">
        <f t="shared" si="0"/>
        <v>885907539.08280003</v>
      </c>
      <c r="P10" s="109">
        <v>34627333.897100002</v>
      </c>
      <c r="Q10" s="16">
        <f t="shared" si="1"/>
        <v>34627333.897100002</v>
      </c>
      <c r="R10" s="109">
        <v>0</v>
      </c>
      <c r="S10" s="109">
        <v>0</v>
      </c>
      <c r="U10" s="77">
        <f t="shared" ref="U10:U13" si="12">Q10+R10+J10</f>
        <v>34693594.5572</v>
      </c>
      <c r="V10" s="77">
        <f t="shared" si="2"/>
        <v>885907539.08280003</v>
      </c>
      <c r="W10" s="77">
        <f t="shared" ref="W10:W13" si="13">S10</f>
        <v>0</v>
      </c>
      <c r="X10" s="77">
        <f t="shared" si="3"/>
        <v>12618626.9901</v>
      </c>
      <c r="Y10" s="77">
        <f t="shared" si="4"/>
        <v>34694000</v>
      </c>
      <c r="Z10" s="77"/>
      <c r="AA10" s="77">
        <f>ROUND(V10,-3)</f>
        <v>885908000</v>
      </c>
      <c r="AB10" s="77"/>
      <c r="AC10" s="77">
        <f t="shared" si="6"/>
        <v>0</v>
      </c>
      <c r="AD10" s="77">
        <f>ROUND(X10,-3)</f>
        <v>12619000</v>
      </c>
    </row>
    <row r="11" spans="2:31" x14ac:dyDescent="0.35">
      <c r="B11" s="8" t="s">
        <v>23</v>
      </c>
      <c r="C11" s="90">
        <v>0</v>
      </c>
      <c r="D11" s="90">
        <v>0</v>
      </c>
      <c r="G11" t="s">
        <v>357</v>
      </c>
      <c r="H11" s="104">
        <v>71590481.189999998</v>
      </c>
      <c r="I11" s="104">
        <v>996900.65710000019</v>
      </c>
      <c r="J11" s="104">
        <v>4461.45</v>
      </c>
      <c r="K11" s="16">
        <f t="shared" si="8"/>
        <v>72591843.297100008</v>
      </c>
      <c r="L11" s="16">
        <f t="shared" si="9"/>
        <v>71590481.189999998</v>
      </c>
      <c r="M11" s="76">
        <f t="shared" si="10"/>
        <v>72592000</v>
      </c>
      <c r="N11" s="76">
        <f t="shared" si="11"/>
        <v>71590000</v>
      </c>
      <c r="O11" s="16">
        <f t="shared" si="0"/>
        <v>69318825.872900009</v>
      </c>
      <c r="P11" s="109">
        <v>2271655.3171000006</v>
      </c>
      <c r="Q11" s="16">
        <f t="shared" si="1"/>
        <v>2271655.3171000006</v>
      </c>
      <c r="R11" s="109">
        <v>0</v>
      </c>
      <c r="S11" s="109">
        <v>0</v>
      </c>
      <c r="U11" s="77">
        <f t="shared" si="12"/>
        <v>2276116.7671000008</v>
      </c>
      <c r="V11" s="77">
        <f t="shared" si="2"/>
        <v>69318825.872900009</v>
      </c>
      <c r="W11" s="77">
        <f t="shared" si="13"/>
        <v>0</v>
      </c>
      <c r="X11" s="77">
        <f t="shared" si="3"/>
        <v>1001362.1071000001</v>
      </c>
      <c r="Y11" s="77">
        <f t="shared" si="4"/>
        <v>2276000</v>
      </c>
      <c r="Z11" s="77"/>
      <c r="AA11" s="77">
        <f t="shared" si="5"/>
        <v>69319000</v>
      </c>
      <c r="AB11" s="77"/>
      <c r="AC11" s="77">
        <f t="shared" si="6"/>
        <v>0</v>
      </c>
      <c r="AD11" s="77">
        <f t="shared" si="7"/>
        <v>1001000</v>
      </c>
    </row>
    <row r="12" spans="2:31" x14ac:dyDescent="0.35">
      <c r="B12" s="8" t="s">
        <v>24</v>
      </c>
      <c r="C12" s="90">
        <v>0</v>
      </c>
      <c r="D12" s="90">
        <v>0</v>
      </c>
      <c r="G12" t="s">
        <v>358</v>
      </c>
      <c r="H12" s="104">
        <v>454557447.51000011</v>
      </c>
      <c r="I12" s="104">
        <v>2286562.4527999996</v>
      </c>
      <c r="J12" s="104">
        <v>60670.650000000031</v>
      </c>
      <c r="K12" s="16">
        <f t="shared" si="8"/>
        <v>456904680.61280006</v>
      </c>
      <c r="L12" s="16">
        <f t="shared" si="9"/>
        <v>454557447.51000011</v>
      </c>
      <c r="M12" s="76">
        <f t="shared" si="10"/>
        <v>456905000</v>
      </c>
      <c r="N12" s="76">
        <f t="shared" si="11"/>
        <v>454557000</v>
      </c>
      <c r="O12" s="16">
        <f t="shared" si="0"/>
        <v>439417409.07720006</v>
      </c>
      <c r="P12" s="109">
        <v>15140038.432799999</v>
      </c>
      <c r="Q12" s="16">
        <f t="shared" si="1"/>
        <v>15140038.432799999</v>
      </c>
      <c r="R12" s="109">
        <v>0</v>
      </c>
      <c r="S12" s="109">
        <v>0</v>
      </c>
      <c r="T12" s="17"/>
      <c r="U12" s="77">
        <f t="shared" si="12"/>
        <v>15200709.082799999</v>
      </c>
      <c r="V12" s="77">
        <f t="shared" si="2"/>
        <v>439417409.07720006</v>
      </c>
      <c r="W12" s="77">
        <f t="shared" si="13"/>
        <v>0</v>
      </c>
      <c r="X12" s="77">
        <f t="shared" si="3"/>
        <v>2347233.1027999995</v>
      </c>
      <c r="Y12" s="77">
        <f t="shared" si="4"/>
        <v>15201000</v>
      </c>
      <c r="Z12" s="77"/>
      <c r="AA12" s="77">
        <f t="shared" si="5"/>
        <v>439417000</v>
      </c>
      <c r="AB12" s="77"/>
      <c r="AC12" s="77">
        <f t="shared" si="6"/>
        <v>0</v>
      </c>
      <c r="AD12" s="77">
        <f t="shared" si="7"/>
        <v>2347000</v>
      </c>
    </row>
    <row r="13" spans="2:31" x14ac:dyDescent="0.35">
      <c r="B13" s="8" t="s">
        <v>25</v>
      </c>
      <c r="C13" s="90">
        <v>0</v>
      </c>
      <c r="D13" s="90">
        <v>0</v>
      </c>
      <c r="G13" t="s">
        <v>360</v>
      </c>
      <c r="H13" s="104">
        <v>127034423.62999997</v>
      </c>
      <c r="I13" s="104">
        <v>750822.97279999987</v>
      </c>
      <c r="J13" s="104">
        <v>7598.3899999999985</v>
      </c>
      <c r="K13" s="16">
        <f t="shared" si="8"/>
        <v>127792844.99279997</v>
      </c>
      <c r="L13" s="16">
        <f t="shared" si="9"/>
        <v>127034423.62999997</v>
      </c>
      <c r="M13" s="76">
        <f t="shared" si="10"/>
        <v>127793000</v>
      </c>
      <c r="N13" s="76">
        <f t="shared" si="11"/>
        <v>127034000</v>
      </c>
      <c r="O13" s="16">
        <f t="shared" si="0"/>
        <v>118807511.09719998</v>
      </c>
      <c r="P13" s="109">
        <v>8226912.5327999992</v>
      </c>
      <c r="Q13" s="16">
        <f t="shared" si="1"/>
        <v>8226912.5327999992</v>
      </c>
      <c r="R13" s="109">
        <v>0</v>
      </c>
      <c r="S13" s="109">
        <v>0</v>
      </c>
      <c r="U13" s="77">
        <f t="shared" si="12"/>
        <v>8234510.9227999989</v>
      </c>
      <c r="V13" s="77">
        <f t="shared" si="2"/>
        <v>118807511.09719998</v>
      </c>
      <c r="W13" s="77">
        <f t="shared" si="13"/>
        <v>0</v>
      </c>
      <c r="X13" s="77">
        <f t="shared" si="3"/>
        <v>758421.36279999989</v>
      </c>
      <c r="Y13" s="77">
        <f t="shared" si="4"/>
        <v>8235000</v>
      </c>
      <c r="Z13" s="77"/>
      <c r="AA13" s="77">
        <f t="shared" si="5"/>
        <v>118808000</v>
      </c>
      <c r="AB13" s="77"/>
      <c r="AC13" s="77">
        <f t="shared" si="6"/>
        <v>0</v>
      </c>
      <c r="AD13" s="77">
        <f t="shared" si="7"/>
        <v>758000</v>
      </c>
    </row>
    <row r="14" spans="2:31" x14ac:dyDescent="0.35">
      <c r="B14" s="8" t="s">
        <v>26</v>
      </c>
      <c r="C14" s="90">
        <v>0</v>
      </c>
      <c r="D14" s="90">
        <v>0</v>
      </c>
      <c r="G14" t="s">
        <v>415</v>
      </c>
      <c r="H14" s="104">
        <v>20000572.23</v>
      </c>
      <c r="I14" s="104">
        <v>0</v>
      </c>
      <c r="J14" s="104">
        <v>155.15</v>
      </c>
      <c r="K14" s="16">
        <f t="shared" si="8"/>
        <v>20000727.379999999</v>
      </c>
      <c r="L14" s="16">
        <f t="shared" si="9"/>
        <v>20000572.23</v>
      </c>
      <c r="M14" s="76">
        <f t="shared" si="10"/>
        <v>20001000</v>
      </c>
      <c r="N14" s="76">
        <f t="shared" si="11"/>
        <v>20001000</v>
      </c>
      <c r="O14" s="16">
        <f t="shared" si="0"/>
        <v>19883800.390000001</v>
      </c>
      <c r="P14" s="109">
        <v>116771.84</v>
      </c>
      <c r="Q14" s="16">
        <f t="shared" si="1"/>
        <v>116771.84</v>
      </c>
      <c r="R14" s="109">
        <v>0</v>
      </c>
      <c r="S14" s="109"/>
      <c r="U14" s="77">
        <f t="shared" ref="U14:U16" si="14">Q14+R14+J14</f>
        <v>116926.98999999999</v>
      </c>
      <c r="V14" s="77">
        <f t="shared" ref="V14:V16" si="15">O14</f>
        <v>19883800.390000001</v>
      </c>
      <c r="W14" s="77">
        <f t="shared" ref="W14:W16" si="16">S14</f>
        <v>0</v>
      </c>
      <c r="X14" s="77">
        <f t="shared" ref="X14:X16" si="17">J14+I14</f>
        <v>155.15</v>
      </c>
      <c r="Y14" s="77">
        <f t="shared" ref="Y14:Y16" si="18">ROUND(U14,-3)</f>
        <v>117000</v>
      </c>
      <c r="Z14" s="77"/>
      <c r="AA14" s="77">
        <f t="shared" ref="AA14:AA16" si="19">ROUND(V14,-3)</f>
        <v>19884000</v>
      </c>
      <c r="AB14" s="77"/>
      <c r="AC14" s="77">
        <f t="shared" ref="AC14:AC16" si="20">ROUND(W14,-3)</f>
        <v>0</v>
      </c>
      <c r="AD14" s="77">
        <f t="shared" ref="AD14:AD16" si="21">ROUND(X14,-3)</f>
        <v>0</v>
      </c>
    </row>
    <row r="15" spans="2:31" x14ac:dyDescent="0.35">
      <c r="B15" s="8" t="s">
        <v>27</v>
      </c>
      <c r="C15" s="90">
        <v>0</v>
      </c>
      <c r="D15" s="90">
        <v>0</v>
      </c>
      <c r="G15" t="s">
        <v>404</v>
      </c>
      <c r="H15" s="104">
        <v>165199639.67000002</v>
      </c>
      <c r="I15" s="104">
        <v>1263356.8876</v>
      </c>
      <c r="J15" s="104">
        <v>44270.87000000001</v>
      </c>
      <c r="K15" s="16">
        <f t="shared" ref="K15" si="22">SUM(H15:J15)</f>
        <v>166507267.42760003</v>
      </c>
      <c r="L15" s="16">
        <f t="shared" ref="L15" si="23">H15</f>
        <v>165199639.67000002</v>
      </c>
      <c r="M15" s="76">
        <f t="shared" ref="M15" si="24">ROUND(K15,-3)</f>
        <v>166507000</v>
      </c>
      <c r="N15" s="76">
        <f t="shared" ref="N15" si="25">ROUND(L15,-3)</f>
        <v>165200000</v>
      </c>
      <c r="O15" s="16">
        <f t="shared" ref="O15" si="26">K15-SUM(I15,J15,Q15,R15,S15)</f>
        <v>153273362.51240003</v>
      </c>
      <c r="P15" s="109">
        <v>11926277.157600001</v>
      </c>
      <c r="Q15" s="16">
        <f t="shared" ref="Q15" si="27">P15-S15</f>
        <v>11926277.157600001</v>
      </c>
      <c r="R15" s="109">
        <v>0</v>
      </c>
      <c r="S15" s="109">
        <v>0</v>
      </c>
      <c r="U15" s="77">
        <f t="shared" si="14"/>
        <v>11970548.0276</v>
      </c>
      <c r="V15" s="77">
        <f t="shared" si="15"/>
        <v>153273362.51240003</v>
      </c>
      <c r="W15" s="77">
        <f t="shared" si="16"/>
        <v>0</v>
      </c>
      <c r="X15" s="77">
        <f t="shared" si="17"/>
        <v>1307627.7576000001</v>
      </c>
      <c r="Y15" s="77">
        <f t="shared" si="18"/>
        <v>11971000</v>
      </c>
      <c r="Z15" s="77"/>
      <c r="AA15" s="77">
        <f t="shared" si="19"/>
        <v>153273000</v>
      </c>
      <c r="AB15" s="77"/>
      <c r="AC15" s="77">
        <f t="shared" si="20"/>
        <v>0</v>
      </c>
      <c r="AD15" s="77">
        <f t="shared" si="21"/>
        <v>1308000</v>
      </c>
    </row>
    <row r="16" spans="2:31" ht="15" thickBot="1" x14ac:dyDescent="0.4">
      <c r="B16" s="8" t="s">
        <v>30</v>
      </c>
      <c r="C16" s="90">
        <v>0</v>
      </c>
      <c r="D16" s="90">
        <v>0</v>
      </c>
      <c r="G16" s="3" t="s">
        <v>359</v>
      </c>
      <c r="H16" s="105">
        <v>0</v>
      </c>
      <c r="I16" s="105"/>
      <c r="J16" s="105">
        <v>163021.00000000003</v>
      </c>
      <c r="K16" s="106">
        <f>SUM(H16:J16)</f>
        <v>163021.00000000003</v>
      </c>
      <c r="L16" s="106">
        <f>H16</f>
        <v>0</v>
      </c>
      <c r="M16" s="107">
        <f>ROUND(K16,-3)</f>
        <v>163000</v>
      </c>
      <c r="N16" s="107">
        <f>ROUND(L16,-3)</f>
        <v>0</v>
      </c>
      <c r="O16" s="106">
        <f>K16-SUM(I16,J16,Q16,R16,S16)</f>
        <v>0</v>
      </c>
      <c r="P16" s="105">
        <v>163021.00000000003</v>
      </c>
      <c r="Q16" s="106"/>
      <c r="R16" s="110"/>
      <c r="S16" s="110"/>
      <c r="T16" s="3"/>
      <c r="U16" s="108">
        <f t="shared" si="14"/>
        <v>163021.00000000003</v>
      </c>
      <c r="V16" s="108">
        <f t="shared" si="15"/>
        <v>0</v>
      </c>
      <c r="W16" s="108">
        <f t="shared" si="16"/>
        <v>0</v>
      </c>
      <c r="X16" s="108">
        <f t="shared" si="17"/>
        <v>163021.00000000003</v>
      </c>
      <c r="Y16" s="108">
        <f t="shared" si="18"/>
        <v>163000</v>
      </c>
      <c r="Z16" s="108"/>
      <c r="AA16" s="108">
        <f t="shared" si="19"/>
        <v>0</v>
      </c>
      <c r="AB16" s="108"/>
      <c r="AC16" s="108">
        <f t="shared" si="20"/>
        <v>0</v>
      </c>
      <c r="AD16" s="108">
        <f t="shared" si="21"/>
        <v>163000</v>
      </c>
      <c r="AE16" s="3"/>
    </row>
    <row r="17" spans="2:19" ht="15" thickTop="1" x14ac:dyDescent="0.35">
      <c r="C17" s="77"/>
      <c r="G17" t="s">
        <v>363</v>
      </c>
      <c r="H17" s="76">
        <f>SUM(H9:H16)</f>
        <v>1972440726.7799003</v>
      </c>
      <c r="I17" s="76">
        <f>SUM(I9:I16)</f>
        <v>20077009.300300002</v>
      </c>
      <c r="J17" s="76">
        <f>SUM(J9:J16)</f>
        <v>393963.50010000006</v>
      </c>
      <c r="K17" s="76">
        <f>SUM(K9:K16)</f>
        <v>1992911699.5803003</v>
      </c>
      <c r="L17" s="76">
        <f>SUM(L9:L16)</f>
        <v>1972440726.7799003</v>
      </c>
      <c r="M17" s="76">
        <f>ROUND(K17,-3)</f>
        <v>1992912000</v>
      </c>
      <c r="N17" s="76">
        <f>ROUND(L17,-3)</f>
        <v>1972441000</v>
      </c>
      <c r="O17" s="76">
        <f>SUM(O9:O16)</f>
        <v>1896782227.6125002</v>
      </c>
      <c r="P17" s="76">
        <f>SUM(P9:P16)</f>
        <v>75821520.167400002</v>
      </c>
      <c r="Q17" s="76">
        <f>SUM(Q9:Q16)</f>
        <v>75658499.167400002</v>
      </c>
      <c r="R17" s="16">
        <f>SUM(R9:R16)</f>
        <v>0</v>
      </c>
      <c r="S17" s="16">
        <f>SUM(S9:S16)</f>
        <v>0</v>
      </c>
    </row>
    <row r="18" spans="2:19" s="3" customFormat="1" ht="15" thickBot="1" x14ac:dyDescent="0.4"/>
    <row r="19" spans="2:19" ht="15" thickTop="1" x14ac:dyDescent="0.35"/>
    <row r="20" spans="2:19" x14ac:dyDescent="0.35">
      <c r="L20" t="s">
        <v>383</v>
      </c>
    </row>
    <row r="21" spans="2:19" ht="15.5" x14ac:dyDescent="0.35">
      <c r="B21" s="6" t="s">
        <v>31</v>
      </c>
      <c r="L21" t="s">
        <v>384</v>
      </c>
      <c r="M21" s="76">
        <v>160493.28</v>
      </c>
    </row>
    <row r="22" spans="2:19" x14ac:dyDescent="0.35">
      <c r="B22" s="10" t="s">
        <v>147</v>
      </c>
      <c r="L22" t="s">
        <v>385</v>
      </c>
      <c r="M22" s="76">
        <v>484397283.32938051</v>
      </c>
    </row>
    <row r="23" spans="2:19" x14ac:dyDescent="0.35">
      <c r="B23" s="10" t="s">
        <v>148</v>
      </c>
      <c r="L23" t="s">
        <v>386</v>
      </c>
      <c r="M23" s="76">
        <v>2242996.2883330826</v>
      </c>
    </row>
    <row r="24" spans="2:19" x14ac:dyDescent="0.35">
      <c r="B24" s="10" t="s">
        <v>149</v>
      </c>
      <c r="L24" t="s">
        <v>387</v>
      </c>
      <c r="M24" s="76">
        <v>192301844.96608055</v>
      </c>
    </row>
    <row r="25" spans="2:19" x14ac:dyDescent="0.35">
      <c r="M25" s="16"/>
    </row>
    <row r="26" spans="2:19" x14ac:dyDescent="0.35">
      <c r="B26" s="5" t="s">
        <v>33</v>
      </c>
      <c r="C26" s="5" t="s">
        <v>32</v>
      </c>
    </row>
    <row r="27" spans="2:19" ht="91.5" customHeight="1" x14ac:dyDescent="0.35">
      <c r="B27" s="97" t="s">
        <v>400</v>
      </c>
      <c r="C27" s="118" t="s">
        <v>414</v>
      </c>
      <c r="D27" s="119"/>
      <c r="E27" s="119"/>
      <c r="F27" s="119"/>
      <c r="G27" s="119"/>
      <c r="H27" s="119"/>
      <c r="I27" s="119"/>
      <c r="J27" s="120"/>
    </row>
    <row r="28" spans="2:19" ht="66" customHeight="1" x14ac:dyDescent="0.35">
      <c r="B28" s="97" t="s">
        <v>419</v>
      </c>
      <c r="C28" s="118" t="s">
        <v>420</v>
      </c>
      <c r="D28" s="119"/>
      <c r="E28" s="119"/>
      <c r="F28" s="119"/>
      <c r="G28" s="119"/>
      <c r="H28" s="119"/>
      <c r="I28" s="119"/>
      <c r="J28" s="120"/>
    </row>
    <row r="30" spans="2:19" x14ac:dyDescent="0.35">
      <c r="B30" s="77"/>
      <c r="C30" s="77"/>
      <c r="L30" s="77"/>
    </row>
    <row r="31" spans="2:19" x14ac:dyDescent="0.35">
      <c r="L31" s="77"/>
    </row>
    <row r="32" spans="2:19" x14ac:dyDescent="0.35">
      <c r="L32" s="77"/>
    </row>
    <row r="33" spans="12:12" x14ac:dyDescent="0.35">
      <c r="L33" s="77"/>
    </row>
    <row r="34" spans="12:12" x14ac:dyDescent="0.35">
      <c r="L34" s="77"/>
    </row>
    <row r="35" spans="12:12" x14ac:dyDescent="0.35">
      <c r="L35" s="77"/>
    </row>
    <row r="36" spans="12:12" x14ac:dyDescent="0.35">
      <c r="L36" s="77"/>
    </row>
  </sheetData>
  <mergeCells count="2">
    <mergeCell ref="C27:J27"/>
    <mergeCell ref="C28:J28"/>
  </mergeCells>
  <pageMargins left="0.7" right="0.7" top="0.75" bottom="0.75" header="0.3" footer="0.3"/>
  <pageSetup orientation="portrait" horizontalDpi="0" verticalDpi="0"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9DA2F-5C31-4022-BDD7-0BA743740F7A}">
  <sheetPr codeName="Sheet20"/>
  <dimension ref="A1:I69"/>
  <sheetViews>
    <sheetView workbookViewId="0"/>
  </sheetViews>
  <sheetFormatPr defaultRowHeight="14.5" x14ac:dyDescent="0.35"/>
  <cols>
    <col min="3" max="3" width="106.54296875" customWidth="1"/>
    <col min="4" max="4" width="30.26953125" bestFit="1" customWidth="1"/>
    <col min="5" max="5" width="16.81640625" customWidth="1"/>
    <col min="6" max="6" width="19.1796875" customWidth="1"/>
    <col min="7" max="7" width="15.54296875" customWidth="1"/>
    <col min="8" max="8" width="17.7265625" customWidth="1"/>
  </cols>
  <sheetData>
    <row r="1" spans="1:3" x14ac:dyDescent="0.35">
      <c r="A1" t="s">
        <v>398</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377</v>
      </c>
    </row>
    <row r="18" spans="2:4" x14ac:dyDescent="0.35">
      <c r="C18" t="s">
        <v>181</v>
      </c>
      <c r="D18" s="51" t="s">
        <v>398</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110726000</v>
      </c>
      <c r="E36" s="82">
        <v>113230000</v>
      </c>
      <c r="F36" s="82">
        <v>127034000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9</v>
      </c>
      <c r="E39" s="83">
        <v>8</v>
      </c>
      <c r="F39" s="83">
        <v>12</v>
      </c>
      <c r="G39" s="101" t="s">
        <v>407</v>
      </c>
    </row>
    <row r="40" spans="2:9" x14ac:dyDescent="0.35">
      <c r="C40" s="12" t="s">
        <v>198</v>
      </c>
      <c r="D40" s="83">
        <v>9</v>
      </c>
      <c r="E40" s="83">
        <v>8</v>
      </c>
      <c r="F40" s="83">
        <v>12</v>
      </c>
      <c r="G40" s="101" t="s">
        <v>407</v>
      </c>
    </row>
    <row r="41" spans="2:9" x14ac:dyDescent="0.35">
      <c r="C41" s="12" t="s">
        <v>199</v>
      </c>
      <c r="D41" s="83">
        <v>5.7000000000000002E-3</v>
      </c>
      <c r="E41" s="83">
        <v>6.3E-3</v>
      </c>
      <c r="F41" s="83">
        <v>6.1999999999999998E-3</v>
      </c>
      <c r="G41" s="101" t="s">
        <v>408</v>
      </c>
    </row>
    <row r="42" spans="2:9" x14ac:dyDescent="0.35">
      <c r="C42" s="12" t="s">
        <v>200</v>
      </c>
      <c r="D42" s="83">
        <v>32275449.52</v>
      </c>
      <c r="E42" s="83">
        <v>9174268.4499999993</v>
      </c>
      <c r="F42" s="83">
        <v>8905345.8100000005</v>
      </c>
      <c r="G42" s="101" t="s">
        <v>409</v>
      </c>
    </row>
    <row r="43" spans="2:9" x14ac:dyDescent="0.35">
      <c r="C43" s="12" t="s">
        <v>201</v>
      </c>
      <c r="D43" s="83">
        <v>32275449.52</v>
      </c>
      <c r="E43" s="83">
        <v>13180162.899999999</v>
      </c>
      <c r="F43" s="83">
        <v>17916492.550000001</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B6715-3DF6-44FD-823C-D19A08444BF6}">
  <sheetPr codeName="Sheet21"/>
  <dimension ref="A1:V117"/>
  <sheetViews>
    <sheetView workbookViewId="0"/>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398</v>
      </c>
    </row>
    <row r="4" spans="1:8" x14ac:dyDescent="0.35">
      <c r="B4" t="s">
        <v>216</v>
      </c>
    </row>
    <row r="5" spans="1:8" x14ac:dyDescent="0.35">
      <c r="B5" s="40">
        <v>58</v>
      </c>
      <c r="C5" s="12" t="s">
        <v>236</v>
      </c>
      <c r="D5" s="47">
        <v>0</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49</v>
      </c>
      <c r="E9" s="40"/>
      <c r="F9" s="40"/>
      <c r="G9" s="40"/>
      <c r="H9" s="40"/>
    </row>
    <row r="10" spans="1:8" x14ac:dyDescent="0.35">
      <c r="B10" s="40"/>
      <c r="C10" s="42" t="s">
        <v>226</v>
      </c>
      <c r="D10" s="47">
        <v>3</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83"/>
      <c r="E38" s="83"/>
      <c r="F38" s="83"/>
      <c r="G38" s="57"/>
      <c r="H38" s="62">
        <v>11</v>
      </c>
      <c r="I38" s="63" t="s">
        <v>320</v>
      </c>
      <c r="J38" s="64"/>
      <c r="K38" s="64"/>
      <c r="L38" s="64"/>
      <c r="M38" s="64"/>
      <c r="N38" s="64"/>
      <c r="O38" s="64"/>
      <c r="P38" s="64"/>
      <c r="Q38" s="64"/>
      <c r="R38" s="64"/>
      <c r="S38" s="64"/>
      <c r="T38" s="64"/>
      <c r="U38" s="64"/>
      <c r="V38" s="65"/>
    </row>
    <row r="39" spans="2:22" x14ac:dyDescent="0.35">
      <c r="C39" s="41" t="s">
        <v>248</v>
      </c>
      <c r="D39" s="83"/>
      <c r="E39" s="83"/>
      <c r="F39" s="83"/>
      <c r="G39" s="57"/>
      <c r="H39" s="62">
        <v>12</v>
      </c>
      <c r="I39" s="63" t="s">
        <v>321</v>
      </c>
      <c r="J39" s="64"/>
      <c r="K39" s="64"/>
      <c r="L39" s="64"/>
      <c r="M39" s="64"/>
      <c r="N39" s="64"/>
      <c r="O39" s="64"/>
      <c r="P39" s="64"/>
      <c r="Q39" s="64"/>
      <c r="R39" s="64"/>
      <c r="S39" s="64"/>
      <c r="T39" s="64"/>
      <c r="U39" s="64"/>
      <c r="V39" s="65"/>
    </row>
    <row r="40" spans="2:22" x14ac:dyDescent="0.35">
      <c r="C40" s="41" t="s">
        <v>249</v>
      </c>
      <c r="D40" s="83"/>
      <c r="E40" s="83"/>
      <c r="F40" s="83"/>
      <c r="G40" s="57"/>
      <c r="H40" s="62">
        <v>13</v>
      </c>
      <c r="I40" s="63" t="s">
        <v>322</v>
      </c>
      <c r="J40" s="64"/>
      <c r="K40" s="64"/>
      <c r="L40" s="64"/>
      <c r="M40" s="64"/>
      <c r="N40" s="64"/>
      <c r="O40" s="64"/>
      <c r="P40" s="64"/>
      <c r="Q40" s="64"/>
      <c r="R40" s="64"/>
      <c r="S40" s="64"/>
      <c r="T40" s="64"/>
      <c r="U40" s="64"/>
      <c r="V40" s="65"/>
    </row>
    <row r="41" spans="2:22" x14ac:dyDescent="0.35">
      <c r="C41" s="41" t="s">
        <v>250</v>
      </c>
      <c r="D41" s="83"/>
      <c r="E41" s="83"/>
      <c r="F41" s="83"/>
      <c r="G41" s="57"/>
      <c r="H41" s="62">
        <v>14</v>
      </c>
      <c r="I41" s="63" t="s">
        <v>323</v>
      </c>
      <c r="J41" s="64"/>
      <c r="K41" s="64"/>
      <c r="L41" s="64"/>
      <c r="M41" s="64"/>
      <c r="N41" s="64"/>
      <c r="O41" s="64"/>
      <c r="P41" s="64"/>
      <c r="Q41" s="64"/>
      <c r="R41" s="64"/>
      <c r="S41" s="64"/>
      <c r="T41" s="64"/>
      <c r="U41" s="64"/>
      <c r="V41" s="65"/>
    </row>
    <row r="42" spans="2:22" x14ac:dyDescent="0.35">
      <c r="C42" s="41" t="s">
        <v>251</v>
      </c>
      <c r="D42" s="83"/>
      <c r="E42" s="83"/>
      <c r="F42" s="83"/>
      <c r="G42" s="57"/>
      <c r="H42" s="62">
        <v>15</v>
      </c>
      <c r="I42" s="63" t="s">
        <v>323</v>
      </c>
      <c r="J42" s="64"/>
      <c r="K42" s="64"/>
      <c r="L42" s="64"/>
      <c r="M42" s="64"/>
      <c r="N42" s="64"/>
      <c r="O42" s="64"/>
      <c r="P42" s="64"/>
      <c r="Q42" s="64"/>
      <c r="R42" s="64"/>
      <c r="S42" s="64"/>
      <c r="T42" s="64"/>
      <c r="U42" s="64"/>
      <c r="V42" s="65"/>
    </row>
    <row r="43" spans="2:22" x14ac:dyDescent="0.35">
      <c r="C43" s="44" t="s">
        <v>252</v>
      </c>
      <c r="D43" s="83"/>
      <c r="E43" s="83"/>
      <c r="F43" s="83"/>
      <c r="G43" s="57"/>
      <c r="H43" s="62">
        <v>16</v>
      </c>
      <c r="I43" s="63" t="s">
        <v>324</v>
      </c>
      <c r="J43" s="64"/>
      <c r="K43" s="64"/>
      <c r="L43" s="64"/>
      <c r="M43" s="64"/>
      <c r="N43" s="64"/>
      <c r="O43" s="64"/>
      <c r="P43" s="64"/>
      <c r="Q43" s="64"/>
      <c r="R43" s="64"/>
      <c r="S43" s="64"/>
      <c r="T43" s="64"/>
      <c r="U43" s="64"/>
      <c r="V43" s="65"/>
    </row>
    <row r="44" spans="2:22" x14ac:dyDescent="0.35">
      <c r="C44" s="44" t="s">
        <v>253</v>
      </c>
      <c r="D44" s="83"/>
      <c r="E44" s="83"/>
      <c r="F44" s="83"/>
      <c r="G44" s="57"/>
      <c r="H44" s="62">
        <v>17</v>
      </c>
      <c r="I44" s="63" t="s">
        <v>325</v>
      </c>
      <c r="J44" s="64"/>
      <c r="K44" s="64"/>
      <c r="L44" s="64"/>
      <c r="M44" s="64"/>
      <c r="N44" s="64"/>
      <c r="O44" s="64"/>
      <c r="P44" s="64"/>
      <c r="Q44" s="64"/>
      <c r="R44" s="64"/>
      <c r="S44" s="64"/>
      <c r="T44" s="64"/>
      <c r="U44" s="64"/>
      <c r="V44" s="65"/>
    </row>
    <row r="45" spans="2:22" x14ac:dyDescent="0.35">
      <c r="C45" s="44" t="s">
        <v>254</v>
      </c>
      <c r="D45" s="83"/>
      <c r="E45" s="83"/>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733A-622E-43FC-84EB-F016C454BB8B}">
  <sheetPr codeName="Sheet22"/>
  <dimension ref="A1:I69"/>
  <sheetViews>
    <sheetView workbookViewId="0"/>
  </sheetViews>
  <sheetFormatPr defaultRowHeight="14.5" x14ac:dyDescent="0.35"/>
  <cols>
    <col min="3" max="3" width="106.54296875" customWidth="1"/>
    <col min="4" max="4" width="30.54296875" bestFit="1" customWidth="1"/>
    <col min="5" max="5" width="16.81640625" customWidth="1"/>
    <col min="6" max="6" width="19.1796875" customWidth="1"/>
    <col min="7" max="7" width="15.54296875" customWidth="1"/>
    <col min="8" max="8" width="17.7265625" customWidth="1"/>
  </cols>
  <sheetData>
    <row r="1" spans="1:3" x14ac:dyDescent="0.35">
      <c r="A1" t="s">
        <v>406</v>
      </c>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405</v>
      </c>
    </row>
    <row r="18" spans="2:4" x14ac:dyDescent="0.35">
      <c r="C18" t="s">
        <v>181</v>
      </c>
      <c r="D18" s="51" t="s">
        <v>406</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129654000</v>
      </c>
      <c r="E36" s="82">
        <v>156566000</v>
      </c>
      <c r="F36" s="82">
        <v>165200000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52</v>
      </c>
      <c r="E39" s="83">
        <v>30</v>
      </c>
      <c r="F39" s="83">
        <v>12</v>
      </c>
      <c r="G39" s="101" t="s">
        <v>407</v>
      </c>
    </row>
    <row r="40" spans="2:9" x14ac:dyDescent="0.35">
      <c r="C40" s="12" t="s">
        <v>198</v>
      </c>
      <c r="D40" s="83">
        <v>52</v>
      </c>
      <c r="E40" s="83">
        <v>30</v>
      </c>
      <c r="F40" s="83">
        <v>12</v>
      </c>
      <c r="G40" s="101" t="s">
        <v>407</v>
      </c>
    </row>
    <row r="41" spans="2:9" x14ac:dyDescent="0.35">
      <c r="C41" s="12" t="s">
        <v>199</v>
      </c>
      <c r="D41" s="83">
        <v>1.12E-2</v>
      </c>
      <c r="E41" s="83">
        <v>1.0800000000000001E-2</v>
      </c>
      <c r="F41" s="83">
        <v>1.09E-2</v>
      </c>
      <c r="G41" s="101" t="s">
        <v>408</v>
      </c>
    </row>
    <row r="42" spans="2:9" x14ac:dyDescent="0.35">
      <c r="C42" s="12" t="s">
        <v>200</v>
      </c>
      <c r="D42" s="83">
        <v>28196643.530000001</v>
      </c>
      <c r="E42" s="83">
        <v>16908542.079999998</v>
      </c>
      <c r="F42" s="83">
        <v>15804955.26</v>
      </c>
      <c r="G42" s="101" t="s">
        <v>409</v>
      </c>
    </row>
    <row r="43" spans="2:9" x14ac:dyDescent="0.35">
      <c r="C43" s="12" t="s">
        <v>201</v>
      </c>
      <c r="D43" s="83">
        <v>28196643.530000001</v>
      </c>
      <c r="E43" s="83">
        <v>28005621.68</v>
      </c>
      <c r="F43" s="83">
        <v>28890641.199999999</v>
      </c>
      <c r="G43" s="101" t="s">
        <v>410</v>
      </c>
    </row>
    <row r="44" spans="2:9" x14ac:dyDescent="0.35">
      <c r="C44" s="12" t="s">
        <v>202</v>
      </c>
      <c r="D44" s="83">
        <v>0</v>
      </c>
      <c r="E44" s="83">
        <v>0</v>
      </c>
      <c r="F44" s="83">
        <v>0</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2978E-4B36-4C1B-A381-BF0C42D9A6E7}">
  <sheetPr codeName="Sheet23"/>
  <dimension ref="A1:V120"/>
  <sheetViews>
    <sheetView topLeftCell="A7" workbookViewId="0">
      <selection activeCell="D27" sqref="D27"/>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t="s">
        <v>406</v>
      </c>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33</v>
      </c>
      <c r="E9" s="40"/>
      <c r="F9" s="40"/>
      <c r="G9" s="40"/>
      <c r="H9" s="40"/>
    </row>
    <row r="10" spans="1:8" x14ac:dyDescent="0.35">
      <c r="B10" s="40"/>
      <c r="C10" s="42" t="s">
        <v>226</v>
      </c>
      <c r="D10" s="47">
        <v>6</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100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0</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0</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622-ED15-43C9-A7EA-0EC554E927FB}">
  <sheetPr codeName="Sheet24"/>
  <dimension ref="A1:I69"/>
  <sheetViews>
    <sheetView topLeftCell="A38" workbookViewId="0">
      <selection activeCell="F67" sqref="F67"/>
    </sheetView>
  </sheetViews>
  <sheetFormatPr defaultRowHeight="14.5" x14ac:dyDescent="0.35"/>
  <cols>
    <col min="3" max="3" width="106.54296875" customWidth="1"/>
    <col min="4" max="4" width="32.26953125" bestFit="1" customWidth="1"/>
    <col min="5" max="5" width="16.81640625" customWidth="1"/>
    <col min="6" max="6" width="19.1796875" customWidth="1"/>
    <col min="7" max="7" width="15.54296875" customWidth="1"/>
    <col min="8" max="8" width="17.7265625" customWidth="1"/>
  </cols>
  <sheetData>
    <row r="1" spans="1:3" x14ac:dyDescent="0.35">
      <c r="A1" s="116" t="s">
        <v>418</v>
      </c>
      <c r="B1" s="116"/>
    </row>
    <row r="3" spans="1:3" x14ac:dyDescent="0.35">
      <c r="B3" s="5" t="s">
        <v>173</v>
      </c>
    </row>
    <row r="4" spans="1:3" ht="58" x14ac:dyDescent="0.35">
      <c r="B4" s="33" t="s">
        <v>174</v>
      </c>
      <c r="C4" s="12" t="s">
        <v>177</v>
      </c>
    </row>
    <row r="5" spans="1:3" x14ac:dyDescent="0.35">
      <c r="C5" s="12"/>
    </row>
    <row r="6" spans="1:3" x14ac:dyDescent="0.35">
      <c r="C6" s="12" t="s">
        <v>175</v>
      </c>
    </row>
    <row r="7" spans="1:3" x14ac:dyDescent="0.35">
      <c r="C7" s="12"/>
    </row>
    <row r="8" spans="1:3" ht="43.5" x14ac:dyDescent="0.35">
      <c r="C8" s="12" t="s">
        <v>176</v>
      </c>
    </row>
    <row r="9" spans="1:3" x14ac:dyDescent="0.35">
      <c r="C9" s="12"/>
    </row>
    <row r="10" spans="1:3" x14ac:dyDescent="0.35">
      <c r="C10" s="12"/>
    </row>
    <row r="11" spans="1:3" x14ac:dyDescent="0.35">
      <c r="C11" s="12"/>
    </row>
    <row r="12" spans="1:3" ht="18.5" x14ac:dyDescent="0.45">
      <c r="B12" s="7" t="s">
        <v>178</v>
      </c>
      <c r="C12" s="12"/>
    </row>
    <row r="13" spans="1:3" x14ac:dyDescent="0.35">
      <c r="C13" t="s">
        <v>179</v>
      </c>
    </row>
    <row r="15" spans="1:3" x14ac:dyDescent="0.35">
      <c r="B15" s="35" t="s">
        <v>180</v>
      </c>
      <c r="C15" s="12"/>
    </row>
    <row r="16" spans="1:3" x14ac:dyDescent="0.35">
      <c r="B16" s="5"/>
      <c r="C16" s="12"/>
    </row>
    <row r="17" spans="2:4" x14ac:dyDescent="0.35">
      <c r="B17">
        <v>51</v>
      </c>
      <c r="C17" t="s">
        <v>183</v>
      </c>
      <c r="D17" s="51" t="s">
        <v>416</v>
      </c>
    </row>
    <row r="18" spans="2:4" x14ac:dyDescent="0.35">
      <c r="C18" t="s">
        <v>181</v>
      </c>
      <c r="D18" s="51" t="s">
        <v>418</v>
      </c>
    </row>
    <row r="20" spans="2:4" x14ac:dyDescent="0.35">
      <c r="B20">
        <v>52</v>
      </c>
      <c r="C20" t="s">
        <v>305</v>
      </c>
      <c r="D20" s="51" t="s">
        <v>152</v>
      </c>
    </row>
    <row r="21" spans="2:4" x14ac:dyDescent="0.35">
      <c r="D21" s="19"/>
    </row>
    <row r="22" spans="2:4" x14ac:dyDescent="0.35">
      <c r="B22">
        <v>53</v>
      </c>
      <c r="C22" t="s">
        <v>184</v>
      </c>
      <c r="D22" s="51" t="s">
        <v>388</v>
      </c>
    </row>
    <row r="23" spans="2:4" x14ac:dyDescent="0.35">
      <c r="D23" s="19"/>
    </row>
    <row r="24" spans="2:4" x14ac:dyDescent="0.35">
      <c r="B24">
        <v>54</v>
      </c>
      <c r="C24" t="s">
        <v>185</v>
      </c>
      <c r="D24" s="51" t="s">
        <v>153</v>
      </c>
    </row>
    <row r="25" spans="2:4" ht="29" x14ac:dyDescent="0.35">
      <c r="C25" s="12" t="s">
        <v>182</v>
      </c>
      <c r="D25" s="19"/>
    </row>
    <row r="26" spans="2:4" x14ac:dyDescent="0.35">
      <c r="C26" s="34" t="s">
        <v>186</v>
      </c>
      <c r="D26" s="51" t="s">
        <v>153</v>
      </c>
    </row>
    <row r="27" spans="2:4" x14ac:dyDescent="0.35">
      <c r="C27" s="34" t="s">
        <v>187</v>
      </c>
      <c r="D27" s="51" t="s">
        <v>153</v>
      </c>
    </row>
    <row r="28" spans="2:4" x14ac:dyDescent="0.35">
      <c r="C28" s="34" t="s">
        <v>188</v>
      </c>
      <c r="D28" s="51" t="s">
        <v>153</v>
      </c>
    </row>
    <row r="29" spans="2:4" x14ac:dyDescent="0.35">
      <c r="C29" s="34" t="s">
        <v>189</v>
      </c>
      <c r="D29" s="51" t="s">
        <v>153</v>
      </c>
    </row>
    <row r="30" spans="2:4" x14ac:dyDescent="0.35">
      <c r="C30" s="12"/>
      <c r="D30" s="19"/>
    </row>
    <row r="31" spans="2:4" x14ac:dyDescent="0.35">
      <c r="C31" s="12"/>
    </row>
    <row r="32" spans="2:4" x14ac:dyDescent="0.35">
      <c r="B32" s="35" t="s">
        <v>190</v>
      </c>
      <c r="C32" s="12"/>
    </row>
    <row r="33" spans="2:9" x14ac:dyDescent="0.35">
      <c r="B33" s="5"/>
      <c r="C33" s="12"/>
    </row>
    <row r="34" spans="2:9" x14ac:dyDescent="0.35">
      <c r="B34">
        <v>55</v>
      </c>
      <c r="C34" s="10" t="s">
        <v>203</v>
      </c>
    </row>
    <row r="35" spans="2:9" x14ac:dyDescent="0.35">
      <c r="C35" s="12"/>
      <c r="D35" s="2" t="s">
        <v>191</v>
      </c>
      <c r="E35" s="2" t="s">
        <v>192</v>
      </c>
      <c r="F35" s="2" t="s">
        <v>193</v>
      </c>
    </row>
    <row r="36" spans="2:9" x14ac:dyDescent="0.35">
      <c r="C36" s="12" t="s">
        <v>194</v>
      </c>
      <c r="D36" s="82">
        <v>0</v>
      </c>
      <c r="E36" s="82">
        <v>0</v>
      </c>
      <c r="F36" s="82">
        <v>20001000</v>
      </c>
      <c r="G36" s="77"/>
      <c r="H36" s="77"/>
      <c r="I36" s="77"/>
    </row>
    <row r="37" spans="2:9" ht="29" x14ac:dyDescent="0.35">
      <c r="C37" s="12" t="s">
        <v>195</v>
      </c>
      <c r="D37" s="47" t="s">
        <v>388</v>
      </c>
      <c r="E37" s="47" t="s">
        <v>388</v>
      </c>
      <c r="F37" s="47" t="s">
        <v>388</v>
      </c>
    </row>
    <row r="38" spans="2:9" ht="29" x14ac:dyDescent="0.35">
      <c r="C38" s="12" t="s">
        <v>196</v>
      </c>
      <c r="D38" s="47" t="s">
        <v>388</v>
      </c>
      <c r="E38" s="47" t="s">
        <v>388</v>
      </c>
      <c r="F38" s="47" t="s">
        <v>388</v>
      </c>
    </row>
    <row r="39" spans="2:9" x14ac:dyDescent="0.35">
      <c r="C39" s="12" t="s">
        <v>197</v>
      </c>
      <c r="D39" s="83">
        <v>0</v>
      </c>
      <c r="E39" s="83">
        <v>0</v>
      </c>
      <c r="F39" s="83">
        <v>373</v>
      </c>
      <c r="G39" s="101" t="s">
        <v>407</v>
      </c>
    </row>
    <row r="40" spans="2:9" x14ac:dyDescent="0.35">
      <c r="C40" s="12" t="s">
        <v>198</v>
      </c>
      <c r="D40" s="83">
        <v>0</v>
      </c>
      <c r="E40" s="83">
        <v>0</v>
      </c>
      <c r="F40" s="83">
        <v>373</v>
      </c>
      <c r="G40" s="101" t="s">
        <v>407</v>
      </c>
    </row>
    <row r="41" spans="2:9" x14ac:dyDescent="0.35">
      <c r="C41" s="12" t="s">
        <v>199</v>
      </c>
      <c r="D41" s="83">
        <v>0</v>
      </c>
      <c r="E41" s="83">
        <v>0</v>
      </c>
      <c r="F41" s="83">
        <v>1.3100000000000001E-2</v>
      </c>
      <c r="G41" s="101" t="s">
        <v>408</v>
      </c>
    </row>
    <row r="42" spans="2:9" x14ac:dyDescent="0.35">
      <c r="C42" s="12" t="s">
        <v>200</v>
      </c>
      <c r="D42" s="83">
        <v>0</v>
      </c>
      <c r="E42" s="83">
        <v>0</v>
      </c>
      <c r="F42" s="83">
        <v>116771.84</v>
      </c>
      <c r="G42" s="101" t="s">
        <v>409</v>
      </c>
    </row>
    <row r="43" spans="2:9" x14ac:dyDescent="0.35">
      <c r="C43" s="12" t="s">
        <v>201</v>
      </c>
      <c r="D43" s="83">
        <v>0</v>
      </c>
      <c r="E43" s="83">
        <v>0</v>
      </c>
      <c r="F43" s="83">
        <v>248000</v>
      </c>
      <c r="G43" s="101" t="s">
        <v>410</v>
      </c>
    </row>
    <row r="44" spans="2:9" x14ac:dyDescent="0.35">
      <c r="C44" s="12" t="s">
        <v>202</v>
      </c>
      <c r="D44" s="83">
        <v>0</v>
      </c>
      <c r="E44" s="83">
        <v>0</v>
      </c>
      <c r="F44" s="83">
        <v>0</v>
      </c>
      <c r="H44" t="s">
        <v>417</v>
      </c>
    </row>
    <row r="48" spans="2:9" x14ac:dyDescent="0.35">
      <c r="B48" s="35" t="s">
        <v>204</v>
      </c>
    </row>
    <row r="49" spans="2:8" x14ac:dyDescent="0.35">
      <c r="B49" s="35"/>
    </row>
    <row r="50" spans="2:8" ht="29" x14ac:dyDescent="0.35">
      <c r="B50">
        <v>56</v>
      </c>
      <c r="C50" s="12" t="s">
        <v>208</v>
      </c>
      <c r="D50" s="47" t="s">
        <v>153</v>
      </c>
    </row>
    <row r="51" spans="2:8" ht="58" x14ac:dyDescent="0.35">
      <c r="C51" s="12" t="s">
        <v>209</v>
      </c>
    </row>
    <row r="52" spans="2:8" ht="61.5" customHeight="1" x14ac:dyDescent="0.35">
      <c r="C52" s="12" t="s">
        <v>210</v>
      </c>
    </row>
    <row r="53" spans="2:8" ht="29" x14ac:dyDescent="0.35">
      <c r="C53" s="12" t="s">
        <v>211</v>
      </c>
    </row>
    <row r="55" spans="2:8" ht="29" x14ac:dyDescent="0.35">
      <c r="D55" s="36" t="s">
        <v>212</v>
      </c>
      <c r="E55" s="36" t="s">
        <v>213</v>
      </c>
      <c r="F55" s="36" t="s">
        <v>214</v>
      </c>
      <c r="G55" s="36" t="s">
        <v>215</v>
      </c>
      <c r="H55" s="36" t="s">
        <v>205</v>
      </c>
    </row>
    <row r="56" spans="2:8" x14ac:dyDescent="0.35">
      <c r="C56" s="5" t="s">
        <v>206</v>
      </c>
    </row>
    <row r="57" spans="2:8" x14ac:dyDescent="0.35">
      <c r="C57" s="37" t="s">
        <v>217</v>
      </c>
      <c r="D57" s="43"/>
      <c r="E57" s="43"/>
      <c r="F57" s="43"/>
      <c r="G57" s="43"/>
      <c r="H57" s="43"/>
    </row>
    <row r="58" spans="2:8" x14ac:dyDescent="0.35">
      <c r="C58" s="37" t="s">
        <v>218</v>
      </c>
      <c r="D58" s="43"/>
      <c r="E58" s="43"/>
      <c r="F58" s="43"/>
      <c r="G58" s="43"/>
      <c r="H58" s="43"/>
    </row>
    <row r="59" spans="2:8" x14ac:dyDescent="0.35">
      <c r="C59" s="37" t="s">
        <v>219</v>
      </c>
      <c r="D59" s="43"/>
      <c r="E59" s="43"/>
      <c r="F59" s="43"/>
      <c r="G59" s="43"/>
      <c r="H59" s="43"/>
    </row>
    <row r="60" spans="2:8" x14ac:dyDescent="0.35">
      <c r="C60" s="37" t="s">
        <v>220</v>
      </c>
      <c r="D60" s="43"/>
      <c r="E60" s="43"/>
      <c r="F60" s="43"/>
      <c r="G60" s="43"/>
      <c r="H60" s="43"/>
    </row>
    <row r="61" spans="2:8" x14ac:dyDescent="0.35">
      <c r="C61" s="37"/>
    </row>
    <row r="62" spans="2:8" x14ac:dyDescent="0.35">
      <c r="C62" s="5" t="s">
        <v>207</v>
      </c>
    </row>
    <row r="63" spans="2:8" x14ac:dyDescent="0.35">
      <c r="C63" s="37" t="s">
        <v>217</v>
      </c>
      <c r="D63" s="43"/>
      <c r="E63" s="43"/>
      <c r="F63" s="43"/>
      <c r="G63" s="43"/>
      <c r="H63" s="43"/>
    </row>
    <row r="64" spans="2:8" x14ac:dyDescent="0.35">
      <c r="C64" s="37" t="s">
        <v>221</v>
      </c>
      <c r="D64" s="43"/>
      <c r="E64" s="43"/>
      <c r="F64" s="43"/>
      <c r="G64" s="43"/>
      <c r="H64" s="43"/>
    </row>
    <row r="65" spans="2:8" x14ac:dyDescent="0.35">
      <c r="C65" s="37" t="s">
        <v>222</v>
      </c>
      <c r="D65" s="43"/>
      <c r="E65" s="43"/>
      <c r="F65" s="43"/>
      <c r="G65" s="43"/>
      <c r="H65" s="43"/>
    </row>
    <row r="66" spans="2:8" x14ac:dyDescent="0.35">
      <c r="C66" s="37" t="s">
        <v>223</v>
      </c>
      <c r="D66" s="43"/>
      <c r="E66" s="43"/>
      <c r="F66" s="43"/>
      <c r="G66" s="43"/>
      <c r="H66" s="43"/>
    </row>
    <row r="68" spans="2:8" x14ac:dyDescent="0.35">
      <c r="B68">
        <v>57</v>
      </c>
      <c r="C68" t="s">
        <v>224</v>
      </c>
      <c r="D68" s="47" t="s">
        <v>153</v>
      </c>
    </row>
    <row r="69" spans="2:8" ht="29" x14ac:dyDescent="0.35">
      <c r="C69" s="12" t="s">
        <v>225</v>
      </c>
      <c r="D69" s="43"/>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F1124-D1CD-4F1A-B832-51AA20F16488}">
  <sheetPr codeName="Sheet25"/>
  <dimension ref="A1:V120"/>
  <sheetViews>
    <sheetView topLeftCell="A11" workbookViewId="0">
      <selection activeCell="F32" sqref="F32"/>
    </sheetView>
  </sheetViews>
  <sheetFormatPr defaultRowHeight="14.5" x14ac:dyDescent="0.35"/>
  <cols>
    <col min="3" max="3" width="96.453125" customWidth="1"/>
    <col min="4" max="6" width="18.81640625" customWidth="1"/>
    <col min="7" max="7" width="45.54296875" customWidth="1"/>
    <col min="12" max="12" width="3.7265625" customWidth="1"/>
  </cols>
  <sheetData>
    <row r="1" spans="1:8" x14ac:dyDescent="0.35">
      <c r="A1" s="116" t="s">
        <v>418</v>
      </c>
      <c r="B1" s="116"/>
    </row>
    <row r="4" spans="1:8" x14ac:dyDescent="0.35">
      <c r="B4" t="s">
        <v>216</v>
      </c>
    </row>
    <row r="5" spans="1:8" x14ac:dyDescent="0.35">
      <c r="B5" s="40">
        <v>58</v>
      </c>
      <c r="C5" s="12" t="s">
        <v>236</v>
      </c>
      <c r="D5" s="47" t="s">
        <v>388</v>
      </c>
    </row>
    <row r="6" spans="1:8" x14ac:dyDescent="0.35">
      <c r="B6" s="40"/>
      <c r="C6" s="12"/>
      <c r="D6" s="48"/>
    </row>
    <row r="7" spans="1:8" x14ac:dyDescent="0.35">
      <c r="B7" s="40">
        <v>59</v>
      </c>
      <c r="C7" s="12" t="s">
        <v>237</v>
      </c>
      <c r="D7" s="48"/>
      <c r="E7" s="40"/>
      <c r="F7" s="40"/>
      <c r="G7" s="40"/>
      <c r="H7" s="40"/>
    </row>
    <row r="8" spans="1:8" ht="29" x14ac:dyDescent="0.35">
      <c r="B8" s="40"/>
      <c r="C8" s="12" t="s">
        <v>244</v>
      </c>
      <c r="D8" s="48"/>
      <c r="E8" s="40"/>
      <c r="F8" s="40"/>
      <c r="G8" s="40"/>
      <c r="H8" s="40"/>
    </row>
    <row r="9" spans="1:8" ht="29" x14ac:dyDescent="0.35">
      <c r="B9" s="40"/>
      <c r="C9" s="42" t="s">
        <v>306</v>
      </c>
      <c r="D9" s="47">
        <v>100</v>
      </c>
      <c r="E9" s="40"/>
      <c r="F9" s="40"/>
      <c r="G9" s="40"/>
      <c r="H9" s="40"/>
    </row>
    <row r="10" spans="1:8" x14ac:dyDescent="0.35">
      <c r="B10" s="40"/>
      <c r="C10" s="42" t="s">
        <v>226</v>
      </c>
      <c r="D10" s="47">
        <v>1</v>
      </c>
      <c r="E10" s="40"/>
      <c r="F10" s="40"/>
      <c r="G10" s="40"/>
      <c r="H10" s="40"/>
    </row>
    <row r="11" spans="1:8" x14ac:dyDescent="0.35">
      <c r="B11" s="40"/>
      <c r="C11" s="12"/>
      <c r="D11" s="48"/>
      <c r="E11" s="40"/>
      <c r="F11" s="40"/>
      <c r="G11" s="40"/>
      <c r="H11" s="40"/>
    </row>
    <row r="12" spans="1:8" ht="29" x14ac:dyDescent="0.35">
      <c r="B12" s="40">
        <v>60</v>
      </c>
      <c r="C12" s="12" t="s">
        <v>308</v>
      </c>
      <c r="D12" s="47">
        <v>0</v>
      </c>
      <c r="E12" s="40"/>
      <c r="F12" s="40"/>
      <c r="G12" s="40"/>
      <c r="H12" s="40"/>
    </row>
    <row r="13" spans="1:8" x14ac:dyDescent="0.35">
      <c r="B13" s="40"/>
      <c r="C13" s="12"/>
      <c r="D13" s="48"/>
      <c r="E13" s="40"/>
      <c r="F13" s="40"/>
      <c r="G13" s="40"/>
      <c r="H13" s="40"/>
    </row>
    <row r="14" spans="1:8" ht="29" x14ac:dyDescent="0.35">
      <c r="B14" s="40">
        <v>61</v>
      </c>
      <c r="C14" s="12" t="s">
        <v>243</v>
      </c>
      <c r="D14" s="48"/>
      <c r="E14" s="40"/>
    </row>
    <row r="15" spans="1:8" ht="43.5" x14ac:dyDescent="0.35">
      <c r="B15" s="40"/>
      <c r="C15" s="12" t="s">
        <v>238</v>
      </c>
      <c r="D15" s="48"/>
      <c r="E15" s="40"/>
    </row>
    <row r="16" spans="1:8" x14ac:dyDescent="0.35">
      <c r="B16" s="40"/>
      <c r="C16" s="12" t="s">
        <v>245</v>
      </c>
      <c r="D16" s="48"/>
      <c r="E16" s="40"/>
      <c r="F16" s="40"/>
      <c r="G16" s="40"/>
      <c r="H16" s="40"/>
    </row>
    <row r="17" spans="2:22" ht="43.5" x14ac:dyDescent="0.35">
      <c r="B17" s="40"/>
      <c r="C17" s="38" t="s">
        <v>309</v>
      </c>
      <c r="D17" s="47">
        <v>0</v>
      </c>
      <c r="E17" s="40"/>
      <c r="F17" s="40"/>
      <c r="G17" s="40"/>
      <c r="H17" s="40"/>
    </row>
    <row r="18" spans="2:22" ht="43.5" x14ac:dyDescent="0.35">
      <c r="B18" s="40"/>
      <c r="C18" s="38" t="s">
        <v>239</v>
      </c>
      <c r="D18" s="47">
        <v>0</v>
      </c>
      <c r="E18" s="40"/>
      <c r="F18" s="40"/>
      <c r="G18" s="40"/>
      <c r="H18" s="40"/>
    </row>
    <row r="19" spans="2:22" ht="29" x14ac:dyDescent="0.35">
      <c r="B19" s="40"/>
      <c r="C19" s="38" t="s">
        <v>228</v>
      </c>
      <c r="D19" s="47">
        <v>0</v>
      </c>
      <c r="E19" s="40"/>
      <c r="F19" s="40"/>
      <c r="G19" s="40"/>
      <c r="H19" s="40"/>
    </row>
    <row r="20" spans="2:22" ht="43.5" x14ac:dyDescent="0.35">
      <c r="B20" s="40"/>
      <c r="C20" s="38" t="s">
        <v>240</v>
      </c>
      <c r="D20" s="47">
        <v>0</v>
      </c>
      <c r="E20" s="40"/>
      <c r="F20" s="40"/>
      <c r="G20" s="40"/>
      <c r="H20" s="40"/>
    </row>
    <row r="21" spans="2:22" x14ac:dyDescent="0.35">
      <c r="B21" s="40"/>
      <c r="C21" s="12"/>
      <c r="D21" s="48"/>
      <c r="E21" s="40"/>
      <c r="F21" s="40"/>
      <c r="G21" s="40"/>
      <c r="H21" s="40"/>
    </row>
    <row r="22" spans="2:22" x14ac:dyDescent="0.35">
      <c r="B22" s="40">
        <v>62</v>
      </c>
      <c r="C22" s="12" t="s">
        <v>242</v>
      </c>
      <c r="D22" s="48"/>
      <c r="E22" s="40"/>
      <c r="F22" s="40"/>
      <c r="G22" s="40"/>
      <c r="H22" s="40"/>
    </row>
    <row r="23" spans="2:22" ht="87" x14ac:dyDescent="0.35">
      <c r="B23" s="40"/>
      <c r="C23" s="12" t="s">
        <v>241</v>
      </c>
      <c r="D23" s="48"/>
      <c r="E23" s="40"/>
    </row>
    <row r="24" spans="2:22" x14ac:dyDescent="0.35">
      <c r="C24" s="12"/>
      <c r="D24" s="48" t="s">
        <v>227</v>
      </c>
      <c r="E24" s="40"/>
      <c r="F24" s="40"/>
    </row>
    <row r="25" spans="2:22" x14ac:dyDescent="0.35">
      <c r="C25" s="39" t="s">
        <v>229</v>
      </c>
      <c r="D25" s="83">
        <v>0</v>
      </c>
      <c r="E25" s="40"/>
      <c r="F25" s="40"/>
    </row>
    <row r="26" spans="2:22" x14ac:dyDescent="0.35">
      <c r="C26" s="39" t="s">
        <v>230</v>
      </c>
      <c r="D26" s="83">
        <v>0</v>
      </c>
      <c r="E26" s="40"/>
      <c r="F26" s="40"/>
    </row>
    <row r="27" spans="2:22" x14ac:dyDescent="0.35">
      <c r="C27" s="39" t="s">
        <v>231</v>
      </c>
      <c r="D27" s="83">
        <v>0</v>
      </c>
      <c r="E27" s="40"/>
      <c r="F27" s="40"/>
      <c r="H27" s="71"/>
      <c r="I27" s="70" t="s">
        <v>345</v>
      </c>
      <c r="J27" s="72"/>
      <c r="K27" s="72"/>
      <c r="L27" s="72"/>
      <c r="M27" s="72"/>
      <c r="N27" s="72"/>
      <c r="O27" s="72"/>
      <c r="P27" s="72"/>
      <c r="Q27" s="72"/>
      <c r="R27" s="72"/>
      <c r="S27" s="72"/>
      <c r="T27" s="72"/>
      <c r="U27" s="72"/>
      <c r="V27" s="73"/>
    </row>
    <row r="28" spans="2:22" x14ac:dyDescent="0.35">
      <c r="C28" s="39" t="s">
        <v>232</v>
      </c>
      <c r="D28" s="83">
        <v>0</v>
      </c>
      <c r="E28" s="40"/>
      <c r="F28" s="40"/>
      <c r="H28" s="58">
        <v>1</v>
      </c>
      <c r="I28" s="59" t="s">
        <v>310</v>
      </c>
      <c r="J28" s="60"/>
      <c r="K28" s="60"/>
      <c r="L28" s="60"/>
      <c r="M28" s="60"/>
      <c r="N28" s="60"/>
      <c r="O28" s="60"/>
      <c r="P28" s="60"/>
      <c r="Q28" s="60"/>
      <c r="R28" s="60"/>
      <c r="S28" s="60"/>
      <c r="T28" s="60"/>
      <c r="U28" s="60"/>
      <c r="V28" s="61"/>
    </row>
    <row r="29" spans="2:22" x14ac:dyDescent="0.35">
      <c r="C29" s="39" t="s">
        <v>233</v>
      </c>
      <c r="D29" s="83">
        <v>25</v>
      </c>
      <c r="E29" s="40"/>
      <c r="F29" s="40"/>
      <c r="H29" s="62">
        <v>2</v>
      </c>
      <c r="I29" s="63" t="s">
        <v>311</v>
      </c>
      <c r="J29" s="64"/>
      <c r="K29" s="64"/>
      <c r="L29" s="64"/>
      <c r="M29" s="64"/>
      <c r="N29" s="64"/>
      <c r="O29" s="64"/>
      <c r="P29" s="64"/>
      <c r="Q29" s="64"/>
      <c r="R29" s="64"/>
      <c r="S29" s="64"/>
      <c r="T29" s="64"/>
      <c r="U29" s="64"/>
      <c r="V29" s="65"/>
    </row>
    <row r="30" spans="2:22" x14ac:dyDescent="0.35">
      <c r="C30" s="39" t="s">
        <v>234</v>
      </c>
      <c r="D30" s="83">
        <v>0</v>
      </c>
      <c r="E30" s="40"/>
      <c r="F30" s="40"/>
      <c r="H30" s="62">
        <v>3</v>
      </c>
      <c r="I30" s="63" t="s">
        <v>312</v>
      </c>
      <c r="J30" s="64"/>
      <c r="K30" s="64"/>
      <c r="L30" s="64"/>
      <c r="M30" s="64"/>
      <c r="N30" s="64"/>
      <c r="O30" s="64"/>
      <c r="P30" s="64"/>
      <c r="Q30" s="64"/>
      <c r="R30" s="64"/>
      <c r="S30" s="64"/>
      <c r="T30" s="64"/>
      <c r="U30" s="64"/>
      <c r="V30" s="65"/>
    </row>
    <row r="31" spans="2:22" x14ac:dyDescent="0.35">
      <c r="C31" s="39" t="s">
        <v>235</v>
      </c>
      <c r="D31" s="83">
        <v>75</v>
      </c>
      <c r="E31" s="40"/>
      <c r="F31" s="40"/>
      <c r="H31" s="62">
        <v>4</v>
      </c>
      <c r="I31" s="63" t="s">
        <v>313</v>
      </c>
      <c r="J31" s="64"/>
      <c r="K31" s="64"/>
      <c r="L31" s="64"/>
      <c r="M31" s="64"/>
      <c r="N31" s="64"/>
      <c r="O31" s="64"/>
      <c r="P31" s="64"/>
      <c r="Q31" s="64"/>
      <c r="R31" s="64"/>
      <c r="S31" s="64"/>
      <c r="T31" s="64"/>
      <c r="U31" s="64"/>
      <c r="V31" s="65"/>
    </row>
    <row r="32" spans="2:22" x14ac:dyDescent="0.35">
      <c r="E32" s="40"/>
      <c r="F32" s="40"/>
      <c r="H32" s="62">
        <v>5</v>
      </c>
      <c r="I32" s="63" t="s">
        <v>314</v>
      </c>
      <c r="J32" s="64"/>
      <c r="K32" s="64"/>
      <c r="L32" s="64"/>
      <c r="M32" s="64"/>
      <c r="N32" s="64"/>
      <c r="O32" s="64"/>
      <c r="P32" s="64"/>
      <c r="Q32" s="64"/>
      <c r="R32" s="64"/>
      <c r="S32" s="64"/>
      <c r="T32" s="64"/>
      <c r="U32" s="64"/>
      <c r="V32" s="65"/>
    </row>
    <row r="33" spans="2:22" x14ac:dyDescent="0.35">
      <c r="H33" s="62">
        <v>6</v>
      </c>
      <c r="I33" s="63" t="s">
        <v>315</v>
      </c>
      <c r="J33" s="64"/>
      <c r="K33" s="64"/>
      <c r="L33" s="64"/>
      <c r="M33" s="64"/>
      <c r="N33" s="64"/>
      <c r="O33" s="64"/>
      <c r="P33" s="64"/>
      <c r="Q33" s="64"/>
      <c r="R33" s="64"/>
      <c r="S33" s="64"/>
      <c r="T33" s="64"/>
      <c r="U33" s="64"/>
      <c r="V33" s="65"/>
    </row>
    <row r="34" spans="2:22" x14ac:dyDescent="0.35">
      <c r="B34" s="35" t="s">
        <v>246</v>
      </c>
      <c r="H34" s="62">
        <v>7</v>
      </c>
      <c r="I34" s="63" t="s">
        <v>316</v>
      </c>
      <c r="J34" s="64"/>
      <c r="K34" s="64"/>
      <c r="L34" s="64"/>
      <c r="M34" s="64"/>
      <c r="N34" s="64"/>
      <c r="O34" s="64"/>
      <c r="P34" s="64"/>
      <c r="Q34" s="64"/>
      <c r="R34" s="64"/>
      <c r="S34" s="64"/>
      <c r="T34" s="64"/>
      <c r="U34" s="64"/>
      <c r="V34" s="65"/>
    </row>
    <row r="35" spans="2:22" x14ac:dyDescent="0.35">
      <c r="B35" s="35"/>
      <c r="H35" s="62">
        <v>8</v>
      </c>
      <c r="I35" s="63" t="s">
        <v>317</v>
      </c>
      <c r="J35" s="64"/>
      <c r="K35" s="64"/>
      <c r="L35" s="64"/>
      <c r="M35" s="64"/>
      <c r="N35" s="64"/>
      <c r="O35" s="64"/>
      <c r="P35" s="64"/>
      <c r="Q35" s="64"/>
      <c r="R35" s="64"/>
      <c r="S35" s="64"/>
      <c r="T35" s="64"/>
      <c r="U35" s="64"/>
      <c r="V35" s="65"/>
    </row>
    <row r="36" spans="2:22" x14ac:dyDescent="0.35">
      <c r="B36">
        <v>63</v>
      </c>
      <c r="C36" t="s">
        <v>247</v>
      </c>
      <c r="H36" s="62">
        <v>9</v>
      </c>
      <c r="I36" s="63" t="s">
        <v>318</v>
      </c>
      <c r="J36" s="64"/>
      <c r="K36" s="64"/>
      <c r="L36" s="64"/>
      <c r="M36" s="64"/>
      <c r="N36" s="64"/>
      <c r="O36" s="64"/>
      <c r="P36" s="64"/>
      <c r="Q36" s="64"/>
      <c r="R36" s="64"/>
      <c r="S36" s="64"/>
      <c r="T36" s="64"/>
      <c r="U36" s="64"/>
      <c r="V36" s="65"/>
    </row>
    <row r="37" spans="2:22" x14ac:dyDescent="0.35">
      <c r="D37" t="s">
        <v>294</v>
      </c>
      <c r="E37" t="s">
        <v>295</v>
      </c>
      <c r="F37" t="s">
        <v>296</v>
      </c>
      <c r="H37" s="62">
        <v>10</v>
      </c>
      <c r="I37" s="63" t="s">
        <v>319</v>
      </c>
      <c r="J37" s="64"/>
      <c r="K37" s="64"/>
      <c r="L37" s="64"/>
      <c r="M37" s="64"/>
      <c r="N37" s="64"/>
      <c r="O37" s="64"/>
      <c r="P37" s="64"/>
      <c r="Q37" s="64"/>
      <c r="R37" s="64"/>
      <c r="S37" s="64"/>
      <c r="T37" s="64"/>
      <c r="U37" s="64"/>
      <c r="V37" s="65"/>
    </row>
    <row r="38" spans="2:22" x14ac:dyDescent="0.35">
      <c r="C38" s="41" t="s">
        <v>257</v>
      </c>
      <c r="D38" s="102"/>
      <c r="E38" s="102"/>
      <c r="F38" s="83"/>
      <c r="G38" s="103" t="s">
        <v>412</v>
      </c>
      <c r="H38" s="62">
        <v>11</v>
      </c>
      <c r="I38" s="63" t="s">
        <v>320</v>
      </c>
      <c r="J38" s="64"/>
      <c r="K38" s="64"/>
      <c r="L38" s="64"/>
      <c r="M38" s="64"/>
      <c r="N38" s="64"/>
      <c r="O38" s="64"/>
      <c r="P38" s="64"/>
      <c r="Q38" s="64"/>
      <c r="R38" s="64"/>
      <c r="S38" s="64"/>
      <c r="T38" s="64"/>
      <c r="U38" s="64"/>
      <c r="V38" s="65"/>
    </row>
    <row r="39" spans="2:22" x14ac:dyDescent="0.35">
      <c r="C39" s="41" t="s">
        <v>248</v>
      </c>
      <c r="D39" s="102"/>
      <c r="E39" s="102"/>
      <c r="F39" s="83"/>
      <c r="G39" s="57"/>
      <c r="H39" s="62">
        <v>12</v>
      </c>
      <c r="I39" s="63" t="s">
        <v>321</v>
      </c>
      <c r="J39" s="64"/>
      <c r="K39" s="64"/>
      <c r="L39" s="64"/>
      <c r="M39" s="64"/>
      <c r="N39" s="64"/>
      <c r="O39" s="64"/>
      <c r="P39" s="64"/>
      <c r="Q39" s="64"/>
      <c r="R39" s="64"/>
      <c r="S39" s="64"/>
      <c r="T39" s="64"/>
      <c r="U39" s="64"/>
      <c r="V39" s="65"/>
    </row>
    <row r="40" spans="2:22" x14ac:dyDescent="0.35">
      <c r="C40" s="41" t="s">
        <v>249</v>
      </c>
      <c r="D40" s="102"/>
      <c r="E40" s="102"/>
      <c r="F40" s="83"/>
      <c r="G40" s="57"/>
      <c r="H40" s="62">
        <v>13</v>
      </c>
      <c r="I40" s="63" t="s">
        <v>322</v>
      </c>
      <c r="J40" s="64"/>
      <c r="K40" s="64"/>
      <c r="L40" s="64"/>
      <c r="M40" s="64"/>
      <c r="N40" s="64"/>
      <c r="O40" s="64"/>
      <c r="P40" s="64"/>
      <c r="Q40" s="64"/>
      <c r="R40" s="64"/>
      <c r="S40" s="64"/>
      <c r="T40" s="64"/>
      <c r="U40" s="64"/>
      <c r="V40" s="65"/>
    </row>
    <row r="41" spans="2:22" x14ac:dyDescent="0.35">
      <c r="C41" s="41" t="s">
        <v>250</v>
      </c>
      <c r="D41" s="102"/>
      <c r="E41" s="102"/>
      <c r="F41" s="83"/>
      <c r="G41" s="57"/>
      <c r="H41" s="62">
        <v>14</v>
      </c>
      <c r="I41" s="63" t="s">
        <v>323</v>
      </c>
      <c r="J41" s="64"/>
      <c r="K41" s="64"/>
      <c r="L41" s="64"/>
      <c r="M41" s="64"/>
      <c r="N41" s="64"/>
      <c r="O41" s="64"/>
      <c r="P41" s="64"/>
      <c r="Q41" s="64"/>
      <c r="R41" s="64"/>
      <c r="S41" s="64"/>
      <c r="T41" s="64"/>
      <c r="U41" s="64"/>
      <c r="V41" s="65"/>
    </row>
    <row r="42" spans="2:22" x14ac:dyDescent="0.35">
      <c r="C42" s="41" t="s">
        <v>251</v>
      </c>
      <c r="D42" s="102"/>
      <c r="E42" s="102"/>
      <c r="F42" s="83"/>
      <c r="G42" s="57"/>
      <c r="H42" s="62">
        <v>15</v>
      </c>
      <c r="I42" s="63" t="s">
        <v>323</v>
      </c>
      <c r="J42" s="64"/>
      <c r="K42" s="64"/>
      <c r="L42" s="64"/>
      <c r="M42" s="64"/>
      <c r="N42" s="64"/>
      <c r="O42" s="64"/>
      <c r="P42" s="64"/>
      <c r="Q42" s="64"/>
      <c r="R42" s="64"/>
      <c r="S42" s="64"/>
      <c r="T42" s="64"/>
      <c r="U42" s="64"/>
      <c r="V42" s="65"/>
    </row>
    <row r="43" spans="2:22" x14ac:dyDescent="0.35">
      <c r="C43" s="44" t="s">
        <v>252</v>
      </c>
      <c r="D43" s="102"/>
      <c r="E43" s="102"/>
      <c r="F43" s="83"/>
      <c r="G43" s="57"/>
      <c r="H43" s="62">
        <v>16</v>
      </c>
      <c r="I43" s="63" t="s">
        <v>324</v>
      </c>
      <c r="J43" s="64"/>
      <c r="K43" s="64"/>
      <c r="L43" s="64"/>
      <c r="M43" s="64"/>
      <c r="N43" s="64"/>
      <c r="O43" s="64"/>
      <c r="P43" s="64"/>
      <c r="Q43" s="64"/>
      <c r="R43" s="64"/>
      <c r="S43" s="64"/>
      <c r="T43" s="64"/>
      <c r="U43" s="64"/>
      <c r="V43" s="65"/>
    </row>
    <row r="44" spans="2:22" x14ac:dyDescent="0.35">
      <c r="C44" s="44" t="s">
        <v>253</v>
      </c>
      <c r="D44" s="102"/>
      <c r="E44" s="102"/>
      <c r="F44" s="83"/>
      <c r="G44" s="57"/>
      <c r="H44" s="62">
        <v>17</v>
      </c>
      <c r="I44" s="63" t="s">
        <v>325</v>
      </c>
      <c r="J44" s="64"/>
      <c r="K44" s="64"/>
      <c r="L44" s="64"/>
      <c r="M44" s="64"/>
      <c r="N44" s="64"/>
      <c r="O44" s="64"/>
      <c r="P44" s="64"/>
      <c r="Q44" s="64"/>
      <c r="R44" s="64"/>
      <c r="S44" s="64"/>
      <c r="T44" s="64"/>
      <c r="U44" s="64"/>
      <c r="V44" s="65"/>
    </row>
    <row r="45" spans="2:22" x14ac:dyDescent="0.35">
      <c r="C45" s="44" t="s">
        <v>254</v>
      </c>
      <c r="D45" s="102"/>
      <c r="E45" s="102"/>
      <c r="F45" s="83"/>
      <c r="G45" s="57"/>
      <c r="H45" s="62">
        <v>18</v>
      </c>
      <c r="I45" s="63" t="s">
        <v>326</v>
      </c>
      <c r="J45" s="64"/>
      <c r="K45" s="64"/>
      <c r="L45" s="64"/>
      <c r="M45" s="64"/>
      <c r="N45" s="64"/>
      <c r="O45" s="64"/>
      <c r="P45" s="64"/>
      <c r="Q45" s="64"/>
      <c r="R45" s="64"/>
      <c r="S45" s="64"/>
      <c r="T45" s="64"/>
      <c r="U45" s="64"/>
      <c r="V45" s="65"/>
    </row>
    <row r="46" spans="2:22" x14ac:dyDescent="0.35">
      <c r="C46" s="12"/>
      <c r="D46" s="48"/>
      <c r="E46" s="48"/>
      <c r="F46" s="48"/>
      <c r="G46" s="40"/>
      <c r="H46" s="62">
        <v>19</v>
      </c>
      <c r="I46" s="63" t="s">
        <v>327</v>
      </c>
      <c r="J46" s="64"/>
      <c r="K46" s="64"/>
      <c r="L46" s="64"/>
      <c r="M46" s="64"/>
      <c r="N46" s="64"/>
      <c r="O46" s="64"/>
      <c r="P46" s="64"/>
      <c r="Q46" s="64"/>
      <c r="R46" s="64"/>
      <c r="S46" s="64"/>
      <c r="T46" s="64"/>
      <c r="U46" s="64"/>
      <c r="V46" s="65"/>
    </row>
    <row r="47" spans="2:22" x14ac:dyDescent="0.35">
      <c r="C47" s="41" t="s">
        <v>255</v>
      </c>
      <c r="D47" s="48"/>
      <c r="E47" s="48"/>
      <c r="F47" s="48"/>
      <c r="G47" s="40"/>
      <c r="H47" s="66">
        <v>20</v>
      </c>
      <c r="I47" s="67" t="s">
        <v>328</v>
      </c>
      <c r="J47" s="68"/>
      <c r="K47" s="68"/>
      <c r="L47" s="68"/>
      <c r="M47" s="68"/>
      <c r="N47" s="68"/>
      <c r="O47" s="68"/>
      <c r="P47" s="68"/>
      <c r="Q47" s="68"/>
      <c r="R47" s="68"/>
      <c r="S47" s="68"/>
      <c r="T47" s="68"/>
      <c r="U47" s="68"/>
      <c r="V47" s="69"/>
    </row>
    <row r="48" spans="2:22" ht="145.5" customHeight="1" x14ac:dyDescent="0.35">
      <c r="C48" s="41" t="s">
        <v>256</v>
      </c>
      <c r="D48" s="84" t="s">
        <v>344</v>
      </c>
      <c r="E48" s="84"/>
      <c r="F48" s="84"/>
      <c r="G48" s="46"/>
    </row>
    <row r="49" spans="3:17" x14ac:dyDescent="0.35">
      <c r="C49" s="12"/>
      <c r="D49" s="36"/>
      <c r="E49" s="36"/>
      <c r="F49" s="36"/>
      <c r="G49" s="40"/>
    </row>
    <row r="50" spans="3:17" ht="58" x14ac:dyDescent="0.35">
      <c r="C50" s="41" t="s">
        <v>258</v>
      </c>
      <c r="D50" s="36"/>
      <c r="E50" s="36"/>
      <c r="F50" s="36"/>
      <c r="G50" s="40"/>
    </row>
    <row r="51" spans="3:17" ht="29" x14ac:dyDescent="0.35">
      <c r="C51" s="41" t="s">
        <v>259</v>
      </c>
      <c r="D51" s="36"/>
      <c r="E51" s="36"/>
      <c r="F51" s="36"/>
      <c r="G51" s="40"/>
    </row>
    <row r="52" spans="3:17" x14ac:dyDescent="0.35">
      <c r="C52" s="41"/>
      <c r="D52" s="36"/>
      <c r="E52" s="36"/>
      <c r="F52" s="36"/>
      <c r="H52" s="40"/>
      <c r="I52" s="40"/>
    </row>
    <row r="53" spans="3:17" x14ac:dyDescent="0.35">
      <c r="C53" s="44" t="s">
        <v>260</v>
      </c>
      <c r="D53" s="84" t="s">
        <v>339</v>
      </c>
      <c r="E53" s="84" t="s">
        <v>339</v>
      </c>
      <c r="F53" s="84" t="s">
        <v>339</v>
      </c>
      <c r="G53" s="55" t="s">
        <v>342</v>
      </c>
      <c r="H53" s="40"/>
      <c r="I53" s="40"/>
    </row>
    <row r="54" spans="3:17" x14ac:dyDescent="0.35">
      <c r="C54" s="44" t="s">
        <v>261</v>
      </c>
      <c r="D54" s="84" t="s">
        <v>340</v>
      </c>
      <c r="E54" s="84" t="s">
        <v>338</v>
      </c>
      <c r="F54" s="85" t="s">
        <v>338</v>
      </c>
      <c r="G54" s="52" t="s">
        <v>329</v>
      </c>
      <c r="H54" s="40"/>
      <c r="I54" s="40"/>
    </row>
    <row r="55" spans="3:17" x14ac:dyDescent="0.35">
      <c r="C55" s="44" t="s">
        <v>262</v>
      </c>
      <c r="D55" s="84" t="s">
        <v>339</v>
      </c>
      <c r="E55" s="84" t="s">
        <v>339</v>
      </c>
      <c r="F55" s="85" t="s">
        <v>339</v>
      </c>
      <c r="G55" s="53" t="s">
        <v>330</v>
      </c>
      <c r="H55" s="40"/>
      <c r="I55" s="40"/>
    </row>
    <row r="56" spans="3:17" x14ac:dyDescent="0.35">
      <c r="C56" s="44" t="s">
        <v>263</v>
      </c>
      <c r="D56" s="83" t="e">
        <f>NA()</f>
        <v>#N/A</v>
      </c>
      <c r="E56" s="83" t="e">
        <f>NA()</f>
        <v>#N/A</v>
      </c>
      <c r="F56" s="86" t="e">
        <f>NA()</f>
        <v>#N/A</v>
      </c>
      <c r="G56" s="53" t="s">
        <v>331</v>
      </c>
      <c r="H56" s="40"/>
      <c r="I56" s="40"/>
    </row>
    <row r="57" spans="3:17" x14ac:dyDescent="0.35">
      <c r="C57" s="44" t="s">
        <v>264</v>
      </c>
      <c r="D57" s="84" t="s">
        <v>340</v>
      </c>
      <c r="E57" s="84" t="s">
        <v>338</v>
      </c>
      <c r="F57" s="85" t="s">
        <v>338</v>
      </c>
      <c r="G57" s="53" t="s">
        <v>332</v>
      </c>
      <c r="H57" s="40"/>
      <c r="I57" s="40"/>
    </row>
    <row r="58" spans="3:17" x14ac:dyDescent="0.35">
      <c r="C58" s="44" t="s">
        <v>265</v>
      </c>
      <c r="D58" s="84" t="s">
        <v>340</v>
      </c>
      <c r="E58" s="84" t="s">
        <v>338</v>
      </c>
      <c r="F58" s="85" t="s">
        <v>338</v>
      </c>
      <c r="G58" s="53" t="s">
        <v>333</v>
      </c>
      <c r="H58" s="40"/>
      <c r="I58" s="40"/>
    </row>
    <row r="59" spans="3:17" x14ac:dyDescent="0.35">
      <c r="C59" s="44" t="s">
        <v>266</v>
      </c>
      <c r="D59" s="84" t="s">
        <v>339</v>
      </c>
      <c r="E59" s="84" t="s">
        <v>339</v>
      </c>
      <c r="F59" s="85" t="s">
        <v>339</v>
      </c>
      <c r="G59" s="53" t="s">
        <v>334</v>
      </c>
      <c r="H59" s="40"/>
      <c r="I59" s="40"/>
    </row>
    <row r="60" spans="3:17" x14ac:dyDescent="0.35">
      <c r="C60" s="44" t="s">
        <v>267</v>
      </c>
      <c r="D60" s="84" t="s">
        <v>339</v>
      </c>
      <c r="E60" s="84" t="s">
        <v>339</v>
      </c>
      <c r="F60" s="85" t="s">
        <v>339</v>
      </c>
      <c r="G60" s="53" t="s">
        <v>335</v>
      </c>
      <c r="H60" s="40"/>
      <c r="I60" s="40"/>
    </row>
    <row r="61" spans="3:17" x14ac:dyDescent="0.35">
      <c r="C61" s="44" t="s">
        <v>268</v>
      </c>
      <c r="D61" s="84" t="s">
        <v>341</v>
      </c>
      <c r="E61" s="84" t="s">
        <v>341</v>
      </c>
      <c r="F61" s="85" t="s">
        <v>341</v>
      </c>
      <c r="G61" s="53" t="s">
        <v>336</v>
      </c>
      <c r="H61" s="40"/>
      <c r="I61" s="40"/>
      <c r="Q61" s="50"/>
    </row>
    <row r="62" spans="3:17" ht="87" x14ac:dyDescent="0.35">
      <c r="C62" s="45" t="s">
        <v>269</v>
      </c>
      <c r="D62" s="36"/>
      <c r="E62" s="36"/>
      <c r="F62" s="36"/>
      <c r="G62" s="54" t="s">
        <v>337</v>
      </c>
      <c r="H62" s="40"/>
      <c r="I62" s="40"/>
      <c r="Q62" s="50"/>
    </row>
    <row r="63" spans="3:17" x14ac:dyDescent="0.35">
      <c r="C63" s="44"/>
      <c r="D63" s="36"/>
      <c r="E63" s="36"/>
      <c r="F63" s="36"/>
      <c r="G63" s="40"/>
      <c r="Q63" s="50"/>
    </row>
    <row r="64" spans="3:17" x14ac:dyDescent="0.35">
      <c r="C64" s="44"/>
      <c r="D64" s="36"/>
      <c r="E64" s="36"/>
      <c r="F64" s="36"/>
      <c r="G64" s="40"/>
      <c r="H64" s="40"/>
    </row>
    <row r="65" spans="3:8" ht="43.5" x14ac:dyDescent="0.35">
      <c r="C65" s="41" t="s">
        <v>270</v>
      </c>
      <c r="D65" s="84" t="s">
        <v>307</v>
      </c>
      <c r="E65" s="84" t="s">
        <v>307</v>
      </c>
      <c r="F65" s="84" t="s">
        <v>307</v>
      </c>
      <c r="G65" s="40"/>
      <c r="H65" s="40"/>
    </row>
    <row r="66" spans="3:8" x14ac:dyDescent="0.35">
      <c r="C66" s="41" t="s">
        <v>274</v>
      </c>
      <c r="D66" s="84" t="s">
        <v>339</v>
      </c>
      <c r="E66" s="84" t="s">
        <v>339</v>
      </c>
      <c r="F66" s="84" t="s">
        <v>339</v>
      </c>
      <c r="G66" s="40"/>
      <c r="H66" s="40"/>
    </row>
    <row r="67" spans="3:8" x14ac:dyDescent="0.35">
      <c r="C67" s="41" t="s">
        <v>275</v>
      </c>
      <c r="D67" s="84" t="s">
        <v>339</v>
      </c>
      <c r="E67" s="84" t="s">
        <v>339</v>
      </c>
      <c r="F67" s="84" t="s">
        <v>339</v>
      </c>
      <c r="G67" s="40"/>
      <c r="H67" s="40"/>
    </row>
    <row r="68" spans="3:8" ht="43.5" x14ac:dyDescent="0.35">
      <c r="C68" s="41" t="s">
        <v>276</v>
      </c>
      <c r="D68" s="84" t="s">
        <v>339</v>
      </c>
      <c r="E68" s="84" t="s">
        <v>339</v>
      </c>
      <c r="F68" s="84" t="s">
        <v>339</v>
      </c>
      <c r="G68" s="40"/>
      <c r="H68" s="40"/>
    </row>
    <row r="69" spans="3:8" ht="29" x14ac:dyDescent="0.35">
      <c r="C69" s="41" t="s">
        <v>271</v>
      </c>
      <c r="D69" s="84" t="s">
        <v>307</v>
      </c>
      <c r="E69" s="84" t="s">
        <v>307</v>
      </c>
      <c r="F69" s="84" t="s">
        <v>307</v>
      </c>
      <c r="G69" s="40"/>
      <c r="H69" s="40"/>
    </row>
    <row r="70" spans="3:8" x14ac:dyDescent="0.35">
      <c r="C70" s="41" t="s">
        <v>272</v>
      </c>
      <c r="D70" s="36"/>
      <c r="E70" s="36"/>
      <c r="F70" s="36"/>
      <c r="G70" s="40"/>
      <c r="H70" s="40"/>
    </row>
    <row r="71" spans="3:8" x14ac:dyDescent="0.35">
      <c r="C71" s="44" t="s">
        <v>277</v>
      </c>
      <c r="D71" s="47" t="s">
        <v>388</v>
      </c>
      <c r="E71" s="47" t="s">
        <v>388</v>
      </c>
      <c r="F71" s="47" t="s">
        <v>388</v>
      </c>
      <c r="G71" s="40"/>
      <c r="H71" s="40"/>
    </row>
    <row r="72" spans="3:8" ht="58" x14ac:dyDescent="0.35">
      <c r="C72" s="44" t="s">
        <v>278</v>
      </c>
      <c r="D72" s="47" t="s">
        <v>388</v>
      </c>
      <c r="E72" s="47" t="s">
        <v>388</v>
      </c>
      <c r="F72" s="47" t="s">
        <v>388</v>
      </c>
      <c r="G72" s="40"/>
    </row>
    <row r="73" spans="3:8" ht="29" x14ac:dyDescent="0.35">
      <c r="C73" s="44" t="s">
        <v>279</v>
      </c>
      <c r="D73" s="47" t="s">
        <v>388</v>
      </c>
      <c r="E73" s="47" t="s">
        <v>388</v>
      </c>
      <c r="F73" s="47" t="s">
        <v>388</v>
      </c>
      <c r="G73" s="40"/>
    </row>
    <row r="74" spans="3:8" x14ac:dyDescent="0.35">
      <c r="C74" s="44" t="s">
        <v>280</v>
      </c>
      <c r="D74" s="47" t="s">
        <v>388</v>
      </c>
      <c r="E74" s="47" t="s">
        <v>388</v>
      </c>
      <c r="F74" s="47" t="s">
        <v>388</v>
      </c>
      <c r="G74" s="40"/>
    </row>
    <row r="75" spans="3:8" x14ac:dyDescent="0.35">
      <c r="C75" s="44" t="s">
        <v>273</v>
      </c>
      <c r="D75" s="47" t="s">
        <v>388</v>
      </c>
      <c r="E75" s="47" t="s">
        <v>388</v>
      </c>
      <c r="F75" s="47" t="s">
        <v>388</v>
      </c>
      <c r="G75" s="40"/>
    </row>
    <row r="76" spans="3:8" ht="43.5" x14ac:dyDescent="0.35">
      <c r="C76" s="41" t="s">
        <v>282</v>
      </c>
      <c r="D76" s="36"/>
      <c r="E76" s="36"/>
      <c r="F76" s="36"/>
      <c r="G76" s="40"/>
    </row>
    <row r="77" spans="3:8" x14ac:dyDescent="0.35">
      <c r="C77" s="41" t="s">
        <v>281</v>
      </c>
      <c r="D77" s="36"/>
      <c r="E77" s="36"/>
      <c r="F77" s="36"/>
      <c r="G77" s="40"/>
    </row>
    <row r="78" spans="3:8" x14ac:dyDescent="0.35">
      <c r="C78" s="44" t="s">
        <v>283</v>
      </c>
      <c r="D78" s="47" t="s">
        <v>388</v>
      </c>
      <c r="E78" s="47" t="s">
        <v>388</v>
      </c>
      <c r="F78" s="47" t="s">
        <v>388</v>
      </c>
      <c r="G78" s="40"/>
    </row>
    <row r="79" spans="3:8" ht="58" x14ac:dyDescent="0.35">
      <c r="C79" s="44" t="s">
        <v>284</v>
      </c>
      <c r="D79" s="47" t="s">
        <v>388</v>
      </c>
      <c r="E79" s="47" t="s">
        <v>388</v>
      </c>
      <c r="F79" s="47" t="s">
        <v>388</v>
      </c>
      <c r="G79" s="40"/>
    </row>
    <row r="80" spans="3:8" x14ac:dyDescent="0.35">
      <c r="C80" s="44" t="s">
        <v>285</v>
      </c>
      <c r="D80" s="47" t="s">
        <v>388</v>
      </c>
      <c r="E80" s="47" t="s">
        <v>388</v>
      </c>
      <c r="F80" s="47" t="s">
        <v>388</v>
      </c>
      <c r="G80" s="40"/>
    </row>
    <row r="81" spans="3:7" x14ac:dyDescent="0.35">
      <c r="C81" s="41"/>
      <c r="D81" s="36"/>
      <c r="E81" s="36"/>
      <c r="F81" s="36"/>
      <c r="G81" s="40"/>
    </row>
    <row r="82" spans="3:7" ht="43.5" x14ac:dyDescent="0.35">
      <c r="C82" s="41" t="s">
        <v>286</v>
      </c>
      <c r="D82" s="36"/>
      <c r="E82" s="36"/>
      <c r="F82" s="36"/>
      <c r="G82" s="40"/>
    </row>
    <row r="83" spans="3:7" x14ac:dyDescent="0.35">
      <c r="C83" s="41" t="s">
        <v>287</v>
      </c>
      <c r="D83" s="36"/>
      <c r="E83" s="36"/>
      <c r="F83" s="36"/>
      <c r="G83" s="40"/>
    </row>
    <row r="84" spans="3:7" x14ac:dyDescent="0.35">
      <c r="C84" s="44" t="s">
        <v>297</v>
      </c>
      <c r="D84" s="47" t="s">
        <v>388</v>
      </c>
      <c r="E84" s="47" t="s">
        <v>388</v>
      </c>
      <c r="F84" s="47" t="s">
        <v>388</v>
      </c>
      <c r="G84" s="40"/>
    </row>
    <row r="85" spans="3:7" x14ac:dyDescent="0.35">
      <c r="C85" s="44" t="s">
        <v>298</v>
      </c>
      <c r="D85" s="47" t="s">
        <v>388</v>
      </c>
      <c r="E85" s="47" t="s">
        <v>388</v>
      </c>
      <c r="F85" s="47" t="s">
        <v>388</v>
      </c>
      <c r="G85" s="40"/>
    </row>
    <row r="86" spans="3:7" ht="58" x14ac:dyDescent="0.35">
      <c r="C86" s="44" t="s">
        <v>303</v>
      </c>
      <c r="D86" s="47" t="s">
        <v>388</v>
      </c>
      <c r="E86" s="47" t="s">
        <v>388</v>
      </c>
      <c r="F86" s="47" t="s">
        <v>388</v>
      </c>
      <c r="G86" s="40"/>
    </row>
    <row r="87" spans="3:7" x14ac:dyDescent="0.35">
      <c r="C87" s="44" t="s">
        <v>299</v>
      </c>
      <c r="D87" s="47" t="s">
        <v>388</v>
      </c>
      <c r="E87" s="47" t="s">
        <v>388</v>
      </c>
      <c r="F87" s="47" t="s">
        <v>388</v>
      </c>
      <c r="G87" s="40"/>
    </row>
    <row r="88" spans="3:7" x14ac:dyDescent="0.35">
      <c r="C88" s="41"/>
      <c r="D88" s="36"/>
      <c r="E88" s="36"/>
      <c r="F88" s="36"/>
      <c r="G88" s="40"/>
    </row>
    <row r="89" spans="3:7" x14ac:dyDescent="0.35">
      <c r="C89" s="41" t="s">
        <v>304</v>
      </c>
      <c r="D89" s="84" t="s">
        <v>339</v>
      </c>
      <c r="E89" s="84" t="s">
        <v>339</v>
      </c>
      <c r="F89" s="84" t="s">
        <v>339</v>
      </c>
      <c r="G89" s="40"/>
    </row>
    <row r="90" spans="3:7" ht="29" x14ac:dyDescent="0.35">
      <c r="C90" s="41" t="s">
        <v>288</v>
      </c>
      <c r="D90" s="36"/>
      <c r="E90" s="36"/>
      <c r="F90" s="36"/>
      <c r="G90" s="40"/>
    </row>
    <row r="91" spans="3:7" x14ac:dyDescent="0.35">
      <c r="C91" s="56" t="s">
        <v>300</v>
      </c>
      <c r="D91" s="84" t="s">
        <v>339</v>
      </c>
      <c r="E91" s="84" t="s">
        <v>339</v>
      </c>
      <c r="F91" s="84" t="s">
        <v>339</v>
      </c>
      <c r="G91" s="40"/>
    </row>
    <row r="92" spans="3:7" x14ac:dyDescent="0.35">
      <c r="C92" s="56" t="s">
        <v>301</v>
      </c>
      <c r="D92" s="84" t="s">
        <v>339</v>
      </c>
      <c r="E92" s="84" t="s">
        <v>339</v>
      </c>
      <c r="F92" s="84" t="s">
        <v>339</v>
      </c>
      <c r="G92" s="40"/>
    </row>
    <row r="93" spans="3:7" ht="29" x14ac:dyDescent="0.35">
      <c r="C93" s="41" t="s">
        <v>302</v>
      </c>
      <c r="D93" s="84" t="s">
        <v>343</v>
      </c>
      <c r="E93" s="84" t="s">
        <v>343</v>
      </c>
      <c r="F93" s="84" t="s">
        <v>343</v>
      </c>
      <c r="G93" s="40"/>
    </row>
    <row r="94" spans="3:7" x14ac:dyDescent="0.35">
      <c r="C94" s="41" t="s">
        <v>289</v>
      </c>
      <c r="D94" s="49" t="s">
        <v>307</v>
      </c>
      <c r="E94" s="49" t="s">
        <v>307</v>
      </c>
      <c r="F94" s="49" t="s">
        <v>307</v>
      </c>
      <c r="G94" s="40"/>
    </row>
    <row r="95" spans="3:7" x14ac:dyDescent="0.35">
      <c r="C95" s="41" t="s">
        <v>290</v>
      </c>
      <c r="D95" s="84" t="s">
        <v>339</v>
      </c>
      <c r="E95" s="84" t="s">
        <v>339</v>
      </c>
      <c r="F95" s="84" t="s">
        <v>339</v>
      </c>
      <c r="G95" s="40"/>
    </row>
    <row r="96" spans="3:7" x14ac:dyDescent="0.35">
      <c r="C96" s="41" t="s">
        <v>291</v>
      </c>
      <c r="D96" s="84" t="s">
        <v>339</v>
      </c>
      <c r="E96" s="84" t="s">
        <v>339</v>
      </c>
      <c r="F96" s="84" t="s">
        <v>339</v>
      </c>
      <c r="G96" s="40"/>
    </row>
    <row r="97" spans="2:7" x14ac:dyDescent="0.35">
      <c r="C97" s="41" t="s">
        <v>292</v>
      </c>
      <c r="D97" s="49" t="s">
        <v>307</v>
      </c>
      <c r="E97" s="49" t="s">
        <v>307</v>
      </c>
      <c r="F97" s="49" t="s">
        <v>307</v>
      </c>
      <c r="G97" s="40"/>
    </row>
    <row r="98" spans="2:7" ht="29" x14ac:dyDescent="0.35">
      <c r="C98" s="41" t="s">
        <v>293</v>
      </c>
      <c r="D98" s="49" t="s">
        <v>388</v>
      </c>
      <c r="E98" s="49" t="s">
        <v>388</v>
      </c>
      <c r="F98" s="49" t="s">
        <v>388</v>
      </c>
      <c r="G98" s="40"/>
    </row>
    <row r="99" spans="2:7" x14ac:dyDescent="0.35">
      <c r="C99" s="38"/>
      <c r="D99" s="12"/>
      <c r="E99" s="12"/>
      <c r="F99" s="12"/>
      <c r="G99" s="40"/>
    </row>
    <row r="100" spans="2:7" x14ac:dyDescent="0.35">
      <c r="C100" s="38"/>
      <c r="D100" s="12"/>
      <c r="E100" s="12"/>
      <c r="F100" s="12"/>
      <c r="G100" s="40"/>
    </row>
    <row r="101" spans="2:7" x14ac:dyDescent="0.35">
      <c r="C101" s="38"/>
      <c r="D101" s="12"/>
      <c r="E101" s="12"/>
      <c r="F101" s="12"/>
      <c r="G101" s="40"/>
    </row>
    <row r="102" spans="2:7" x14ac:dyDescent="0.35">
      <c r="B102" s="98" t="s">
        <v>401</v>
      </c>
      <c r="D102" s="12"/>
      <c r="E102" s="12"/>
      <c r="F102" s="12"/>
      <c r="G102" s="40"/>
    </row>
    <row r="103" spans="2:7" x14ac:dyDescent="0.35">
      <c r="B103" s="98"/>
      <c r="D103" s="12"/>
      <c r="E103" s="12"/>
      <c r="F103" s="12"/>
      <c r="G103" s="40"/>
    </row>
    <row r="104" spans="2:7" ht="43.5" x14ac:dyDescent="0.35">
      <c r="C104" s="38" t="s">
        <v>402</v>
      </c>
      <c r="D104" s="49" t="s">
        <v>388</v>
      </c>
      <c r="E104" s="12"/>
      <c r="F104" s="12"/>
      <c r="G104" s="40"/>
    </row>
    <row r="105" spans="2:7" x14ac:dyDescent="0.35">
      <c r="C105" s="38" t="s">
        <v>403</v>
      </c>
      <c r="D105" s="12"/>
      <c r="E105" s="12"/>
      <c r="F105" s="12"/>
      <c r="G105" s="40"/>
    </row>
    <row r="106" spans="2:7" x14ac:dyDescent="0.35">
      <c r="C106" s="12"/>
      <c r="D106" s="12"/>
      <c r="E106" s="12"/>
      <c r="F106" s="12"/>
      <c r="G106" s="40"/>
    </row>
    <row r="107" spans="2:7" x14ac:dyDescent="0.35">
      <c r="C107" s="12"/>
      <c r="D107" s="12"/>
      <c r="E107" s="12"/>
      <c r="F107" s="12"/>
      <c r="G107" s="40"/>
    </row>
    <row r="108" spans="2:7" x14ac:dyDescent="0.35">
      <c r="C108" s="12"/>
      <c r="D108" s="12"/>
      <c r="E108" s="12"/>
      <c r="F108" s="12"/>
      <c r="G108" s="40"/>
    </row>
    <row r="109" spans="2:7" x14ac:dyDescent="0.35">
      <c r="G109" s="40"/>
    </row>
    <row r="110" spans="2:7" x14ac:dyDescent="0.35">
      <c r="G110" s="40"/>
    </row>
    <row r="111" spans="2:7" x14ac:dyDescent="0.35">
      <c r="G111" s="40"/>
    </row>
    <row r="112" spans="2:7" x14ac:dyDescent="0.35">
      <c r="G112" s="40"/>
    </row>
    <row r="113" spans="7:7" x14ac:dyDescent="0.35">
      <c r="G113" s="40"/>
    </row>
    <row r="114" spans="7:7" x14ac:dyDescent="0.35">
      <c r="G114" s="40"/>
    </row>
    <row r="115" spans="7:7" x14ac:dyDescent="0.35">
      <c r="G115" s="40"/>
    </row>
    <row r="116" spans="7:7" x14ac:dyDescent="0.35">
      <c r="G116" s="40"/>
    </row>
    <row r="117" spans="7:7" x14ac:dyDescent="0.35">
      <c r="G117" s="40"/>
    </row>
    <row r="118" spans="7:7" x14ac:dyDescent="0.35">
      <c r="G118" s="40"/>
    </row>
    <row r="119" spans="7:7" x14ac:dyDescent="0.35">
      <c r="G119" s="40"/>
    </row>
    <row r="120" spans="7:7" x14ac:dyDescent="0.35">
      <c r="G120" s="4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A0A2D-77B1-4D5B-9675-2B6DA6ADE1E3}">
  <sheetPr codeName="Sheet1"/>
  <dimension ref="B2:C41"/>
  <sheetViews>
    <sheetView workbookViewId="0"/>
  </sheetViews>
  <sheetFormatPr defaultRowHeight="14.5" x14ac:dyDescent="0.35"/>
  <cols>
    <col min="2" max="2" width="27.453125" customWidth="1"/>
    <col min="3" max="3" width="40.7265625" customWidth="1"/>
  </cols>
  <sheetData>
    <row r="2" spans="2:3" ht="18.5" x14ac:dyDescent="0.45">
      <c r="B2" s="7" t="s">
        <v>17</v>
      </c>
    </row>
    <row r="4" spans="2:3" x14ac:dyDescent="0.35">
      <c r="B4" t="s">
        <v>0</v>
      </c>
    </row>
    <row r="5" spans="2:3" x14ac:dyDescent="0.35">
      <c r="B5" s="1" t="s">
        <v>1</v>
      </c>
    </row>
    <row r="7" spans="2:3" x14ac:dyDescent="0.35">
      <c r="B7" t="s">
        <v>2</v>
      </c>
      <c r="C7" s="43" t="s">
        <v>141</v>
      </c>
    </row>
    <row r="8" spans="2:3" x14ac:dyDescent="0.35">
      <c r="B8" t="s">
        <v>346</v>
      </c>
      <c r="C8" s="51">
        <v>287883</v>
      </c>
    </row>
    <row r="9" spans="2:3" x14ac:dyDescent="0.35">
      <c r="B9" t="s">
        <v>3</v>
      </c>
      <c r="C9" s="51" t="s">
        <v>142</v>
      </c>
    </row>
    <row r="10" spans="2:3" x14ac:dyDescent="0.35">
      <c r="B10" t="s">
        <v>4</v>
      </c>
      <c r="C10" s="2"/>
    </row>
    <row r="11" spans="2:3" x14ac:dyDescent="0.35">
      <c r="B11" t="s">
        <v>5</v>
      </c>
      <c r="C11" s="2"/>
    </row>
    <row r="12" spans="2:3" x14ac:dyDescent="0.35">
      <c r="B12" t="s">
        <v>6</v>
      </c>
      <c r="C12" s="2"/>
    </row>
    <row r="14" spans="2:3" x14ac:dyDescent="0.35">
      <c r="B14" t="s">
        <v>7</v>
      </c>
    </row>
    <row r="16" spans="2:3" x14ac:dyDescent="0.35">
      <c r="B16" t="s">
        <v>2</v>
      </c>
      <c r="C16" s="13"/>
    </row>
    <row r="17" spans="2:3" x14ac:dyDescent="0.35">
      <c r="B17" t="s">
        <v>3</v>
      </c>
      <c r="C17" s="13"/>
    </row>
    <row r="18" spans="2:3" x14ac:dyDescent="0.35">
      <c r="B18" t="s">
        <v>4</v>
      </c>
      <c r="C18" s="13"/>
    </row>
    <row r="19" spans="2:3" x14ac:dyDescent="0.35">
      <c r="B19" t="s">
        <v>5</v>
      </c>
      <c r="C19" s="13"/>
    </row>
    <row r="20" spans="2:3" x14ac:dyDescent="0.35">
      <c r="B20" t="s">
        <v>6</v>
      </c>
      <c r="C20" s="13"/>
    </row>
    <row r="22" spans="2:3" s="3" customFormat="1" ht="15" thickBot="1" x14ac:dyDescent="0.4"/>
    <row r="23" spans="2:3" ht="15" thickTop="1" x14ac:dyDescent="0.35"/>
    <row r="24" spans="2:3" x14ac:dyDescent="0.35">
      <c r="B24" t="s">
        <v>13</v>
      </c>
    </row>
    <row r="26" spans="2:3" x14ac:dyDescent="0.35">
      <c r="B26" s="4" t="s">
        <v>16</v>
      </c>
      <c r="C26" s="4"/>
    </row>
    <row r="27" spans="2:3" x14ac:dyDescent="0.35">
      <c r="B27" t="s">
        <v>8</v>
      </c>
      <c r="C27" s="43" t="s">
        <v>143</v>
      </c>
    </row>
    <row r="28" spans="2:3" x14ac:dyDescent="0.35">
      <c r="B28" t="s">
        <v>9</v>
      </c>
      <c r="C28" s="43" t="s">
        <v>143</v>
      </c>
    </row>
    <row r="29" spans="2:3" x14ac:dyDescent="0.35">
      <c r="B29" t="s">
        <v>10</v>
      </c>
      <c r="C29" s="43" t="s">
        <v>144</v>
      </c>
    </row>
    <row r="30" spans="2:3" x14ac:dyDescent="0.35">
      <c r="B30" t="s">
        <v>11</v>
      </c>
      <c r="C30" s="88" t="s">
        <v>145</v>
      </c>
    </row>
    <row r="31" spans="2:3" x14ac:dyDescent="0.35">
      <c r="B31" t="s">
        <v>14</v>
      </c>
      <c r="C31" s="43" t="s">
        <v>146</v>
      </c>
    </row>
    <row r="32" spans="2:3" x14ac:dyDescent="0.35">
      <c r="B32" t="s">
        <v>12</v>
      </c>
      <c r="C32" s="89">
        <v>44477</v>
      </c>
    </row>
    <row r="35" spans="2:3" x14ac:dyDescent="0.35">
      <c r="B35" s="4" t="s">
        <v>15</v>
      </c>
    </row>
    <row r="36" spans="2:3" x14ac:dyDescent="0.35">
      <c r="B36" t="s">
        <v>8</v>
      </c>
      <c r="C36" s="2"/>
    </row>
    <row r="37" spans="2:3" x14ac:dyDescent="0.35">
      <c r="B37" t="s">
        <v>9</v>
      </c>
      <c r="C37" s="2"/>
    </row>
    <row r="38" spans="2:3" x14ac:dyDescent="0.35">
      <c r="B38" t="s">
        <v>10</v>
      </c>
      <c r="C38" s="2"/>
    </row>
    <row r="39" spans="2:3" x14ac:dyDescent="0.35">
      <c r="B39" t="s">
        <v>11</v>
      </c>
      <c r="C39" s="2"/>
    </row>
    <row r="40" spans="2:3" x14ac:dyDescent="0.35">
      <c r="B40" t="s">
        <v>14</v>
      </c>
      <c r="C40" s="2"/>
    </row>
    <row r="41" spans="2:3" x14ac:dyDescent="0.35">
      <c r="B41" t="s">
        <v>12</v>
      </c>
      <c r="C41" s="2"/>
    </row>
  </sheetData>
  <hyperlinks>
    <hyperlink ref="C30" r:id="rId1" xr:uid="{DBDC1D1D-0CE1-4FA8-A918-596967DF636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C5C48-D94F-4B0A-B9B9-293054851A1D}">
  <sheetPr codeName="Sheet5"/>
  <dimension ref="A1:T131"/>
  <sheetViews>
    <sheetView zoomScaleNormal="100"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151</v>
      </c>
      <c r="B1" s="7" t="s">
        <v>34</v>
      </c>
    </row>
    <row r="2" spans="1:3" x14ac:dyDescent="0.35">
      <c r="B2" s="1" t="s">
        <v>50</v>
      </c>
    </row>
    <row r="4" spans="1:3" x14ac:dyDescent="0.35">
      <c r="B4" s="5" t="s">
        <v>51</v>
      </c>
    </row>
    <row r="5" spans="1:3" x14ac:dyDescent="0.35">
      <c r="B5" s="5"/>
    </row>
    <row r="6" spans="1:3" x14ac:dyDescent="0.35">
      <c r="B6" s="12" t="s">
        <v>66</v>
      </c>
      <c r="C6" s="43" t="s">
        <v>150</v>
      </c>
    </row>
    <row r="7" spans="1:3" x14ac:dyDescent="0.35">
      <c r="B7" s="12" t="s">
        <v>35</v>
      </c>
      <c r="C7" s="43" t="s">
        <v>151</v>
      </c>
    </row>
    <row r="8" spans="1:3" x14ac:dyDescent="0.35">
      <c r="B8" s="12" t="s">
        <v>36</v>
      </c>
      <c r="C8" s="2"/>
    </row>
    <row r="9" spans="1:3" x14ac:dyDescent="0.35">
      <c r="B9" s="12" t="s">
        <v>37</v>
      </c>
      <c r="C9" s="2"/>
    </row>
    <row r="13" spans="1:3" x14ac:dyDescent="0.35">
      <c r="B13" t="s">
        <v>67</v>
      </c>
    </row>
    <row r="14" spans="1:3" x14ac:dyDescent="0.35">
      <c r="B14" t="s">
        <v>38</v>
      </c>
      <c r="C14" s="51" t="s">
        <v>152</v>
      </c>
    </row>
    <row r="15" spans="1:3" x14ac:dyDescent="0.35">
      <c r="B15" t="s">
        <v>52</v>
      </c>
    </row>
    <row r="18" spans="2:3" x14ac:dyDescent="0.35">
      <c r="B18" t="s">
        <v>68</v>
      </c>
    </row>
    <row r="19" spans="2:3" x14ac:dyDescent="0.35">
      <c r="B19" t="s">
        <v>44</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C'!M9</f>
        <v>215798000</v>
      </c>
      <c r="E35" s="1" t="s">
        <v>48</v>
      </c>
    </row>
    <row r="36" spans="2:5" x14ac:dyDescent="0.35">
      <c r="B36" t="s">
        <v>70</v>
      </c>
      <c r="C36" s="91">
        <f>'Items B &amp; C'!N9</f>
        <v>213523000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C'!Y9</f>
        <v>3397000</v>
      </c>
      <c r="D60" s="76"/>
      <c r="E60" s="93">
        <f>'Items B &amp; C'!AA9</f>
        <v>210174000</v>
      </c>
      <c r="F60" s="94">
        <v>0</v>
      </c>
      <c r="G60" s="94">
        <v>0</v>
      </c>
      <c r="N60" s="30"/>
    </row>
    <row r="61" spans="2:14" x14ac:dyDescent="0.35">
      <c r="B61" t="s">
        <v>79</v>
      </c>
      <c r="C61" s="93">
        <f>'Items B &amp; C'!AD9</f>
        <v>2275000</v>
      </c>
      <c r="D61" s="76"/>
      <c r="E61" s="94">
        <v>0</v>
      </c>
      <c r="F61" s="94">
        <v>0</v>
      </c>
      <c r="G61" s="94">
        <v>0</v>
      </c>
      <c r="N61" s="30"/>
    </row>
    <row r="64" spans="2:14" x14ac:dyDescent="0.35">
      <c r="B64" t="s">
        <v>88</v>
      </c>
      <c r="E64" s="1" t="s">
        <v>86</v>
      </c>
    </row>
    <row r="65" spans="2:5" x14ac:dyDescent="0.35">
      <c r="B65" t="s">
        <v>85</v>
      </c>
      <c r="C65" s="112">
        <v>100</v>
      </c>
      <c r="E65" s="1" t="s">
        <v>87</v>
      </c>
    </row>
    <row r="66" spans="2:5" x14ac:dyDescent="0.35">
      <c r="B66" t="s">
        <v>84</v>
      </c>
      <c r="C66" s="87"/>
    </row>
    <row r="67" spans="2:5" x14ac:dyDescent="0.35">
      <c r="C67" s="87"/>
    </row>
    <row r="68" spans="2:5" x14ac:dyDescent="0.35">
      <c r="C68" s="87"/>
    </row>
    <row r="69" spans="2:5" x14ac:dyDescent="0.35">
      <c r="B69" t="s">
        <v>89</v>
      </c>
      <c r="C69" s="87"/>
    </row>
    <row r="70" spans="2:5" x14ac:dyDescent="0.35">
      <c r="B70" t="s">
        <v>90</v>
      </c>
      <c r="C70" s="112">
        <v>0</v>
      </c>
    </row>
    <row r="71" spans="2:5" x14ac:dyDescent="0.35">
      <c r="B71" t="s">
        <v>91</v>
      </c>
      <c r="C71" s="112">
        <v>0</v>
      </c>
    </row>
    <row r="72" spans="2:5" x14ac:dyDescent="0.35">
      <c r="B72" t="s">
        <v>92</v>
      </c>
      <c r="C72" s="112">
        <v>0</v>
      </c>
    </row>
    <row r="73" spans="2:5" x14ac:dyDescent="0.35">
      <c r="B73" t="s">
        <v>93</v>
      </c>
      <c r="C73" s="112">
        <v>99</v>
      </c>
      <c r="E73" s="1" t="s">
        <v>103</v>
      </c>
    </row>
    <row r="74" spans="2:5" x14ac:dyDescent="0.35">
      <c r="B74" t="s">
        <v>94</v>
      </c>
      <c r="C74" s="112">
        <v>0</v>
      </c>
      <c r="E74" s="1" t="s">
        <v>104</v>
      </c>
    </row>
    <row r="75" spans="2:5" x14ac:dyDescent="0.35">
      <c r="B75" t="s">
        <v>95</v>
      </c>
      <c r="C75" s="112">
        <v>0</v>
      </c>
      <c r="E75" s="1" t="s">
        <v>105</v>
      </c>
    </row>
    <row r="76" spans="2:5" x14ac:dyDescent="0.35">
      <c r="B76" t="s">
        <v>96</v>
      </c>
      <c r="C76" s="112">
        <v>1</v>
      </c>
      <c r="E76" s="1" t="s">
        <v>106</v>
      </c>
    </row>
    <row r="77" spans="2:5" x14ac:dyDescent="0.35">
      <c r="B77" t="s">
        <v>97</v>
      </c>
      <c r="C77" s="112">
        <v>0</v>
      </c>
    </row>
    <row r="78" spans="2:5" x14ac:dyDescent="0.35">
      <c r="B78" t="s">
        <v>98</v>
      </c>
      <c r="C78" s="112">
        <v>0</v>
      </c>
    </row>
    <row r="79" spans="2:5" x14ac:dyDescent="0.35">
      <c r="B79" t="s">
        <v>101</v>
      </c>
      <c r="C79" s="112">
        <v>0</v>
      </c>
    </row>
    <row r="80" spans="2:5" x14ac:dyDescent="0.35">
      <c r="B80" t="s">
        <v>99</v>
      </c>
      <c r="C80" s="112">
        <v>0</v>
      </c>
    </row>
    <row r="81" spans="2:20" x14ac:dyDescent="0.35">
      <c r="B81" t="s">
        <v>100</v>
      </c>
      <c r="C81" s="112">
        <v>0</v>
      </c>
    </row>
    <row r="82" spans="2:20" x14ac:dyDescent="0.35">
      <c r="B82" t="s">
        <v>102</v>
      </c>
      <c r="C82" s="112">
        <v>0</v>
      </c>
    </row>
    <row r="83" spans="2:20" x14ac:dyDescent="0.35">
      <c r="B83" t="s">
        <v>155</v>
      </c>
      <c r="C83" s="112">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2.9999999999999997E-4</v>
      </c>
      <c r="F96" s="95">
        <f t="shared" si="0"/>
        <v>2.0000000000000001E-4</v>
      </c>
      <c r="H96" s="24">
        <v>1.0002812536650501</v>
      </c>
      <c r="I96" s="24">
        <v>1.0001945223520678</v>
      </c>
      <c r="J96" s="24">
        <f>J95*H96</f>
        <v>1.0002812536650501</v>
      </c>
      <c r="K96" s="24">
        <f t="shared" ref="K96:K99" si="1">K95*I96</f>
        <v>1.0001945223520678</v>
      </c>
      <c r="L96" s="25"/>
      <c r="N96" s="31"/>
      <c r="O96" s="23"/>
      <c r="P96" s="21"/>
      <c r="R96" s="20"/>
      <c r="S96" s="31"/>
      <c r="T96" s="22"/>
    </row>
    <row r="97" spans="2:20" x14ac:dyDescent="0.35">
      <c r="B97" t="s">
        <v>114</v>
      </c>
      <c r="C97" s="89">
        <v>44255</v>
      </c>
      <c r="E97" s="95">
        <f t="shared" si="0"/>
        <v>2.0000000000000001E-4</v>
      </c>
      <c r="F97" s="95">
        <f t="shared" si="0"/>
        <v>2.0000000000000001E-4</v>
      </c>
      <c r="G97" s="74">
        <v>1</v>
      </c>
      <c r="H97" s="24">
        <v>1.0002158701847672</v>
      </c>
      <c r="I97" s="24">
        <v>1.0001501518711167</v>
      </c>
      <c r="J97" s="24">
        <f t="shared" ref="J97:J99" si="2">J96*H97</f>
        <v>1.000497184564098</v>
      </c>
      <c r="K97" s="24">
        <f t="shared" si="1"/>
        <v>1.0003447034310797</v>
      </c>
      <c r="L97" s="25"/>
      <c r="N97" s="31"/>
      <c r="O97" s="23"/>
      <c r="P97" s="21"/>
      <c r="R97" s="20"/>
      <c r="S97" s="31"/>
      <c r="T97" s="22"/>
    </row>
    <row r="98" spans="2:20" x14ac:dyDescent="0.35">
      <c r="B98" t="s">
        <v>115</v>
      </c>
      <c r="C98" s="89">
        <v>44286</v>
      </c>
      <c r="E98" s="95">
        <f t="shared" si="0"/>
        <v>2.0000000000000001E-4</v>
      </c>
      <c r="F98" s="95">
        <f t="shared" si="0"/>
        <v>1E-4</v>
      </c>
      <c r="G98" s="74">
        <v>2</v>
      </c>
      <c r="H98" s="24">
        <v>1.0002234439353868</v>
      </c>
      <c r="I98" s="24">
        <v>1.0001419172289412</v>
      </c>
      <c r="J98" s="24">
        <f t="shared" si="2"/>
        <v>1.0007207395923603</v>
      </c>
      <c r="K98" s="24">
        <f t="shared" si="1"/>
        <v>1.0004866695793766</v>
      </c>
      <c r="L98" s="25"/>
      <c r="N98" s="31"/>
      <c r="O98" s="23"/>
      <c r="P98" s="21"/>
      <c r="R98" s="20"/>
      <c r="S98" s="31"/>
      <c r="T98" s="22"/>
    </row>
    <row r="99" spans="2:20" ht="15" thickBot="1" x14ac:dyDescent="0.4">
      <c r="B99" t="s">
        <v>116</v>
      </c>
      <c r="C99" s="89">
        <v>44286</v>
      </c>
      <c r="E99" s="114">
        <f>ROUND((J99/J95)-1,4)</f>
        <v>6.9999999999999999E-4</v>
      </c>
      <c r="F99" s="114">
        <f>ROUND((K99/K95)-1,4)</f>
        <v>5.0000000000000001E-4</v>
      </c>
      <c r="G99" s="74">
        <v>2</v>
      </c>
      <c r="H99" s="78">
        <v>1</v>
      </c>
      <c r="I99" s="78">
        <v>1</v>
      </c>
      <c r="J99" s="78">
        <f t="shared" si="2"/>
        <v>1.0007207395923603</v>
      </c>
      <c r="K99" s="78">
        <f t="shared" si="1"/>
        <v>1.0004866695793766</v>
      </c>
      <c r="L99" s="25"/>
      <c r="N99" s="31"/>
      <c r="O99" s="23"/>
      <c r="P99" s="11"/>
      <c r="R99" s="20"/>
      <c r="S99" s="31"/>
      <c r="T99" s="22"/>
    </row>
    <row r="100" spans="2:20" ht="15" thickTop="1" x14ac:dyDescent="0.35">
      <c r="B100" t="s">
        <v>117</v>
      </c>
      <c r="C100" s="89">
        <v>44316</v>
      </c>
      <c r="E100" s="113">
        <f t="shared" ref="E100:E102" si="3">ROUND(H100-1,4)</f>
        <v>2.0000000000000001E-4</v>
      </c>
      <c r="F100" s="113">
        <f t="shared" ref="F100:F102" si="4">ROUND(I100-1,4)</f>
        <v>1E-4</v>
      </c>
      <c r="G100" s="74">
        <v>3</v>
      </c>
      <c r="H100" s="24">
        <v>1.0002062717168372</v>
      </c>
      <c r="I100" s="24">
        <v>1.0001274062256287</v>
      </c>
      <c r="J100" s="24">
        <f>J99*H100</f>
        <v>1.0009271599773906</v>
      </c>
      <c r="K100" s="24">
        <f t="shared" ref="K100:K102" si="5">K99*I100</f>
        <v>1.0006141378097395</v>
      </c>
      <c r="L100" s="25"/>
      <c r="N100" s="31"/>
      <c r="O100" s="23"/>
      <c r="P100" s="11"/>
      <c r="R100" s="20"/>
      <c r="S100" s="31"/>
      <c r="T100" s="22"/>
    </row>
    <row r="101" spans="2:20" x14ac:dyDescent="0.35">
      <c r="B101" t="s">
        <v>118</v>
      </c>
      <c r="C101" s="89">
        <v>44347</v>
      </c>
      <c r="E101" s="95">
        <f t="shared" si="3"/>
        <v>2.0000000000000001E-4</v>
      </c>
      <c r="F101" s="95">
        <f t="shared" si="4"/>
        <v>1E-4</v>
      </c>
      <c r="G101" s="74">
        <v>4</v>
      </c>
      <c r="H101" s="24">
        <v>1.0002000785972021</v>
      </c>
      <c r="I101" s="24">
        <v>1.0001224613944097</v>
      </c>
      <c r="J101" s="24">
        <f t="shared" ref="J101:J102" si="6">J100*H101</f>
        <v>1.0011274240794603</v>
      </c>
      <c r="K101" s="24">
        <f t="shared" si="5"/>
        <v>1.0007366744123218</v>
      </c>
      <c r="L101" s="25"/>
      <c r="N101" s="31"/>
      <c r="O101" s="23"/>
      <c r="P101" s="21"/>
      <c r="R101" s="20"/>
      <c r="S101" s="31"/>
      <c r="T101" s="22"/>
    </row>
    <row r="102" spans="2:20" x14ac:dyDescent="0.35">
      <c r="B102" t="s">
        <v>119</v>
      </c>
      <c r="C102" s="89">
        <v>44377</v>
      </c>
      <c r="E102" s="95">
        <f t="shared" si="3"/>
        <v>2.0000000000000001E-4</v>
      </c>
      <c r="F102" s="95">
        <f t="shared" si="4"/>
        <v>1E-4</v>
      </c>
      <c r="G102" s="74">
        <v>5</v>
      </c>
      <c r="H102" s="24">
        <v>1.0002314439967748</v>
      </c>
      <c r="I102" s="24">
        <v>1.0001205458862275</v>
      </c>
      <c r="J102" s="24">
        <f t="shared" si="6"/>
        <v>1.00135912901177</v>
      </c>
      <c r="K102" s="24">
        <f t="shared" si="5"/>
        <v>1.0008573091016191</v>
      </c>
      <c r="L102" s="25"/>
      <c r="N102" s="31"/>
      <c r="O102" s="23"/>
      <c r="P102" s="11"/>
      <c r="R102" s="20"/>
      <c r="S102" s="31"/>
      <c r="T102" s="22"/>
    </row>
    <row r="103" spans="2:20" ht="15" thickBot="1" x14ac:dyDescent="0.4">
      <c r="B103" t="s">
        <v>120</v>
      </c>
      <c r="C103" s="89">
        <v>44377</v>
      </c>
      <c r="E103" s="114">
        <f>ROUND((J103/J99)-1,4)</f>
        <v>5.9999999999999995E-4</v>
      </c>
      <c r="F103" s="114">
        <f>ROUND((K103/K99)-1,4)</f>
        <v>4.0000000000000002E-4</v>
      </c>
      <c r="G103" s="74">
        <v>5</v>
      </c>
      <c r="H103" s="78">
        <v>1</v>
      </c>
      <c r="I103" s="78">
        <v>1</v>
      </c>
      <c r="J103" s="78">
        <f t="shared" ref="J103" si="7">J102*H103</f>
        <v>1.00135912901177</v>
      </c>
      <c r="K103" s="78">
        <f t="shared" ref="K103:K106" si="8">K102*I103</f>
        <v>1.0008573091016191</v>
      </c>
      <c r="L103" s="25"/>
      <c r="N103" s="31"/>
      <c r="O103" s="23"/>
      <c r="P103" s="11"/>
      <c r="R103" s="20"/>
      <c r="S103" s="31"/>
      <c r="T103" s="22"/>
    </row>
    <row r="104" spans="2:20" ht="15" thickTop="1" x14ac:dyDescent="0.35">
      <c r="B104" t="s">
        <v>121</v>
      </c>
      <c r="C104" s="89">
        <v>44408</v>
      </c>
      <c r="E104" s="113">
        <f t="shared" ref="E104:E106" si="9">ROUND(H104-1,4)</f>
        <v>2.0000000000000001E-4</v>
      </c>
      <c r="F104" s="113">
        <f t="shared" ref="F104:F106" si="10">ROUND(I104-1,4)</f>
        <v>1E-4</v>
      </c>
      <c r="G104" s="74">
        <v>6</v>
      </c>
      <c r="H104" s="24">
        <v>1.0002477100085583</v>
      </c>
      <c r="I104" s="24">
        <v>1.0001405443492577</v>
      </c>
      <c r="J104" s="24">
        <f>J103*H104</f>
        <v>1.0016071756901874</v>
      </c>
      <c r="K104" s="24">
        <f t="shared" si="8"/>
        <v>1.0009979739408266</v>
      </c>
      <c r="L104" s="25"/>
      <c r="N104" s="31"/>
      <c r="O104" s="23"/>
      <c r="P104" s="21"/>
      <c r="R104" s="20"/>
      <c r="S104" s="31"/>
      <c r="T104" s="22"/>
    </row>
    <row r="105" spans="2:20" x14ac:dyDescent="0.35">
      <c r="B105" t="s">
        <v>122</v>
      </c>
      <c r="C105" s="89">
        <v>44439</v>
      </c>
      <c r="E105" s="95">
        <f t="shared" si="9"/>
        <v>2.9999999999999997E-4</v>
      </c>
      <c r="F105" s="95">
        <f t="shared" si="10"/>
        <v>2.0000000000000001E-4</v>
      </c>
      <c r="G105" s="74">
        <v>7</v>
      </c>
      <c r="H105" s="24">
        <v>1.0002834226825992</v>
      </c>
      <c r="I105" s="24">
        <v>1.000152878043945</v>
      </c>
      <c r="J105" s="24">
        <f t="shared" ref="J105:J107" si="11">J104*H105</f>
        <v>1.0018910538828321</v>
      </c>
      <c r="K105" s="24">
        <f t="shared" si="8"/>
        <v>1.0011510045530756</v>
      </c>
      <c r="L105" s="25"/>
      <c r="N105" s="31"/>
      <c r="O105" s="23"/>
      <c r="P105" s="11"/>
      <c r="R105" s="20"/>
      <c r="S105" s="31"/>
      <c r="T105" s="22"/>
    </row>
    <row r="106" spans="2:20" x14ac:dyDescent="0.35">
      <c r="B106" t="s">
        <v>123</v>
      </c>
      <c r="C106" s="89">
        <v>44469</v>
      </c>
      <c r="E106" s="95">
        <f t="shared" si="9"/>
        <v>2.9999999999999997E-4</v>
      </c>
      <c r="F106" s="95">
        <f t="shared" si="10"/>
        <v>2.0000000000000001E-4</v>
      </c>
      <c r="G106" s="74">
        <v>8</v>
      </c>
      <c r="H106" s="24">
        <v>1.0002779246152331</v>
      </c>
      <c r="I106" s="24">
        <v>1.0001508316335381</v>
      </c>
      <c r="J106" s="24">
        <f t="shared" si="11"/>
        <v>1.0021695040684879</v>
      </c>
      <c r="K106" s="24">
        <f t="shared" si="8"/>
        <v>1.0013020097945107</v>
      </c>
      <c r="L106" s="25"/>
      <c r="N106" s="31"/>
      <c r="O106" s="23"/>
      <c r="P106" s="11"/>
      <c r="R106" s="20"/>
      <c r="S106" s="31"/>
      <c r="T106" s="22"/>
    </row>
    <row r="107" spans="2:20" ht="15" thickBot="1" x14ac:dyDescent="0.4">
      <c r="B107" t="s">
        <v>124</v>
      </c>
      <c r="C107" s="89">
        <v>44469</v>
      </c>
      <c r="E107" s="114">
        <f>ROUND((J107/J103)-1,4)</f>
        <v>8.0000000000000004E-4</v>
      </c>
      <c r="F107" s="114">
        <f>ROUND((K107/K103)-1,4)</f>
        <v>4.0000000000000002E-4</v>
      </c>
      <c r="G107" s="74">
        <v>8</v>
      </c>
      <c r="H107" s="78">
        <v>1</v>
      </c>
      <c r="I107" s="78">
        <v>1</v>
      </c>
      <c r="J107" s="78">
        <f t="shared" si="11"/>
        <v>1.0021695040684879</v>
      </c>
      <c r="K107" s="78">
        <f t="shared" ref="K107" si="12">K106*I107</f>
        <v>1.0013020097945107</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4" spans="2:8" x14ac:dyDescent="0.35">
      <c r="B114" s="1" t="s">
        <v>133</v>
      </c>
    </row>
    <row r="115" spans="2:8" x14ac:dyDescent="0.35">
      <c r="B115" s="1" t="s">
        <v>134</v>
      </c>
      <c r="E115" s="31"/>
      <c r="F115" s="31"/>
      <c r="G115" s="20"/>
      <c r="H115" s="20"/>
    </row>
    <row r="116" spans="2:8" x14ac:dyDescent="0.35">
      <c r="B116" s="1" t="s">
        <v>135</v>
      </c>
      <c r="E116" s="31"/>
      <c r="F116" s="31"/>
      <c r="G116" s="20"/>
      <c r="H116" s="20"/>
    </row>
    <row r="117" spans="2:8" x14ac:dyDescent="0.35">
      <c r="B117" s="1"/>
      <c r="E117" s="31"/>
      <c r="F117" s="31"/>
      <c r="G117" s="20"/>
      <c r="H117" s="20"/>
    </row>
    <row r="118" spans="2:8" x14ac:dyDescent="0.35">
      <c r="B118" s="1" t="s">
        <v>136</v>
      </c>
      <c r="E118" s="31"/>
      <c r="F118" s="31"/>
      <c r="G118" s="20"/>
      <c r="H118" s="20"/>
    </row>
    <row r="119" spans="2:8" x14ac:dyDescent="0.35">
      <c r="B119" s="1" t="s">
        <v>137</v>
      </c>
      <c r="E119" s="31"/>
      <c r="F119" s="31"/>
      <c r="G119" s="20"/>
      <c r="H119" s="20"/>
    </row>
    <row r="120" spans="2:8" x14ac:dyDescent="0.35">
      <c r="B120" s="1" t="s">
        <v>138</v>
      </c>
      <c r="E120" s="31"/>
      <c r="F120" s="31"/>
      <c r="G120" s="20"/>
      <c r="H120" s="20"/>
    </row>
    <row r="121" spans="2:8" x14ac:dyDescent="0.35">
      <c r="B121" s="1" t="s">
        <v>139</v>
      </c>
      <c r="E121" s="31"/>
      <c r="F121" s="31"/>
      <c r="G121" s="20"/>
      <c r="H121" s="20"/>
    </row>
    <row r="122" spans="2:8" x14ac:dyDescent="0.35">
      <c r="B122" s="1" t="s">
        <v>140</v>
      </c>
      <c r="E122" s="31"/>
      <c r="F122" s="31"/>
      <c r="G122" s="20"/>
      <c r="H122" s="20"/>
    </row>
    <row r="123" spans="2:8" x14ac:dyDescent="0.35">
      <c r="E123" s="31"/>
      <c r="F123" s="31"/>
      <c r="G123" s="20"/>
      <c r="H123" s="20"/>
    </row>
    <row r="124" spans="2:8" x14ac:dyDescent="0.35">
      <c r="E124" s="31"/>
      <c r="F124" s="31"/>
      <c r="G124" s="20"/>
      <c r="H124" s="20"/>
    </row>
    <row r="125" spans="2:8" x14ac:dyDescent="0.35">
      <c r="E125" s="31"/>
      <c r="F125" s="31"/>
      <c r="G125" s="20"/>
      <c r="H125" s="20"/>
    </row>
    <row r="126" spans="2:8" x14ac:dyDescent="0.35">
      <c r="E126" s="31"/>
      <c r="F126" s="31"/>
      <c r="G126" s="20"/>
      <c r="H126" s="20"/>
    </row>
    <row r="127" spans="2:8" x14ac:dyDescent="0.35">
      <c r="E127" s="31"/>
      <c r="F127" s="31"/>
      <c r="G127" s="20"/>
      <c r="H127" s="20"/>
    </row>
    <row r="128" spans="2:8" x14ac:dyDescent="0.35">
      <c r="E128" s="31"/>
      <c r="F128" s="31"/>
      <c r="G128" s="20"/>
      <c r="H128" s="20"/>
    </row>
    <row r="129" spans="5:8" x14ac:dyDescent="0.35">
      <c r="E129" s="31"/>
      <c r="F129" s="31"/>
      <c r="G129" s="20"/>
      <c r="H129" s="20"/>
    </row>
    <row r="130" spans="5:8" x14ac:dyDescent="0.35">
      <c r="E130" s="31"/>
      <c r="F130" s="31"/>
      <c r="G130" s="20"/>
      <c r="H130" s="20"/>
    </row>
    <row r="131" spans="5:8" x14ac:dyDescent="0.35">
      <c r="E131" s="31"/>
      <c r="F131" s="31"/>
      <c r="G131" s="20"/>
      <c r="H131" s="20"/>
    </row>
  </sheetData>
  <phoneticPr fontId="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F8BCD-A973-49F1-8307-40A83DE23291}">
  <sheetPr codeName="Sheet6"/>
  <dimension ref="A1:T118"/>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157</v>
      </c>
      <c r="B1" s="7" t="s">
        <v>34</v>
      </c>
    </row>
    <row r="2" spans="1:3" x14ac:dyDescent="0.35">
      <c r="B2" s="1" t="s">
        <v>50</v>
      </c>
    </row>
    <row r="4" spans="1:3" x14ac:dyDescent="0.35">
      <c r="B4" s="5" t="s">
        <v>51</v>
      </c>
    </row>
    <row r="5" spans="1:3" x14ac:dyDescent="0.35">
      <c r="B5" s="5"/>
    </row>
    <row r="6" spans="1:3" x14ac:dyDescent="0.35">
      <c r="B6" s="12" t="s">
        <v>66</v>
      </c>
      <c r="C6" s="43" t="s">
        <v>156</v>
      </c>
    </row>
    <row r="7" spans="1:3" x14ac:dyDescent="0.35">
      <c r="B7" s="12" t="s">
        <v>35</v>
      </c>
      <c r="C7" s="43" t="s">
        <v>157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1">
        <f>'Items B &amp; C'!M10</f>
        <v>933153000</v>
      </c>
      <c r="E35" s="1" t="s">
        <v>48</v>
      </c>
    </row>
    <row r="36" spans="2:5" x14ac:dyDescent="0.35">
      <c r="B36" t="s">
        <v>70</v>
      </c>
      <c r="C36" s="91">
        <f>'Items B &amp; C'!N10</f>
        <v>920535000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C'!Y10</f>
        <v>34694000</v>
      </c>
      <c r="D60" s="79"/>
      <c r="E60" s="93">
        <f>'Items B &amp; C'!AA10</f>
        <v>885908000</v>
      </c>
      <c r="F60" s="93">
        <f>'Items B &amp; C'!AB10</f>
        <v>0</v>
      </c>
      <c r="G60" s="93">
        <f>'Items B &amp; C'!AC10</f>
        <v>0</v>
      </c>
    </row>
    <row r="61" spans="2:7" x14ac:dyDescent="0.35">
      <c r="B61" t="s">
        <v>79</v>
      </c>
      <c r="C61" s="93">
        <f>'Items B &amp; C'!AD10</f>
        <v>12619000</v>
      </c>
      <c r="D61" s="79"/>
      <c r="E61" s="93">
        <v>0</v>
      </c>
      <c r="F61" s="93">
        <v>0</v>
      </c>
      <c r="G61" s="93">
        <v>0</v>
      </c>
    </row>
    <row r="64" spans="2:7" x14ac:dyDescent="0.35">
      <c r="B64" t="s">
        <v>88</v>
      </c>
      <c r="E64" s="1" t="s">
        <v>86</v>
      </c>
    </row>
    <row r="65" spans="2:5" x14ac:dyDescent="0.35">
      <c r="B65" t="s">
        <v>85</v>
      </c>
      <c r="C65" s="96">
        <v>69</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30</v>
      </c>
      <c r="E73" s="1" t="s">
        <v>103</v>
      </c>
    </row>
    <row r="74" spans="2:5" x14ac:dyDescent="0.35">
      <c r="B74" t="s">
        <v>94</v>
      </c>
      <c r="C74" s="96">
        <v>0</v>
      </c>
      <c r="E74" s="1" t="s">
        <v>104</v>
      </c>
    </row>
    <row r="75" spans="2:5" x14ac:dyDescent="0.35">
      <c r="B75" t="s">
        <v>95</v>
      </c>
      <c r="C75" s="96">
        <v>10</v>
      </c>
      <c r="E75" s="1" t="s">
        <v>105</v>
      </c>
    </row>
    <row r="76" spans="2:5" x14ac:dyDescent="0.35">
      <c r="B76" t="s">
        <v>96</v>
      </c>
      <c r="C76" s="96">
        <v>58</v>
      </c>
      <c r="E76" s="1" t="s">
        <v>106</v>
      </c>
    </row>
    <row r="77" spans="2:5" x14ac:dyDescent="0.35">
      <c r="B77" t="s">
        <v>97</v>
      </c>
      <c r="C77" s="96">
        <v>2</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1.0007861392483066</v>
      </c>
      <c r="I96" s="24">
        <v>1.0006159121971165</v>
      </c>
      <c r="J96" s="24">
        <f>J95*H96</f>
        <v>1.0007861392483066</v>
      </c>
      <c r="K96" s="24">
        <f t="shared" ref="K96:K99" si="1">K95*I96</f>
        <v>1.0006159121971165</v>
      </c>
      <c r="L96" s="25"/>
      <c r="N96" s="31"/>
      <c r="O96" s="23"/>
      <c r="P96" s="21"/>
      <c r="R96" s="20"/>
      <c r="S96" s="31"/>
      <c r="T96" s="22"/>
    </row>
    <row r="97" spans="2:20" x14ac:dyDescent="0.35">
      <c r="B97" t="s">
        <v>114</v>
      </c>
      <c r="C97" s="89">
        <v>44255</v>
      </c>
      <c r="E97" s="95">
        <f t="shared" si="0"/>
        <v>5.9999999999999995E-4</v>
      </c>
      <c r="F97" s="95">
        <f t="shared" si="0"/>
        <v>5.0000000000000001E-4</v>
      </c>
      <c r="G97" s="74">
        <v>1</v>
      </c>
      <c r="H97" s="24">
        <v>1.0006346045038703</v>
      </c>
      <c r="I97" s="24">
        <v>1.0004880486635592</v>
      </c>
      <c r="J97" s="24">
        <f t="shared" ref="J97:J99" si="2">J96*H97</f>
        <v>1.0014212426396847</v>
      </c>
      <c r="K97" s="24">
        <f t="shared" si="1"/>
        <v>1.0011042614558003</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1.0005580934337301</v>
      </c>
      <c r="I98" s="24">
        <v>1.0004722234134218</v>
      </c>
      <c r="J98" s="24">
        <f t="shared" si="2"/>
        <v>1.0019801292595998</v>
      </c>
      <c r="K98" s="24">
        <f t="shared" si="1"/>
        <v>1.0015770063273362</v>
      </c>
      <c r="L98" s="25"/>
      <c r="N98" s="31"/>
      <c r="O98" s="23"/>
      <c r="P98" s="21"/>
      <c r="R98" s="20"/>
      <c r="S98" s="31"/>
      <c r="T98" s="22"/>
    </row>
    <row r="99" spans="2:20" ht="15" thickBot="1" x14ac:dyDescent="0.4">
      <c r="B99" t="s">
        <v>116</v>
      </c>
      <c r="C99" s="89">
        <v>44286</v>
      </c>
      <c r="E99" s="114">
        <f>ROUND((J99/J95)-1,4)</f>
        <v>2E-3</v>
      </c>
      <c r="F99" s="114">
        <f>ROUND((K99/K95)-1,4)</f>
        <v>1.6000000000000001E-3</v>
      </c>
      <c r="G99" s="74">
        <v>2</v>
      </c>
      <c r="H99" s="78">
        <v>1</v>
      </c>
      <c r="I99" s="78">
        <v>1</v>
      </c>
      <c r="J99" s="78">
        <f t="shared" si="2"/>
        <v>1.0019801292595998</v>
      </c>
      <c r="K99" s="78">
        <f t="shared" si="1"/>
        <v>1.0015770063273362</v>
      </c>
      <c r="L99" s="25"/>
      <c r="N99" s="31"/>
      <c r="O99" s="23"/>
      <c r="P99" s="11"/>
      <c r="R99" s="20"/>
      <c r="S99" s="31"/>
      <c r="T99" s="22"/>
    </row>
    <row r="100" spans="2:20" ht="15" thickTop="1" x14ac:dyDescent="0.35">
      <c r="B100" t="s">
        <v>117</v>
      </c>
      <c r="C100" s="89">
        <v>44316</v>
      </c>
      <c r="E100" s="113">
        <f t="shared" ref="E100:E102" si="3">ROUND(H100-1,4)</f>
        <v>5.9999999999999995E-4</v>
      </c>
      <c r="F100" s="113">
        <f t="shared" ref="F100:F102" si="4">ROUND(I100-1,4)</f>
        <v>4.0000000000000002E-4</v>
      </c>
      <c r="G100" s="74">
        <v>3</v>
      </c>
      <c r="H100" s="24">
        <v>1.00062934173264</v>
      </c>
      <c r="I100" s="24">
        <v>1.0004208148756908</v>
      </c>
      <c r="J100" s="24">
        <f>J99*H100</f>
        <v>1.0026107171702188</v>
      </c>
      <c r="K100" s="24">
        <f t="shared" ref="K100:K103" si="5">K99*I100</f>
        <v>1.0019984848307486</v>
      </c>
      <c r="L100" s="25"/>
      <c r="N100" s="31"/>
      <c r="O100" s="23"/>
      <c r="P100" s="11"/>
      <c r="R100" s="20"/>
      <c r="S100" s="31"/>
      <c r="T100" s="22"/>
    </row>
    <row r="101" spans="2:20" x14ac:dyDescent="0.35">
      <c r="B101" t="s">
        <v>118</v>
      </c>
      <c r="C101" s="89">
        <v>44347</v>
      </c>
      <c r="E101" s="95">
        <f t="shared" si="3"/>
        <v>5.9999999999999995E-4</v>
      </c>
      <c r="F101" s="95">
        <f t="shared" si="4"/>
        <v>4.0000000000000002E-4</v>
      </c>
      <c r="G101" s="74">
        <v>4</v>
      </c>
      <c r="H101" s="24">
        <v>1.0005765448907162</v>
      </c>
      <c r="I101" s="24">
        <v>1.0003994475198794</v>
      </c>
      <c r="J101" s="24">
        <f t="shared" ref="J101:J103" si="6">J100*H101</f>
        <v>1.0031887672565807</v>
      </c>
      <c r="K101" s="24">
        <f t="shared" si="5"/>
        <v>1.0023987306404372</v>
      </c>
      <c r="L101" s="25"/>
      <c r="N101" s="31"/>
      <c r="O101" s="23"/>
      <c r="P101" s="21"/>
      <c r="R101" s="20"/>
      <c r="S101" s="31"/>
      <c r="T101" s="22"/>
    </row>
    <row r="102" spans="2:20" x14ac:dyDescent="0.35">
      <c r="B102" t="s">
        <v>119</v>
      </c>
      <c r="C102" s="89">
        <v>44377</v>
      </c>
      <c r="E102" s="95">
        <f t="shared" si="3"/>
        <v>5.0000000000000001E-4</v>
      </c>
      <c r="F102" s="95">
        <f t="shared" si="4"/>
        <v>4.0000000000000002E-4</v>
      </c>
      <c r="G102" s="74">
        <v>5</v>
      </c>
      <c r="H102" s="24">
        <v>1.0005172480981068</v>
      </c>
      <c r="I102" s="24">
        <v>1.0003513896540546</v>
      </c>
      <c r="J102" s="24">
        <f t="shared" si="6"/>
        <v>1.0037076647384864</v>
      </c>
      <c r="K102" s="24">
        <f t="shared" si="5"/>
        <v>1.0027509631836216</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8">
        <v>1</v>
      </c>
      <c r="I103" s="78">
        <v>1</v>
      </c>
      <c r="J103" s="78">
        <f t="shared" si="6"/>
        <v>1.0037076647384864</v>
      </c>
      <c r="K103" s="78">
        <f t="shared" si="5"/>
        <v>1.0027509631836216</v>
      </c>
      <c r="L103" s="25"/>
      <c r="N103" s="31"/>
      <c r="O103" s="23"/>
      <c r="P103" s="11"/>
      <c r="R103" s="20"/>
      <c r="S103" s="31"/>
      <c r="T103" s="22"/>
    </row>
    <row r="104" spans="2:20" ht="15" thickTop="1" x14ac:dyDescent="0.35">
      <c r="B104" t="s">
        <v>121</v>
      </c>
      <c r="C104" s="89">
        <v>44408</v>
      </c>
      <c r="E104" s="113">
        <f t="shared" ref="E104:E106" si="7">ROUND(H104-1,4)</f>
        <v>5.0000000000000001E-4</v>
      </c>
      <c r="F104" s="113">
        <f t="shared" ref="F104:F106" si="8">ROUND(I104-1,4)</f>
        <v>4.0000000000000002E-4</v>
      </c>
      <c r="G104" s="74">
        <v>6</v>
      </c>
      <c r="H104" s="24">
        <v>1.0004921777271543</v>
      </c>
      <c r="I104" s="24">
        <v>1.0003528973158367</v>
      </c>
      <c r="J104" s="24">
        <f>J103*H104</f>
        <v>1.0042016672956446</v>
      </c>
      <c r="K104" s="24">
        <f t="shared" ref="K104:K107" si="9">K103*I104</f>
        <v>1.0031048313069817</v>
      </c>
      <c r="L104" s="25"/>
      <c r="N104" s="31"/>
      <c r="O104" s="23"/>
      <c r="P104" s="21"/>
      <c r="R104" s="20"/>
      <c r="S104" s="31"/>
      <c r="T104" s="22"/>
    </row>
    <row r="105" spans="2:20" x14ac:dyDescent="0.35">
      <c r="B105" t="s">
        <v>122</v>
      </c>
      <c r="C105" s="89">
        <v>44439</v>
      </c>
      <c r="E105" s="95">
        <f t="shared" si="7"/>
        <v>5.0000000000000001E-4</v>
      </c>
      <c r="F105" s="95">
        <f t="shared" si="8"/>
        <v>2.9999999999999997E-4</v>
      </c>
      <c r="G105" s="74">
        <v>7</v>
      </c>
      <c r="H105" s="24">
        <v>1.0004770607821498</v>
      </c>
      <c r="I105" s="24">
        <v>1.0003479086834857</v>
      </c>
      <c r="J105" s="24">
        <f t="shared" ref="J105:J107" si="10">J104*H105</f>
        <v>1.0046807325284808</v>
      </c>
      <c r="K105" s="24">
        <f t="shared" si="9"/>
        <v>1.0034538201882399</v>
      </c>
      <c r="L105" s="25"/>
      <c r="N105" s="31"/>
      <c r="O105" s="23"/>
      <c r="P105" s="11"/>
      <c r="R105" s="20"/>
      <c r="S105" s="31"/>
      <c r="T105" s="22"/>
    </row>
    <row r="106" spans="2:20" x14ac:dyDescent="0.35">
      <c r="B106" t="s">
        <v>123</v>
      </c>
      <c r="C106" s="89">
        <v>44469</v>
      </c>
      <c r="E106" s="95">
        <f t="shared" si="7"/>
        <v>4.0000000000000002E-4</v>
      </c>
      <c r="F106" s="95">
        <f t="shared" si="8"/>
        <v>2.9999999999999997E-4</v>
      </c>
      <c r="G106" s="74">
        <v>8</v>
      </c>
      <c r="H106" s="24">
        <v>1.0004405853196277</v>
      </c>
      <c r="I106" s="24">
        <v>1.0003100237941014</v>
      </c>
      <c r="J106" s="24">
        <f t="shared" si="10"/>
        <v>1.0051233801101456</v>
      </c>
      <c r="K106" s="24">
        <f t="shared" si="9"/>
        <v>1.0037649147487802</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8">
        <v>1</v>
      </c>
      <c r="I107" s="78">
        <v>1</v>
      </c>
      <c r="J107" s="78">
        <f t="shared" si="10"/>
        <v>1.0051233801101456</v>
      </c>
      <c r="K107" s="78">
        <f t="shared" si="9"/>
        <v>1.0037649147487802</v>
      </c>
      <c r="L107" s="25"/>
      <c r="N107" s="31"/>
      <c r="O107" s="23"/>
      <c r="P107" s="21"/>
      <c r="R107" s="20"/>
      <c r="S107" s="31"/>
      <c r="T107" s="22"/>
    </row>
    <row r="108" spans="2:20" ht="15" thickTop="1" x14ac:dyDescent="0.35">
      <c r="B108" t="s">
        <v>125</v>
      </c>
      <c r="C108" s="89"/>
      <c r="E108" s="95"/>
      <c r="F108" s="95"/>
      <c r="G108" s="74">
        <v>9</v>
      </c>
      <c r="H108" s="24"/>
      <c r="I108" s="24"/>
      <c r="J108" s="24"/>
      <c r="K108" s="24"/>
      <c r="L108" s="11"/>
    </row>
    <row r="109" spans="2:20" x14ac:dyDescent="0.35">
      <c r="B109" t="s">
        <v>126</v>
      </c>
      <c r="C109" s="89"/>
      <c r="E109" s="95"/>
      <c r="F109" s="95"/>
      <c r="G109" s="74">
        <v>10</v>
      </c>
      <c r="H109" s="24"/>
      <c r="I109" s="24"/>
      <c r="J109" s="24"/>
      <c r="K109" s="24"/>
      <c r="L109" s="1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c r="H113" s="1"/>
    </row>
    <row r="114" spans="6:8" x14ac:dyDescent="0.35">
      <c r="H114" s="1" t="s">
        <v>136</v>
      </c>
    </row>
    <row r="115" spans="6:8" x14ac:dyDescent="0.35">
      <c r="H115" s="1" t="s">
        <v>137</v>
      </c>
    </row>
    <row r="116" spans="6:8" x14ac:dyDescent="0.35">
      <c r="H116" s="1" t="s">
        <v>138</v>
      </c>
    </row>
    <row r="117" spans="6:8" x14ac:dyDescent="0.35">
      <c r="H117" s="1" t="s">
        <v>139</v>
      </c>
    </row>
    <row r="118" spans="6:8" x14ac:dyDescent="0.35">
      <c r="H118" s="1" t="s">
        <v>140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9E1AB-B7B0-4ADE-A95F-B39B168DFFAF}">
  <sheetPr codeName="Sheet7"/>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397</v>
      </c>
      <c r="B1" s="7" t="s">
        <v>34</v>
      </c>
    </row>
    <row r="2" spans="1:3" x14ac:dyDescent="0.35">
      <c r="B2" s="1" t="s">
        <v>50</v>
      </c>
    </row>
    <row r="4" spans="1:3" x14ac:dyDescent="0.35">
      <c r="B4" s="5" t="s">
        <v>51</v>
      </c>
    </row>
    <row r="5" spans="1:3" x14ac:dyDescent="0.35">
      <c r="B5" s="5"/>
    </row>
    <row r="6" spans="1:3" x14ac:dyDescent="0.35">
      <c r="B6" s="12" t="s">
        <v>66</v>
      </c>
      <c r="C6" s="43" t="s">
        <v>159</v>
      </c>
    </row>
    <row r="7" spans="1:3" x14ac:dyDescent="0.35">
      <c r="B7" s="12" t="s">
        <v>35</v>
      </c>
      <c r="C7" s="51" t="s">
        <v>397</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C'!M11</f>
        <v>72592000</v>
      </c>
      <c r="E35" s="1" t="s">
        <v>48</v>
      </c>
    </row>
    <row r="36" spans="2:5" x14ac:dyDescent="0.35">
      <c r="B36" t="s">
        <v>70</v>
      </c>
      <c r="C36" s="96">
        <f>'Items B &amp; C'!N11</f>
        <v>71590000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C'!Y11</f>
        <v>2276000</v>
      </c>
      <c r="D60" s="79"/>
      <c r="E60" s="93">
        <f>'Items B &amp; C'!AA11</f>
        <v>69319000</v>
      </c>
      <c r="F60" s="93">
        <f>'Items B &amp; C'!AB11</f>
        <v>0</v>
      </c>
      <c r="G60" s="93">
        <f>'Items B &amp; C'!AC11</f>
        <v>0</v>
      </c>
    </row>
    <row r="61" spans="2:7" x14ac:dyDescent="0.35">
      <c r="B61" t="s">
        <v>79</v>
      </c>
      <c r="C61" s="93">
        <f>'Items B &amp; C'!AD11</f>
        <v>1001000</v>
      </c>
      <c r="D61" s="79"/>
      <c r="E61" s="93">
        <v>0</v>
      </c>
      <c r="F61" s="93">
        <v>0</v>
      </c>
      <c r="G61" s="93">
        <v>0</v>
      </c>
    </row>
    <row r="64" spans="2:7"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0</v>
      </c>
      <c r="E73" s="1" t="s">
        <v>103</v>
      </c>
    </row>
    <row r="74" spans="2:5" x14ac:dyDescent="0.35">
      <c r="B74" t="s">
        <v>94</v>
      </c>
      <c r="C74" s="96">
        <v>0</v>
      </c>
      <c r="E74" s="1" t="s">
        <v>104</v>
      </c>
    </row>
    <row r="75" spans="2:5" x14ac:dyDescent="0.35">
      <c r="B75" t="s">
        <v>95</v>
      </c>
      <c r="C75" s="96">
        <v>0</v>
      </c>
      <c r="E75" s="1" t="s">
        <v>105</v>
      </c>
    </row>
    <row r="76" spans="2:5" x14ac:dyDescent="0.35">
      <c r="B76" t="s">
        <v>96</v>
      </c>
      <c r="C76" s="96">
        <v>100</v>
      </c>
      <c r="E76" s="1" t="s">
        <v>106</v>
      </c>
    </row>
    <row r="77" spans="2:5" x14ac:dyDescent="0.35">
      <c r="B77" t="s">
        <v>97</v>
      </c>
      <c r="C77" s="96">
        <v>0</v>
      </c>
    </row>
    <row r="78" spans="2:5" x14ac:dyDescent="0.35">
      <c r="B78" t="s">
        <v>98</v>
      </c>
      <c r="C78" s="96">
        <v>0</v>
      </c>
    </row>
    <row r="79" spans="2:5" x14ac:dyDescent="0.35">
      <c r="B79" t="s">
        <v>351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G95" s="27"/>
      <c r="H95" s="24">
        <v>1</v>
      </c>
      <c r="I95" s="24">
        <v>1</v>
      </c>
      <c r="J95" s="24">
        <f>H95</f>
        <v>1</v>
      </c>
      <c r="K95" s="24">
        <f>I95</f>
        <v>1</v>
      </c>
      <c r="O95" s="23"/>
    </row>
    <row r="96" spans="2:20" x14ac:dyDescent="0.35">
      <c r="B96" t="s">
        <v>113</v>
      </c>
      <c r="C96" s="89">
        <v>44227</v>
      </c>
      <c r="E96" s="95">
        <f t="shared" ref="E96:F98" si="0">ROUND(H96-1,4)</f>
        <v>8.0000000000000004E-4</v>
      </c>
      <c r="F96" s="95">
        <f t="shared" si="0"/>
        <v>5.9999999999999995E-4</v>
      </c>
      <c r="H96" s="24">
        <v>1.0007978998805476</v>
      </c>
      <c r="I96" s="24">
        <v>1.0006157935750559</v>
      </c>
      <c r="J96" s="24">
        <f>J95*H96</f>
        <v>1.0007978998805476</v>
      </c>
      <c r="K96" s="24">
        <f t="shared" ref="K96:K99" si="1">K95*I96</f>
        <v>1.0006157935750559</v>
      </c>
      <c r="L96" s="25"/>
      <c r="N96" s="31"/>
      <c r="O96" s="23"/>
      <c r="P96" s="21"/>
      <c r="R96" s="20"/>
      <c r="S96" s="31"/>
      <c r="T96" s="22"/>
    </row>
    <row r="97" spans="2:20" x14ac:dyDescent="0.35">
      <c r="B97" t="s">
        <v>114</v>
      </c>
      <c r="C97" s="89">
        <v>44255</v>
      </c>
      <c r="E97" s="95">
        <f t="shared" si="0"/>
        <v>6.9999999999999999E-4</v>
      </c>
      <c r="F97" s="95">
        <f t="shared" si="0"/>
        <v>5.0000000000000001E-4</v>
      </c>
      <c r="G97" s="74">
        <v>1</v>
      </c>
      <c r="H97" s="24">
        <v>1.0006563892056004</v>
      </c>
      <c r="I97" s="24">
        <v>1.0004880494442847</v>
      </c>
      <c r="J97" s="24">
        <f t="shared" ref="J97:J99" si="2">J96*H97</f>
        <v>1.0014548128190168</v>
      </c>
      <c r="K97" s="24">
        <f t="shared" si="1"/>
        <v>1.0011041435570527</v>
      </c>
      <c r="L97" s="25"/>
      <c r="N97" s="31"/>
      <c r="O97" s="23"/>
      <c r="P97" s="21"/>
      <c r="R97" s="20"/>
      <c r="S97" s="31"/>
      <c r="T97" s="22"/>
    </row>
    <row r="98" spans="2:20" x14ac:dyDescent="0.35">
      <c r="B98" t="s">
        <v>115</v>
      </c>
      <c r="C98" s="89">
        <v>44286</v>
      </c>
      <c r="E98" s="95">
        <f t="shared" si="0"/>
        <v>5.9999999999999995E-4</v>
      </c>
      <c r="F98" s="95">
        <f t="shared" si="0"/>
        <v>5.0000000000000001E-4</v>
      </c>
      <c r="G98" s="74">
        <v>2</v>
      </c>
      <c r="H98" s="24">
        <v>1.0006381316292683</v>
      </c>
      <c r="I98" s="24">
        <v>1.0004722248502598</v>
      </c>
      <c r="J98" s="24">
        <f t="shared" si="2"/>
        <v>1.0020938728103597</v>
      </c>
      <c r="K98" s="24">
        <f t="shared" si="1"/>
        <v>1.0015768898113384</v>
      </c>
      <c r="L98" s="25"/>
      <c r="N98" s="31"/>
      <c r="O98" s="23"/>
      <c r="P98" s="21"/>
      <c r="R98" s="20"/>
      <c r="S98" s="31"/>
      <c r="T98" s="22"/>
    </row>
    <row r="99" spans="2:20" ht="15" thickBot="1" x14ac:dyDescent="0.4">
      <c r="B99" t="s">
        <v>116</v>
      </c>
      <c r="C99" s="89">
        <v>44286</v>
      </c>
      <c r="E99" s="114">
        <f>ROUND((J99/J95)-1,4)</f>
        <v>2.0999999999999999E-3</v>
      </c>
      <c r="F99" s="114">
        <f>ROUND((K99/K95)-1,4)</f>
        <v>1.6000000000000001E-3</v>
      </c>
      <c r="G99" s="74">
        <v>2</v>
      </c>
      <c r="H99" s="75">
        <v>1</v>
      </c>
      <c r="I99" s="75">
        <v>1</v>
      </c>
      <c r="J99" s="75">
        <f t="shared" si="2"/>
        <v>1.0020938728103597</v>
      </c>
      <c r="K99" s="75">
        <f t="shared" si="1"/>
        <v>1.0015768898113384</v>
      </c>
      <c r="L99" s="25"/>
      <c r="O99" s="23"/>
      <c r="P99" s="11"/>
      <c r="R99" s="20"/>
      <c r="S99" s="31"/>
      <c r="T99" s="22"/>
    </row>
    <row r="100" spans="2:20" ht="15" thickTop="1" x14ac:dyDescent="0.35">
      <c r="B100" t="s">
        <v>117</v>
      </c>
      <c r="C100" s="89">
        <v>44316</v>
      </c>
      <c r="E100" s="113">
        <f t="shared" ref="E100:F102" si="3">ROUND(H100-1,4)</f>
        <v>5.9999999999999995E-4</v>
      </c>
      <c r="F100" s="113">
        <f t="shared" si="3"/>
        <v>4.0000000000000002E-4</v>
      </c>
      <c r="G100" s="74">
        <v>3</v>
      </c>
      <c r="H100" s="24">
        <v>1.0006289900277132</v>
      </c>
      <c r="I100" s="24">
        <v>1.0004208189008679</v>
      </c>
      <c r="J100" s="24">
        <f>J99*H100</f>
        <v>1.0027241798631898</v>
      </c>
      <c r="K100" s="24">
        <f t="shared" ref="K100:K103" si="4">K99*I100</f>
        <v>1.0019983722972434</v>
      </c>
      <c r="L100" s="25"/>
      <c r="N100" s="31"/>
      <c r="O100" s="23"/>
      <c r="P100" s="11"/>
      <c r="R100" s="20"/>
      <c r="S100" s="31"/>
      <c r="T100" s="22"/>
    </row>
    <row r="101" spans="2:20" x14ac:dyDescent="0.35">
      <c r="B101" t="s">
        <v>118</v>
      </c>
      <c r="C101" s="89">
        <v>44347</v>
      </c>
      <c r="E101" s="95">
        <f t="shared" si="3"/>
        <v>5.9999999999999995E-4</v>
      </c>
      <c r="F101" s="95">
        <f t="shared" si="3"/>
        <v>4.0000000000000002E-4</v>
      </c>
      <c r="G101" s="74">
        <v>4</v>
      </c>
      <c r="H101" s="24">
        <v>1.0005760835010258</v>
      </c>
      <c r="I101" s="24">
        <v>1.0003994485655565</v>
      </c>
      <c r="J101" s="24">
        <f t="shared" ref="J101:J103" si="5">J100*H101</f>
        <v>1.0033018327192886</v>
      </c>
      <c r="K101" s="24">
        <f t="shared" si="4"/>
        <v>1.0023986191097476</v>
      </c>
      <c r="L101" s="25"/>
      <c r="N101" s="31"/>
      <c r="O101" s="23"/>
      <c r="P101" s="21"/>
      <c r="R101" s="20"/>
      <c r="S101" s="31"/>
      <c r="T101" s="22"/>
    </row>
    <row r="102" spans="2:20" x14ac:dyDescent="0.35">
      <c r="B102" t="s">
        <v>119</v>
      </c>
      <c r="C102" s="89">
        <v>44377</v>
      </c>
      <c r="E102" s="95">
        <f t="shared" si="3"/>
        <v>5.0000000000000001E-4</v>
      </c>
      <c r="F102" s="95">
        <f t="shared" si="3"/>
        <v>4.0000000000000002E-4</v>
      </c>
      <c r="G102" s="74">
        <v>5</v>
      </c>
      <c r="H102" s="24">
        <v>1.0005257925640432</v>
      </c>
      <c r="I102" s="24">
        <v>1.000351395038253</v>
      </c>
      <c r="J102" s="24">
        <f t="shared" si="5"/>
        <v>1.0038293613624234</v>
      </c>
      <c r="K102" s="24">
        <f t="shared" si="4"/>
        <v>1.0027508570108543</v>
      </c>
      <c r="L102" s="25"/>
      <c r="N102" s="31"/>
      <c r="O102" s="23"/>
      <c r="P102" s="11"/>
      <c r="R102" s="20"/>
      <c r="S102" s="31"/>
      <c r="T102" s="22"/>
    </row>
    <row r="103" spans="2:20" ht="15" thickBot="1" x14ac:dyDescent="0.4">
      <c r="B103" t="s">
        <v>120</v>
      </c>
      <c r="C103" s="89">
        <v>44377</v>
      </c>
      <c r="E103" s="114">
        <f>ROUND((J103/J99)-1,4)</f>
        <v>1.6999999999999999E-3</v>
      </c>
      <c r="F103" s="114">
        <f>ROUND((K103/K99)-1,4)</f>
        <v>1.1999999999999999E-3</v>
      </c>
      <c r="G103" s="74">
        <v>5</v>
      </c>
      <c r="H103" s="75">
        <v>1</v>
      </c>
      <c r="I103" s="75">
        <v>1</v>
      </c>
      <c r="J103" s="75">
        <f t="shared" si="5"/>
        <v>1.0038293613624234</v>
      </c>
      <c r="K103" s="75">
        <f t="shared" si="4"/>
        <v>1.0027508570108543</v>
      </c>
      <c r="L103" s="25"/>
      <c r="O103" s="23"/>
      <c r="P103" s="11"/>
      <c r="R103" s="20"/>
      <c r="S103" s="31"/>
      <c r="T103" s="22"/>
    </row>
    <row r="104" spans="2:20" ht="15" thickTop="1" x14ac:dyDescent="0.35">
      <c r="B104" t="s">
        <v>121</v>
      </c>
      <c r="C104" s="89">
        <v>44408</v>
      </c>
      <c r="E104" s="113">
        <f t="shared" ref="E104:E106" si="6">ROUND(H104-1,4)</f>
        <v>5.0000000000000001E-4</v>
      </c>
      <c r="F104" s="113">
        <f t="shared" ref="F104:F106" si="7">ROUND(I104-1,4)</f>
        <v>4.0000000000000002E-4</v>
      </c>
      <c r="G104" s="74">
        <v>6</v>
      </c>
      <c r="H104" s="24">
        <v>1.0004908003170756</v>
      </c>
      <c r="I104" s="24">
        <v>1.0003530505917848</v>
      </c>
      <c r="J104" s="24">
        <f>J103*H104</f>
        <v>1.0043220411312699</v>
      </c>
      <c r="K104" s="24">
        <f t="shared" ref="K104:K107" si="8">K103*I104</f>
        <v>1.0031048787943346</v>
      </c>
      <c r="L104" s="25"/>
      <c r="N104" s="31"/>
      <c r="O104" s="23"/>
      <c r="P104" s="21"/>
      <c r="R104" s="20"/>
      <c r="S104" s="31"/>
      <c r="T104" s="22"/>
    </row>
    <row r="105" spans="2:20" x14ac:dyDescent="0.35">
      <c r="B105" t="s">
        <v>122</v>
      </c>
      <c r="C105" s="89">
        <v>44439</v>
      </c>
      <c r="E105" s="95">
        <f t="shared" si="6"/>
        <v>5.0000000000000001E-4</v>
      </c>
      <c r="F105" s="95">
        <f t="shared" si="7"/>
        <v>2.9999999999999997E-4</v>
      </c>
      <c r="G105" s="74">
        <v>7</v>
      </c>
      <c r="H105" s="24">
        <v>1.0004726476953489</v>
      </c>
      <c r="I105" s="24">
        <v>1.0003477854758955</v>
      </c>
      <c r="J105" s="24">
        <f t="shared" ref="J105:J107" si="9">J104*H105</f>
        <v>1.0047967316293986</v>
      </c>
      <c r="K105" s="24">
        <f t="shared" si="8"/>
        <v>1.0034537441019793</v>
      </c>
      <c r="L105" s="25"/>
      <c r="N105" s="31"/>
      <c r="O105" s="23"/>
      <c r="P105" s="11"/>
      <c r="R105" s="20"/>
      <c r="S105" s="31"/>
      <c r="T105" s="22"/>
    </row>
    <row r="106" spans="2:20" x14ac:dyDescent="0.35">
      <c r="B106" t="s">
        <v>123</v>
      </c>
      <c r="C106" s="89">
        <v>44469</v>
      </c>
      <c r="E106" s="95">
        <f t="shared" si="6"/>
        <v>4.0000000000000002E-4</v>
      </c>
      <c r="F106" s="95">
        <f t="shared" si="7"/>
        <v>2.9999999999999997E-4</v>
      </c>
      <c r="G106" s="74">
        <v>8</v>
      </c>
      <c r="H106" s="24">
        <v>1.0004340052074734</v>
      </c>
      <c r="I106" s="24">
        <v>1.0003099994210927</v>
      </c>
      <c r="J106" s="24">
        <f t="shared" si="9"/>
        <v>1.0052328186433781</v>
      </c>
      <c r="K106" s="24">
        <f t="shared" si="8"/>
        <v>1.0037648141817441</v>
      </c>
      <c r="L106" s="25"/>
      <c r="N106" s="31"/>
      <c r="O106" s="23"/>
      <c r="P106" s="11"/>
      <c r="R106" s="20"/>
      <c r="S106" s="31"/>
      <c r="T106" s="22"/>
    </row>
    <row r="107" spans="2:20" ht="15" thickBot="1" x14ac:dyDescent="0.4">
      <c r="B107" t="s">
        <v>124</v>
      </c>
      <c r="C107" s="89">
        <v>44469</v>
      </c>
      <c r="E107" s="114">
        <f>ROUND((J107/J103)-1,4)</f>
        <v>1.4E-3</v>
      </c>
      <c r="F107" s="114">
        <f>ROUND((K107/K103)-1,4)</f>
        <v>1E-3</v>
      </c>
      <c r="G107" s="74">
        <v>8</v>
      </c>
      <c r="H107" s="75">
        <v>1</v>
      </c>
      <c r="I107" s="75">
        <v>1</v>
      </c>
      <c r="J107" s="75">
        <f t="shared" si="9"/>
        <v>1.0052328186433781</v>
      </c>
      <c r="K107" s="75">
        <f t="shared" si="8"/>
        <v>1.0037648141817441</v>
      </c>
      <c r="L107" s="25"/>
      <c r="O107" s="23"/>
      <c r="P107" s="21"/>
      <c r="R107" s="20"/>
      <c r="S107" s="31"/>
      <c r="T107" s="22"/>
    </row>
    <row r="108" spans="2:20" ht="15" thickTop="1" x14ac:dyDescent="0.35">
      <c r="B108" t="s">
        <v>125</v>
      </c>
      <c r="C108" s="89"/>
      <c r="E108" s="95"/>
      <c r="F108" s="95"/>
      <c r="G108" s="74">
        <v>9</v>
      </c>
      <c r="H108" s="24"/>
      <c r="I108" s="24"/>
      <c r="J108" s="24"/>
      <c r="K108" s="24"/>
      <c r="L108" s="11"/>
      <c r="N108" s="31"/>
    </row>
    <row r="109" spans="2:20" x14ac:dyDescent="0.35">
      <c r="B109" t="s">
        <v>126</v>
      </c>
      <c r="C109" s="89"/>
      <c r="E109" s="95"/>
      <c r="F109" s="95"/>
      <c r="G109" s="74">
        <v>10</v>
      </c>
      <c r="H109" s="24"/>
      <c r="I109" s="24"/>
      <c r="J109" s="24"/>
      <c r="K109" s="24"/>
      <c r="L109" s="11"/>
      <c r="N109" s="31"/>
    </row>
    <row r="110" spans="2:20" x14ac:dyDescent="0.35">
      <c r="B110" t="s">
        <v>127</v>
      </c>
      <c r="C110" s="89"/>
      <c r="E110" s="95"/>
      <c r="F110" s="95"/>
      <c r="G110" s="74">
        <v>11</v>
      </c>
      <c r="H110" s="24"/>
      <c r="I110" s="24"/>
      <c r="J110" s="24"/>
      <c r="K110" s="24"/>
      <c r="L110" s="11"/>
    </row>
    <row r="111" spans="2:20" x14ac:dyDescent="0.35">
      <c r="B111" t="s">
        <v>128</v>
      </c>
      <c r="C111" s="89"/>
      <c r="E111" s="95"/>
      <c r="F111" s="95"/>
      <c r="G111" s="74">
        <v>11</v>
      </c>
      <c r="H111" s="78"/>
      <c r="I111" s="78"/>
      <c r="J111" s="78"/>
      <c r="K111" s="78"/>
      <c r="L111" s="11"/>
    </row>
    <row r="112" spans="2:20" x14ac:dyDescent="0.35">
      <c r="B112" t="s">
        <v>129</v>
      </c>
      <c r="C112" s="89"/>
      <c r="E112" s="95"/>
      <c r="F112" s="95"/>
      <c r="G112" s="74">
        <v>11</v>
      </c>
      <c r="H112" s="78"/>
      <c r="I112" s="78"/>
      <c r="J112" s="78"/>
      <c r="K112" s="78"/>
      <c r="L112" s="11"/>
    </row>
    <row r="113" spans="6:8" x14ac:dyDescent="0.35">
      <c r="F113" s="20"/>
    </row>
    <row r="114" spans="6:8" x14ac:dyDescent="0.35">
      <c r="H114" s="1" t="s">
        <v>133</v>
      </c>
    </row>
    <row r="115" spans="6:8" x14ac:dyDescent="0.35">
      <c r="H115" s="1" t="s">
        <v>134</v>
      </c>
    </row>
    <row r="116" spans="6:8" x14ac:dyDescent="0.35">
      <c r="H116" s="1" t="s">
        <v>135</v>
      </c>
    </row>
    <row r="117" spans="6:8" x14ac:dyDescent="0.35">
      <c r="H117" s="1"/>
    </row>
    <row r="118" spans="6:8" x14ac:dyDescent="0.35">
      <c r="H118" s="1" t="s">
        <v>136</v>
      </c>
    </row>
    <row r="119" spans="6:8" x14ac:dyDescent="0.35">
      <c r="H119" s="1" t="s">
        <v>137</v>
      </c>
    </row>
    <row r="120" spans="6:8" x14ac:dyDescent="0.35">
      <c r="H120" s="1" t="s">
        <v>138</v>
      </c>
    </row>
    <row r="121" spans="6:8" x14ac:dyDescent="0.35">
      <c r="H121" s="1" t="s">
        <v>139</v>
      </c>
    </row>
    <row r="122" spans="6:8" x14ac:dyDescent="0.35">
      <c r="H122" s="1" t="s">
        <v>140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BD6A1-2E0B-4DB1-ACF9-A086042CA827}">
  <sheetPr codeName="Sheet4"/>
  <dimension ref="A1:T123"/>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399</v>
      </c>
      <c r="B1" s="7" t="s">
        <v>34</v>
      </c>
    </row>
    <row r="2" spans="1:3" x14ac:dyDescent="0.35">
      <c r="B2" s="1" t="s">
        <v>50</v>
      </c>
    </row>
    <row r="4" spans="1:3" x14ac:dyDescent="0.35">
      <c r="B4" s="5" t="s">
        <v>51</v>
      </c>
    </row>
    <row r="5" spans="1:3" x14ac:dyDescent="0.35">
      <c r="B5" s="5"/>
    </row>
    <row r="6" spans="1:3" x14ac:dyDescent="0.35">
      <c r="B6" s="12" t="s">
        <v>66</v>
      </c>
      <c r="C6" s="43" t="s">
        <v>376</v>
      </c>
    </row>
    <row r="7" spans="1:3" x14ac:dyDescent="0.35">
      <c r="B7" s="12" t="s">
        <v>35</v>
      </c>
      <c r="C7" s="51" t="s">
        <v>399</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E34" s="1" t="s">
        <v>47</v>
      </c>
    </row>
    <row r="35" spans="2:5" x14ac:dyDescent="0.35">
      <c r="B35" t="s">
        <v>69</v>
      </c>
      <c r="C35" s="96">
        <f>'Items B &amp; C'!M12</f>
        <v>456905000</v>
      </c>
      <c r="E35" s="1" t="s">
        <v>48</v>
      </c>
    </row>
    <row r="36" spans="2:5" x14ac:dyDescent="0.35">
      <c r="B36" t="s">
        <v>70</v>
      </c>
      <c r="C36" s="96">
        <f>'Items B &amp; C'!N12</f>
        <v>454557000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7" x14ac:dyDescent="0.35">
      <c r="C49" s="19"/>
    </row>
    <row r="50" spans="2:7" x14ac:dyDescent="0.35">
      <c r="B50" t="s">
        <v>61</v>
      </c>
      <c r="C50" s="51" t="s">
        <v>153</v>
      </c>
    </row>
    <row r="51" spans="2:7" x14ac:dyDescent="0.35">
      <c r="B51" t="s">
        <v>73</v>
      </c>
      <c r="C51" s="13"/>
    </row>
    <row r="54" spans="2:7" x14ac:dyDescent="0.35">
      <c r="B54" t="s">
        <v>74</v>
      </c>
    </row>
    <row r="55" spans="2:7" x14ac:dyDescent="0.35">
      <c r="B55" t="s">
        <v>75</v>
      </c>
    </row>
    <row r="56" spans="2:7" x14ac:dyDescent="0.35">
      <c r="B56" t="s">
        <v>76</v>
      </c>
    </row>
    <row r="57" spans="2:7" x14ac:dyDescent="0.35">
      <c r="B57" t="s">
        <v>77</v>
      </c>
    </row>
    <row r="59" spans="2:7" x14ac:dyDescent="0.35">
      <c r="C59" t="s">
        <v>80</v>
      </c>
      <c r="E59" t="s">
        <v>81</v>
      </c>
      <c r="F59" t="s">
        <v>82</v>
      </c>
      <c r="G59" t="s">
        <v>83</v>
      </c>
    </row>
    <row r="60" spans="2:7" x14ac:dyDescent="0.35">
      <c r="B60" t="s">
        <v>78</v>
      </c>
      <c r="C60" s="93">
        <f>'Items B &amp; C'!Y12</f>
        <v>15201000</v>
      </c>
      <c r="D60" s="79"/>
      <c r="E60" s="93">
        <f>'Items B &amp; C'!AA12</f>
        <v>439417000</v>
      </c>
      <c r="F60" s="93">
        <f>'Items B &amp; C'!AB12</f>
        <v>0</v>
      </c>
      <c r="G60" s="93">
        <f>'Items B &amp; C'!AC12</f>
        <v>0</v>
      </c>
    </row>
    <row r="61" spans="2:7" x14ac:dyDescent="0.35">
      <c r="B61" t="s">
        <v>79</v>
      </c>
      <c r="C61" s="93">
        <f>'Items B &amp; C'!AD12</f>
        <v>2347000</v>
      </c>
      <c r="D61" s="79"/>
      <c r="E61" s="93">
        <v>0</v>
      </c>
      <c r="F61" s="93">
        <v>0</v>
      </c>
      <c r="G61" s="93">
        <v>0</v>
      </c>
    </row>
    <row r="64" spans="2:7" x14ac:dyDescent="0.35">
      <c r="B64" t="s">
        <v>88</v>
      </c>
      <c r="E64" s="1" t="s">
        <v>86</v>
      </c>
    </row>
    <row r="65" spans="2:5" x14ac:dyDescent="0.35">
      <c r="B65" t="s">
        <v>85</v>
      </c>
      <c r="C65" s="96">
        <v>84</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22</v>
      </c>
      <c r="E73" s="1" t="s">
        <v>103</v>
      </c>
    </row>
    <row r="74" spans="2:5" x14ac:dyDescent="0.35">
      <c r="B74" t="s">
        <v>94</v>
      </c>
      <c r="C74" s="96">
        <v>0</v>
      </c>
      <c r="E74" s="1" t="s">
        <v>104</v>
      </c>
    </row>
    <row r="75" spans="2:5" x14ac:dyDescent="0.35">
      <c r="B75" t="s">
        <v>95</v>
      </c>
      <c r="C75" s="96">
        <v>0</v>
      </c>
      <c r="E75" s="1" t="s">
        <v>105</v>
      </c>
    </row>
    <row r="76" spans="2:5" x14ac:dyDescent="0.35">
      <c r="B76" t="s">
        <v>96</v>
      </c>
      <c r="C76" s="96">
        <v>66</v>
      </c>
      <c r="E76" s="1" t="s">
        <v>106</v>
      </c>
    </row>
    <row r="77" spans="2:5" x14ac:dyDescent="0.35">
      <c r="B77" t="s">
        <v>97</v>
      </c>
      <c r="C77" s="96">
        <v>3</v>
      </c>
    </row>
    <row r="78" spans="2:5" x14ac:dyDescent="0.35">
      <c r="B78" t="s">
        <v>98</v>
      </c>
      <c r="C78" s="96">
        <v>0</v>
      </c>
    </row>
    <row r="79" spans="2:5" x14ac:dyDescent="0.35">
      <c r="B79" t="s">
        <v>101</v>
      </c>
      <c r="C79" s="96">
        <v>0</v>
      </c>
    </row>
    <row r="80" spans="2:5" x14ac:dyDescent="0.35">
      <c r="B80" t="s">
        <v>99</v>
      </c>
      <c r="C80" s="96">
        <v>9</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1.2999999999999999E-3</v>
      </c>
      <c r="F96" s="95">
        <f t="shared" si="0"/>
        <v>1E-3</v>
      </c>
      <c r="G96" s="26"/>
      <c r="H96" s="24">
        <v>1.0012970612974768</v>
      </c>
      <c r="I96" s="23">
        <v>1.0009994807397453</v>
      </c>
      <c r="J96" s="24">
        <f>J95*H96</f>
        <v>1.0012970612974768</v>
      </c>
      <c r="K96" s="24">
        <f t="shared" ref="K96:K99" si="1">K95*I96</f>
        <v>1.0009994807397453</v>
      </c>
      <c r="L96" s="25"/>
      <c r="N96" s="31"/>
      <c r="O96" s="23"/>
      <c r="P96" s="21"/>
      <c r="R96" s="20"/>
      <c r="S96" s="31"/>
      <c r="T96" s="22"/>
    </row>
    <row r="97" spans="2:20" x14ac:dyDescent="0.35">
      <c r="B97" t="s">
        <v>114</v>
      </c>
      <c r="C97" s="89">
        <v>44255</v>
      </c>
      <c r="E97" s="95">
        <f t="shared" si="0"/>
        <v>1.1000000000000001E-3</v>
      </c>
      <c r="F97" s="95">
        <f t="shared" si="0"/>
        <v>8.9999999999999998E-4</v>
      </c>
      <c r="G97" s="26"/>
      <c r="H97" s="24">
        <v>1.0010511936977502</v>
      </c>
      <c r="I97" s="23">
        <v>1.0008551108838049</v>
      </c>
      <c r="J97" s="24">
        <f t="shared" ref="J97:J99" si="2">J96*H97</f>
        <v>1.0023496184578884</v>
      </c>
      <c r="K97" s="24">
        <f t="shared" si="1"/>
        <v>1.0018554462904088</v>
      </c>
      <c r="L97" s="25"/>
      <c r="N97" s="31"/>
      <c r="O97" s="23"/>
      <c r="P97" s="21"/>
      <c r="R97" s="20"/>
      <c r="S97" s="31"/>
      <c r="T97" s="22"/>
    </row>
    <row r="98" spans="2:20" x14ac:dyDescent="0.35">
      <c r="B98" t="s">
        <v>115</v>
      </c>
      <c r="C98" s="89">
        <v>44286</v>
      </c>
      <c r="E98" s="95">
        <f t="shared" si="0"/>
        <v>1.1000000000000001E-3</v>
      </c>
      <c r="F98" s="95">
        <f t="shared" si="0"/>
        <v>8.9999999999999998E-4</v>
      </c>
      <c r="G98" s="26"/>
      <c r="H98" s="24">
        <v>1.0010763584553197</v>
      </c>
      <c r="I98" s="23">
        <v>1.0009459218728467</v>
      </c>
      <c r="J98" s="24">
        <f t="shared" si="2"/>
        <v>1.003428505944902</v>
      </c>
      <c r="K98" s="24">
        <f t="shared" si="1"/>
        <v>1.0028031232704855</v>
      </c>
      <c r="L98" s="25"/>
      <c r="N98" s="31"/>
      <c r="O98" s="23"/>
      <c r="P98" s="21"/>
      <c r="R98" s="20"/>
      <c r="S98" s="31"/>
      <c r="T98" s="22"/>
    </row>
    <row r="99" spans="2:20" ht="15" thickBot="1" x14ac:dyDescent="0.4">
      <c r="B99" t="s">
        <v>116</v>
      </c>
      <c r="C99" s="89">
        <v>44286</v>
      </c>
      <c r="E99" s="114">
        <f>ROUND((J99/J95)-1,4)</f>
        <v>3.3999999999999998E-3</v>
      </c>
      <c r="F99" s="114">
        <f>ROUND((K99/K95)-1,4)</f>
        <v>2.8E-3</v>
      </c>
      <c r="G99" s="26"/>
      <c r="H99" s="75">
        <v>1</v>
      </c>
      <c r="I99" s="75">
        <v>1</v>
      </c>
      <c r="J99" s="75">
        <f t="shared" si="2"/>
        <v>1.003428505944902</v>
      </c>
      <c r="K99" s="75">
        <f t="shared" si="1"/>
        <v>1.0028031232704855</v>
      </c>
      <c r="L99" s="25"/>
      <c r="N99" s="31"/>
      <c r="O99" s="23"/>
      <c r="P99" s="11"/>
      <c r="R99" s="20"/>
      <c r="S99" s="31"/>
      <c r="T99" s="22"/>
    </row>
    <row r="100" spans="2:20" ht="15" thickTop="1" x14ac:dyDescent="0.35">
      <c r="B100" t="s">
        <v>117</v>
      </c>
      <c r="C100" s="89">
        <v>44316</v>
      </c>
      <c r="E100" s="113">
        <f t="shared" ref="E100:F102" si="3">ROUND(H100-1,4)</f>
        <v>8.9999999999999998E-4</v>
      </c>
      <c r="F100" s="113">
        <f t="shared" si="3"/>
        <v>6.9999999999999999E-4</v>
      </c>
      <c r="G100" s="26"/>
      <c r="H100" s="24">
        <v>1.0009090033950367</v>
      </c>
      <c r="I100" s="24">
        <v>1.0007234853202576</v>
      </c>
      <c r="J100" s="24">
        <f>J99*H100</f>
        <v>1.0043406258634826</v>
      </c>
      <c r="K100" s="24">
        <f t="shared" ref="K100:K103" si="4">K99*I100</f>
        <v>1.0035286366092802</v>
      </c>
      <c r="L100" s="25"/>
      <c r="N100" s="31"/>
      <c r="O100" s="23"/>
      <c r="P100" s="11"/>
      <c r="R100" s="20"/>
      <c r="S100" s="31"/>
      <c r="T100" s="22"/>
    </row>
    <row r="101" spans="2:20" x14ac:dyDescent="0.35">
      <c r="B101" t="s">
        <v>118</v>
      </c>
      <c r="C101" s="89">
        <v>44347</v>
      </c>
      <c r="E101" s="95">
        <f t="shared" si="3"/>
        <v>8.9999999999999998E-4</v>
      </c>
      <c r="F101" s="95">
        <f t="shared" si="3"/>
        <v>8.0000000000000004E-4</v>
      </c>
      <c r="G101" s="26"/>
      <c r="H101" s="24">
        <v>1.0009203907187525</v>
      </c>
      <c r="I101" s="24">
        <v>1.0007661049201875</v>
      </c>
      <c r="J101" s="24">
        <f t="shared" ref="J101:J103" si="5">J100*H101</f>
        <v>1.0052650116539934</v>
      </c>
      <c r="K101" s="24">
        <f t="shared" si="4"/>
        <v>1.0042974448353355</v>
      </c>
      <c r="L101" s="25"/>
      <c r="N101" s="31"/>
      <c r="O101" s="23"/>
      <c r="P101" s="21"/>
      <c r="R101" s="20"/>
      <c r="S101" s="31"/>
      <c r="T101" s="22"/>
    </row>
    <row r="102" spans="2:20" x14ac:dyDescent="0.35">
      <c r="B102" t="s">
        <v>119</v>
      </c>
      <c r="C102" s="89">
        <v>44377</v>
      </c>
      <c r="E102" s="95">
        <f t="shared" si="3"/>
        <v>8.9999999999999998E-4</v>
      </c>
      <c r="F102" s="95">
        <f t="shared" si="3"/>
        <v>6.9999999999999999E-4</v>
      </c>
      <c r="G102" s="26"/>
      <c r="H102" s="24">
        <v>1.000875189268682</v>
      </c>
      <c r="I102" s="24">
        <v>1.0007408240930205</v>
      </c>
      <c r="J102" s="24">
        <f t="shared" si="5"/>
        <v>1.0061448088043745</v>
      </c>
      <c r="K102" s="24">
        <f t="shared" si="4"/>
        <v>1.0050414525790283</v>
      </c>
      <c r="L102" s="25"/>
      <c r="N102" s="31"/>
      <c r="O102" s="23"/>
      <c r="P102" s="11"/>
      <c r="R102" s="20"/>
      <c r="S102" s="31"/>
      <c r="T102" s="22"/>
    </row>
    <row r="103" spans="2:20" ht="15" thickBot="1" x14ac:dyDescent="0.4">
      <c r="B103" t="s">
        <v>120</v>
      </c>
      <c r="C103" s="89">
        <v>44377</v>
      </c>
      <c r="E103" s="114">
        <f>ROUND((J103/J99)-1,4)</f>
        <v>2.7000000000000001E-3</v>
      </c>
      <c r="F103" s="114">
        <f>ROUND((K103/K99)-1,4)</f>
        <v>2.2000000000000001E-3</v>
      </c>
      <c r="G103" s="26"/>
      <c r="H103" s="75">
        <v>1</v>
      </c>
      <c r="I103" s="75">
        <v>1</v>
      </c>
      <c r="J103" s="75">
        <f t="shared" si="5"/>
        <v>1.0061448088043745</v>
      </c>
      <c r="K103" s="75">
        <f t="shared" si="4"/>
        <v>1.0050414525790283</v>
      </c>
      <c r="L103" s="25"/>
      <c r="N103" s="31"/>
      <c r="O103" s="23"/>
      <c r="P103" s="11"/>
      <c r="R103" s="20"/>
      <c r="S103" s="31"/>
      <c r="T103" s="22"/>
    </row>
    <row r="104" spans="2:20" ht="15" thickTop="1" x14ac:dyDescent="0.35">
      <c r="B104" t="s">
        <v>121</v>
      </c>
      <c r="C104" s="89">
        <v>44408</v>
      </c>
      <c r="E104" s="113">
        <f t="shared" ref="E104:F106" si="6">ROUND(H104-1,4)</f>
        <v>6.9999999999999999E-4</v>
      </c>
      <c r="F104" s="113">
        <f t="shared" si="6"/>
        <v>6.9999999999999999E-4</v>
      </c>
      <c r="G104" s="26"/>
      <c r="H104" s="24">
        <v>1.0007295114966941</v>
      </c>
      <c r="I104" s="24">
        <v>1.0006591343637865</v>
      </c>
      <c r="J104" s="24">
        <f>J103*H104</f>
        <v>1.0068788030097364</v>
      </c>
      <c r="K104" s="24">
        <f t="shared" ref="K104:K107" si="7">K103*I104</f>
        <v>1.0057039099374532</v>
      </c>
      <c r="L104" s="25"/>
      <c r="N104" s="31"/>
      <c r="O104" s="23"/>
      <c r="P104" s="21"/>
      <c r="R104" s="20"/>
      <c r="S104" s="31"/>
      <c r="T104" s="22"/>
    </row>
    <row r="105" spans="2:20" x14ac:dyDescent="0.35">
      <c r="B105" t="s">
        <v>122</v>
      </c>
      <c r="C105" s="89">
        <v>44439</v>
      </c>
      <c r="E105" s="95">
        <f t="shared" si="6"/>
        <v>6.9999999999999999E-4</v>
      </c>
      <c r="F105" s="95">
        <f t="shared" si="6"/>
        <v>5.9999999999999995E-4</v>
      </c>
      <c r="G105" s="26"/>
      <c r="H105" s="24">
        <v>1.0006524393229339</v>
      </c>
      <c r="I105" s="24">
        <v>1.0005595604202833</v>
      </c>
      <c r="J105" s="24">
        <f t="shared" ref="J105:J107" si="8">J104*H105</f>
        <v>1.0075357303342487</v>
      </c>
      <c r="K105" s="24">
        <f t="shared" si="7"/>
        <v>1.0062666620399783</v>
      </c>
      <c r="L105" s="25"/>
      <c r="N105" s="31"/>
      <c r="O105" s="23"/>
      <c r="P105" s="11"/>
      <c r="R105" s="20"/>
      <c r="S105" s="31"/>
      <c r="T105" s="22"/>
    </row>
    <row r="106" spans="2:20" x14ac:dyDescent="0.35">
      <c r="B106" t="s">
        <v>123</v>
      </c>
      <c r="C106" s="89">
        <v>44469</v>
      </c>
      <c r="E106" s="95">
        <f t="shared" si="6"/>
        <v>5.9999999999999995E-4</v>
      </c>
      <c r="F106" s="95">
        <f t="shared" si="6"/>
        <v>5.0000000000000001E-4</v>
      </c>
      <c r="G106" s="26"/>
      <c r="H106" s="24">
        <v>1.0006343726533349</v>
      </c>
      <c r="I106" s="24">
        <v>1.000541213404007</v>
      </c>
      <c r="J106" s="24">
        <f t="shared" si="8"/>
        <v>1.0081748834488304</v>
      </c>
      <c r="K106" s="24">
        <f t="shared" si="7"/>
        <v>1.0068112670454796</v>
      </c>
      <c r="L106" s="25"/>
      <c r="N106" s="31"/>
      <c r="O106" s="23"/>
      <c r="P106" s="11"/>
      <c r="R106" s="20"/>
      <c r="S106" s="31"/>
      <c r="T106" s="22"/>
    </row>
    <row r="107" spans="2:20" ht="15" thickBot="1" x14ac:dyDescent="0.4">
      <c r="B107" t="s">
        <v>124</v>
      </c>
      <c r="C107" s="89">
        <v>44469</v>
      </c>
      <c r="E107" s="114">
        <f>ROUND((J107/J103)-1,4)</f>
        <v>2E-3</v>
      </c>
      <c r="F107" s="114">
        <f>ROUND((K107/K103)-1,4)</f>
        <v>1.8E-3</v>
      </c>
      <c r="G107" s="26"/>
      <c r="H107" s="75">
        <v>1</v>
      </c>
      <c r="I107" s="75">
        <v>1</v>
      </c>
      <c r="J107" s="75">
        <f t="shared" si="8"/>
        <v>1.0081748834488304</v>
      </c>
      <c r="K107" s="75">
        <f t="shared" si="7"/>
        <v>1.0068112670454796</v>
      </c>
      <c r="L107" s="25"/>
      <c r="N107" s="31"/>
      <c r="O107" s="23"/>
      <c r="P107" s="21"/>
      <c r="R107" s="20"/>
      <c r="S107" s="31"/>
      <c r="T107" s="22"/>
    </row>
    <row r="108" spans="2:20" ht="15" thickTop="1" x14ac:dyDescent="0.35">
      <c r="B108" t="s">
        <v>125</v>
      </c>
      <c r="C108" s="89"/>
      <c r="E108" s="95"/>
      <c r="F108" s="95"/>
      <c r="G108" s="26"/>
      <c r="H108" s="24"/>
      <c r="I108" s="24"/>
      <c r="J108" s="24"/>
      <c r="K108" s="24"/>
      <c r="L108" s="25"/>
    </row>
    <row r="109" spans="2:20" x14ac:dyDescent="0.35">
      <c r="B109" t="s">
        <v>126</v>
      </c>
      <c r="C109" s="89"/>
      <c r="E109" s="95"/>
      <c r="F109" s="95"/>
      <c r="G109" s="26"/>
      <c r="H109" s="24"/>
      <c r="I109" s="24"/>
      <c r="J109" s="24"/>
      <c r="K109" s="24"/>
      <c r="L109" s="25"/>
    </row>
    <row r="110" spans="2:20" x14ac:dyDescent="0.35">
      <c r="B110" t="s">
        <v>127</v>
      </c>
      <c r="C110" s="89"/>
      <c r="E110" s="95"/>
      <c r="F110" s="95"/>
      <c r="G110" s="26"/>
      <c r="H110" s="24"/>
      <c r="I110" s="24"/>
      <c r="J110" s="24"/>
      <c r="K110" s="24"/>
      <c r="L110" s="25"/>
    </row>
    <row r="111" spans="2:20" x14ac:dyDescent="0.35">
      <c r="B111" t="s">
        <v>128</v>
      </c>
      <c r="C111" s="89"/>
      <c r="E111" s="95"/>
      <c r="F111" s="95"/>
      <c r="G111" s="26"/>
      <c r="H111" s="78"/>
      <c r="I111" s="78"/>
      <c r="J111" s="78"/>
      <c r="K111" s="78"/>
      <c r="L111" s="25"/>
    </row>
    <row r="112" spans="2:20" x14ac:dyDescent="0.35">
      <c r="B112" t="s">
        <v>129</v>
      </c>
      <c r="C112" s="89"/>
      <c r="E112" s="95"/>
      <c r="F112" s="95"/>
      <c r="G112" s="26"/>
      <c r="H112" s="78"/>
      <c r="I112" s="78"/>
      <c r="J112" s="78"/>
      <c r="K112" s="78"/>
      <c r="L112" s="25"/>
    </row>
    <row r="113" spans="2:12" x14ac:dyDescent="0.35">
      <c r="E113" s="20"/>
      <c r="G113" s="26"/>
      <c r="L113" s="25"/>
    </row>
    <row r="114" spans="2:12" x14ac:dyDescent="0.35">
      <c r="G114" s="26"/>
      <c r="L114" s="25"/>
    </row>
    <row r="115" spans="2:12" x14ac:dyDescent="0.35">
      <c r="B115" s="1" t="s">
        <v>133</v>
      </c>
      <c r="L115" s="25"/>
    </row>
    <row r="116" spans="2:12" x14ac:dyDescent="0.35">
      <c r="B116" s="1" t="s">
        <v>134</v>
      </c>
      <c r="L116" s="25"/>
    </row>
    <row r="117" spans="2:12" x14ac:dyDescent="0.35">
      <c r="B117" s="1" t="s">
        <v>135</v>
      </c>
    </row>
    <row r="118" spans="2:12" x14ac:dyDescent="0.35">
      <c r="B118" s="1"/>
    </row>
    <row r="119" spans="2:12" x14ac:dyDescent="0.35">
      <c r="B119" s="1" t="s">
        <v>136</v>
      </c>
    </row>
    <row r="120" spans="2:12" x14ac:dyDescent="0.35">
      <c r="B120" s="1" t="s">
        <v>137</v>
      </c>
    </row>
    <row r="121" spans="2:12" x14ac:dyDescent="0.35">
      <c r="B121" s="1" t="s">
        <v>138</v>
      </c>
    </row>
    <row r="122" spans="2:12" x14ac:dyDescent="0.35">
      <c r="B122" s="1" t="s">
        <v>139</v>
      </c>
    </row>
    <row r="123" spans="2:12" x14ac:dyDescent="0.35">
      <c r="B123" s="1" t="s">
        <v>140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A9F3E-BA05-4D7A-9A21-AFD904FD0109}">
  <sheetPr codeName="Sheet8"/>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398</v>
      </c>
      <c r="B1" s="7" t="s">
        <v>34</v>
      </c>
    </row>
    <row r="2" spans="1:3" x14ac:dyDescent="0.35">
      <c r="B2" s="1" t="s">
        <v>50</v>
      </c>
    </row>
    <row r="4" spans="1:3" x14ac:dyDescent="0.35">
      <c r="B4" s="5" t="s">
        <v>51</v>
      </c>
    </row>
    <row r="5" spans="1:3" x14ac:dyDescent="0.35">
      <c r="B5" s="5"/>
    </row>
    <row r="6" spans="1:3" x14ac:dyDescent="0.35">
      <c r="B6" s="12" t="s">
        <v>66</v>
      </c>
      <c r="C6" s="43" t="s">
        <v>377</v>
      </c>
    </row>
    <row r="7" spans="1:3" x14ac:dyDescent="0.35">
      <c r="B7" s="12" t="s">
        <v>35</v>
      </c>
      <c r="C7" s="51" t="s">
        <v>398</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C'!M13</f>
        <v>127793000</v>
      </c>
      <c r="E35" s="1" t="s">
        <v>48</v>
      </c>
    </row>
    <row r="36" spans="2:5" x14ac:dyDescent="0.35">
      <c r="B36" t="s">
        <v>70</v>
      </c>
      <c r="C36" s="96">
        <f>'Items B &amp; C'!N13</f>
        <v>127034000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C'!Y13</f>
        <v>8235000</v>
      </c>
      <c r="D60" s="79"/>
      <c r="E60" s="93">
        <f>'Items B &amp; C'!AA13</f>
        <v>118808000</v>
      </c>
      <c r="F60" s="93">
        <f>'Items B &amp; C'!AB13</f>
        <v>0</v>
      </c>
      <c r="G60" s="93">
        <f>'Items B &amp; C'!AC13</f>
        <v>0</v>
      </c>
      <c r="N60" s="30"/>
    </row>
    <row r="61" spans="2:14" x14ac:dyDescent="0.35">
      <c r="B61" t="s">
        <v>79</v>
      </c>
      <c r="C61" s="93">
        <f>'Items B &amp; C'!AD13</f>
        <v>758000</v>
      </c>
      <c r="D61" s="79"/>
      <c r="E61" s="93">
        <v>0</v>
      </c>
      <c r="F61" s="93">
        <v>0</v>
      </c>
      <c r="G61" s="93">
        <v>0</v>
      </c>
      <c r="N61" s="30"/>
    </row>
    <row r="64" spans="2:14" x14ac:dyDescent="0.35">
      <c r="B64" t="s">
        <v>88</v>
      </c>
      <c r="E64" s="1" t="s">
        <v>86</v>
      </c>
    </row>
    <row r="65" spans="2:5" x14ac:dyDescent="0.35">
      <c r="B65" t="s">
        <v>85</v>
      </c>
      <c r="C65" s="96">
        <v>100</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76</v>
      </c>
      <c r="E73" s="1" t="s">
        <v>103</v>
      </c>
    </row>
    <row r="74" spans="2:5" x14ac:dyDescent="0.35">
      <c r="B74" t="s">
        <v>94</v>
      </c>
      <c r="C74" s="96">
        <v>0</v>
      </c>
      <c r="E74" s="1" t="s">
        <v>104</v>
      </c>
    </row>
    <row r="75" spans="2:5" x14ac:dyDescent="0.35">
      <c r="B75" t="s">
        <v>95</v>
      </c>
      <c r="C75" s="96">
        <v>0</v>
      </c>
      <c r="E75" s="1" t="s">
        <v>105</v>
      </c>
    </row>
    <row r="76" spans="2:5" x14ac:dyDescent="0.35">
      <c r="B76" t="s">
        <v>96</v>
      </c>
      <c r="C76" s="96">
        <v>24</v>
      </c>
      <c r="E76" s="1" t="s">
        <v>106</v>
      </c>
    </row>
    <row r="77" spans="2:5" x14ac:dyDescent="0.35">
      <c r="B77" t="s">
        <v>97</v>
      </c>
      <c r="C77" s="96">
        <v>0</v>
      </c>
    </row>
    <row r="78" spans="2:5" x14ac:dyDescent="0.35">
      <c r="B78" t="s">
        <v>98</v>
      </c>
      <c r="C78" s="96">
        <v>0</v>
      </c>
    </row>
    <row r="79" spans="2:5" x14ac:dyDescent="0.35">
      <c r="B79" t="s">
        <v>101</v>
      </c>
      <c r="C79" s="96">
        <v>0</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v>44227</v>
      </c>
      <c r="E96" s="95">
        <f t="shared" ref="E96:F98" si="0">ROUND(H96-1,4)</f>
        <v>1.1000000000000001E-3</v>
      </c>
      <c r="F96" s="95">
        <f t="shared" si="0"/>
        <v>8.0000000000000004E-4</v>
      </c>
      <c r="G96" s="26"/>
      <c r="H96" s="24">
        <v>1.0010684908611425</v>
      </c>
      <c r="I96" s="23">
        <v>1.000783273510498</v>
      </c>
      <c r="J96" s="24">
        <f>J95*H96</f>
        <v>1.0010684908611425</v>
      </c>
      <c r="K96" s="24">
        <f t="shared" ref="K96:K99" si="1">K95*I96</f>
        <v>1.000783273510498</v>
      </c>
      <c r="L96" s="25"/>
      <c r="N96" s="31"/>
      <c r="O96" s="23"/>
      <c r="P96" s="21"/>
      <c r="R96" s="20"/>
      <c r="S96" s="31"/>
      <c r="T96" s="22"/>
    </row>
    <row r="97" spans="2:20" x14ac:dyDescent="0.35">
      <c r="B97" t="s">
        <v>114</v>
      </c>
      <c r="C97" s="89">
        <v>44255</v>
      </c>
      <c r="E97" s="95">
        <f t="shared" si="0"/>
        <v>8.9999999999999998E-4</v>
      </c>
      <c r="F97" s="95">
        <f t="shared" si="0"/>
        <v>5.9999999999999995E-4</v>
      </c>
      <c r="G97" s="26"/>
      <c r="H97" s="24">
        <v>1.0008653903496632</v>
      </c>
      <c r="I97" s="23">
        <v>1.000631102258754</v>
      </c>
      <c r="J97" s="24">
        <f t="shared" ref="J97:J99" si="2">J96*H97</f>
        <v>1.0019348058724855</v>
      </c>
      <c r="K97" s="24">
        <f t="shared" si="1"/>
        <v>1.0014148700949337</v>
      </c>
      <c r="L97" s="25"/>
      <c r="N97" s="31"/>
      <c r="O97" s="23"/>
      <c r="P97" s="21"/>
      <c r="R97" s="20"/>
      <c r="S97" s="31"/>
      <c r="T97" s="22"/>
    </row>
    <row r="98" spans="2:20" x14ac:dyDescent="0.35">
      <c r="B98" t="s">
        <v>115</v>
      </c>
      <c r="C98" s="89">
        <v>44286</v>
      </c>
      <c r="E98" s="95">
        <f t="shared" si="0"/>
        <v>8.9999999999999998E-4</v>
      </c>
      <c r="F98" s="95">
        <f t="shared" si="0"/>
        <v>5.9999999999999995E-4</v>
      </c>
      <c r="G98" s="26"/>
      <c r="H98" s="24">
        <v>1.0008757879073149</v>
      </c>
      <c r="I98" s="23">
        <v>1.0006373415563481</v>
      </c>
      <c r="J98" s="24">
        <f t="shared" si="2"/>
        <v>1.0028122882593866</v>
      </c>
      <c r="K98" s="24">
        <f t="shared" si="1"/>
        <v>1.00205311340679</v>
      </c>
      <c r="L98" s="25"/>
      <c r="N98" s="31"/>
      <c r="O98" s="23"/>
      <c r="P98" s="21"/>
      <c r="R98" s="20"/>
      <c r="S98" s="31"/>
      <c r="T98" s="22"/>
    </row>
    <row r="99" spans="2:20" ht="15" thickBot="1" x14ac:dyDescent="0.4">
      <c r="B99" t="s">
        <v>116</v>
      </c>
      <c r="C99" s="89">
        <v>44286</v>
      </c>
      <c r="E99" s="114">
        <f>ROUND((J99/J95)-1,4)</f>
        <v>2.8E-3</v>
      </c>
      <c r="F99" s="114">
        <f>ROUND((K99/K95)-1,4)</f>
        <v>2.0999999999999999E-3</v>
      </c>
      <c r="G99" s="26"/>
      <c r="H99" s="75">
        <v>1</v>
      </c>
      <c r="I99" s="75">
        <v>1</v>
      </c>
      <c r="J99" s="75">
        <f t="shared" si="2"/>
        <v>1.0028122882593866</v>
      </c>
      <c r="K99" s="75">
        <f t="shared" si="1"/>
        <v>1.00205311340679</v>
      </c>
      <c r="L99" s="25"/>
      <c r="N99" s="31"/>
      <c r="O99" s="23"/>
      <c r="P99" s="11"/>
      <c r="R99" s="20"/>
      <c r="S99" s="31"/>
      <c r="T99" s="22"/>
    </row>
    <row r="100" spans="2:20" ht="15" thickTop="1" x14ac:dyDescent="0.35">
      <c r="B100" t="s">
        <v>117</v>
      </c>
      <c r="C100" s="89">
        <v>44316</v>
      </c>
      <c r="E100" s="113">
        <f t="shared" ref="E100:F102" si="3">ROUND(H100-1,4)</f>
        <v>8.0000000000000004E-4</v>
      </c>
      <c r="F100" s="113">
        <f t="shared" si="3"/>
        <v>5.9999999999999995E-4</v>
      </c>
      <c r="G100" s="26"/>
      <c r="H100" s="24">
        <v>1.0008063363921902</v>
      </c>
      <c r="I100" s="24">
        <v>1.0005801333059934</v>
      </c>
      <c r="J100" s="24">
        <f>J99*H100</f>
        <v>1.0036208923019456</v>
      </c>
      <c r="K100" s="24">
        <f t="shared" ref="K100:K102" si="4">K99*I100</f>
        <v>1.0026344377922516</v>
      </c>
      <c r="L100" s="25"/>
      <c r="N100" s="31"/>
      <c r="O100" s="23"/>
      <c r="P100" s="11"/>
      <c r="R100" s="20"/>
      <c r="S100" s="31"/>
      <c r="T100" s="22"/>
    </row>
    <row r="101" spans="2:20" x14ac:dyDescent="0.35">
      <c r="B101" t="s">
        <v>118</v>
      </c>
      <c r="C101" s="89">
        <v>44347</v>
      </c>
      <c r="E101" s="95">
        <f t="shared" si="3"/>
        <v>8.0000000000000004E-4</v>
      </c>
      <c r="F101" s="95">
        <f t="shared" si="3"/>
        <v>5.0000000000000001E-4</v>
      </c>
      <c r="G101" s="26"/>
      <c r="H101" s="24">
        <v>1.000758987207145</v>
      </c>
      <c r="I101" s="24">
        <v>1.0005019409928968</v>
      </c>
      <c r="J101" s="24">
        <f t="shared" ref="J101:J102" si="5">J100*H101</f>
        <v>1.0043826277200263</v>
      </c>
      <c r="K101" s="24">
        <f t="shared" si="4"/>
        <v>1.0031377011174696</v>
      </c>
      <c r="L101" s="25"/>
      <c r="N101" s="31"/>
      <c r="O101" s="23"/>
      <c r="P101" s="21"/>
      <c r="R101" s="20"/>
      <c r="S101" s="31"/>
      <c r="T101" s="22"/>
    </row>
    <row r="102" spans="2:20" x14ac:dyDescent="0.35">
      <c r="B102" t="s">
        <v>119</v>
      </c>
      <c r="C102" s="89">
        <v>44377</v>
      </c>
      <c r="E102" s="95">
        <f t="shared" si="3"/>
        <v>6.9999999999999999E-4</v>
      </c>
      <c r="F102" s="95">
        <f t="shared" si="3"/>
        <v>5.0000000000000001E-4</v>
      </c>
      <c r="G102" s="26"/>
      <c r="H102" s="24">
        <v>1.0006919430895755</v>
      </c>
      <c r="I102" s="24">
        <v>1.0005166742230045</v>
      </c>
      <c r="J102" s="24">
        <f t="shared" si="5"/>
        <v>1.0050776033385669</v>
      </c>
      <c r="K102" s="24">
        <f t="shared" si="4"/>
        <v>1.0036559965097609</v>
      </c>
      <c r="L102" s="25"/>
      <c r="N102" s="31"/>
      <c r="O102" s="23"/>
      <c r="P102" s="11"/>
      <c r="R102" s="20"/>
      <c r="S102" s="31"/>
      <c r="T102" s="22"/>
    </row>
    <row r="103" spans="2:20" ht="15" thickBot="1" x14ac:dyDescent="0.4">
      <c r="B103" t="s">
        <v>120</v>
      </c>
      <c r="C103" s="89">
        <v>44377</v>
      </c>
      <c r="E103" s="114">
        <f>ROUND((J103/J99)-1,4)</f>
        <v>2.3E-3</v>
      </c>
      <c r="F103" s="114">
        <f>ROUND((K103/K99)-1,4)</f>
        <v>1.6000000000000001E-3</v>
      </c>
      <c r="G103" s="26"/>
      <c r="H103" s="75">
        <v>1</v>
      </c>
      <c r="I103" s="75">
        <v>1</v>
      </c>
      <c r="J103" s="75">
        <f t="shared" ref="J103" si="6">J102*H103</f>
        <v>1.0050776033385669</v>
      </c>
      <c r="K103" s="75">
        <f t="shared" ref="K103:K107" si="7">K102*I103</f>
        <v>1.0036559965097609</v>
      </c>
      <c r="L103" s="25"/>
      <c r="N103" s="31"/>
      <c r="O103" s="23"/>
      <c r="P103" s="11"/>
      <c r="R103" s="20"/>
      <c r="S103" s="31"/>
      <c r="T103" s="22"/>
    </row>
    <row r="104" spans="2:20" ht="15" thickTop="1" x14ac:dyDescent="0.35">
      <c r="B104" t="s">
        <v>121</v>
      </c>
      <c r="C104" s="89">
        <v>44408</v>
      </c>
      <c r="E104" s="113">
        <f t="shared" ref="E104:F106" si="8">ROUND(H104-1,4)</f>
        <v>5.9999999999999995E-4</v>
      </c>
      <c r="F104" s="113">
        <f t="shared" si="8"/>
        <v>4.0000000000000002E-4</v>
      </c>
      <c r="G104" s="26"/>
      <c r="H104" s="24">
        <v>1.0005974548587442</v>
      </c>
      <c r="I104" s="24">
        <v>1.0004474871407296</v>
      </c>
      <c r="J104" s="24">
        <f>J103*H104</f>
        <v>1.0056780918360966</v>
      </c>
      <c r="K104" s="24">
        <f t="shared" si="7"/>
        <v>1.0041051196619153</v>
      </c>
      <c r="L104" s="25"/>
      <c r="N104" s="31"/>
      <c r="O104" s="23"/>
      <c r="P104" s="21"/>
      <c r="R104" s="20"/>
      <c r="S104" s="31"/>
      <c r="T104" s="22"/>
    </row>
    <row r="105" spans="2:20" x14ac:dyDescent="0.35">
      <c r="B105" t="s">
        <v>122</v>
      </c>
      <c r="C105" s="89">
        <v>44439</v>
      </c>
      <c r="E105" s="95">
        <f t="shared" si="8"/>
        <v>5.0000000000000001E-4</v>
      </c>
      <c r="F105" s="95">
        <f t="shared" si="8"/>
        <v>4.0000000000000002E-4</v>
      </c>
      <c r="G105" s="26"/>
      <c r="H105" s="24">
        <v>1.0005290512326299</v>
      </c>
      <c r="I105" s="24">
        <v>1.000433895215233</v>
      </c>
      <c r="J105" s="24">
        <f t="shared" ref="J105:J107" si="9">J104*H105</f>
        <v>1.0062101470702114</v>
      </c>
      <c r="K105" s="24">
        <f t="shared" si="7"/>
        <v>1.0045407960689274</v>
      </c>
      <c r="L105" s="25"/>
      <c r="N105" s="31"/>
      <c r="O105" s="23"/>
      <c r="P105" s="11"/>
      <c r="R105" s="20"/>
      <c r="S105" s="31"/>
      <c r="T105" s="22"/>
    </row>
    <row r="106" spans="2:20" x14ac:dyDescent="0.35">
      <c r="B106" t="s">
        <v>123</v>
      </c>
      <c r="C106" s="89">
        <v>44469</v>
      </c>
      <c r="E106" s="95">
        <f t="shared" si="8"/>
        <v>5.0000000000000001E-4</v>
      </c>
      <c r="F106" s="95">
        <f t="shared" si="8"/>
        <v>4.0000000000000002E-4</v>
      </c>
      <c r="G106" s="26"/>
      <c r="H106" s="24">
        <v>1.0005089387630921</v>
      </c>
      <c r="I106" s="24">
        <v>1.0003933337513216</v>
      </c>
      <c r="J106" s="24">
        <f t="shared" si="9"/>
        <v>1.006722246417872</v>
      </c>
      <c r="K106" s="24">
        <f t="shared" si="7"/>
        <v>1.0049359158686009</v>
      </c>
      <c r="L106" s="25"/>
      <c r="N106" s="31"/>
      <c r="O106" s="23"/>
      <c r="P106" s="11"/>
      <c r="R106" s="20"/>
      <c r="S106" s="31"/>
      <c r="T106" s="22"/>
    </row>
    <row r="107" spans="2:20" ht="15" thickBot="1" x14ac:dyDescent="0.4">
      <c r="B107" t="s">
        <v>124</v>
      </c>
      <c r="C107" s="89">
        <v>44469</v>
      </c>
      <c r="E107" s="114">
        <f>ROUND((J107/J103)-1,4)</f>
        <v>1.6000000000000001E-3</v>
      </c>
      <c r="F107" s="114">
        <f>ROUND((K107/K103)-1,4)</f>
        <v>1.2999999999999999E-3</v>
      </c>
      <c r="G107" s="26"/>
      <c r="H107" s="75">
        <v>1</v>
      </c>
      <c r="I107" s="75">
        <v>1</v>
      </c>
      <c r="J107" s="75">
        <f t="shared" si="9"/>
        <v>1.006722246417872</v>
      </c>
      <c r="K107" s="75">
        <f t="shared" si="7"/>
        <v>1.0049359158686009</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A8ECD-C38C-4B00-996B-5AC9798345C5}">
  <sheetPr codeName="Sheet9"/>
  <dimension ref="A1:T122"/>
  <sheetViews>
    <sheetView workbookViewId="0"/>
  </sheetViews>
  <sheetFormatPr defaultRowHeight="14.5" x14ac:dyDescent="0.35"/>
  <cols>
    <col min="1" max="1" width="14.81640625" bestFit="1" customWidth="1"/>
    <col min="2" max="2" width="68.453125" customWidth="1"/>
    <col min="3" max="3" width="44.7265625" customWidth="1"/>
    <col min="4" max="4" width="1.26953125" customWidth="1"/>
    <col min="5" max="5" width="13.26953125" customWidth="1"/>
    <col min="6" max="11" width="14.54296875" customWidth="1"/>
    <col min="12" max="12" width="22.1796875" bestFit="1" customWidth="1"/>
    <col min="13" max="14" width="16.7265625" customWidth="1"/>
    <col min="15" max="15" width="15.26953125" customWidth="1"/>
    <col min="16" max="16" width="13.1796875" customWidth="1"/>
    <col min="23" max="23" width="12" bestFit="1" customWidth="1"/>
  </cols>
  <sheetData>
    <row r="1" spans="1:3" ht="18.5" x14ac:dyDescent="0.45">
      <c r="A1" t="s">
        <v>406</v>
      </c>
      <c r="B1" s="7" t="s">
        <v>34</v>
      </c>
    </row>
    <row r="2" spans="1:3" x14ac:dyDescent="0.35">
      <c r="B2" s="1" t="s">
        <v>50</v>
      </c>
    </row>
    <row r="4" spans="1:3" x14ac:dyDescent="0.35">
      <c r="B4" s="5" t="s">
        <v>51</v>
      </c>
    </row>
    <row r="5" spans="1:3" x14ac:dyDescent="0.35">
      <c r="B5" s="5"/>
    </row>
    <row r="6" spans="1:3" x14ac:dyDescent="0.35">
      <c r="B6" s="12" t="s">
        <v>66</v>
      </c>
      <c r="C6" s="43" t="s">
        <v>405</v>
      </c>
    </row>
    <row r="7" spans="1:3" x14ac:dyDescent="0.35">
      <c r="B7" s="12" t="s">
        <v>35</v>
      </c>
      <c r="C7" s="43" t="s">
        <v>406</v>
      </c>
    </row>
    <row r="8" spans="1:3" x14ac:dyDescent="0.35">
      <c r="B8" s="12" t="s">
        <v>36</v>
      </c>
      <c r="C8" s="2"/>
    </row>
    <row r="9" spans="1:3" x14ac:dyDescent="0.35">
      <c r="B9" s="12" t="s">
        <v>37</v>
      </c>
      <c r="C9" s="2"/>
    </row>
    <row r="13" spans="1:3" x14ac:dyDescent="0.35">
      <c r="B13" t="s">
        <v>67</v>
      </c>
    </row>
    <row r="14" spans="1:3" x14ac:dyDescent="0.35">
      <c r="B14" t="s">
        <v>38</v>
      </c>
      <c r="C14" s="51" t="s">
        <v>153</v>
      </c>
    </row>
    <row r="15" spans="1:3" x14ac:dyDescent="0.35">
      <c r="B15" t="s">
        <v>52</v>
      </c>
    </row>
    <row r="18" spans="2:3" x14ac:dyDescent="0.35">
      <c r="B18" t="s">
        <v>68</v>
      </c>
    </row>
    <row r="19" spans="2:3" x14ac:dyDescent="0.35">
      <c r="B19" t="s">
        <v>158</v>
      </c>
      <c r="C19" s="51" t="s">
        <v>153</v>
      </c>
    </row>
    <row r="20" spans="2:3" x14ac:dyDescent="0.35">
      <c r="B20" t="s">
        <v>45</v>
      </c>
    </row>
    <row r="21" spans="2:3" x14ac:dyDescent="0.35">
      <c r="B21" s="1" t="s">
        <v>46</v>
      </c>
    </row>
    <row r="22" spans="2:3" x14ac:dyDescent="0.35">
      <c r="B22" s="1"/>
    </row>
    <row r="23" spans="2:3" x14ac:dyDescent="0.35">
      <c r="B23" s="1"/>
    </row>
    <row r="24" spans="2:3" x14ac:dyDescent="0.35">
      <c r="B24" t="s">
        <v>39</v>
      </c>
    </row>
    <row r="25" spans="2:3" x14ac:dyDescent="0.35">
      <c r="B25" t="s">
        <v>40</v>
      </c>
      <c r="C25" s="2"/>
    </row>
    <row r="26" spans="2:3" x14ac:dyDescent="0.35">
      <c r="B26" t="s">
        <v>41</v>
      </c>
      <c r="C26" s="2"/>
    </row>
    <row r="27" spans="2:3" x14ac:dyDescent="0.35">
      <c r="B27" t="s">
        <v>42</v>
      </c>
      <c r="C27" s="2"/>
    </row>
    <row r="28" spans="2:3" x14ac:dyDescent="0.35">
      <c r="B28" t="s">
        <v>43</v>
      </c>
      <c r="C28" s="2"/>
    </row>
    <row r="30" spans="2:3" s="3" customFormat="1" ht="15" thickBot="1" x14ac:dyDescent="0.4"/>
    <row r="31" spans="2:3" ht="15" thickTop="1" x14ac:dyDescent="0.35"/>
    <row r="32" spans="2:3" ht="15.5" x14ac:dyDescent="0.35">
      <c r="B32" s="6" t="s">
        <v>53</v>
      </c>
    </row>
    <row r="33" spans="2:5" x14ac:dyDescent="0.35">
      <c r="E33" s="1" t="s">
        <v>54</v>
      </c>
    </row>
    <row r="34" spans="2:5" x14ac:dyDescent="0.35">
      <c r="C34" s="80"/>
      <c r="E34" s="1" t="s">
        <v>47</v>
      </c>
    </row>
    <row r="35" spans="2:5" x14ac:dyDescent="0.35">
      <c r="B35" t="s">
        <v>69</v>
      </c>
      <c r="C35" s="96">
        <f>'Items B &amp; C'!M15</f>
        <v>166507000</v>
      </c>
      <c r="E35" s="1" t="s">
        <v>48</v>
      </c>
    </row>
    <row r="36" spans="2:5" x14ac:dyDescent="0.35">
      <c r="B36" t="s">
        <v>70</v>
      </c>
      <c r="C36" s="96">
        <f>'Items B &amp; C'!N15</f>
        <v>165200000</v>
      </c>
      <c r="E36" s="1" t="s">
        <v>55</v>
      </c>
    </row>
    <row r="37" spans="2:5" x14ac:dyDescent="0.35">
      <c r="C37" s="18"/>
      <c r="E37" s="1"/>
    </row>
    <row r="38" spans="2:5" x14ac:dyDescent="0.35">
      <c r="C38" s="18"/>
      <c r="E38" s="1"/>
    </row>
    <row r="39" spans="2:5" x14ac:dyDescent="0.35">
      <c r="B39" t="s">
        <v>71</v>
      </c>
      <c r="C39" s="51">
        <v>0</v>
      </c>
      <c r="E39" s="1" t="s">
        <v>49</v>
      </c>
    </row>
    <row r="40" spans="2:5" x14ac:dyDescent="0.35">
      <c r="B40" t="s">
        <v>72</v>
      </c>
      <c r="C40" s="51">
        <v>0</v>
      </c>
      <c r="E40" s="1" t="s">
        <v>56</v>
      </c>
    </row>
    <row r="41" spans="2:5" x14ac:dyDescent="0.35">
      <c r="C41" s="19"/>
    </row>
    <row r="42" spans="2:5" x14ac:dyDescent="0.35">
      <c r="B42" t="s">
        <v>154</v>
      </c>
      <c r="C42" s="19"/>
    </row>
    <row r="43" spans="2:5" x14ac:dyDescent="0.35">
      <c r="B43" t="s">
        <v>57</v>
      </c>
      <c r="C43" s="51">
        <v>0</v>
      </c>
      <c r="E43" s="1" t="s">
        <v>59</v>
      </c>
    </row>
    <row r="44" spans="2:5" x14ac:dyDescent="0.35">
      <c r="B44" t="s">
        <v>62</v>
      </c>
      <c r="C44" s="92">
        <v>0</v>
      </c>
      <c r="E44" s="1" t="s">
        <v>60</v>
      </c>
    </row>
    <row r="45" spans="2:5" x14ac:dyDescent="0.35">
      <c r="B45" t="s">
        <v>63</v>
      </c>
      <c r="C45" s="92">
        <v>0</v>
      </c>
    </row>
    <row r="46" spans="2:5" x14ac:dyDescent="0.35">
      <c r="B46" t="s">
        <v>64</v>
      </c>
      <c r="C46" s="92">
        <v>0</v>
      </c>
      <c r="E46" s="1" t="s">
        <v>58</v>
      </c>
    </row>
    <row r="47" spans="2:5" x14ac:dyDescent="0.35">
      <c r="B47" t="s">
        <v>65</v>
      </c>
      <c r="C47" s="92">
        <v>0</v>
      </c>
    </row>
    <row r="48" spans="2:5" x14ac:dyDescent="0.35">
      <c r="C48" s="19"/>
    </row>
    <row r="49" spans="2:14" x14ac:dyDescent="0.35">
      <c r="C49" s="19"/>
    </row>
    <row r="50" spans="2:14" x14ac:dyDescent="0.35">
      <c r="B50" t="s">
        <v>61</v>
      </c>
      <c r="C50" s="51" t="s">
        <v>153</v>
      </c>
    </row>
    <row r="51" spans="2:14" x14ac:dyDescent="0.35">
      <c r="B51" t="s">
        <v>73</v>
      </c>
      <c r="C51" s="13"/>
    </row>
    <row r="54" spans="2:14" x14ac:dyDescent="0.35">
      <c r="B54" t="s">
        <v>74</v>
      </c>
    </row>
    <row r="55" spans="2:14" x14ac:dyDescent="0.35">
      <c r="B55" t="s">
        <v>75</v>
      </c>
    </row>
    <row r="56" spans="2:14" x14ac:dyDescent="0.35">
      <c r="B56" t="s">
        <v>76</v>
      </c>
    </row>
    <row r="57" spans="2:14" x14ac:dyDescent="0.35">
      <c r="B57" t="s">
        <v>77</v>
      </c>
    </row>
    <row r="59" spans="2:14" x14ac:dyDescent="0.35">
      <c r="C59" t="s">
        <v>80</v>
      </c>
      <c r="E59" t="s">
        <v>81</v>
      </c>
      <c r="F59" t="s">
        <v>82</v>
      </c>
      <c r="G59" t="s">
        <v>83</v>
      </c>
    </row>
    <row r="60" spans="2:14" x14ac:dyDescent="0.35">
      <c r="B60" t="s">
        <v>78</v>
      </c>
      <c r="C60" s="93">
        <f>'Items B &amp; C'!Y15</f>
        <v>11971000</v>
      </c>
      <c r="D60" s="79"/>
      <c r="E60" s="93">
        <f>'Items B &amp; C'!AA15</f>
        <v>153273000</v>
      </c>
      <c r="F60" s="93">
        <f>'Items B &amp; C'!AB15</f>
        <v>0</v>
      </c>
      <c r="G60" s="93">
        <f>'Items B &amp; C'!AC15</f>
        <v>0</v>
      </c>
      <c r="N60" s="30"/>
    </row>
    <row r="61" spans="2:14" x14ac:dyDescent="0.35">
      <c r="B61" t="s">
        <v>79</v>
      </c>
      <c r="C61" s="93">
        <f>'Items B &amp; C'!AD15</f>
        <v>1308000</v>
      </c>
      <c r="D61" s="79"/>
      <c r="E61" s="93">
        <v>0</v>
      </c>
      <c r="F61" s="93">
        <v>0</v>
      </c>
      <c r="G61" s="93">
        <v>0</v>
      </c>
      <c r="N61" s="30"/>
    </row>
    <row r="64" spans="2:14" x14ac:dyDescent="0.35">
      <c r="B64" t="s">
        <v>88</v>
      </c>
      <c r="E64" s="1" t="s">
        <v>86</v>
      </c>
    </row>
    <row r="65" spans="2:5" x14ac:dyDescent="0.35">
      <c r="B65" t="s">
        <v>85</v>
      </c>
      <c r="C65" s="96">
        <v>92</v>
      </c>
      <c r="E65" s="1" t="s">
        <v>87</v>
      </c>
    </row>
    <row r="66" spans="2:5" x14ac:dyDescent="0.35">
      <c r="B66" t="s">
        <v>84</v>
      </c>
      <c r="C66" s="76"/>
    </row>
    <row r="67" spans="2:5" x14ac:dyDescent="0.35">
      <c r="C67" s="76"/>
    </row>
    <row r="68" spans="2:5" x14ac:dyDescent="0.35">
      <c r="C68" s="76"/>
    </row>
    <row r="69" spans="2:5" x14ac:dyDescent="0.35">
      <c r="B69" t="s">
        <v>89</v>
      </c>
      <c r="C69" s="76"/>
    </row>
    <row r="70" spans="2:5" x14ac:dyDescent="0.35">
      <c r="B70" t="s">
        <v>90</v>
      </c>
      <c r="C70" s="96">
        <v>0</v>
      </c>
    </row>
    <row r="71" spans="2:5" x14ac:dyDescent="0.35">
      <c r="B71" t="s">
        <v>91</v>
      </c>
      <c r="C71" s="96">
        <v>0</v>
      </c>
    </row>
    <row r="72" spans="2:5" x14ac:dyDescent="0.35">
      <c r="B72" t="s">
        <v>92</v>
      </c>
      <c r="C72" s="96">
        <v>0</v>
      </c>
    </row>
    <row r="73" spans="2:5" x14ac:dyDescent="0.35">
      <c r="B73" t="s">
        <v>93</v>
      </c>
      <c r="C73" s="96">
        <v>23</v>
      </c>
      <c r="E73" s="1" t="s">
        <v>103</v>
      </c>
    </row>
    <row r="74" spans="2:5" x14ac:dyDescent="0.35">
      <c r="B74" t="s">
        <v>94</v>
      </c>
      <c r="C74" s="96">
        <v>0</v>
      </c>
      <c r="E74" s="1" t="s">
        <v>104</v>
      </c>
    </row>
    <row r="75" spans="2:5" x14ac:dyDescent="0.35">
      <c r="B75" t="s">
        <v>95</v>
      </c>
      <c r="C75" s="96">
        <v>0</v>
      </c>
      <c r="E75" s="1" t="s">
        <v>105</v>
      </c>
    </row>
    <row r="76" spans="2:5" x14ac:dyDescent="0.35">
      <c r="B76" t="s">
        <v>96</v>
      </c>
      <c r="C76" s="96">
        <v>65</v>
      </c>
      <c r="E76" s="1" t="s">
        <v>106</v>
      </c>
    </row>
    <row r="77" spans="2:5" x14ac:dyDescent="0.35">
      <c r="B77" t="s">
        <v>97</v>
      </c>
      <c r="C77" s="96">
        <v>0</v>
      </c>
    </row>
    <row r="78" spans="2:5" x14ac:dyDescent="0.35">
      <c r="B78" t="s">
        <v>98</v>
      </c>
      <c r="C78" s="96">
        <v>0</v>
      </c>
    </row>
    <row r="79" spans="2:5" x14ac:dyDescent="0.35">
      <c r="B79" t="s">
        <v>101</v>
      </c>
      <c r="C79" s="96">
        <v>12</v>
      </c>
    </row>
    <row r="80" spans="2:5" x14ac:dyDescent="0.35">
      <c r="B80" t="s">
        <v>99</v>
      </c>
      <c r="C80" s="96">
        <v>0</v>
      </c>
    </row>
    <row r="81" spans="2:20" x14ac:dyDescent="0.35">
      <c r="B81" t="s">
        <v>100</v>
      </c>
      <c r="C81" s="96">
        <v>0</v>
      </c>
    </row>
    <row r="82" spans="2:20" x14ac:dyDescent="0.35">
      <c r="B82" t="s">
        <v>102</v>
      </c>
      <c r="C82" s="96">
        <v>0</v>
      </c>
    </row>
    <row r="83" spans="2:20" x14ac:dyDescent="0.35">
      <c r="B83" t="s">
        <v>155</v>
      </c>
      <c r="C83" s="96">
        <v>0</v>
      </c>
    </row>
    <row r="85" spans="2:20" s="3" customFormat="1" ht="15" thickBot="1" x14ac:dyDescent="0.4"/>
    <row r="86" spans="2:20" ht="15" thickTop="1" x14ac:dyDescent="0.35"/>
    <row r="87" spans="2:20" ht="18.5" x14ac:dyDescent="0.45">
      <c r="B87" s="7" t="s">
        <v>107</v>
      </c>
    </row>
    <row r="89" spans="2:20" x14ac:dyDescent="0.35">
      <c r="B89" t="s">
        <v>108</v>
      </c>
    </row>
    <row r="90" spans="2:20" x14ac:dyDescent="0.35">
      <c r="B90" t="s">
        <v>109</v>
      </c>
    </row>
    <row r="91" spans="2:20" x14ac:dyDescent="0.35">
      <c r="B91" t="s">
        <v>110</v>
      </c>
    </row>
    <row r="92" spans="2:20" x14ac:dyDescent="0.35">
      <c r="B92" t="s">
        <v>111</v>
      </c>
    </row>
    <row r="93" spans="2:20" x14ac:dyDescent="0.35">
      <c r="B93" t="s">
        <v>112</v>
      </c>
    </row>
    <row r="94" spans="2:20" s="28" customFormat="1" x14ac:dyDescent="0.35">
      <c r="H94" t="s">
        <v>348</v>
      </c>
      <c r="I94" s="29" t="s">
        <v>347</v>
      </c>
      <c r="J94" s="29" t="s">
        <v>350</v>
      </c>
      <c r="K94" s="29" t="s">
        <v>349</v>
      </c>
      <c r="M94" s="29"/>
      <c r="N94" s="29"/>
      <c r="O94" s="29"/>
      <c r="P94" s="29"/>
    </row>
    <row r="95" spans="2:20" x14ac:dyDescent="0.35">
      <c r="C95" s="15" t="s">
        <v>130</v>
      </c>
      <c r="E95" s="14" t="s">
        <v>131</v>
      </c>
      <c r="F95" s="14" t="s">
        <v>132</v>
      </c>
      <c r="H95" s="24">
        <v>1</v>
      </c>
      <c r="I95" s="24">
        <v>1</v>
      </c>
      <c r="J95" s="24">
        <f>H95</f>
        <v>1</v>
      </c>
      <c r="K95" s="24">
        <f>I95</f>
        <v>1</v>
      </c>
      <c r="O95" s="23"/>
    </row>
    <row r="96" spans="2:20" x14ac:dyDescent="0.35">
      <c r="B96" t="s">
        <v>113</v>
      </c>
      <c r="C96" s="89"/>
      <c r="E96" s="95"/>
      <c r="F96" s="95"/>
      <c r="G96" s="26"/>
      <c r="H96" s="24">
        <v>1</v>
      </c>
      <c r="I96" s="24">
        <v>1</v>
      </c>
      <c r="J96" s="24">
        <f>J95*H96</f>
        <v>1</v>
      </c>
      <c r="K96" s="24">
        <f t="shared" ref="K96:K107" si="0">K95*I96</f>
        <v>1</v>
      </c>
      <c r="L96" s="25"/>
      <c r="N96" s="31"/>
      <c r="O96" s="23"/>
      <c r="P96" s="21"/>
      <c r="R96" s="20"/>
      <c r="S96" s="31"/>
      <c r="T96" s="22"/>
    </row>
    <row r="97" spans="2:20" x14ac:dyDescent="0.35">
      <c r="B97" t="s">
        <v>114</v>
      </c>
      <c r="C97" s="89"/>
      <c r="E97" s="95"/>
      <c r="F97" s="95"/>
      <c r="G97" s="26"/>
      <c r="H97" s="24">
        <v>1</v>
      </c>
      <c r="I97" s="24">
        <v>1</v>
      </c>
      <c r="J97" s="24">
        <f t="shared" ref="J97:J98" si="1">J96*H97</f>
        <v>1</v>
      </c>
      <c r="K97" s="24">
        <f t="shared" si="0"/>
        <v>1</v>
      </c>
      <c r="L97" s="25"/>
      <c r="N97" s="31"/>
      <c r="O97" s="23"/>
      <c r="P97" s="21"/>
      <c r="R97" s="20"/>
      <c r="S97" s="31"/>
      <c r="T97" s="22"/>
    </row>
    <row r="98" spans="2:20" x14ac:dyDescent="0.35">
      <c r="B98" t="s">
        <v>115</v>
      </c>
      <c r="C98" s="89">
        <v>44286</v>
      </c>
      <c r="E98" s="95">
        <f t="shared" ref="E98:F98" si="2">ROUND(H98-1,4)</f>
        <v>2.9999999999999997E-4</v>
      </c>
      <c r="F98" s="95">
        <f t="shared" si="2"/>
        <v>2.9999999999999997E-4</v>
      </c>
      <c r="G98" s="26"/>
      <c r="H98" s="24">
        <v>1.0002859766666667</v>
      </c>
      <c r="I98" s="23">
        <v>1.0002717826666667</v>
      </c>
      <c r="J98" s="24">
        <f t="shared" si="1"/>
        <v>1.0002859766666667</v>
      </c>
      <c r="K98" s="24">
        <f t="shared" si="0"/>
        <v>1.0002717826666667</v>
      </c>
      <c r="L98" s="25"/>
      <c r="N98" s="31"/>
      <c r="O98" s="23"/>
      <c r="P98" s="21"/>
      <c r="R98" s="20"/>
      <c r="S98" s="31"/>
      <c r="T98" s="22"/>
    </row>
    <row r="99" spans="2:20" ht="15" thickBot="1" x14ac:dyDescent="0.4">
      <c r="B99" t="s">
        <v>116</v>
      </c>
      <c r="C99" s="89">
        <v>44286</v>
      </c>
      <c r="E99" s="114">
        <f>ROUND((J99/J95)-1,4)</f>
        <v>2.9999999999999997E-4</v>
      </c>
      <c r="F99" s="114">
        <f>ROUND((K99/K95)-1,4)</f>
        <v>2.9999999999999997E-4</v>
      </c>
      <c r="G99" s="26"/>
      <c r="H99" s="75">
        <v>1</v>
      </c>
      <c r="I99" s="75">
        <v>1</v>
      </c>
      <c r="J99" s="75">
        <f>J98*H99</f>
        <v>1.0002859766666667</v>
      </c>
      <c r="K99" s="75">
        <f t="shared" si="0"/>
        <v>1.0002717826666667</v>
      </c>
      <c r="L99" s="25"/>
      <c r="N99" s="31"/>
      <c r="O99" s="23"/>
      <c r="P99" s="11"/>
      <c r="R99" s="20"/>
      <c r="S99" s="31"/>
      <c r="T99" s="22"/>
    </row>
    <row r="100" spans="2:20" ht="15" thickTop="1" x14ac:dyDescent="0.35">
      <c r="B100" t="s">
        <v>117</v>
      </c>
      <c r="C100" s="89">
        <v>44316</v>
      </c>
      <c r="E100" s="113">
        <f t="shared" ref="E100:F102" si="3">ROUND(H100-1,4)</f>
        <v>1.1000000000000001E-3</v>
      </c>
      <c r="F100" s="113">
        <f t="shared" si="3"/>
        <v>1E-3</v>
      </c>
      <c r="G100" s="26"/>
      <c r="H100" s="24">
        <v>1.0010729971502206</v>
      </c>
      <c r="I100" s="24">
        <v>1.0010171109002206</v>
      </c>
      <c r="J100" s="24">
        <f t="shared" ref="J100:J107" si="4">J99*H100</f>
        <v>1.0013592806690357</v>
      </c>
      <c r="K100" s="24">
        <f t="shared" si="0"/>
        <v>1.0012891700000002</v>
      </c>
      <c r="L100" s="25"/>
      <c r="N100" s="31"/>
      <c r="O100" s="23"/>
      <c r="P100" s="11"/>
      <c r="R100" s="20"/>
      <c r="S100" s="31"/>
      <c r="T100" s="22"/>
    </row>
    <row r="101" spans="2:20" x14ac:dyDescent="0.35">
      <c r="B101" t="s">
        <v>118</v>
      </c>
      <c r="C101" s="89">
        <v>44347</v>
      </c>
      <c r="E101" s="95">
        <f t="shared" si="3"/>
        <v>1.1999999999999999E-3</v>
      </c>
      <c r="F101" s="95">
        <f t="shared" si="3"/>
        <v>1E-3</v>
      </c>
      <c r="G101" s="26"/>
      <c r="H101" s="24">
        <v>1.0012450145790199</v>
      </c>
      <c r="I101" s="24">
        <v>1.00102340082902</v>
      </c>
      <c r="J101" s="24">
        <f t="shared" si="4"/>
        <v>1.0026059875723055</v>
      </c>
      <c r="K101" s="24">
        <f t="shared" si="0"/>
        <v>1.0023138901666668</v>
      </c>
      <c r="L101" s="25"/>
      <c r="N101" s="31"/>
      <c r="O101" s="23"/>
      <c r="P101" s="21"/>
      <c r="R101" s="20"/>
      <c r="S101" s="31"/>
      <c r="T101" s="22"/>
    </row>
    <row r="102" spans="2:20" x14ac:dyDescent="0.35">
      <c r="B102" t="s">
        <v>119</v>
      </c>
      <c r="C102" s="89">
        <v>44377</v>
      </c>
      <c r="E102" s="95">
        <f t="shared" si="3"/>
        <v>1.1000000000000001E-3</v>
      </c>
      <c r="F102" s="95">
        <f t="shared" si="3"/>
        <v>1E-3</v>
      </c>
      <c r="G102" s="26"/>
      <c r="H102" s="24">
        <v>1.0010645582556679</v>
      </c>
      <c r="I102" s="24">
        <v>1.0009893813468971</v>
      </c>
      <c r="J102" s="24">
        <f t="shared" si="4"/>
        <v>1.0036733200535577</v>
      </c>
      <c r="K102" s="24">
        <f t="shared" si="0"/>
        <v>1.0033055608333337</v>
      </c>
      <c r="L102" s="25"/>
      <c r="N102" s="31"/>
      <c r="O102" s="23"/>
      <c r="P102" s="11"/>
      <c r="R102" s="20"/>
      <c r="S102" s="31"/>
      <c r="T102" s="22"/>
    </row>
    <row r="103" spans="2:20" ht="15" thickBot="1" x14ac:dyDescent="0.4">
      <c r="B103" t="s">
        <v>120</v>
      </c>
      <c r="C103" s="89">
        <v>44377</v>
      </c>
      <c r="E103" s="114">
        <f>ROUND((J103/J99)-1,4)</f>
        <v>3.3999999999999998E-3</v>
      </c>
      <c r="F103" s="114">
        <f>ROUND((K103/K99)-1,4)</f>
        <v>3.0000000000000001E-3</v>
      </c>
      <c r="G103" s="26"/>
      <c r="H103" s="75">
        <v>1</v>
      </c>
      <c r="I103" s="75">
        <v>1</v>
      </c>
      <c r="J103" s="75">
        <f t="shared" si="4"/>
        <v>1.0036733200535577</v>
      </c>
      <c r="K103" s="75">
        <f t="shared" si="0"/>
        <v>1.0033055608333337</v>
      </c>
      <c r="L103" s="25"/>
      <c r="N103" s="31"/>
      <c r="O103" s="23"/>
      <c r="P103" s="11"/>
      <c r="R103" s="20"/>
      <c r="S103" s="31"/>
      <c r="T103" s="22"/>
    </row>
    <row r="104" spans="2:20" ht="15" thickTop="1" x14ac:dyDescent="0.35">
      <c r="B104" t="s">
        <v>121</v>
      </c>
      <c r="C104" s="89">
        <v>44408</v>
      </c>
      <c r="E104" s="113">
        <f t="shared" ref="E104:F106" si="5">ROUND(H104-1,4)</f>
        <v>1E-3</v>
      </c>
      <c r="F104" s="113">
        <f t="shared" si="5"/>
        <v>8.9999999999999998E-4</v>
      </c>
      <c r="G104" s="26"/>
      <c r="H104" s="24">
        <v>1.0009902050142641</v>
      </c>
      <c r="I104" s="24">
        <v>1.0008943929772165</v>
      </c>
      <c r="J104" s="24">
        <f t="shared" si="4"/>
        <v>1.0046671624077579</v>
      </c>
      <c r="K104" s="24">
        <f t="shared" si="0"/>
        <v>1.0042029102809453</v>
      </c>
      <c r="L104" s="25"/>
      <c r="N104" s="31"/>
      <c r="O104" s="23"/>
      <c r="P104" s="21"/>
      <c r="R104" s="20"/>
      <c r="S104" s="31"/>
      <c r="T104" s="22"/>
    </row>
    <row r="105" spans="2:20" x14ac:dyDescent="0.35">
      <c r="B105" t="s">
        <v>122</v>
      </c>
      <c r="C105" s="89">
        <v>44439</v>
      </c>
      <c r="E105" s="95">
        <f t="shared" si="5"/>
        <v>8.9999999999999998E-4</v>
      </c>
      <c r="F105" s="95">
        <f t="shared" si="5"/>
        <v>8.0000000000000004E-4</v>
      </c>
      <c r="G105" s="26"/>
      <c r="H105" s="24">
        <v>1.0009166428082148</v>
      </c>
      <c r="I105" s="24">
        <v>1.0007747049517908</v>
      </c>
      <c r="J105" s="24">
        <f t="shared" si="4"/>
        <v>1.0055880833368285</v>
      </c>
      <c r="K105" s="24">
        <f t="shared" si="0"/>
        <v>1.0049808712481427</v>
      </c>
      <c r="L105" s="25"/>
      <c r="N105" s="31"/>
      <c r="O105" s="23"/>
      <c r="P105" s="11"/>
      <c r="R105" s="20"/>
      <c r="S105" s="31"/>
      <c r="T105" s="22"/>
    </row>
    <row r="106" spans="2:20" x14ac:dyDescent="0.35">
      <c r="B106" t="s">
        <v>123</v>
      </c>
      <c r="C106" s="89">
        <v>44469</v>
      </c>
      <c r="E106" s="95">
        <f t="shared" si="5"/>
        <v>8.9999999999999998E-4</v>
      </c>
      <c r="F106" s="95">
        <f t="shared" si="5"/>
        <v>6.9999999999999999E-4</v>
      </c>
      <c r="G106" s="26"/>
      <c r="H106" s="24">
        <v>1.0009248199994747</v>
      </c>
      <c r="I106" s="24">
        <v>1.0007491401469866</v>
      </c>
      <c r="J106" s="24">
        <f t="shared" si="4"/>
        <v>1.0065180713075319</v>
      </c>
      <c r="K106" s="24">
        <f t="shared" si="0"/>
        <v>1.0057337427657482</v>
      </c>
      <c r="L106" s="25"/>
      <c r="N106" s="31"/>
      <c r="O106" s="23"/>
      <c r="P106" s="11"/>
      <c r="R106" s="20"/>
      <c r="S106" s="31"/>
      <c r="T106" s="22"/>
    </row>
    <row r="107" spans="2:20" ht="15" thickBot="1" x14ac:dyDescent="0.4">
      <c r="B107" t="s">
        <v>124</v>
      </c>
      <c r="C107" s="89">
        <v>44469</v>
      </c>
      <c r="E107" s="114">
        <f>ROUND((J107/J103)-1,4)</f>
        <v>2.8E-3</v>
      </c>
      <c r="F107" s="114">
        <f>ROUND((K107/K103)-1,4)</f>
        <v>2.3999999999999998E-3</v>
      </c>
      <c r="G107" s="26"/>
      <c r="H107" s="75">
        <v>1</v>
      </c>
      <c r="I107" s="75">
        <v>1</v>
      </c>
      <c r="J107" s="75">
        <f t="shared" si="4"/>
        <v>1.0065180713075319</v>
      </c>
      <c r="K107" s="75">
        <f t="shared" si="0"/>
        <v>1.0057337427657482</v>
      </c>
      <c r="L107" s="25"/>
      <c r="N107" s="31"/>
      <c r="O107" s="23"/>
      <c r="P107" s="21"/>
      <c r="R107" s="20"/>
      <c r="S107" s="31"/>
      <c r="T107" s="22"/>
    </row>
    <row r="108" spans="2:20" ht="15" thickTop="1" x14ac:dyDescent="0.35">
      <c r="B108" t="s">
        <v>125</v>
      </c>
      <c r="C108" s="89"/>
      <c r="E108" s="95"/>
      <c r="F108" s="95"/>
      <c r="G108" s="26"/>
      <c r="H108" s="24"/>
      <c r="I108" s="24"/>
      <c r="J108" s="24"/>
      <c r="K108" s="24"/>
      <c r="L108" s="11"/>
    </row>
    <row r="109" spans="2:20" x14ac:dyDescent="0.35">
      <c r="B109" t="s">
        <v>126</v>
      </c>
      <c r="C109" s="89"/>
      <c r="E109" s="95"/>
      <c r="F109" s="95"/>
      <c r="G109" s="26"/>
      <c r="H109" s="24"/>
      <c r="I109" s="24"/>
      <c r="J109" s="24"/>
      <c r="K109" s="24"/>
      <c r="L109" s="11"/>
    </row>
    <row r="110" spans="2:20" x14ac:dyDescent="0.35">
      <c r="B110" t="s">
        <v>127</v>
      </c>
      <c r="C110" s="89"/>
      <c r="E110" s="95"/>
      <c r="F110" s="95"/>
      <c r="G110" s="26"/>
      <c r="H110" s="24"/>
      <c r="I110" s="24"/>
      <c r="J110" s="24"/>
      <c r="K110" s="24"/>
      <c r="L110" s="11"/>
    </row>
    <row r="111" spans="2:20" x14ac:dyDescent="0.35">
      <c r="B111" t="s">
        <v>128</v>
      </c>
      <c r="C111" s="89"/>
      <c r="E111" s="95"/>
      <c r="F111" s="95"/>
      <c r="G111" s="26"/>
      <c r="H111" s="78"/>
      <c r="I111" s="78"/>
      <c r="J111" s="78"/>
      <c r="K111" s="78"/>
      <c r="L111" s="11"/>
    </row>
    <row r="112" spans="2:20" x14ac:dyDescent="0.35">
      <c r="B112" t="s">
        <v>129</v>
      </c>
      <c r="C112" s="89"/>
      <c r="E112" s="95"/>
      <c r="F112" s="95"/>
      <c r="G112" s="26"/>
      <c r="H112" s="78"/>
      <c r="I112" s="78"/>
      <c r="J112" s="78"/>
      <c r="K112" s="78"/>
      <c r="L112" s="11"/>
    </row>
    <row r="113" spans="2:7" x14ac:dyDescent="0.35">
      <c r="G113" s="26"/>
    </row>
    <row r="114" spans="2:7" x14ac:dyDescent="0.35">
      <c r="B114" s="1" t="s">
        <v>133</v>
      </c>
      <c r="G114" s="26"/>
    </row>
    <row r="115" spans="2:7" x14ac:dyDescent="0.35">
      <c r="B115" s="1" t="s">
        <v>134</v>
      </c>
      <c r="G115" s="26"/>
    </row>
    <row r="116" spans="2:7" x14ac:dyDescent="0.35">
      <c r="B116" s="1" t="s">
        <v>135</v>
      </c>
    </row>
    <row r="117" spans="2:7" x14ac:dyDescent="0.35">
      <c r="B117" s="1"/>
    </row>
    <row r="118" spans="2:7" x14ac:dyDescent="0.35">
      <c r="B118" s="1" t="s">
        <v>136</v>
      </c>
    </row>
    <row r="119" spans="2:7" x14ac:dyDescent="0.35">
      <c r="B119" s="1" t="s">
        <v>137</v>
      </c>
    </row>
    <row r="120" spans="2:7" x14ac:dyDescent="0.35">
      <c r="B120" s="1" t="s">
        <v>138</v>
      </c>
    </row>
    <row r="121" spans="2:7" x14ac:dyDescent="0.35">
      <c r="B121" s="1" t="s">
        <v>139</v>
      </c>
    </row>
    <row r="122" spans="2:7" x14ac:dyDescent="0.35">
      <c r="B122" s="1"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Questions fo Matt Shepherd</vt:lpstr>
      <vt:lpstr>Items B &amp; C</vt:lpstr>
      <vt:lpstr>Item A</vt:lpstr>
      <vt:lpstr>Section 1b - Priv Fnd USG M</vt:lpstr>
      <vt:lpstr>Section 1b - Prv Fnd Prime M</vt:lpstr>
      <vt:lpstr>Section 1b - Prv Fnd Prime C1</vt:lpstr>
      <vt:lpstr>Section 1b - Prv Fnd Prime Q1</vt:lpstr>
      <vt:lpstr>Section 1b - Prv Fnd Prime MIG</vt:lpstr>
      <vt:lpstr>Section 1b - Prv Fnd Prime QX</vt:lpstr>
      <vt:lpstr>Section 1b - Prv Fnd Prime Q364</vt:lpstr>
      <vt:lpstr>Section 2A</vt:lpstr>
      <vt:lpstr>Sec 3 Item A-C USG M</vt:lpstr>
      <vt:lpstr>Sec 3 Item D-E USG M</vt:lpstr>
      <vt:lpstr>Sec 3 Item A-C Prime M</vt:lpstr>
      <vt:lpstr>Sec 3 Item D-E Prime M</vt:lpstr>
      <vt:lpstr>Sec 3 Item A-C Prime C1</vt:lpstr>
      <vt:lpstr>Sec 3 Item D-E Prime C1</vt:lpstr>
      <vt:lpstr>Sec 3 Item A-C Prime Q1</vt:lpstr>
      <vt:lpstr>Sec 3 Item D-E Prime Q1</vt:lpstr>
      <vt:lpstr>Sec 3 Item A-C Prime MIG</vt:lpstr>
      <vt:lpstr>Sec 3 Item D-E Prime MIG</vt:lpstr>
      <vt:lpstr>Sec 3 Item A-C Prime QX</vt:lpstr>
      <vt:lpstr>Sec 3 Item D-E Prime QX</vt:lpstr>
      <vt:lpstr>Sec 3 Item A-C Prime Q364</vt:lpstr>
      <vt:lpstr>Sec 3 Item D-E Prime Q364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St. Pierre</dc:creator>
  <cp:lastModifiedBy>Jamison Vulopas</cp:lastModifiedBy>
  <dcterms:created xsi:type="dcterms:W3CDTF">2020-03-05T14:24:41Z</dcterms:created>
  <dcterms:modified xsi:type="dcterms:W3CDTF">2021-10-13T18:56:05Z</dcterms:modified>
</cp:coreProperties>
</file>