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10.15.22\"/>
    </mc:Choice>
  </mc:AlternateContent>
  <xr:revisionPtr revIDLastSave="0" documentId="13_ncr:1_{4AC1FAEA-0499-4C80-A3A1-50205DC186B9}" xr6:coauthVersionLast="47" xr6:coauthVersionMax="47" xr10:uidLastSave="{00000000-0000-0000-0000-000000000000}"/>
  <bookViews>
    <workbookView xWindow="-120" yWindow="-120" windowWidth="29040" windowHeight="15840" activeTab="1" xr2:uid="{08514324-F6D7-4E59-AD02-576599BAA0B8}"/>
  </bookViews>
  <sheets>
    <sheet name="Questions fo Matt Shepherd" sheetId="17" r:id="rId1"/>
    <sheet name="Item A" sheetId="1" r:id="rId2"/>
    <sheet name="Items B and C" sheetId="2" r:id="rId3"/>
    <sheet name="Section 1b - Priv Fnd USG M" sheetId="5" r:id="rId4"/>
    <sheet name="Section 1b - Prv Fnd Prime M" sheetId="8" r:id="rId5"/>
    <sheet name="Section 1b - Prv Fnd Prime C1" sheetId="9" r:id="rId6"/>
    <sheet name="Section 1b - Prv Fnd Prime MIG" sheetId="15" r:id="rId7"/>
    <sheet name="Section 1b - Prv Fnd Prime Q1" sheetId="14" r:id="rId8"/>
    <sheet name="Section 1b - Prv Fnd Prime QX" sheetId="31" r:id="rId9"/>
    <sheet name="Section 1b - Prv Fnd Prime Q364" sheetId="28" r:id="rId10"/>
    <sheet name="Section 1b - Prv Fnd Prime S1" sheetId="36" r:id="rId11"/>
    <sheet name="Section 2A" sheetId="11" r:id="rId12"/>
    <sheet name="Sec 3 Item A-C USG M" sheetId="12" r:id="rId13"/>
    <sheet name="Sec 3 Item D-E USG M" sheetId="13" r:id="rId14"/>
    <sheet name="Sec 3 Item A-C Prime M" sheetId="18" r:id="rId15"/>
    <sheet name="Sec 3 Item D-E Prime M" sheetId="19" r:id="rId16"/>
    <sheet name="Sec 3 Item A-C Prime C1" sheetId="20" r:id="rId17"/>
    <sheet name="Sec 3 Item D-E Prime C1" sheetId="21" r:id="rId18"/>
    <sheet name="Sec 3 Item A-C Prime MIG" sheetId="24" r:id="rId19"/>
    <sheet name="Sec 3 Item D-E Prime MIG" sheetId="25" r:id="rId20"/>
    <sheet name="Sec 3 Item A-C Prime Q1" sheetId="22" r:id="rId21"/>
    <sheet name="Sec 3 Item D-E Prime Q1" sheetId="23" r:id="rId22"/>
    <sheet name="Sec 3 Item A-C Prime QX" sheetId="29" r:id="rId23"/>
    <sheet name="Sec 3 Item D-E Prime QX" sheetId="30" r:id="rId24"/>
    <sheet name="Sec 3 Item A-C Prime Q364" sheetId="32" r:id="rId25"/>
    <sheet name="Sec 3 Item D-E Prime Q364" sheetId="33" r:id="rId26"/>
    <sheet name="Sec 3 Item A-C Prime S1" sheetId="37" r:id="rId27"/>
    <sheet name="Sec 3 Item D-E Prime S1" sheetId="38" r:id="rId28"/>
  </sheets>
  <externalReferences>
    <externalReference r:id="rId29"/>
  </externalReferences>
  <definedNames>
    <definedName name="EURFX">'[1]Items B &amp; C'!$B$15</definedName>
  </definedNames>
  <calcPr calcId="191029" calcMode="manual" calcCompleted="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6" i="12" l="1"/>
  <c r="E36" i="12"/>
  <c r="F36" i="12"/>
  <c r="D36" i="18"/>
  <c r="E36" i="18"/>
  <c r="F36" i="18"/>
  <c r="D36" i="20"/>
  <c r="E36" i="20"/>
  <c r="F36" i="20"/>
  <c r="D36" i="24"/>
  <c r="E36" i="24"/>
  <c r="F36" i="24"/>
  <c r="D36" i="29"/>
  <c r="E36" i="29"/>
  <c r="F36" i="29"/>
  <c r="D36" i="32"/>
  <c r="E36" i="32"/>
  <c r="F36" i="32"/>
  <c r="D36" i="22"/>
  <c r="E36" i="22"/>
  <c r="F36" i="22"/>
  <c r="C107" i="36"/>
  <c r="F106" i="36"/>
  <c r="E106" i="36"/>
  <c r="F105" i="36"/>
  <c r="E105" i="36"/>
  <c r="K104" i="36"/>
  <c r="K105" i="36" s="1"/>
  <c r="K106" i="36" s="1"/>
  <c r="K107" i="36" s="1"/>
  <c r="F107" i="36" s="1"/>
  <c r="F104" i="36"/>
  <c r="E104" i="36"/>
  <c r="C107" i="28"/>
  <c r="F106" i="28"/>
  <c r="E106" i="28"/>
  <c r="F105" i="28"/>
  <c r="E105" i="28"/>
  <c r="K104" i="28"/>
  <c r="K105" i="28" s="1"/>
  <c r="K106" i="28" s="1"/>
  <c r="K107" i="28" s="1"/>
  <c r="F107" i="28" s="1"/>
  <c r="J104" i="28"/>
  <c r="J105" i="28" s="1"/>
  <c r="J106" i="28" s="1"/>
  <c r="J107" i="28" s="1"/>
  <c r="E107" i="28" s="1"/>
  <c r="F104" i="28"/>
  <c r="E104" i="28"/>
  <c r="H18" i="2"/>
  <c r="I18" i="2"/>
  <c r="L18" i="2"/>
  <c r="C107" i="31" l="1"/>
  <c r="F106" i="31"/>
  <c r="E106" i="31"/>
  <c r="F105" i="31"/>
  <c r="E105" i="31"/>
  <c r="K104" i="31"/>
  <c r="K105" i="31" s="1"/>
  <c r="K106" i="31" s="1"/>
  <c r="K107" i="31" s="1"/>
  <c r="F107" i="31" s="1"/>
  <c r="J104" i="31"/>
  <c r="J105" i="31" s="1"/>
  <c r="J106" i="31" s="1"/>
  <c r="J107" i="31" s="1"/>
  <c r="E107" i="31" s="1"/>
  <c r="F104" i="31"/>
  <c r="E104" i="31"/>
  <c r="C107" i="14"/>
  <c r="F106" i="14"/>
  <c r="E106" i="14"/>
  <c r="F105" i="14"/>
  <c r="E105" i="14"/>
  <c r="K104" i="14"/>
  <c r="K105" i="14" s="1"/>
  <c r="K106" i="14" s="1"/>
  <c r="K107" i="14" s="1"/>
  <c r="F107" i="14" s="1"/>
  <c r="F104" i="14"/>
  <c r="E104" i="14"/>
  <c r="C107" i="15"/>
  <c r="F106" i="15"/>
  <c r="E106" i="15"/>
  <c r="F105" i="15"/>
  <c r="E105" i="15"/>
  <c r="K104" i="15"/>
  <c r="K105" i="15" s="1"/>
  <c r="K106" i="15" s="1"/>
  <c r="K107" i="15" s="1"/>
  <c r="F107" i="15" s="1"/>
  <c r="F104" i="15"/>
  <c r="E104" i="15"/>
  <c r="C107" i="9"/>
  <c r="F106" i="9"/>
  <c r="E106" i="9"/>
  <c r="F105" i="9"/>
  <c r="E105" i="9"/>
  <c r="K104" i="9"/>
  <c r="K105" i="9" s="1"/>
  <c r="K106" i="9" s="1"/>
  <c r="K107" i="9" s="1"/>
  <c r="F107" i="9" s="1"/>
  <c r="F104" i="9"/>
  <c r="E104" i="9"/>
  <c r="C107" i="8"/>
  <c r="F106" i="8"/>
  <c r="E106" i="8"/>
  <c r="F105" i="8"/>
  <c r="E105" i="8"/>
  <c r="K104" i="8"/>
  <c r="K105" i="8" s="1"/>
  <c r="K106" i="8" s="1"/>
  <c r="K107" i="8" s="1"/>
  <c r="F107" i="8" s="1"/>
  <c r="F104" i="8"/>
  <c r="E104" i="8"/>
  <c r="F107" i="5"/>
  <c r="E107" i="5"/>
  <c r="F106" i="5"/>
  <c r="E106" i="5"/>
  <c r="F105" i="5"/>
  <c r="E105" i="5"/>
  <c r="F104" i="5"/>
  <c r="E104" i="5"/>
  <c r="K104" i="5"/>
  <c r="K105" i="5" s="1"/>
  <c r="K106" i="5" s="1"/>
  <c r="J104" i="5"/>
  <c r="J105" i="5" s="1"/>
  <c r="J106" i="5" s="1"/>
  <c r="C107" i="5"/>
  <c r="T18" i="2" l="1"/>
  <c r="U18" i="2"/>
  <c r="F16" i="2"/>
  <c r="F15" i="2"/>
  <c r="F14" i="2"/>
  <c r="F13" i="2"/>
  <c r="F12" i="2"/>
  <c r="F11" i="2"/>
  <c r="F10" i="2"/>
  <c r="F9" i="2"/>
  <c r="F36" i="37"/>
  <c r="E36" i="37"/>
  <c r="D36" i="37"/>
  <c r="AQ17" i="2"/>
  <c r="AQ16" i="2"/>
  <c r="AQ15" i="2"/>
  <c r="AQ14" i="2"/>
  <c r="AQ13" i="2"/>
  <c r="AQ12" i="2"/>
  <c r="AQ11" i="2"/>
  <c r="AQ10" i="2"/>
  <c r="AQ9" i="2"/>
  <c r="F102" i="36" l="1"/>
  <c r="E102" i="36"/>
  <c r="F101" i="36"/>
  <c r="E101" i="36"/>
  <c r="K100" i="36"/>
  <c r="K101" i="36" s="1"/>
  <c r="K102" i="36" s="1"/>
  <c r="K103" i="36" s="1"/>
  <c r="F103" i="36" s="1"/>
  <c r="J100" i="36"/>
  <c r="J101" i="36" s="1"/>
  <c r="J102" i="36" s="1"/>
  <c r="J103" i="36" s="1"/>
  <c r="F100" i="36"/>
  <c r="E100" i="36"/>
  <c r="F102" i="28"/>
  <c r="E102" i="28"/>
  <c r="F101" i="28"/>
  <c r="E101" i="28"/>
  <c r="K100" i="28"/>
  <c r="K101" i="28" s="1"/>
  <c r="K102" i="28" s="1"/>
  <c r="K103" i="28" s="1"/>
  <c r="F103" i="28" s="1"/>
  <c r="J100" i="28"/>
  <c r="J101" i="28" s="1"/>
  <c r="J102" i="28" s="1"/>
  <c r="J103" i="28" s="1"/>
  <c r="E103" i="28" s="1"/>
  <c r="F100" i="28"/>
  <c r="E100" i="28"/>
  <c r="F61" i="28"/>
  <c r="F60" i="28"/>
  <c r="E61" i="28"/>
  <c r="F102" i="31"/>
  <c r="E102" i="31"/>
  <c r="F101" i="31"/>
  <c r="E101" i="31"/>
  <c r="K100" i="31"/>
  <c r="K101" i="31" s="1"/>
  <c r="K102" i="31" s="1"/>
  <c r="K103" i="31" s="1"/>
  <c r="F103" i="31" s="1"/>
  <c r="J100" i="31"/>
  <c r="J101" i="31" s="1"/>
  <c r="J102" i="31" s="1"/>
  <c r="J103" i="31" s="1"/>
  <c r="E103" i="31" s="1"/>
  <c r="F100" i="31"/>
  <c r="E100" i="31"/>
  <c r="F61" i="31"/>
  <c r="F60" i="31"/>
  <c r="E61" i="31"/>
  <c r="F102" i="15"/>
  <c r="E102" i="15"/>
  <c r="F101" i="15"/>
  <c r="E101" i="15"/>
  <c r="K100" i="15"/>
  <c r="K101" i="15" s="1"/>
  <c r="K102" i="15" s="1"/>
  <c r="K103" i="15" s="1"/>
  <c r="F103" i="15" s="1"/>
  <c r="J100" i="15"/>
  <c r="J101" i="15" s="1"/>
  <c r="J102" i="15" s="1"/>
  <c r="J103" i="15" s="1"/>
  <c r="F100" i="15"/>
  <c r="E100" i="15"/>
  <c r="F61" i="15"/>
  <c r="F60" i="15"/>
  <c r="E61" i="15"/>
  <c r="F102" i="14"/>
  <c r="E102" i="14"/>
  <c r="F101" i="14"/>
  <c r="E101" i="14"/>
  <c r="K100" i="14"/>
  <c r="K101" i="14" s="1"/>
  <c r="K102" i="14" s="1"/>
  <c r="K103" i="14" s="1"/>
  <c r="F103" i="14" s="1"/>
  <c r="J100" i="14"/>
  <c r="J101" i="14" s="1"/>
  <c r="J102" i="14" s="1"/>
  <c r="J103" i="14" s="1"/>
  <c r="F100" i="14"/>
  <c r="E100" i="14"/>
  <c r="F61" i="14"/>
  <c r="E61" i="14"/>
  <c r="F60" i="14"/>
  <c r="F102" i="9"/>
  <c r="E102" i="9"/>
  <c r="F101" i="9"/>
  <c r="E101" i="9"/>
  <c r="K100" i="9"/>
  <c r="K101" i="9" s="1"/>
  <c r="K102" i="9" s="1"/>
  <c r="K103" i="9" s="1"/>
  <c r="F103" i="9" s="1"/>
  <c r="J100" i="9"/>
  <c r="J101" i="9" s="1"/>
  <c r="J102" i="9" s="1"/>
  <c r="J103" i="9" s="1"/>
  <c r="F100" i="9"/>
  <c r="E100" i="9"/>
  <c r="K101" i="8"/>
  <c r="K102" i="8" s="1"/>
  <c r="K103" i="8" s="1"/>
  <c r="F103" i="8" s="1"/>
  <c r="J101" i="8"/>
  <c r="J102" i="8" s="1"/>
  <c r="J103" i="8" s="1"/>
  <c r="K100" i="8"/>
  <c r="J100" i="8"/>
  <c r="F102" i="8"/>
  <c r="E102" i="8"/>
  <c r="F101" i="8"/>
  <c r="E101" i="8"/>
  <c r="F100" i="8"/>
  <c r="E100" i="8"/>
  <c r="F103" i="5"/>
  <c r="F102" i="5"/>
  <c r="E102" i="5"/>
  <c r="F101" i="5"/>
  <c r="E101" i="5"/>
  <c r="F100" i="5"/>
  <c r="E100" i="5"/>
  <c r="K100" i="5"/>
  <c r="K101" i="5" s="1"/>
  <c r="K102" i="5" s="1"/>
  <c r="J100" i="5"/>
  <c r="J101" i="5" s="1"/>
  <c r="J102" i="5" s="1"/>
  <c r="E103" i="36" l="1"/>
  <c r="J104" i="36"/>
  <c r="J105" i="36" s="1"/>
  <c r="J106" i="36" s="1"/>
  <c r="J107" i="36" s="1"/>
  <c r="E107" i="36" s="1"/>
  <c r="E103" i="14"/>
  <c r="J104" i="14"/>
  <c r="J105" i="14" s="1"/>
  <c r="J106" i="14" s="1"/>
  <c r="J107" i="14" s="1"/>
  <c r="E107" i="14" s="1"/>
  <c r="E103" i="15"/>
  <c r="J104" i="15"/>
  <c r="J105" i="15" s="1"/>
  <c r="J106" i="15" s="1"/>
  <c r="J107" i="15" s="1"/>
  <c r="E107" i="15" s="1"/>
  <c r="E103" i="9"/>
  <c r="J104" i="9"/>
  <c r="J105" i="9" s="1"/>
  <c r="J106" i="9" s="1"/>
  <c r="J107" i="9" s="1"/>
  <c r="E107" i="9" s="1"/>
  <c r="E103" i="8"/>
  <c r="J104" i="8"/>
  <c r="J105" i="8" s="1"/>
  <c r="J106" i="8" s="1"/>
  <c r="J107" i="8" s="1"/>
  <c r="E107" i="8" s="1"/>
  <c r="M10" i="2"/>
  <c r="N10" i="2"/>
  <c r="M11" i="2"/>
  <c r="N11" i="2"/>
  <c r="M12" i="2"/>
  <c r="N12" i="2"/>
  <c r="M13" i="2"/>
  <c r="N13" i="2"/>
  <c r="M14" i="2"/>
  <c r="N14" i="2"/>
  <c r="M15" i="2"/>
  <c r="N15" i="2"/>
  <c r="M16" i="2"/>
  <c r="N16" i="2"/>
  <c r="M17" i="2"/>
  <c r="N17" i="2"/>
  <c r="F56" i="38" l="1"/>
  <c r="E56" i="38"/>
  <c r="D56" i="38"/>
  <c r="K111" i="36" l="1"/>
  <c r="K112" i="36" s="1"/>
  <c r="J111" i="36"/>
  <c r="J112" i="36" s="1"/>
  <c r="F98" i="36"/>
  <c r="E98" i="36"/>
  <c r="F97" i="36"/>
  <c r="E97" i="36"/>
  <c r="F96" i="36"/>
  <c r="E96" i="36"/>
  <c r="K95" i="36"/>
  <c r="K96" i="36" s="1"/>
  <c r="K97" i="36" s="1"/>
  <c r="K98" i="36" s="1"/>
  <c r="K99" i="36" s="1"/>
  <c r="F99" i="36" s="1"/>
  <c r="J95" i="36"/>
  <c r="J96" i="36" s="1"/>
  <c r="J97" i="36" s="1"/>
  <c r="J98" i="36" s="1"/>
  <c r="J99" i="36" s="1"/>
  <c r="E99" i="36" s="1"/>
  <c r="K111" i="28"/>
  <c r="K112" i="28" s="1"/>
  <c r="J111" i="28"/>
  <c r="J112" i="28" s="1"/>
  <c r="F98" i="28"/>
  <c r="E98" i="28"/>
  <c r="F97" i="28"/>
  <c r="E97" i="28"/>
  <c r="F96" i="28"/>
  <c r="E96" i="28"/>
  <c r="K95" i="28"/>
  <c r="K96" i="28" s="1"/>
  <c r="K97" i="28" s="1"/>
  <c r="K98" i="28" s="1"/>
  <c r="K99" i="28" s="1"/>
  <c r="F99" i="28" s="1"/>
  <c r="J95" i="28"/>
  <c r="J96" i="28" s="1"/>
  <c r="J97" i="28" s="1"/>
  <c r="J98" i="28" s="1"/>
  <c r="J99" i="28" s="1"/>
  <c r="E99" i="28" s="1"/>
  <c r="K111" i="31"/>
  <c r="K112" i="31" s="1"/>
  <c r="J111" i="31"/>
  <c r="J112" i="31" s="1"/>
  <c r="F98" i="31"/>
  <c r="E98" i="31"/>
  <c r="F97" i="31"/>
  <c r="E97" i="31"/>
  <c r="F96" i="31"/>
  <c r="E96" i="31"/>
  <c r="K95" i="31"/>
  <c r="K96" i="31" s="1"/>
  <c r="K97" i="31" s="1"/>
  <c r="K98" i="31" s="1"/>
  <c r="K99" i="31" s="1"/>
  <c r="F99" i="31" s="1"/>
  <c r="J95" i="31"/>
  <c r="J96" i="31" s="1"/>
  <c r="J97" i="31" s="1"/>
  <c r="J98" i="31" s="1"/>
  <c r="J99" i="31" s="1"/>
  <c r="E99" i="31" s="1"/>
  <c r="K111" i="15"/>
  <c r="K112" i="15" s="1"/>
  <c r="J111" i="15"/>
  <c r="J112" i="15" s="1"/>
  <c r="F98" i="15"/>
  <c r="E98" i="15"/>
  <c r="F97" i="15"/>
  <c r="E97" i="15"/>
  <c r="F96" i="15"/>
  <c r="E96" i="15"/>
  <c r="K95" i="15"/>
  <c r="K96" i="15" s="1"/>
  <c r="K97" i="15" s="1"/>
  <c r="K98" i="15" s="1"/>
  <c r="K99" i="15" s="1"/>
  <c r="F99" i="15" s="1"/>
  <c r="J95" i="15"/>
  <c r="J96" i="15" s="1"/>
  <c r="J97" i="15" s="1"/>
  <c r="J98" i="15" s="1"/>
  <c r="J99" i="15" s="1"/>
  <c r="E99" i="15" s="1"/>
  <c r="K111" i="14"/>
  <c r="K112" i="14" s="1"/>
  <c r="J111" i="14"/>
  <c r="J112" i="14" s="1"/>
  <c r="F98" i="14"/>
  <c r="E98" i="14"/>
  <c r="F97" i="14"/>
  <c r="E97" i="14"/>
  <c r="F96" i="14"/>
  <c r="E96" i="14"/>
  <c r="K95" i="14"/>
  <c r="K96" i="14" s="1"/>
  <c r="K97" i="14" s="1"/>
  <c r="K98" i="14" s="1"/>
  <c r="K99" i="14" s="1"/>
  <c r="F99" i="14" s="1"/>
  <c r="J95" i="14"/>
  <c r="J96" i="14" s="1"/>
  <c r="J97" i="14" s="1"/>
  <c r="J98" i="14" s="1"/>
  <c r="J99" i="14" s="1"/>
  <c r="E99" i="14" s="1"/>
  <c r="K111" i="9"/>
  <c r="K112" i="9" s="1"/>
  <c r="J111" i="9"/>
  <c r="J112" i="9" s="1"/>
  <c r="F98" i="9"/>
  <c r="E98" i="9"/>
  <c r="F97" i="9"/>
  <c r="E97" i="9"/>
  <c r="F96" i="9"/>
  <c r="E96" i="9"/>
  <c r="K95" i="9"/>
  <c r="K96" i="9" s="1"/>
  <c r="K97" i="9" s="1"/>
  <c r="K98" i="9" s="1"/>
  <c r="K99" i="9" s="1"/>
  <c r="F99" i="9" s="1"/>
  <c r="J95" i="9"/>
  <c r="J96" i="9" s="1"/>
  <c r="J97" i="9" s="1"/>
  <c r="J98" i="9" s="1"/>
  <c r="J99" i="9" s="1"/>
  <c r="E99" i="9" s="1"/>
  <c r="K111" i="8"/>
  <c r="K112" i="8" s="1"/>
  <c r="J111" i="8"/>
  <c r="J112" i="8" s="1"/>
  <c r="F98" i="8"/>
  <c r="E98" i="8"/>
  <c r="F97" i="8"/>
  <c r="E97" i="8"/>
  <c r="F96" i="8"/>
  <c r="E96" i="8"/>
  <c r="K95" i="8"/>
  <c r="K96" i="8" s="1"/>
  <c r="K97" i="8" s="1"/>
  <c r="K98" i="8" s="1"/>
  <c r="K99" i="8" s="1"/>
  <c r="F99" i="8" s="1"/>
  <c r="J95" i="8"/>
  <c r="J96" i="8" s="1"/>
  <c r="J97" i="8" s="1"/>
  <c r="J98" i="8" s="1"/>
  <c r="J99" i="8" s="1"/>
  <c r="E99" i="8" s="1"/>
  <c r="J95" i="5"/>
  <c r="K95" i="5"/>
  <c r="F61" i="36" l="1"/>
  <c r="E61" i="36"/>
  <c r="F60" i="36"/>
  <c r="F61" i="9"/>
  <c r="E61" i="9"/>
  <c r="F60" i="9"/>
  <c r="F61" i="8"/>
  <c r="E61" i="8"/>
  <c r="F60" i="8"/>
  <c r="F60" i="5"/>
  <c r="F61" i="5"/>
  <c r="E61" i="5"/>
  <c r="AK15" i="2"/>
  <c r="G61" i="28" s="1"/>
  <c r="AK14" i="2"/>
  <c r="G61" i="31" s="1"/>
  <c r="AA17" i="2"/>
  <c r="AK17" i="2" s="1"/>
  <c r="AA16" i="2"/>
  <c r="AK16" i="2" s="1"/>
  <c r="G61" i="36" s="1"/>
  <c r="Z17" i="2"/>
  <c r="Z16" i="2"/>
  <c r="AG16" i="2" s="1"/>
  <c r="C61" i="36" s="1"/>
  <c r="Y16" i="2"/>
  <c r="AF16" i="2" s="1"/>
  <c r="G60" i="36" s="1"/>
  <c r="Z15" i="2"/>
  <c r="Z14" i="2"/>
  <c r="Z13" i="2"/>
  <c r="Z12" i="2"/>
  <c r="Z11" i="2"/>
  <c r="Z10" i="2"/>
  <c r="AA15" i="2"/>
  <c r="AA14" i="2"/>
  <c r="AA13" i="2"/>
  <c r="AK13" i="2" s="1"/>
  <c r="G61" i="14" s="1"/>
  <c r="AA12" i="2"/>
  <c r="AK12" i="2" s="1"/>
  <c r="G61" i="15" s="1"/>
  <c r="AA11" i="2"/>
  <c r="AK11" i="2" s="1"/>
  <c r="G61" i="9" s="1"/>
  <c r="AA10" i="2"/>
  <c r="AK10" i="2" s="1"/>
  <c r="G61" i="8" s="1"/>
  <c r="AA9" i="2"/>
  <c r="AK9" i="2" s="1"/>
  <c r="G61" i="5" s="1"/>
  <c r="Z9" i="2"/>
  <c r="P16" i="2" l="1"/>
  <c r="C36" i="36" s="1"/>
  <c r="O16" i="2"/>
  <c r="C35" i="36" s="1"/>
  <c r="M9" i="2"/>
  <c r="R17" i="2"/>
  <c r="S17" i="2" s="1"/>
  <c r="R16" i="2"/>
  <c r="S16" i="2" s="1"/>
  <c r="R15" i="2"/>
  <c r="S15" i="2" s="1"/>
  <c r="R14" i="2"/>
  <c r="S14" i="2" s="1"/>
  <c r="R13" i="2"/>
  <c r="S13" i="2" s="1"/>
  <c r="R12" i="2"/>
  <c r="S12" i="2" s="1"/>
  <c r="R11" i="2"/>
  <c r="S11" i="2" s="1"/>
  <c r="R10" i="2"/>
  <c r="S10" i="2" s="1"/>
  <c r="R9" i="2"/>
  <c r="S9" i="2" s="1"/>
  <c r="W9" i="2" s="1"/>
  <c r="Q16" i="2" l="1"/>
  <c r="X16" i="2" s="1"/>
  <c r="AD16" i="2" s="1"/>
  <c r="E60" i="36" s="1"/>
  <c r="W16" i="2"/>
  <c r="AB16" i="2" s="1"/>
  <c r="C60" i="36" s="1"/>
  <c r="Q17" i="2"/>
  <c r="W17" i="2"/>
  <c r="Q15" i="2"/>
  <c r="W15" i="2"/>
  <c r="Q10" i="2"/>
  <c r="W10" i="2"/>
  <c r="Q11" i="2"/>
  <c r="W11" i="2"/>
  <c r="Q12" i="2"/>
  <c r="W12" i="2"/>
  <c r="Q14" i="2"/>
  <c r="W14" i="2"/>
  <c r="Q13" i="2"/>
  <c r="W13" i="2"/>
  <c r="Q9" i="2"/>
  <c r="K111" i="5" l="1"/>
  <c r="K112" i="5" s="1"/>
  <c r="J111" i="5"/>
  <c r="J112" i="5" s="1"/>
  <c r="F56" i="33" l="1"/>
  <c r="E56" i="33"/>
  <c r="D56" i="33"/>
  <c r="K107" i="5"/>
  <c r="J107" i="5"/>
  <c r="K103" i="5" l="1"/>
  <c r="J103" i="5"/>
  <c r="E103" i="5" s="1"/>
  <c r="F56" i="30" l="1"/>
  <c r="E56" i="30"/>
  <c r="D56" i="30"/>
  <c r="AG17" i="2" l="1"/>
  <c r="Y17" i="2"/>
  <c r="AF17" i="2" s="1"/>
  <c r="AB17" i="2"/>
  <c r="AG15" i="2"/>
  <c r="C61" i="28" s="1"/>
  <c r="Y15" i="2"/>
  <c r="AF15" i="2" s="1"/>
  <c r="G60" i="28" s="1"/>
  <c r="AG14" i="2"/>
  <c r="C61" i="31" s="1"/>
  <c r="Y14" i="2"/>
  <c r="AF14" i="2" s="1"/>
  <c r="G60" i="31" s="1"/>
  <c r="AB15" i="2"/>
  <c r="C60" i="28" s="1"/>
  <c r="P15" i="2"/>
  <c r="C36" i="28" s="1"/>
  <c r="X15" i="2" l="1"/>
  <c r="AD15" i="2" s="1"/>
  <c r="E60" i="28" s="1"/>
  <c r="O15" i="2"/>
  <c r="C35" i="28" s="1"/>
  <c r="F56" i="25" l="1"/>
  <c r="E56" i="25"/>
  <c r="D56" i="25"/>
  <c r="F56" i="23"/>
  <c r="E56" i="23"/>
  <c r="D56" i="23"/>
  <c r="F56" i="21"/>
  <c r="E56" i="21"/>
  <c r="D56" i="21"/>
  <c r="F56" i="19"/>
  <c r="E56" i="19"/>
  <c r="D56" i="19"/>
  <c r="F56" i="13"/>
  <c r="E56" i="13"/>
  <c r="D56" i="13"/>
  <c r="F98" i="5"/>
  <c r="E98" i="5"/>
  <c r="F97" i="5"/>
  <c r="E97" i="5"/>
  <c r="K96" i="5"/>
  <c r="K97" i="5" s="1"/>
  <c r="K98" i="5" s="1"/>
  <c r="K99" i="5" s="1"/>
  <c r="J96" i="5"/>
  <c r="J97" i="5" s="1"/>
  <c r="J98" i="5" s="1"/>
  <c r="J99" i="5" s="1"/>
  <c r="F96" i="5"/>
  <c r="E96" i="5"/>
  <c r="R18" i="2"/>
  <c r="P17" i="2"/>
  <c r="AB14" i="2"/>
  <c r="C60" i="31" s="1"/>
  <c r="P14" i="2"/>
  <c r="C36" i="31" s="1"/>
  <c r="AG13" i="2"/>
  <c r="C61" i="14" s="1"/>
  <c r="Y13" i="2"/>
  <c r="AF13" i="2" s="1"/>
  <c r="G60" i="14" s="1"/>
  <c r="P13" i="2"/>
  <c r="C36" i="14" s="1"/>
  <c r="AG12" i="2"/>
  <c r="C61" i="15" s="1"/>
  <c r="Y12" i="2"/>
  <c r="AF12" i="2" s="1"/>
  <c r="G60" i="15" s="1"/>
  <c r="AB12" i="2"/>
  <c r="C60" i="15" s="1"/>
  <c r="P12" i="2"/>
  <c r="C36" i="15" s="1"/>
  <c r="AG11" i="2"/>
  <c r="C61" i="9" s="1"/>
  <c r="Y11" i="2"/>
  <c r="AF11" i="2" s="1"/>
  <c r="G60" i="9" s="1"/>
  <c r="AB11" i="2"/>
  <c r="C60" i="9" s="1"/>
  <c r="P11" i="2"/>
  <c r="C36" i="9" s="1"/>
  <c r="AG10" i="2"/>
  <c r="Y10" i="2"/>
  <c r="AF10" i="2" s="1"/>
  <c r="G60" i="8" s="1"/>
  <c r="AB10" i="2"/>
  <c r="C60" i="8" s="1"/>
  <c r="P10" i="2"/>
  <c r="C36" i="8" s="1"/>
  <c r="AG9" i="2"/>
  <c r="C61" i="5" s="1"/>
  <c r="Y9" i="2"/>
  <c r="AF9" i="2" s="1"/>
  <c r="G60" i="5" s="1"/>
  <c r="N9" i="2"/>
  <c r="Q6" i="2" s="1"/>
  <c r="O10" i="2" l="1"/>
  <c r="C35" i="8" s="1"/>
  <c r="X10" i="2"/>
  <c r="AD10" i="2" s="1"/>
  <c r="E60" i="8" s="1"/>
  <c r="O11" i="2"/>
  <c r="C35" i="9" s="1"/>
  <c r="X11" i="2"/>
  <c r="AD11" i="2" s="1"/>
  <c r="E60" i="9" s="1"/>
  <c r="O13" i="2"/>
  <c r="C35" i="14" s="1"/>
  <c r="X13" i="2"/>
  <c r="AD13" i="2" s="1"/>
  <c r="E60" i="14" s="1"/>
  <c r="C61" i="8"/>
  <c r="F99" i="5"/>
  <c r="E99" i="5"/>
  <c r="X17" i="2"/>
  <c r="AD17" i="2" s="1"/>
  <c r="X14" i="2"/>
  <c r="AD14" i="2" s="1"/>
  <c r="E60" i="31" s="1"/>
  <c r="N18" i="2"/>
  <c r="P18" i="2" s="1"/>
  <c r="D10" i="2" s="1"/>
  <c r="X12" i="2"/>
  <c r="AD12" i="2" s="1"/>
  <c r="E60" i="15" s="1"/>
  <c r="S18" i="2"/>
  <c r="O12" i="2"/>
  <c r="C35" i="15" s="1"/>
  <c r="M18" i="2"/>
  <c r="O18" i="2" s="1"/>
  <c r="C10" i="2" s="1"/>
  <c r="O9" i="2"/>
  <c r="C35" i="5" s="1"/>
  <c r="O17" i="2"/>
  <c r="P9" i="2"/>
  <c r="C36" i="5" s="1"/>
  <c r="O14" i="2"/>
  <c r="C35" i="31" s="1"/>
  <c r="AB13" i="2"/>
  <c r="C60" i="14" s="1"/>
  <c r="AB9" i="2"/>
  <c r="C60" i="5" s="1"/>
  <c r="X9" i="2" l="1"/>
  <c r="AD9" i="2" s="1"/>
  <c r="E60" i="5" s="1"/>
  <c r="Q1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E98385155</author>
    <author>MSP</author>
  </authors>
  <commentList>
    <comment ref="H2" authorId="0" shapeId="0" xr:uid="{9B797864-D994-4107-AFE5-04B0586A7CEF}">
      <text>
        <r>
          <rPr>
            <b/>
            <sz val="9"/>
            <color indexed="81"/>
            <rFont val="Tahoma"/>
            <family val="2"/>
          </rPr>
          <t>MSP:</t>
        </r>
        <r>
          <rPr>
            <sz val="9"/>
            <color indexed="81"/>
            <rFont val="Tahoma"/>
            <family val="2"/>
          </rPr>
          <t xml:space="preserve">
See associated NAV calculators for the figures in Blue Cell
</t>
        </r>
      </text>
    </comment>
    <comment ref="R8" authorId="1"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W8" authorId="1" shapeId="0" xr:uid="{2556FBEE-CEF8-4362-9E83-BEB671108D91}">
      <text>
        <r>
          <rPr>
            <b/>
            <sz val="9"/>
            <color indexed="81"/>
            <rFont val="Tahoma"/>
            <family val="2"/>
          </rPr>
          <t>MSP:</t>
        </r>
        <r>
          <rPr>
            <sz val="9"/>
            <color indexed="81"/>
            <rFont val="Tahoma"/>
            <family val="2"/>
          </rPr>
          <t xml:space="preserve">
We are taking margin owed by counterparties as level 1- please change this if it's level 2
</t>
        </r>
      </text>
    </comment>
    <comment ref="N21" authorId="0" shapeId="0" xr:uid="{E3556506-F8C2-4997-BF73-B6842F44A663}">
      <text>
        <r>
          <rPr>
            <b/>
            <sz val="9"/>
            <color indexed="81"/>
            <rFont val="Tahoma"/>
            <family val="2"/>
          </rPr>
          <t>MSP:</t>
        </r>
        <r>
          <rPr>
            <sz val="9"/>
            <color indexed="81"/>
            <rFont val="Tahoma"/>
            <family val="2"/>
          </rPr>
          <t xml:space="preserve"> from the IMR saved down in the Form PF Directory:
</t>
        </r>
        <r>
          <rPr>
            <b/>
            <u/>
            <sz val="9"/>
            <color indexed="81"/>
            <rFont val="Tahoma"/>
            <family val="2"/>
          </rPr>
          <t>MMT IM-T IMR for Form PF 12-31-2021.xlsm</t>
        </r>
      </text>
    </comment>
  </commentList>
</comments>
</file>

<file path=xl/sharedStrings.xml><?xml version="1.0" encoding="utf-8"?>
<sst xmlns="http://schemas.openxmlformats.org/spreadsheetml/2006/main" count="3512" uniqueCount="434">
  <si>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</si>
  <si>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</si>
  <si>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</si>
  <si>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</si>
  <si>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</si>
  <si>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</si>
  <si>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</si>
  <si>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</si>
  <si>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</si>
  <si>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</si>
  <si>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</si>
  <si>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</si>
  <si>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</si>
  <si>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</si>
  <si>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</si>
  <si>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</si>
  <si>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</si>
  <si>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</si>
  <si>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</si>
  <si>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</si>
  <si>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</si>
  <si>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</si>
  <si>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</si>
  <si>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</si>
  <si>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</si>
  <si>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</si>
  <si>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</si>
  <si>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</si>
  <si>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</si>
  <si>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</si>
  <si>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</si>
  <si>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</si>
  <si>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</si>
  <si>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</si>
  <si>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</si>
  <si>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</si>
  <si>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</si>
  <si>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</si>
  <si>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</si>
  <si>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</si>
  <si>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</si>
  <si>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</si>
  <si>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</si>
  <si>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</si>
  <si>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</si>
  <si>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</si>
  <si>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</si>
  <si>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</si>
  <si>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</si>
  <si>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</si>
  <si>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</si>
  <si>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</si>
  <si>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</si>
  <si>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</si>
  <si>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</si>
  <si>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</si>
  <si>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</si>
  <si>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</si>
  <si>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</si>
  <si>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</si>
  <si>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</si>
  <si>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</si>
  <si>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</si>
  <si>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</si>
  <si>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</si>
  <si>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</si>
  <si>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</si>
  <si>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</si>
  <si>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</si>
  <si>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</si>
  <si>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</si>
  <si>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</si>
  <si>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</si>
  <si>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</si>
  <si>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</si>
  <si>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</si>
  <si>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</si>
  <si>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</si>
  <si>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</si>
  <si>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</si>
  <si>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</si>
  <si>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</si>
  <si>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</si>
  <si>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</si>
  <si>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</si>
  <si>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</si>
  <si>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</si>
  <si>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</si>
  <si>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</si>
  <si>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</si>
  <si>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</si>
  <si>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</si>
  <si>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</si>
  <si>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</si>
  <si>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</si>
  <si>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</si>
  <si>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</si>
  <si>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</si>
  <si>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</si>
  <si>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</si>
  <si>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</si>
  <si>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</si>
  <si>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</si>
  <si>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</si>
  <si>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</si>
  <si>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</si>
  <si>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</si>
  <si>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</si>
  <si>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</si>
  <si>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</si>
  <si>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</si>
  <si>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</si>
  <si>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</si>
  <si>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</si>
  <si>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</si>
  <si>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</si>
  <si>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</si>
  <si>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</si>
  <si>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</si>
  <si>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</si>
  <si>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</si>
  <si>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</si>
  <si>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</si>
  <si>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</si>
  <si>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</si>
  <si>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</si>
  <si>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</si>
  <si>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</si>
  <si>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</si>
  <si>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</si>
  <si>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</si>
  <si>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</si>
  <si>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</si>
  <si>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</si>
  <si>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</si>
  <si>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</si>
  <si>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</si>
  <si>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</si>
  <si>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</si>
  <si>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</si>
  <si>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</si>
  <si>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</si>
  <si>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</si>
  <si>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</si>
  <si>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</si>
  <si>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</si>
  <si>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</si>
  <si>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</si>
  <si>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</si>
  <si>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</si>
  <si>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</si>
  <si>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</si>
  <si>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</si>
  <si>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</si>
  <si>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</si>
  <si>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</si>
  <si>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</si>
  <si>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</si>
  <si>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</si>
  <si>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</si>
  <si>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</si>
  <si>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</si>
  <si>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</si>
  <si>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</si>
  <si>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</si>
  <si>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</si>
  <si>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</si>
  <si>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</si>
  <si>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</si>
  <si>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</si>
  <si>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</si>
  <si>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</si>
  <si>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</si>
  <si>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</si>
  <si>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</si>
  <si>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</si>
  <si>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</si>
  <si>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</si>
  <si>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</si>
  <si>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</si>
  <si>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</si>
  <si>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</si>
  <si>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</si>
  <si>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</si>
  <si>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</si>
  <si>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</si>
  <si>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</si>
  <si>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</si>
  <si>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</si>
  <si>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</si>
  <si>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</si>
  <si>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</si>
  <si>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</si>
  <si>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</si>
  <si>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</si>
  <si>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</si>
  <si>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</si>
  <si>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</si>
  <si>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</si>
  <si>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</si>
  <si>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</si>
  <si>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</si>
  <si>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</si>
  <si>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</si>
  <si>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</si>
  <si>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</si>
  <si>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</si>
  <si>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</si>
  <si>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</si>
  <si>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</si>
  <si>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</si>
  <si>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</si>
  <si>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</si>
  <si>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</si>
  <si>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</si>
  <si>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</si>
  <si>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</si>
  <si>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</si>
  <si>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</si>
  <si>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</si>
  <si>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</si>
  <si>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</si>
  <si>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</si>
  <si>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</si>
  <si>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</si>
  <si>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</si>
  <si>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</si>
  <si>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</si>
  <si>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</si>
  <si>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</si>
  <si>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</si>
  <si>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</si>
  <si>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</si>
  <si>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</si>
  <si>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</si>
  <si>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</si>
  <si>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</si>
  <si>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</si>
  <si>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</si>
  <si>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</si>
  <si>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</si>
  <si>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</si>
  <si>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</si>
  <si>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</si>
  <si>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</si>
  <si>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</si>
  <si>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</si>
  <si>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</si>
  <si>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</si>
  <si>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</si>
  <si>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</si>
  <si>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</si>
  <si>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</si>
  <si>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</si>
  <si>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</si>
  <si>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</si>
  <si>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</si>
  <si>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</si>
  <si>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</si>
  <si>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</si>
  <si>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</si>
  <si>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</si>
  <si>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</si>
  <si>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</si>
  <si>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</si>
  <si>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</si>
  <si>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</si>
  <si>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</si>
  <si>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</si>
  <si>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</si>
  <si>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</si>
  <si>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</si>
  <si>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</si>
  <si>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</si>
  <si>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</si>
  <si>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</si>
  <si>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</si>
  <si>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</si>
  <si>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</si>
  <si>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</si>
  <si>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</si>
  <si>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</si>
  <si>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</si>
  <si>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</si>
  <si>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</si>
  <si>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</si>
  <si>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</si>
  <si>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</si>
  <si>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</si>
  <si>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</si>
  <si>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</si>
  <si>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</si>
  <si>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</si>
  <si>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</si>
  <si>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</si>
  <si>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</si>
  <si>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</si>
  <si>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</si>
  <si>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</si>
  <si>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</si>
  <si>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</si>
  <si>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</si>
  <si>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</si>
  <si>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</si>
  <si>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</si>
  <si>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</si>
  <si>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</si>
  <si>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</si>
  <si>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</si>
  <si>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</si>
  <si>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</si>
  <si>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</si>
  <si>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</si>
  <si>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</si>
  <si>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</si>
  <si>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</si>
  <si>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</si>
  <si>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</si>
  <si>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</si>
  <si>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</si>
  <si>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</si>
  <si>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</si>
  <si>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</si>
  <si>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</si>
  <si>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</si>
  <si>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</si>
  <si>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</si>
  <si>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</si>
  <si>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</si>
  <si>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</si>
  <si>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</si>
  <si>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</si>
  <si>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</si>
  <si>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</si>
  <si>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</si>
  <si>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</si>
  <si>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</si>
  <si>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</si>
  <si>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</si>
  <si>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</si>
  <si>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</si>
  <si>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</si>
  <si>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</si>
  <si>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</si>
  <si>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</si>
  <si>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</si>
  <si>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</si>
  <si>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</si>
  <si>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</si>
  <si>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</si>
  <si>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</si>
  <si>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</si>
  <si>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</si>
  <si>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</si>
  <si>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</si>
  <si>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</si>
  <si>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</si>
  <si>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</si>
  <si>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</si>
  <si>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</si>
  <si>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</si>
  <si>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</si>
  <si>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</si>
  <si>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</si>
  <si>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</si>
  <si>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</si>
  <si>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</si>
  <si>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</si>
  <si>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</si>
  <si>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</si>
  <si>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</si>
  <si>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</si>
  <si>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</si>
  <si>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</si>
  <si>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</si>
  <si>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</si>
  <si>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</si>
  <si>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</si>
  <si>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</si>
  <si>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</si>
  <si>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</si>
  <si>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</si>
  <si>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MMT Calcs</t>
  </si>
  <si>
    <t>Equity NAV</t>
  </si>
  <si>
    <t>Facilities</t>
  </si>
  <si>
    <t>Other Assets</t>
  </si>
  <si>
    <t>Bonds (USD)</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</si>
  <si>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</si>
  <si>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</si>
  <si>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</si>
  <si>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</si>
  <si>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</si>
  <si>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</si>
  <si>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</si>
  <si>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</si>
  <si>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</si>
  <si>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</si>
  <si>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</si>
  <si>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</si>
  <si>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</si>
  <si>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</si>
  <si>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</si>
  <si>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</si>
  <si>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</si>
  <si>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</si>
  <si>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</si>
  <si>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</si>
  <si>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</si>
  <si>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</si>
  <si>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</si>
  <si>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</si>
  <si>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</si>
  <si>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fill in the blue cells only</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</si>
  <si>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</si>
  <si>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</si>
  <si>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</si>
  <si>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</si>
  <si>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</si>
  <si>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Methodology</t>
  </si>
  <si>
    <t>NAV- simply the NAV</t>
  </si>
  <si>
    <t>Liabilities expenses (Level 1), margin owed to Counterparties (Cost)</t>
  </si>
  <si>
    <t xml:space="preserve">Assets- Repos (Level 2), cash (Cost), mmfs including held in expense accounts AND margin (level 1), cash posted (cost) </t>
  </si>
  <si>
    <t>Margin Held (mmfs)</t>
  </si>
  <si>
    <t>Cash Held</t>
  </si>
  <si>
    <t xml:space="preserve">Owned mmfs </t>
  </si>
  <si>
    <t>Prime S1</t>
  </si>
  <si>
    <t>Not Rounded</t>
  </si>
  <si>
    <t>NAV = Unencumbered Cash/Equiv + Repo + Tbills + Margin Posted - Accrued Expenses</t>
  </si>
  <si>
    <t>Repo = NAV - Unencumbered Cash/Equiv - Tbills - Margin Posted + Accrued Expenses</t>
  </si>
  <si>
    <t>805-6436074477</t>
  </si>
  <si>
    <t>Lucid Prime Fund LLC (Series S1)</t>
  </si>
  <si>
    <t>Month 1</t>
  </si>
  <si>
    <t>Month 2</t>
  </si>
  <si>
    <t>Month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</si>
</sst>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s>
  <fonts count="18"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b/>
      <u/>
      <sz val="9"/>
      <color indexed="81"/>
      <name val="Tahoma"/>
      <family val="2"/>
    </font>
  </fonts>
  <fills count="12">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31">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Alignment="1">
      <alignment horizontal="center"/>
    </xf>
    <xf numFmtId="10" fontId="0" fillId="0" borderId="0" xfId="0" applyNumberFormat="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Alignment="1">
      <alignment horizontal="center"/>
    </xf>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6"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0" xfId="0" applyFill="1"/>
    <xf numFmtId="0" fontId="0" fillId="6" borderId="16" xfId="0" applyFill="1" applyBorder="1"/>
    <xf numFmtId="0" fontId="0" fillId="6" borderId="7" xfId="0" applyFill="1" applyBorder="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8" fontId="0" fillId="0" borderId="0" xfId="2" applyNumberFormat="1" applyFont="1"/>
    <xf numFmtId="168" fontId="0" fillId="0" borderId="0" xfId="0" applyNumberFormat="1"/>
    <xf numFmtId="166" fontId="0" fillId="7" borderId="0" xfId="0" applyNumberFormat="1" applyFill="1"/>
    <xf numFmtId="168" fontId="0" fillId="8" borderId="0" xfId="2" applyNumberFormat="1" applyFont="1" applyFill="1"/>
    <xf numFmtId="0" fontId="0" fillId="8"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168" fontId="0" fillId="0" borderId="0" xfId="2" applyNumberFormat="1" applyFont="1" applyAlignment="1"/>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43" fontId="0" fillId="3" borderId="1" xfId="2"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8" borderId="0" xfId="0" applyFont="1" applyFill="1" applyAlignment="1">
      <alignment horizontal="left" vertical="center"/>
    </xf>
    <xf numFmtId="0" fontId="15" fillId="0" borderId="0" xfId="0" applyFont="1"/>
    <xf numFmtId="0" fontId="0" fillId="10" borderId="1" xfId="0" applyFill="1" applyBorder="1" applyAlignment="1">
      <alignment horizontal="center" vertical="center"/>
    </xf>
    <xf numFmtId="0" fontId="8" fillId="0" borderId="0" xfId="0" applyFont="1" applyAlignment="1">
      <alignment vertical="center"/>
    </xf>
    <xf numFmtId="168" fontId="0" fillId="11" borderId="0" xfId="2" applyNumberFormat="1" applyFont="1" applyFill="1"/>
    <xf numFmtId="168" fontId="0" fillId="11"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43" fontId="0" fillId="11" borderId="0" xfId="2" applyFont="1" applyFill="1"/>
    <xf numFmtId="43" fontId="0" fillId="11" borderId="2" xfId="2" applyFont="1" applyFill="1" applyBorder="1"/>
    <xf numFmtId="0" fontId="0" fillId="11" borderId="0" xfId="0" applyFill="1"/>
    <xf numFmtId="168" fontId="0" fillId="3" borderId="1" xfId="2" applyNumberFormat="1" applyFont="1" applyFill="1" applyBorder="1" applyAlignment="1"/>
    <xf numFmtId="10" fontId="0" fillId="3" borderId="11" xfId="0" applyNumberFormat="1" applyFill="1" applyBorder="1"/>
    <xf numFmtId="10" fontId="0" fillId="3" borderId="17" xfId="0" applyNumberFormat="1" applyFill="1" applyBorder="1"/>
    <xf numFmtId="43" fontId="0" fillId="9" borderId="1" xfId="2" applyFont="1" applyFill="1" applyBorder="1" applyAlignment="1">
      <alignment horizontal="center" vertical="center"/>
    </xf>
    <xf numFmtId="0" fontId="0" fillId="0" borderId="18" xfId="0" applyBorder="1"/>
    <xf numFmtId="168" fontId="0" fillId="11" borderId="19" xfId="2" applyNumberFormat="1" applyFont="1" applyFill="1" applyBorder="1"/>
    <xf numFmtId="0" fontId="0" fillId="0" borderId="20" xfId="0" applyBorder="1"/>
    <xf numFmtId="168" fontId="0" fillId="11" borderId="21" xfId="2" applyNumberFormat="1" applyFont="1" applyFill="1" applyBorder="1"/>
    <xf numFmtId="0" fontId="0" fillId="0" borderId="22" xfId="0" applyBorder="1"/>
    <xf numFmtId="168" fontId="0" fillId="11" borderId="23" xfId="2" applyNumberFormat="1" applyFont="1" applyFill="1" applyBorder="1"/>
    <xf numFmtId="0" fontId="1" fillId="0" borderId="13" xfId="0" applyFont="1" applyBorder="1"/>
    <xf numFmtId="0" fontId="1" fillId="3" borderId="18" xfId="0" applyFont="1" applyFill="1" applyBorder="1"/>
    <xf numFmtId="0" fontId="1" fillId="3" borderId="24" xfId="0" applyFont="1" applyFill="1" applyBorder="1"/>
    <xf numFmtId="0" fontId="1" fillId="3" borderId="19" xfId="0" applyFont="1" applyFill="1" applyBorder="1"/>
    <xf numFmtId="0" fontId="1" fillId="3" borderId="20" xfId="0" applyFont="1" applyFill="1" applyBorder="1"/>
    <xf numFmtId="0" fontId="1" fillId="3" borderId="0" xfId="0" applyFont="1" applyFill="1"/>
    <xf numFmtId="0" fontId="1" fillId="3" borderId="21" xfId="0" applyFont="1" applyFill="1" applyBorder="1"/>
    <xf numFmtId="0" fontId="1" fillId="7" borderId="18" xfId="0" applyFont="1" applyFill="1" applyBorder="1"/>
    <xf numFmtId="0" fontId="0" fillId="7" borderId="24" xfId="0" applyFill="1" applyBorder="1"/>
    <xf numFmtId="0" fontId="0" fillId="7" borderId="19" xfId="0" applyFill="1" applyBorder="1"/>
    <xf numFmtId="0" fontId="1" fillId="7" borderId="22" xfId="0" applyFont="1" applyFill="1" applyBorder="1"/>
    <xf numFmtId="0" fontId="0" fillId="7" borderId="25" xfId="0" applyFill="1" applyBorder="1"/>
    <xf numFmtId="0" fontId="0" fillId="7" borderId="23" xfId="0" applyFill="1" applyBorder="1"/>
    <xf numFmtId="15" fontId="0" fillId="3" borderId="11" xfId="0" applyNumberFormat="1" applyFill="1" applyBorder="1" applyAlignment="1">
      <alignment horizontal="center"/>
    </xf>
    <xf numFmtId="15" fontId="0" fillId="3" borderId="17" xfId="0" applyNumberFormat="1" applyFill="1" applyBorder="1" applyAlignment="1">
      <alignment horizontal="center"/>
    </xf>
    <xf numFmtId="43" fontId="0" fillId="0" borderId="2" xfId="0" applyNumberFormat="1" applyBorder="1"/>
    <xf numFmtId="0" fontId="0" fillId="0" borderId="2" xfId="0" applyBorder="1" applyAlignment="1">
      <alignment horizontal="center"/>
    </xf>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4" xfId="0" applyFill="1" applyBorder="1" applyAlignment="1">
      <alignment horizontal="center"/>
    </xf>
    <xf numFmtId="0" fontId="0" fillId="3" borderId="6" xfId="0" applyFill="1" applyBorder="1" applyAlignment="1">
      <alignment horizontal="center"/>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heetViews>
  <sheetFormatPr defaultRowHeight="15" x14ac:dyDescent="0.25"/>
  <sheetData>
    <row r="2" spans="2:7" x14ac:dyDescent="0.25">
      <c r="B2" t="s">
        <v>363</v>
      </c>
    </row>
    <row r="3" spans="2:7" x14ac:dyDescent="0.25">
      <c r="B3" t="s">
        <v>364</v>
      </c>
      <c r="F3" t="s">
        <v>394</v>
      </c>
    </row>
    <row r="4" spans="2:7" x14ac:dyDescent="0.25">
      <c r="B4" t="s">
        <v>365</v>
      </c>
      <c r="F4" t="s">
        <v>378</v>
      </c>
    </row>
    <row r="6" spans="2:7" x14ac:dyDescent="0.25">
      <c r="B6" t="s">
        <v>377</v>
      </c>
      <c r="F6" t="s">
        <v>379</v>
      </c>
    </row>
    <row r="7" spans="2:7" x14ac:dyDescent="0.25">
      <c r="B7" t="s">
        <v>364</v>
      </c>
      <c r="F7" t="s">
        <v>380</v>
      </c>
    </row>
    <row r="9" spans="2:7" x14ac:dyDescent="0.25">
      <c r="B9" t="s">
        <v>366</v>
      </c>
    </row>
    <row r="10" spans="2:7" x14ac:dyDescent="0.25">
      <c r="F10" t="s">
        <v>381</v>
      </c>
    </row>
    <row r="12" spans="2:7" x14ac:dyDescent="0.25">
      <c r="B12" t="s">
        <v>373</v>
      </c>
      <c r="G12" t="s">
        <v>390</v>
      </c>
    </row>
    <row r="13" spans="2:7" x14ac:dyDescent="0.25">
      <c r="G13" t="s">
        <v>391</v>
      </c>
    </row>
    <row r="14" spans="2:7" x14ac:dyDescent="0.25">
      <c r="B14" t="s">
        <v>374</v>
      </c>
    </row>
    <row r="16" spans="2:7" x14ac:dyDescent="0.25">
      <c r="B16" t="s">
        <v>388</v>
      </c>
    </row>
    <row r="17" spans="2:12" x14ac:dyDescent="0.25">
      <c r="C17" s="68" t="s">
        <v>86</v>
      </c>
      <c r="D17" s="26"/>
      <c r="E17" s="26"/>
      <c r="F17" s="26"/>
      <c r="G17" s="26"/>
      <c r="H17" s="26"/>
      <c r="I17" s="26"/>
      <c r="J17" s="26"/>
      <c r="K17" s="26"/>
      <c r="L17" s="26"/>
    </row>
    <row r="18" spans="2:12" x14ac:dyDescent="0.25">
      <c r="C18" s="68" t="s">
        <v>87</v>
      </c>
      <c r="D18" s="26"/>
      <c r="E18" s="26"/>
      <c r="F18" s="26"/>
      <c r="G18" s="26"/>
      <c r="H18" s="26"/>
      <c r="I18" s="26"/>
      <c r="J18" s="26"/>
      <c r="K18" s="26"/>
      <c r="L18" s="26"/>
    </row>
    <row r="19" spans="2:12" x14ac:dyDescent="0.25">
      <c r="C19" s="26" t="s">
        <v>389</v>
      </c>
      <c r="D19" s="26"/>
      <c r="E19" s="26"/>
      <c r="F19" s="26"/>
      <c r="G19" s="26"/>
      <c r="H19" s="26"/>
      <c r="I19" s="26"/>
      <c r="J19" s="26"/>
      <c r="K19" s="26"/>
      <c r="L19" s="26"/>
    </row>
    <row r="21" spans="2:12" x14ac:dyDescent="0.25">
      <c r="B21" t="s">
        <v>392</v>
      </c>
    </row>
    <row r="22" spans="2:12" x14ac:dyDescent="0.25">
      <c r="C22" t="s">
        <v>393</v>
      </c>
    </row>
    <row r="23" spans="2:12" x14ac:dyDescent="0.25">
      <c r="C23" t="s">
        <v>395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topLeftCell="A78" workbookViewId="0">
      <selection activeCell="C104" sqref="C104:K107"/>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s="11" t="s">
        <v>417</v>
      </c>
      <c r="B1" s="7" t="s">
        <v>34</v>
      </c>
    </row>
    <row r="2" spans="1:3" x14ac:dyDescent="0.25">
      <c r="B2" s="1" t="s">
        <v>50</v>
      </c>
    </row>
    <row r="4" spans="1:3" x14ac:dyDescent="0.25">
      <c r="B4" s="5" t="s">
        <v>51</v>
      </c>
    </row>
    <row r="5" spans="1:3" x14ac:dyDescent="0.25">
      <c r="B5" s="5"/>
    </row>
    <row r="6" spans="1:3" x14ac:dyDescent="0.25">
      <c r="B6" s="10" t="s">
        <v>66</v>
      </c>
      <c r="C6" s="37" t="s">
        <v>415</v>
      </c>
    </row>
    <row r="7" spans="1:3" x14ac:dyDescent="0.25">
      <c r="B7" s="10" t="s">
        <v>35</v>
      </c>
      <c r="C7" s="44" t="s">
        <v>417</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7"/>
      <c r="E34" s="1" t="s">
        <v>47</v>
      </c>
    </row>
    <row r="35" spans="2:5" x14ac:dyDescent="0.25">
      <c r="B35" t="s">
        <v>69</v>
      </c>
      <c r="C35" s="83">
        <f>'Items B and C'!O15</f>
        <v>100904000</v>
      </c>
      <c r="E35" s="1" t="s">
        <v>48</v>
      </c>
    </row>
    <row r="36" spans="2:5" x14ac:dyDescent="0.25">
      <c r="B36" t="s">
        <v>70</v>
      </c>
      <c r="C36" s="83">
        <f>'Items B and C'!P15</f>
        <v>90665000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0">
        <f>'Items B and C'!AB15</f>
        <v>23325000</v>
      </c>
      <c r="D60" s="66"/>
      <c r="E60" s="80">
        <f>'Items B and C'!AD15</f>
        <v>77580000</v>
      </c>
      <c r="F60" s="80">
        <f>'Items B and C'!AE15</f>
        <v>0</v>
      </c>
      <c r="G60" s="80">
        <f>'Items B and C'!AF15</f>
        <v>0</v>
      </c>
      <c r="N60" s="24"/>
    </row>
    <row r="61" spans="2:14" x14ac:dyDescent="0.25">
      <c r="B61" t="s">
        <v>79</v>
      </c>
      <c r="C61" s="80">
        <f>'Items B and C'!AG15</f>
        <v>88000</v>
      </c>
      <c r="D61" s="66"/>
      <c r="E61" s="80">
        <f>'Items B and C'!AI15</f>
        <v>0</v>
      </c>
      <c r="F61" s="80">
        <f>'Items B and C'!AJ15</f>
        <v>0</v>
      </c>
      <c r="G61" s="80">
        <f>'Items B and C'!AK15</f>
        <v>10152000</v>
      </c>
      <c r="N61" s="24"/>
    </row>
    <row r="64" spans="2:14" x14ac:dyDescent="0.25">
      <c r="B64" t="s">
        <v>88</v>
      </c>
      <c r="E64" s="1" t="s">
        <v>86</v>
      </c>
    </row>
    <row r="65" spans="2:5" x14ac:dyDescent="0.25">
      <c r="B65" t="s">
        <v>85</v>
      </c>
      <c r="C65" s="83">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3">
        <v>0</v>
      </c>
    </row>
    <row r="71" spans="2:5" x14ac:dyDescent="0.25">
      <c r="B71" t="s">
        <v>91</v>
      </c>
      <c r="C71" s="83">
        <v>0</v>
      </c>
    </row>
    <row r="72" spans="2:5" x14ac:dyDescent="0.25">
      <c r="B72" t="s">
        <v>92</v>
      </c>
      <c r="C72" s="83">
        <v>0</v>
      </c>
    </row>
    <row r="73" spans="2:5" x14ac:dyDescent="0.25">
      <c r="B73" t="s">
        <v>93</v>
      </c>
      <c r="C73" s="83">
        <v>56</v>
      </c>
      <c r="E73" s="1" t="s">
        <v>103</v>
      </c>
    </row>
    <row r="74" spans="2:5" x14ac:dyDescent="0.25">
      <c r="B74" t="s">
        <v>94</v>
      </c>
      <c r="C74" s="83">
        <v>0</v>
      </c>
      <c r="E74" s="1" t="s">
        <v>104</v>
      </c>
    </row>
    <row r="75" spans="2:5" x14ac:dyDescent="0.25">
      <c r="B75" t="s">
        <v>95</v>
      </c>
      <c r="C75" s="83">
        <v>0</v>
      </c>
      <c r="E75" s="1" t="s">
        <v>105</v>
      </c>
    </row>
    <row r="76" spans="2:5" x14ac:dyDescent="0.25">
      <c r="B76" t="s">
        <v>96</v>
      </c>
      <c r="C76" s="83">
        <v>0</v>
      </c>
      <c r="E76" s="1" t="s">
        <v>106</v>
      </c>
    </row>
    <row r="77" spans="2:5" x14ac:dyDescent="0.25">
      <c r="B77" t="s">
        <v>97</v>
      </c>
      <c r="C77" s="83">
        <v>0</v>
      </c>
    </row>
    <row r="78" spans="2:5" x14ac:dyDescent="0.25">
      <c r="B78" t="s">
        <v>98</v>
      </c>
      <c r="C78" s="83">
        <v>0</v>
      </c>
    </row>
    <row r="79" spans="2:5" x14ac:dyDescent="0.25">
      <c r="B79" t="s">
        <v>101</v>
      </c>
      <c r="C79" s="83">
        <v>0</v>
      </c>
    </row>
    <row r="80" spans="2:5" x14ac:dyDescent="0.25">
      <c r="B80" t="s">
        <v>99</v>
      </c>
      <c r="C80" s="83">
        <v>44</v>
      </c>
    </row>
    <row r="81" spans="2:20" x14ac:dyDescent="0.25">
      <c r="B81" t="s">
        <v>100</v>
      </c>
      <c r="C81" s="83">
        <v>0</v>
      </c>
    </row>
    <row r="82" spans="2:20" x14ac:dyDescent="0.25">
      <c r="B82" t="s">
        <v>102</v>
      </c>
      <c r="C82" s="83">
        <v>0</v>
      </c>
    </row>
    <row r="83" spans="2:20" x14ac:dyDescent="0.25">
      <c r="B83" t="s">
        <v>155</v>
      </c>
      <c r="C83" s="83">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O95" s="19"/>
    </row>
    <row r="96" spans="2:20" x14ac:dyDescent="0.25">
      <c r="B96" t="s">
        <v>113</v>
      </c>
      <c r="C96" s="76">
        <v>44592</v>
      </c>
      <c r="E96" s="82">
        <f t="shared" ref="E96:F98" si="0">ROUND(H96-1,4)</f>
        <v>1.1000000000000001E-3</v>
      </c>
      <c r="F96" s="82">
        <f t="shared" si="0"/>
        <v>8.9999999999999998E-4</v>
      </c>
      <c r="H96" s="20">
        <v>1.0011081474171208</v>
      </c>
      <c r="I96" s="20">
        <v>1.0009361715281919</v>
      </c>
      <c r="J96" s="20">
        <f>J95*H96</f>
        <v>1.0011081474171208</v>
      </c>
      <c r="K96" s="20">
        <f t="shared" ref="K96:K107" si="1">K95*I96</f>
        <v>1.0009361715281919</v>
      </c>
      <c r="L96" s="21"/>
      <c r="N96" s="25"/>
      <c r="O96" s="19"/>
      <c r="P96" s="17"/>
      <c r="R96" s="17"/>
      <c r="S96" s="25"/>
      <c r="T96" s="18"/>
    </row>
    <row r="97" spans="2:20" x14ac:dyDescent="0.25">
      <c r="B97" t="s">
        <v>114</v>
      </c>
      <c r="C97" s="76">
        <v>44620</v>
      </c>
      <c r="E97" s="82">
        <f t="shared" si="0"/>
        <v>1E-3</v>
      </c>
      <c r="F97" s="82">
        <f t="shared" si="0"/>
        <v>8.9999999999999998E-4</v>
      </c>
      <c r="G97" s="62"/>
      <c r="H97" s="20">
        <v>1.0010093021515469</v>
      </c>
      <c r="I97" s="20">
        <v>1.0008783938182135</v>
      </c>
      <c r="J97" s="20">
        <f t="shared" ref="J97:J99" si="2">J96*H97</f>
        <v>1.0021185680242402</v>
      </c>
      <c r="K97" s="20">
        <f t="shared" si="1"/>
        <v>1.0018153876736886</v>
      </c>
      <c r="L97" s="21"/>
      <c r="N97" s="25"/>
      <c r="O97" s="19"/>
      <c r="P97" s="17"/>
      <c r="R97" s="17"/>
      <c r="S97" s="25"/>
      <c r="T97" s="18"/>
    </row>
    <row r="98" spans="2:20" x14ac:dyDescent="0.25">
      <c r="B98" t="s">
        <v>115</v>
      </c>
      <c r="C98" s="76">
        <v>44651</v>
      </c>
      <c r="E98" s="82">
        <f t="shared" si="0"/>
        <v>1.1999999999999999E-3</v>
      </c>
      <c r="F98" s="82">
        <f t="shared" si="0"/>
        <v>1E-3</v>
      </c>
      <c r="G98" s="62"/>
      <c r="H98" s="20">
        <v>1.001223534374609</v>
      </c>
      <c r="I98" s="20">
        <v>1.0009716517079423</v>
      </c>
      <c r="J98" s="20">
        <f t="shared" si="2"/>
        <v>1.0033446945396518</v>
      </c>
      <c r="K98" s="20">
        <f t="shared" si="1"/>
        <v>1.0027888033061647</v>
      </c>
      <c r="L98" s="21"/>
      <c r="N98" s="25"/>
      <c r="O98" s="19"/>
      <c r="P98" s="17"/>
      <c r="R98" s="17"/>
      <c r="S98" s="25"/>
      <c r="T98" s="18"/>
    </row>
    <row r="99" spans="2:20" ht="15.75" thickBot="1" x14ac:dyDescent="0.3">
      <c r="B99" t="s">
        <v>116</v>
      </c>
      <c r="C99" s="123">
        <v>44651</v>
      </c>
      <c r="E99" s="101">
        <f>ROUND((J99/J95)-1,4)</f>
        <v>3.3E-3</v>
      </c>
      <c r="F99" s="101">
        <f>ROUND((K99/K95)-1,4)</f>
        <v>2.8E-3</v>
      </c>
      <c r="G99" s="62"/>
      <c r="H99" s="65">
        <v>1</v>
      </c>
      <c r="I99" s="65">
        <v>1</v>
      </c>
      <c r="J99" s="65">
        <f t="shared" si="2"/>
        <v>1.0033446945396518</v>
      </c>
      <c r="K99" s="65">
        <f t="shared" si="1"/>
        <v>1.0027888033061647</v>
      </c>
      <c r="L99" s="21"/>
      <c r="N99" s="25"/>
      <c r="O99" s="19"/>
      <c r="R99" s="17"/>
      <c r="S99" s="25"/>
      <c r="T99" s="18"/>
    </row>
    <row r="100" spans="2:20" ht="15.75" thickTop="1" x14ac:dyDescent="0.25">
      <c r="B100" t="s">
        <v>117</v>
      </c>
      <c r="C100" s="122">
        <v>44681</v>
      </c>
      <c r="E100" s="82">
        <f t="shared" ref="E100:F102" si="3">ROUND(H100-1,4)</f>
        <v>1.5E-3</v>
      </c>
      <c r="F100" s="82">
        <f t="shared" si="3"/>
        <v>1.2999999999999999E-3</v>
      </c>
      <c r="G100" s="62"/>
      <c r="H100" s="20">
        <v>1.0014801886371849</v>
      </c>
      <c r="I100" s="20">
        <v>1.0012876459209044</v>
      </c>
      <c r="J100" s="20">
        <f>J99*H100</f>
        <v>1.0048298339556891</v>
      </c>
      <c r="K100" s="20">
        <f t="shared" si="1"/>
        <v>1.0040800402182704</v>
      </c>
      <c r="L100" s="21"/>
      <c r="N100" s="25"/>
      <c r="O100" s="19"/>
      <c r="R100" s="17"/>
      <c r="S100" s="25"/>
      <c r="T100" s="18"/>
    </row>
    <row r="101" spans="2:20" x14ac:dyDescent="0.25">
      <c r="B101" t="s">
        <v>118</v>
      </c>
      <c r="C101" s="76">
        <v>44712</v>
      </c>
      <c r="E101" s="82">
        <f t="shared" si="3"/>
        <v>1.9E-3</v>
      </c>
      <c r="F101" s="82">
        <f t="shared" si="3"/>
        <v>1.6000000000000001E-3</v>
      </c>
      <c r="G101" s="62"/>
      <c r="H101" s="20">
        <v>1.0019297418858168</v>
      </c>
      <c r="I101" s="20">
        <v>1.0016433284413724</v>
      </c>
      <c r="J101" s="20">
        <f t="shared" ref="J101:J107" si="4">J100*H101</f>
        <v>1.0067688961743919</v>
      </c>
      <c r="K101" s="20">
        <f t="shared" si="1"/>
        <v>1.0057300735057753</v>
      </c>
      <c r="L101" s="21"/>
      <c r="N101" s="25"/>
      <c r="O101" s="19"/>
      <c r="P101" s="17"/>
      <c r="R101" s="17"/>
      <c r="S101" s="25"/>
      <c r="T101" s="18"/>
    </row>
    <row r="102" spans="2:20" x14ac:dyDescent="0.25">
      <c r="B102" t="s">
        <v>119</v>
      </c>
      <c r="C102" s="76">
        <v>44742</v>
      </c>
      <c r="E102" s="82">
        <f t="shared" si="3"/>
        <v>2E-3</v>
      </c>
      <c r="F102" s="82">
        <f t="shared" si="3"/>
        <v>1.6000000000000001E-3</v>
      </c>
      <c r="G102" s="62"/>
      <c r="H102" s="20">
        <v>1.0019640393194527</v>
      </c>
      <c r="I102" s="20">
        <v>1.0015877067638972</v>
      </c>
      <c r="J102" s="20">
        <f t="shared" si="4"/>
        <v>1.0087462298720804</v>
      </c>
      <c r="K102" s="20">
        <f t="shared" si="1"/>
        <v>1.0073268779461353</v>
      </c>
      <c r="L102" s="21"/>
      <c r="N102" s="25"/>
      <c r="O102" s="19"/>
      <c r="R102" s="17"/>
      <c r="S102" s="25"/>
      <c r="T102" s="18"/>
    </row>
    <row r="103" spans="2:20" ht="15.75" thickBot="1" x14ac:dyDescent="0.3">
      <c r="B103" t="s">
        <v>120</v>
      </c>
      <c r="C103" s="123">
        <v>44742</v>
      </c>
      <c r="E103" s="101">
        <f>ROUND((J103/J99)-1,4)</f>
        <v>5.4000000000000003E-3</v>
      </c>
      <c r="F103" s="101">
        <f>ROUND((K103/K99)-1,4)</f>
        <v>4.4999999999999997E-3</v>
      </c>
      <c r="G103" s="62"/>
      <c r="H103" s="65">
        <v>1</v>
      </c>
      <c r="I103" s="65">
        <v>1</v>
      </c>
      <c r="J103" s="65">
        <f t="shared" si="4"/>
        <v>1.0087462298720804</v>
      </c>
      <c r="K103" s="65">
        <f t="shared" si="1"/>
        <v>1.0073268779461353</v>
      </c>
      <c r="L103" s="21"/>
      <c r="N103" s="25"/>
      <c r="O103" s="19"/>
      <c r="R103" s="17"/>
      <c r="S103" s="25"/>
      <c r="T103" s="18"/>
    </row>
    <row r="104" spans="2:20" ht="15.75" thickTop="1" x14ac:dyDescent="0.25">
      <c r="B104" t="s">
        <v>121</v>
      </c>
      <c r="C104" s="122">
        <v>44773</v>
      </c>
      <c r="E104" s="82">
        <f t="shared" ref="E104:F106" si="5">ROUND(H104-1,4)</f>
        <v>2.7000000000000001E-3</v>
      </c>
      <c r="F104" s="82">
        <f t="shared" si="5"/>
        <v>2.3999999999999998E-3</v>
      </c>
      <c r="G104" s="62"/>
      <c r="H104" s="20">
        <v>1.0027386681203132</v>
      </c>
      <c r="I104" s="20">
        <v>1.0023537994536464</v>
      </c>
      <c r="J104" s="20">
        <f t="shared" si="4"/>
        <v>1.0115088510133172</v>
      </c>
      <c r="K104" s="20">
        <f t="shared" si="1"/>
        <v>1.0096979234010883</v>
      </c>
      <c r="L104" s="21"/>
      <c r="N104" s="25"/>
      <c r="O104" s="19"/>
      <c r="P104" s="17"/>
      <c r="R104" s="17"/>
      <c r="S104" s="25"/>
      <c r="T104" s="18"/>
    </row>
    <row r="105" spans="2:20" x14ac:dyDescent="0.25">
      <c r="B105" t="s">
        <v>122</v>
      </c>
      <c r="C105" s="76">
        <v>44804</v>
      </c>
      <c r="E105" s="82">
        <f t="shared" si="5"/>
        <v>3.3999999999999998E-3</v>
      </c>
      <c r="F105" s="82">
        <f t="shared" si="5"/>
        <v>3.0000000000000001E-3</v>
      </c>
      <c r="G105" s="62"/>
      <c r="H105" s="20">
        <v>1.0033973764992803</v>
      </c>
      <c r="I105" s="20">
        <v>1.0029727553881691</v>
      </c>
      <c r="J105" s="20">
        <f t="shared" si="4"/>
        <v>1.0149453274125639</v>
      </c>
      <c r="K105" s="20">
        <f t="shared" si="1"/>
        <v>1.0126995083433021</v>
      </c>
      <c r="L105" s="21"/>
      <c r="N105" s="25"/>
      <c r="O105" s="19"/>
      <c r="R105" s="17"/>
      <c r="S105" s="25"/>
      <c r="T105" s="18"/>
    </row>
    <row r="106" spans="2:20" x14ac:dyDescent="0.25">
      <c r="B106" t="s">
        <v>123</v>
      </c>
      <c r="C106" s="76">
        <v>44834</v>
      </c>
      <c r="E106" s="82">
        <f t="shared" si="5"/>
        <v>3.2000000000000002E-3</v>
      </c>
      <c r="F106" s="82">
        <f t="shared" si="5"/>
        <v>2.8E-3</v>
      </c>
      <c r="G106" s="62"/>
      <c r="H106" s="20">
        <v>1.0031973069520244</v>
      </c>
      <c r="I106" s="20">
        <v>1.0027830400631355</v>
      </c>
      <c r="J106" s="20">
        <f t="shared" si="4"/>
        <v>1.0181904191638247</v>
      </c>
      <c r="K106" s="20">
        <f t="shared" si="1"/>
        <v>1.0155178916469392</v>
      </c>
      <c r="L106" s="21"/>
      <c r="N106" s="25"/>
      <c r="O106" s="19"/>
      <c r="R106" s="17"/>
      <c r="S106" s="25"/>
      <c r="T106" s="18"/>
    </row>
    <row r="107" spans="2:20" ht="15.75" thickBot="1" x14ac:dyDescent="0.3">
      <c r="B107" t="s">
        <v>124</v>
      </c>
      <c r="C107" s="123">
        <f>C106</f>
        <v>44834</v>
      </c>
      <c r="E107" s="101">
        <f>ROUND((J107/J103)-1,4)</f>
        <v>9.4000000000000004E-3</v>
      </c>
      <c r="F107" s="101">
        <f>ROUND((K107/K103)-1,4)</f>
        <v>8.0999999999999996E-3</v>
      </c>
      <c r="G107" s="62"/>
      <c r="H107" s="65">
        <v>1</v>
      </c>
      <c r="I107" s="65">
        <v>1</v>
      </c>
      <c r="J107" s="65">
        <f t="shared" si="4"/>
        <v>1.0181904191638247</v>
      </c>
      <c r="K107" s="65">
        <f t="shared" si="1"/>
        <v>1.0155178916469392</v>
      </c>
      <c r="L107" s="21"/>
      <c r="N107" s="25"/>
      <c r="O107" s="19"/>
      <c r="P107" s="17"/>
      <c r="R107" s="17"/>
      <c r="S107" s="25"/>
      <c r="T107" s="18"/>
    </row>
    <row r="108" spans="2:20" ht="15.75" thickTop="1" x14ac:dyDescent="0.25">
      <c r="B108" t="s">
        <v>125</v>
      </c>
      <c r="C108" s="122"/>
      <c r="E108" s="100"/>
      <c r="F108" s="100"/>
      <c r="G108" s="62"/>
      <c r="H108" s="20"/>
      <c r="I108" s="20"/>
      <c r="J108" s="20"/>
      <c r="K108" s="20"/>
    </row>
    <row r="109" spans="2:20" x14ac:dyDescent="0.25">
      <c r="B109" t="s">
        <v>126</v>
      </c>
      <c r="C109" s="76"/>
      <c r="E109" s="82"/>
      <c r="F109" s="82"/>
      <c r="G109" s="62"/>
      <c r="H109" s="20"/>
      <c r="I109" s="20"/>
      <c r="J109" s="20"/>
      <c r="K109" s="20"/>
    </row>
    <row r="110" spans="2:20" x14ac:dyDescent="0.25">
      <c r="B110" t="s">
        <v>127</v>
      </c>
      <c r="C110" s="76"/>
      <c r="E110" s="82"/>
      <c r="F110" s="82"/>
      <c r="G110" s="62"/>
      <c r="H110" s="20"/>
      <c r="I110" s="20"/>
      <c r="J110" s="20"/>
      <c r="K110" s="20"/>
    </row>
    <row r="111" spans="2:20" ht="15.75" thickBot="1" x14ac:dyDescent="0.3">
      <c r="B111" t="s">
        <v>128</v>
      </c>
      <c r="C111" s="123"/>
      <c r="E111" s="101"/>
      <c r="F111" s="101"/>
      <c r="G111" s="62"/>
      <c r="H111" s="65">
        <v>1</v>
      </c>
      <c r="I111" s="65">
        <v>1</v>
      </c>
      <c r="J111" s="65">
        <f t="shared" ref="J111:K112" si="6">J110*H111</f>
        <v>0</v>
      </c>
      <c r="K111" s="65">
        <f t="shared" si="6"/>
        <v>0</v>
      </c>
    </row>
    <row r="112" spans="2:20" ht="15.75" thickTop="1" x14ac:dyDescent="0.25">
      <c r="B112" t="s">
        <v>129</v>
      </c>
      <c r="C112" s="122"/>
      <c r="E112" s="82"/>
      <c r="F112" s="82"/>
      <c r="G112" s="62"/>
      <c r="H112" s="65">
        <v>1</v>
      </c>
      <c r="I112" s="65">
        <v>1</v>
      </c>
      <c r="J112" s="65">
        <f t="shared" si="6"/>
        <v>0</v>
      </c>
      <c r="K112" s="65">
        <f t="shared" si="6"/>
        <v>0</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6280D-FAB2-4F4E-A563-B33BE8D93CC6}">
  <sheetPr codeName="Sheet26"/>
  <dimension ref="A1:T122"/>
  <sheetViews>
    <sheetView topLeftCell="A87" workbookViewId="0">
      <selection activeCell="G110" sqref="G110"/>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s="11" t="s">
        <v>429</v>
      </c>
      <c r="B1" s="7" t="s">
        <v>34</v>
      </c>
    </row>
    <row r="2" spans="1:3" x14ac:dyDescent="0.25">
      <c r="B2" s="1" t="s">
        <v>50</v>
      </c>
    </row>
    <row r="4" spans="1:3" x14ac:dyDescent="0.25">
      <c r="B4" s="5" t="s">
        <v>51</v>
      </c>
    </row>
    <row r="5" spans="1:3" x14ac:dyDescent="0.25">
      <c r="B5" s="5"/>
    </row>
    <row r="6" spans="1:3" x14ac:dyDescent="0.25">
      <c r="B6" s="10" t="s">
        <v>66</v>
      </c>
      <c r="C6" s="37" t="s">
        <v>430</v>
      </c>
    </row>
    <row r="7" spans="1:3" x14ac:dyDescent="0.25">
      <c r="B7" s="10" t="s">
        <v>35</v>
      </c>
      <c r="C7" s="44" t="s">
        <v>429</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7"/>
      <c r="E34" s="1" t="s">
        <v>47</v>
      </c>
    </row>
    <row r="35" spans="2:5" x14ac:dyDescent="0.25">
      <c r="B35" t="s">
        <v>69</v>
      </c>
      <c r="C35" s="83">
        <f>'Items B and C'!O16</f>
        <v>0</v>
      </c>
      <c r="E35" s="1" t="s">
        <v>48</v>
      </c>
    </row>
    <row r="36" spans="2:5" x14ac:dyDescent="0.25">
      <c r="B36" t="s">
        <v>70</v>
      </c>
      <c r="C36" s="83">
        <f>'Items B and C'!P16</f>
        <v>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0">
        <f>'Items B and C'!AB16</f>
        <v>0</v>
      </c>
      <c r="D60" s="66"/>
      <c r="E60" s="80">
        <f>'Items B and C'!AD16</f>
        <v>0</v>
      </c>
      <c r="F60" s="80">
        <f>'Items B and C'!AE16</f>
        <v>0</v>
      </c>
      <c r="G60" s="80">
        <f>'Items B and C'!AF16</f>
        <v>0</v>
      </c>
      <c r="N60" s="24"/>
    </row>
    <row r="61" spans="2:14" x14ac:dyDescent="0.25">
      <c r="B61" t="s">
        <v>79</v>
      </c>
      <c r="C61" s="80">
        <f>'Items B and C'!AG16</f>
        <v>0</v>
      </c>
      <c r="D61" s="66"/>
      <c r="E61" s="80">
        <f>'Items B and C'!AI16</f>
        <v>0</v>
      </c>
      <c r="F61" s="80">
        <f>'Items B and C'!AJ16</f>
        <v>0</v>
      </c>
      <c r="G61" s="80">
        <f>'Items B and C'!AK16</f>
        <v>0</v>
      </c>
      <c r="N61" s="24"/>
    </row>
    <row r="64" spans="2:14" x14ac:dyDescent="0.25">
      <c r="B64" t="s">
        <v>88</v>
      </c>
      <c r="E64" s="1" t="s">
        <v>86</v>
      </c>
    </row>
    <row r="65" spans="2:5" x14ac:dyDescent="0.25">
      <c r="B65" t="s">
        <v>85</v>
      </c>
      <c r="C65" s="83">
        <v>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3">
        <v>0</v>
      </c>
    </row>
    <row r="71" spans="2:5" x14ac:dyDescent="0.25">
      <c r="B71" t="s">
        <v>91</v>
      </c>
      <c r="C71" s="83">
        <v>0</v>
      </c>
    </row>
    <row r="72" spans="2:5" x14ac:dyDescent="0.25">
      <c r="B72" t="s">
        <v>92</v>
      </c>
      <c r="C72" s="83">
        <v>0</v>
      </c>
    </row>
    <row r="73" spans="2:5" x14ac:dyDescent="0.25">
      <c r="B73" t="s">
        <v>93</v>
      </c>
      <c r="C73" s="83">
        <v>0</v>
      </c>
      <c r="E73" s="1" t="s">
        <v>103</v>
      </c>
    </row>
    <row r="74" spans="2:5" x14ac:dyDescent="0.25">
      <c r="B74" t="s">
        <v>94</v>
      </c>
      <c r="C74" s="83">
        <v>0</v>
      </c>
      <c r="E74" s="1" t="s">
        <v>104</v>
      </c>
    </row>
    <row r="75" spans="2:5" x14ac:dyDescent="0.25">
      <c r="B75" t="s">
        <v>95</v>
      </c>
      <c r="C75" s="83">
        <v>0</v>
      </c>
      <c r="E75" s="1" t="s">
        <v>105</v>
      </c>
    </row>
    <row r="76" spans="2:5" x14ac:dyDescent="0.25">
      <c r="B76" t="s">
        <v>96</v>
      </c>
      <c r="C76" s="83">
        <v>0</v>
      </c>
      <c r="E76" s="1" t="s">
        <v>106</v>
      </c>
    </row>
    <row r="77" spans="2:5" x14ac:dyDescent="0.25">
      <c r="B77" t="s">
        <v>97</v>
      </c>
      <c r="C77" s="83">
        <v>0</v>
      </c>
    </row>
    <row r="78" spans="2:5" x14ac:dyDescent="0.25">
      <c r="B78" t="s">
        <v>98</v>
      </c>
      <c r="C78" s="83">
        <v>0</v>
      </c>
    </row>
    <row r="79" spans="2:5" x14ac:dyDescent="0.25">
      <c r="B79" t="s">
        <v>101</v>
      </c>
      <c r="C79" s="83">
        <v>0</v>
      </c>
    </row>
    <row r="80" spans="2:5" x14ac:dyDescent="0.25">
      <c r="B80" t="s">
        <v>99</v>
      </c>
      <c r="C80" s="83">
        <v>0</v>
      </c>
    </row>
    <row r="81" spans="2:20" x14ac:dyDescent="0.25">
      <c r="B81" t="s">
        <v>100</v>
      </c>
      <c r="C81" s="83">
        <v>0</v>
      </c>
    </row>
    <row r="82" spans="2:20" x14ac:dyDescent="0.25">
      <c r="B82" t="s">
        <v>102</v>
      </c>
      <c r="C82" s="83">
        <v>0</v>
      </c>
    </row>
    <row r="83" spans="2:20" x14ac:dyDescent="0.25">
      <c r="B83" t="s">
        <v>155</v>
      </c>
      <c r="C83" s="83">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O95" s="19"/>
    </row>
    <row r="96" spans="2:20" x14ac:dyDescent="0.25">
      <c r="B96" t="s">
        <v>113</v>
      </c>
      <c r="C96" s="76">
        <v>44592</v>
      </c>
      <c r="E96" s="82">
        <f t="shared" ref="E96:F98" si="0">ROUND(H96-1,4)</f>
        <v>5.9999999999999995E-4</v>
      </c>
      <c r="F96" s="82">
        <f t="shared" si="0"/>
        <v>4.0000000000000002E-4</v>
      </c>
      <c r="H96" s="20">
        <v>1.0005725538358587</v>
      </c>
      <c r="I96" s="20">
        <v>1.0004300012474792</v>
      </c>
      <c r="J96" s="20">
        <f>J95*H96</f>
        <v>1.0005725538358587</v>
      </c>
      <c r="K96" s="20">
        <f t="shared" ref="K96:K107" si="1">K95*I96</f>
        <v>1.0004300012474792</v>
      </c>
      <c r="L96" s="21"/>
      <c r="N96" s="25"/>
      <c r="O96" s="19"/>
      <c r="P96" s="17"/>
      <c r="R96" s="17"/>
      <c r="S96" s="25"/>
      <c r="T96" s="18"/>
    </row>
    <row r="97" spans="2:20" x14ac:dyDescent="0.25">
      <c r="B97" t="s">
        <v>114</v>
      </c>
      <c r="C97" s="76">
        <v>44620</v>
      </c>
      <c r="E97" s="82">
        <f t="shared" si="0"/>
        <v>8.9999999999999998E-4</v>
      </c>
      <c r="F97" s="82">
        <f t="shared" si="0"/>
        <v>6.9999999999999999E-4</v>
      </c>
      <c r="G97" s="62"/>
      <c r="H97" s="20">
        <v>1.0008898893085125</v>
      </c>
      <c r="I97" s="20">
        <v>1.0006686004697387</v>
      </c>
      <c r="J97" s="20">
        <f t="shared" ref="J97:J99" si="2">J96*H97</f>
        <v>1.0014629526539083</v>
      </c>
      <c r="K97" s="20">
        <f t="shared" si="1"/>
        <v>1.001098889216254</v>
      </c>
      <c r="L97" s="21"/>
      <c r="N97" s="25"/>
      <c r="O97" s="19"/>
      <c r="P97" s="17"/>
      <c r="R97" s="17"/>
      <c r="S97" s="25"/>
      <c r="T97" s="18"/>
    </row>
    <row r="98" spans="2:20" x14ac:dyDescent="0.25">
      <c r="B98" t="s">
        <v>115</v>
      </c>
      <c r="C98" s="76">
        <v>44651</v>
      </c>
      <c r="E98" s="82">
        <f t="shared" si="0"/>
        <v>1E-3</v>
      </c>
      <c r="F98" s="82">
        <f t="shared" si="0"/>
        <v>6.9999999999999999E-4</v>
      </c>
      <c r="G98" s="62"/>
      <c r="H98" s="20">
        <v>1.0010129466483066</v>
      </c>
      <c r="I98" s="20">
        <v>1.0007397438596402</v>
      </c>
      <c r="J98" s="20">
        <f t="shared" si="2"/>
        <v>1.0024773811952024</v>
      </c>
      <c r="K98" s="20">
        <f t="shared" si="1"/>
        <v>1.0018394459724442</v>
      </c>
      <c r="L98" s="21"/>
      <c r="N98" s="25"/>
      <c r="O98" s="19"/>
      <c r="P98" s="17"/>
      <c r="R98" s="17"/>
      <c r="S98" s="25"/>
      <c r="T98" s="18"/>
    </row>
    <row r="99" spans="2:20" ht="15.75" thickBot="1" x14ac:dyDescent="0.3">
      <c r="B99" t="s">
        <v>116</v>
      </c>
      <c r="C99" s="123">
        <v>44651</v>
      </c>
      <c r="E99" s="101">
        <f>ROUND((J99/J95)-1,4)</f>
        <v>2.5000000000000001E-3</v>
      </c>
      <c r="F99" s="101">
        <f>ROUND((K99/K95)-1,4)</f>
        <v>1.8E-3</v>
      </c>
      <c r="G99" s="62"/>
      <c r="H99" s="65">
        <v>1</v>
      </c>
      <c r="I99" s="65">
        <v>1</v>
      </c>
      <c r="J99" s="65">
        <f t="shared" si="2"/>
        <v>1.0024773811952024</v>
      </c>
      <c r="K99" s="65">
        <f t="shared" si="1"/>
        <v>1.0018394459724442</v>
      </c>
      <c r="L99" s="21"/>
      <c r="N99" s="25"/>
      <c r="O99" s="19"/>
      <c r="R99" s="17"/>
      <c r="S99" s="25"/>
      <c r="T99" s="18"/>
    </row>
    <row r="100" spans="2:20" ht="15.75" thickTop="1" x14ac:dyDescent="0.25">
      <c r="B100" t="s">
        <v>117</v>
      </c>
      <c r="C100" s="122">
        <v>44681</v>
      </c>
      <c r="E100" s="82">
        <f t="shared" ref="E100:F102" si="3">ROUND(H100-1,4)</f>
        <v>1E-3</v>
      </c>
      <c r="F100" s="82">
        <f t="shared" si="3"/>
        <v>6.9999999999999999E-4</v>
      </c>
      <c r="G100" s="62"/>
      <c r="H100" s="20">
        <v>1.001012028768421</v>
      </c>
      <c r="I100" s="20">
        <v>1.0007153491773604</v>
      </c>
      <c r="J100" s="20">
        <f>J99*H100</f>
        <v>1.0034919171446632</v>
      </c>
      <c r="K100" s="20">
        <f t="shared" si="1"/>
        <v>1.0025561109959678</v>
      </c>
      <c r="L100" s="21"/>
      <c r="N100" s="25"/>
      <c r="O100" s="19"/>
      <c r="R100" s="17"/>
      <c r="S100" s="25"/>
      <c r="T100" s="18"/>
    </row>
    <row r="101" spans="2:20" x14ac:dyDescent="0.25">
      <c r="B101" t="s">
        <v>118</v>
      </c>
      <c r="C101" s="76">
        <v>44712</v>
      </c>
      <c r="E101" s="82">
        <f t="shared" si="3"/>
        <v>1.1999999999999999E-3</v>
      </c>
      <c r="F101" s="82">
        <f t="shared" si="3"/>
        <v>6.9999999999999999E-4</v>
      </c>
      <c r="G101" s="62"/>
      <c r="H101" s="20">
        <v>1.001210090533029</v>
      </c>
      <c r="I101" s="20">
        <v>1.0007386691528291</v>
      </c>
      <c r="J101" s="20">
        <f t="shared" ref="J101:J107" si="4">J100*H101</f>
        <v>1.0047062332135712</v>
      </c>
      <c r="K101" s="20">
        <f t="shared" si="1"/>
        <v>1.0032966682691407</v>
      </c>
      <c r="L101" s="21"/>
      <c r="N101" s="25"/>
      <c r="O101" s="19"/>
      <c r="P101" s="17"/>
      <c r="R101" s="17"/>
      <c r="S101" s="25"/>
      <c r="T101" s="18"/>
    </row>
    <row r="102" spans="2:20" x14ac:dyDescent="0.25">
      <c r="B102" t="s">
        <v>119</v>
      </c>
      <c r="C102" s="76">
        <v>44742</v>
      </c>
      <c r="E102" s="82">
        <f t="shared" si="3"/>
        <v>1.1999999999999999E-3</v>
      </c>
      <c r="F102" s="82">
        <f t="shared" si="3"/>
        <v>6.9999999999999999E-4</v>
      </c>
      <c r="G102" s="62"/>
      <c r="H102" s="20">
        <v>1.0012399400027965</v>
      </c>
      <c r="I102" s="20">
        <v>1.0007143353256751</v>
      </c>
      <c r="J102" s="20">
        <f t="shared" si="4"/>
        <v>1.0059520086631917</v>
      </c>
      <c r="K102" s="20">
        <f t="shared" si="1"/>
        <v>1.0040133585214175</v>
      </c>
      <c r="L102" s="21"/>
      <c r="N102" s="25"/>
      <c r="O102" s="19"/>
      <c r="R102" s="17"/>
      <c r="S102" s="25"/>
      <c r="T102" s="18"/>
    </row>
    <row r="103" spans="2:20" ht="15.75" thickBot="1" x14ac:dyDescent="0.3">
      <c r="B103" t="s">
        <v>120</v>
      </c>
      <c r="C103" s="123">
        <v>44742</v>
      </c>
      <c r="E103" s="101">
        <f>ROUND((J103/J99)-1,4)</f>
        <v>3.5000000000000001E-3</v>
      </c>
      <c r="F103" s="101">
        <f>ROUND((K103/K99)-1,4)</f>
        <v>2.2000000000000001E-3</v>
      </c>
      <c r="G103" s="62"/>
      <c r="H103" s="65">
        <v>1</v>
      </c>
      <c r="I103" s="65">
        <v>1</v>
      </c>
      <c r="J103" s="65">
        <f t="shared" si="4"/>
        <v>1.0059520086631917</v>
      </c>
      <c r="K103" s="65">
        <f t="shared" si="1"/>
        <v>1.0040133585214175</v>
      </c>
      <c r="L103" s="21"/>
      <c r="N103" s="25"/>
      <c r="O103" s="19"/>
      <c r="R103" s="17"/>
      <c r="S103" s="25"/>
      <c r="T103" s="18"/>
    </row>
    <row r="104" spans="2:20" ht="15.75" thickTop="1" x14ac:dyDescent="0.25">
      <c r="B104" t="s">
        <v>121</v>
      </c>
      <c r="C104" s="122">
        <v>44773</v>
      </c>
      <c r="E104" s="82">
        <f t="shared" ref="E104:F106" si="5">ROUND(H104-1,4)</f>
        <v>2.9999999999999997E-4</v>
      </c>
      <c r="F104" s="82">
        <f t="shared" si="5"/>
        <v>2.9999999999999997E-4</v>
      </c>
      <c r="G104" s="62"/>
      <c r="H104" s="20">
        <v>1.0003497799414196</v>
      </c>
      <c r="I104" s="20">
        <v>1.0003330838834279</v>
      </c>
      <c r="J104" s="20">
        <f t="shared" si="4"/>
        <v>1.0063038704978529</v>
      </c>
      <c r="K104" s="20">
        <f t="shared" si="1"/>
        <v>1.0043477791898874</v>
      </c>
      <c r="L104" s="21"/>
      <c r="N104" s="25"/>
      <c r="O104" s="19"/>
      <c r="P104" s="17"/>
      <c r="R104" s="17"/>
      <c r="S104" s="25"/>
      <c r="T104" s="18"/>
    </row>
    <row r="105" spans="2:20" x14ac:dyDescent="0.25">
      <c r="B105" t="s">
        <v>122</v>
      </c>
      <c r="C105" s="76">
        <v>44804</v>
      </c>
      <c r="E105" s="82">
        <f t="shared" si="5"/>
        <v>0</v>
      </c>
      <c r="F105" s="82">
        <f t="shared" si="5"/>
        <v>0</v>
      </c>
      <c r="G105" s="62"/>
      <c r="H105" s="20">
        <v>1</v>
      </c>
      <c r="I105" s="20">
        <v>1</v>
      </c>
      <c r="J105" s="20">
        <f t="shared" si="4"/>
        <v>1.0063038704978529</v>
      </c>
      <c r="K105" s="20">
        <f t="shared" si="1"/>
        <v>1.0043477791898874</v>
      </c>
      <c r="L105" s="21"/>
      <c r="N105" s="25"/>
      <c r="O105" s="19"/>
      <c r="R105" s="17"/>
      <c r="S105" s="25"/>
      <c r="T105" s="18"/>
    </row>
    <row r="106" spans="2:20" x14ac:dyDescent="0.25">
      <c r="B106" t="s">
        <v>123</v>
      </c>
      <c r="C106" s="76">
        <v>44834</v>
      </c>
      <c r="E106" s="82">
        <f t="shared" si="5"/>
        <v>0</v>
      </c>
      <c r="F106" s="82">
        <f t="shared" si="5"/>
        <v>0</v>
      </c>
      <c r="G106" s="62"/>
      <c r="H106" s="20">
        <v>1</v>
      </c>
      <c r="I106" s="20">
        <v>1</v>
      </c>
      <c r="J106" s="20">
        <f t="shared" si="4"/>
        <v>1.0063038704978529</v>
      </c>
      <c r="K106" s="20">
        <f t="shared" si="1"/>
        <v>1.0043477791898874</v>
      </c>
      <c r="L106" s="21"/>
      <c r="N106" s="25"/>
      <c r="O106" s="19"/>
      <c r="R106" s="17"/>
      <c r="S106" s="25"/>
      <c r="T106" s="18"/>
    </row>
    <row r="107" spans="2:20" ht="15.75" thickBot="1" x14ac:dyDescent="0.3">
      <c r="B107" t="s">
        <v>124</v>
      </c>
      <c r="C107" s="123">
        <f>C106</f>
        <v>44834</v>
      </c>
      <c r="E107" s="101">
        <f>ROUND((J107/J103)-1,4)</f>
        <v>2.9999999999999997E-4</v>
      </c>
      <c r="F107" s="101">
        <f>ROUND((K107/K103)-1,4)</f>
        <v>2.9999999999999997E-4</v>
      </c>
      <c r="G107" s="62"/>
      <c r="H107" s="65">
        <v>1</v>
      </c>
      <c r="I107" s="65">
        <v>1</v>
      </c>
      <c r="J107" s="65">
        <f t="shared" si="4"/>
        <v>1.0063038704978529</v>
      </c>
      <c r="K107" s="65">
        <f t="shared" si="1"/>
        <v>1.0043477791898874</v>
      </c>
      <c r="L107" s="21"/>
      <c r="N107" s="25"/>
      <c r="O107" s="19"/>
      <c r="P107" s="17"/>
      <c r="R107" s="17"/>
      <c r="S107" s="25"/>
      <c r="T107" s="18"/>
    </row>
    <row r="108" spans="2:20" ht="15.75" thickTop="1" x14ac:dyDescent="0.25">
      <c r="B108" t="s">
        <v>125</v>
      </c>
      <c r="C108" s="122"/>
      <c r="E108" s="100"/>
      <c r="F108" s="100"/>
      <c r="G108" s="62"/>
      <c r="H108" s="20"/>
      <c r="I108" s="20"/>
      <c r="J108" s="20"/>
      <c r="K108" s="20"/>
    </row>
    <row r="109" spans="2:20" x14ac:dyDescent="0.25">
      <c r="B109" t="s">
        <v>126</v>
      </c>
      <c r="C109" s="76"/>
      <c r="E109" s="82"/>
      <c r="F109" s="82"/>
      <c r="G109" s="62"/>
      <c r="H109" s="20"/>
      <c r="I109" s="20"/>
      <c r="J109" s="20"/>
      <c r="K109" s="20"/>
    </row>
    <row r="110" spans="2:20" x14ac:dyDescent="0.25">
      <c r="B110" t="s">
        <v>127</v>
      </c>
      <c r="C110" s="76"/>
      <c r="E110" s="82"/>
      <c r="F110" s="82"/>
      <c r="G110" s="62"/>
      <c r="H110" s="20"/>
      <c r="I110" s="20"/>
      <c r="J110" s="20"/>
      <c r="K110" s="20"/>
    </row>
    <row r="111" spans="2:20" ht="15.75" thickBot="1" x14ac:dyDescent="0.3">
      <c r="B111" t="s">
        <v>128</v>
      </c>
      <c r="C111" s="123"/>
      <c r="E111" s="101"/>
      <c r="F111" s="101"/>
      <c r="G111" s="62"/>
      <c r="H111" s="65">
        <v>1</v>
      </c>
      <c r="I111" s="65">
        <v>1</v>
      </c>
      <c r="J111" s="65">
        <f t="shared" ref="J111:K112" si="6">J110*H111</f>
        <v>0</v>
      </c>
      <c r="K111" s="65">
        <f t="shared" si="6"/>
        <v>0</v>
      </c>
    </row>
    <row r="112" spans="2:20" ht="15.75" thickTop="1" x14ac:dyDescent="0.25">
      <c r="B112" t="s">
        <v>129</v>
      </c>
      <c r="C112" s="122"/>
      <c r="E112" s="82"/>
      <c r="F112" s="82"/>
      <c r="G112" s="62"/>
      <c r="H112" s="65">
        <v>1</v>
      </c>
      <c r="I112" s="65">
        <v>1</v>
      </c>
      <c r="J112" s="65">
        <f t="shared" si="6"/>
        <v>0</v>
      </c>
      <c r="K112" s="65">
        <f t="shared" si="6"/>
        <v>0</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election activeCell="C31" sqref="C31"/>
    </sheetView>
  </sheetViews>
  <sheetFormatPr defaultRowHeight="15" x14ac:dyDescent="0.25"/>
  <cols>
    <col min="2" max="2" width="12.85546875" customWidth="1"/>
    <col min="3" max="3" width="104.28515625" customWidth="1"/>
  </cols>
  <sheetData>
    <row r="3" spans="2:3" x14ac:dyDescent="0.25">
      <c r="B3" t="s">
        <v>160</v>
      </c>
    </row>
    <row r="4" spans="2:3" x14ac:dyDescent="0.25">
      <c r="B4" t="s">
        <v>161</v>
      </c>
    </row>
    <row r="5" spans="2:3" x14ac:dyDescent="0.25">
      <c r="B5" t="s">
        <v>162</v>
      </c>
    </row>
    <row r="7" spans="2:3" x14ac:dyDescent="0.25">
      <c r="B7" t="s">
        <v>163</v>
      </c>
    </row>
    <row r="9" spans="2:3" x14ac:dyDescent="0.25">
      <c r="B9" s="5" t="s">
        <v>164</v>
      </c>
    </row>
    <row r="10" spans="2:3" ht="60" x14ac:dyDescent="0.25">
      <c r="B10" s="5" t="s">
        <v>165</v>
      </c>
      <c r="C10" s="10" t="s">
        <v>166</v>
      </c>
    </row>
    <row r="11" spans="2:3" ht="30" x14ac:dyDescent="0.25">
      <c r="C11" s="10" t="s">
        <v>167</v>
      </c>
    </row>
    <row r="12" spans="2:3" x14ac:dyDescent="0.25">
      <c r="C12" s="10"/>
    </row>
    <row r="13" spans="2:3" ht="30" x14ac:dyDescent="0.25">
      <c r="B13" s="5" t="s">
        <v>168</v>
      </c>
      <c r="C13" s="10" t="s">
        <v>169</v>
      </c>
    </row>
    <row r="14" spans="2:3" x14ac:dyDescent="0.25">
      <c r="C14" s="10"/>
    </row>
    <row r="15" spans="2:3" ht="45" x14ac:dyDescent="0.25">
      <c r="B15" t="s">
        <v>170</v>
      </c>
      <c r="C15" s="10" t="s">
        <v>171</v>
      </c>
    </row>
    <row r="16" spans="2:3" ht="45" x14ac:dyDescent="0.25">
      <c r="C16" s="10" t="s">
        <v>172</v>
      </c>
    </row>
    <row r="17" spans="3:3" x14ac:dyDescent="0.25">
      <c r="C17" s="10"/>
    </row>
    <row r="18" spans="3:3" x14ac:dyDescent="0.25">
      <c r="C18" s="10"/>
    </row>
    <row r="19" spans="3:3" x14ac:dyDescent="0.25">
      <c r="C19" s="10"/>
    </row>
    <row r="20" spans="3:3" x14ac:dyDescent="0.25">
      <c r="C20" s="10"/>
    </row>
    <row r="21" spans="3:3" x14ac:dyDescent="0.25">
      <c r="C21" s="10"/>
    </row>
    <row r="22" spans="3:3" x14ac:dyDescent="0.25">
      <c r="C22" s="10"/>
    </row>
    <row r="23" spans="3:3" x14ac:dyDescent="0.25">
      <c r="C23" s="10"/>
    </row>
    <row r="24" spans="3:3" x14ac:dyDescent="0.25">
      <c r="C24" s="10"/>
    </row>
    <row r="25" spans="3:3" x14ac:dyDescent="0.25">
      <c r="C25" s="10"/>
    </row>
    <row r="26" spans="3:3" x14ac:dyDescent="0.25">
      <c r="C26" s="10"/>
    </row>
    <row r="27" spans="3:3" x14ac:dyDescent="0.25">
      <c r="C27" s="10"/>
    </row>
    <row r="28" spans="3:3" x14ac:dyDescent="0.25">
      <c r="C28" s="10"/>
    </row>
    <row r="29" spans="3:3" x14ac:dyDescent="0.25">
      <c r="C29" s="10"/>
    </row>
    <row r="30" spans="3:3" x14ac:dyDescent="0.25">
      <c r="C30" s="10"/>
    </row>
    <row r="31" spans="3:3" x14ac:dyDescent="0.25">
      <c r="C31" s="10"/>
    </row>
    <row r="32" spans="3:3" x14ac:dyDescent="0.25">
      <c r="C32" s="10"/>
    </row>
    <row r="33" spans="3:3" x14ac:dyDescent="0.25">
      <c r="C33" s="10"/>
    </row>
    <row r="34" spans="3:3" x14ac:dyDescent="0.25">
      <c r="C34" s="10"/>
    </row>
    <row r="35" spans="3:3" x14ac:dyDescent="0.25">
      <c r="C35" s="10"/>
    </row>
    <row r="36" spans="3:3" x14ac:dyDescent="0.25">
      <c r="C36" s="10"/>
    </row>
    <row r="37" spans="3:3" x14ac:dyDescent="0.25">
      <c r="C37" s="10"/>
    </row>
    <row r="38" spans="3:3" x14ac:dyDescent="0.25">
      <c r="C38" s="10"/>
    </row>
    <row r="39" spans="3:3" x14ac:dyDescent="0.25">
      <c r="C39" s="10"/>
    </row>
    <row r="40" spans="3:3" x14ac:dyDescent="0.25">
      <c r="C40" s="10"/>
    </row>
    <row r="41" spans="3:3" x14ac:dyDescent="0.25">
      <c r="C41" s="10"/>
    </row>
    <row r="42" spans="3:3" x14ac:dyDescent="0.25">
      <c r="C42" s="10"/>
    </row>
    <row r="43" spans="3:3" x14ac:dyDescent="0.25">
      <c r="C43" s="10"/>
    </row>
    <row r="44" spans="3:3" x14ac:dyDescent="0.25">
      <c r="C44" s="10"/>
    </row>
    <row r="45" spans="3:3" x14ac:dyDescent="0.25">
      <c r="C45" s="10"/>
    </row>
    <row r="46" spans="3:3" x14ac:dyDescent="0.25">
      <c r="C46" s="10"/>
    </row>
    <row r="47" spans="3:3" x14ac:dyDescent="0.25">
      <c r="C47" s="10"/>
    </row>
    <row r="48" spans="3:3" x14ac:dyDescent="0.25">
      <c r="C48" s="10"/>
    </row>
    <row r="49" spans="3:3" x14ac:dyDescent="0.25">
      <c r="C49" s="10"/>
    </row>
    <row r="50" spans="3:3" x14ac:dyDescent="0.25">
      <c r="C50" s="10"/>
    </row>
    <row r="51" spans="3:3" x14ac:dyDescent="0.25">
      <c r="C51" s="10"/>
    </row>
    <row r="52" spans="3:3" x14ac:dyDescent="0.25">
      <c r="C52" s="1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topLeftCell="A33" zoomScale="98" zoomScaleNormal="98" workbookViewId="0">
      <selection activeCell="D39" sqref="D39:F44"/>
    </sheetView>
  </sheetViews>
  <sheetFormatPr defaultRowHeight="15" x14ac:dyDescent="0.25"/>
  <cols>
    <col min="3" max="3" width="106.5703125" customWidth="1"/>
    <col min="4" max="4" width="22.7109375" bestFit="1" customWidth="1"/>
    <col min="5" max="5" width="16.85546875" customWidth="1"/>
    <col min="6" max="6" width="19.140625" customWidth="1"/>
    <col min="7" max="7" width="15.5703125" customWidth="1"/>
    <col min="8" max="8" width="17.7109375" customWidth="1"/>
  </cols>
  <sheetData>
    <row r="1" spans="1:3" x14ac:dyDescent="0.25">
      <c r="A1" s="2" t="s">
        <v>151</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37" t="s">
        <v>150</v>
      </c>
    </row>
    <row r="18" spans="2:4" x14ac:dyDescent="0.25">
      <c r="C18" t="s">
        <v>181</v>
      </c>
      <c r="D18" s="37" t="s">
        <v>151</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7" x14ac:dyDescent="0.25">
      <c r="B33" s="5"/>
      <c r="C33" s="10"/>
    </row>
    <row r="34" spans="2:7" x14ac:dyDescent="0.25">
      <c r="B34">
        <v>55</v>
      </c>
      <c r="C34" t="s">
        <v>203</v>
      </c>
    </row>
    <row r="35" spans="2:7" x14ac:dyDescent="0.25">
      <c r="C35" s="10"/>
      <c r="D35" s="2" t="s">
        <v>191</v>
      </c>
      <c r="E35" s="2" t="s">
        <v>192</v>
      </c>
      <c r="F35" s="2" t="s">
        <v>193</v>
      </c>
    </row>
    <row r="36" spans="2:7" x14ac:dyDescent="0.25">
      <c r="C36" s="10" t="s">
        <v>194</v>
      </c>
      <c r="D36" s="69">
        <f>'Items B and C'!AM9</f>
        <v>69135000</v>
      </c>
      <c r="E36" s="69">
        <f>'Items B and C'!AN9</f>
        <v>69194000</v>
      </c>
      <c r="F36" s="69">
        <f>'Items B and C'!AO9</f>
        <v>69260000</v>
      </c>
      <c r="G36" s="64"/>
    </row>
    <row r="37" spans="2:7" ht="30" x14ac:dyDescent="0.25">
      <c r="C37" s="10" t="s">
        <v>195</v>
      </c>
      <c r="D37" s="41" t="s">
        <v>387</v>
      </c>
      <c r="E37" s="41" t="s">
        <v>387</v>
      </c>
      <c r="F37" s="41" t="s">
        <v>387</v>
      </c>
    </row>
    <row r="38" spans="2:7" ht="30" x14ac:dyDescent="0.25">
      <c r="C38" s="10" t="s">
        <v>196</v>
      </c>
      <c r="D38" s="41" t="s">
        <v>387</v>
      </c>
      <c r="E38" s="41" t="s">
        <v>387</v>
      </c>
      <c r="F38" s="41" t="s">
        <v>387</v>
      </c>
    </row>
    <row r="39" spans="2:7" x14ac:dyDescent="0.25">
      <c r="C39" s="10" t="s">
        <v>197</v>
      </c>
      <c r="D39" s="70"/>
      <c r="E39" s="70"/>
      <c r="F39" s="70"/>
      <c r="G39" s="87" t="s">
        <v>406</v>
      </c>
    </row>
    <row r="40" spans="2:7" x14ac:dyDescent="0.25">
      <c r="C40" s="10" t="s">
        <v>198</v>
      </c>
      <c r="D40" s="70"/>
      <c r="E40" s="70"/>
      <c r="F40" s="70"/>
      <c r="G40" s="87" t="s">
        <v>406</v>
      </c>
    </row>
    <row r="41" spans="2:7" x14ac:dyDescent="0.25">
      <c r="C41" s="10" t="s">
        <v>199</v>
      </c>
      <c r="D41" s="70"/>
      <c r="E41" s="70"/>
      <c r="F41" s="70"/>
      <c r="G41" s="87" t="s">
        <v>407</v>
      </c>
    </row>
    <row r="42" spans="2:7" x14ac:dyDescent="0.25">
      <c r="C42" s="10" t="s">
        <v>200</v>
      </c>
      <c r="D42" s="102"/>
      <c r="E42" s="102"/>
      <c r="F42" s="102"/>
      <c r="G42" s="87" t="s">
        <v>408</v>
      </c>
    </row>
    <row r="43" spans="2:7" x14ac:dyDescent="0.25">
      <c r="C43" s="10" t="s">
        <v>201</v>
      </c>
      <c r="D43" s="102"/>
      <c r="E43" s="102"/>
      <c r="F43" s="102"/>
      <c r="G43" s="87" t="s">
        <v>409</v>
      </c>
    </row>
    <row r="44" spans="2:7" x14ac:dyDescent="0.25">
      <c r="C44" s="10" t="s">
        <v>202</v>
      </c>
      <c r="D44" s="70"/>
      <c r="E44" s="70"/>
      <c r="F44" s="70"/>
      <c r="G44" s="87"/>
    </row>
    <row r="48" spans="2:7" x14ac:dyDescent="0.25">
      <c r="B48" s="29" t="s">
        <v>204</v>
      </c>
    </row>
    <row r="49" spans="2:8" x14ac:dyDescent="0.25">
      <c r="B49" s="29"/>
    </row>
    <row r="50" spans="2:8" ht="30" x14ac:dyDescent="0.25">
      <c r="B50">
        <v>56</v>
      </c>
      <c r="C50" s="10" t="s">
        <v>208</v>
      </c>
      <c r="D50" s="41" t="s">
        <v>153</v>
      </c>
      <c r="E50" s="87" t="s">
        <v>410</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topLeftCell="A13" workbookViewId="0">
      <selection activeCell="C18" sqref="C18"/>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s="2" t="s">
        <v>151</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67</v>
      </c>
      <c r="E9" s="34"/>
      <c r="F9" s="34"/>
      <c r="G9" s="34"/>
      <c r="H9" s="34"/>
    </row>
    <row r="10" spans="1:8" x14ac:dyDescent="0.25">
      <c r="B10" s="34"/>
      <c r="C10" s="36" t="s">
        <v>226</v>
      </c>
      <c r="D10" s="41">
        <v>2</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c r="F14">
        <v>0</v>
      </c>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41">
        <v>0</v>
      </c>
      <c r="E25" s="34"/>
      <c r="F25" s="34"/>
    </row>
    <row r="26" spans="2:22" x14ac:dyDescent="0.25">
      <c r="C26" s="33" t="s">
        <v>230</v>
      </c>
      <c r="D26" s="41">
        <v>0</v>
      </c>
      <c r="E26" s="34"/>
      <c r="F26" s="34"/>
    </row>
    <row r="27" spans="2:22" x14ac:dyDescent="0.25">
      <c r="C27" s="33" t="s">
        <v>231</v>
      </c>
      <c r="D27" s="41">
        <v>100</v>
      </c>
      <c r="E27" s="34"/>
      <c r="F27" s="34"/>
      <c r="H27" s="59"/>
      <c r="I27" s="58" t="s">
        <v>345</v>
      </c>
      <c r="J27" s="60"/>
      <c r="K27" s="60"/>
      <c r="L27" s="60"/>
      <c r="M27" s="60"/>
      <c r="N27" s="60"/>
      <c r="O27" s="60"/>
      <c r="P27" s="60"/>
      <c r="Q27" s="60"/>
      <c r="R27" s="60"/>
      <c r="S27" s="60"/>
      <c r="T27" s="60"/>
      <c r="U27" s="60"/>
      <c r="V27" s="61"/>
    </row>
    <row r="28" spans="2:22" x14ac:dyDescent="0.2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5" t="s">
        <v>400</v>
      </c>
      <c r="D102" s="10"/>
      <c r="E102" s="10"/>
      <c r="F102" s="10"/>
      <c r="G102" s="34"/>
    </row>
    <row r="103" spans="2:7" x14ac:dyDescent="0.25">
      <c r="B103" s="85"/>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C109" s="10"/>
      <c r="D109" s="10"/>
      <c r="E109" s="10"/>
      <c r="F109" s="10"/>
      <c r="G109" s="34"/>
    </row>
    <row r="110" spans="2:7" x14ac:dyDescent="0.25">
      <c r="G110" s="34"/>
    </row>
    <row r="111" spans="2:7" x14ac:dyDescent="0.25">
      <c r="G111" s="34"/>
    </row>
    <row r="112" spans="2:7" x14ac:dyDescent="0.25">
      <c r="G112" s="34"/>
    </row>
    <row r="113" spans="7:7" x14ac:dyDescent="0.25">
      <c r="G113" s="34"/>
    </row>
    <row r="114" spans="7:7" x14ac:dyDescent="0.25">
      <c r="G114" s="3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workbookViewId="0"/>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157</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156</v>
      </c>
    </row>
    <row r="18" spans="2:4" x14ac:dyDescent="0.25">
      <c r="C18" t="s">
        <v>181</v>
      </c>
      <c r="D18" s="44" t="s">
        <v>157</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'Items B and C'!AM10</f>
        <v>815429000</v>
      </c>
      <c r="E36" s="69">
        <f>'Items B and C'!AN10</f>
        <v>791961000</v>
      </c>
      <c r="F36" s="69">
        <f>'Items B and C'!AO10</f>
        <v>793695000</v>
      </c>
      <c r="G36" s="64"/>
      <c r="H36" s="64"/>
      <c r="I36" s="64"/>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0">
        <v>10</v>
      </c>
      <c r="E39" s="70">
        <v>10</v>
      </c>
      <c r="F39" s="70">
        <v>14</v>
      </c>
      <c r="G39" s="87" t="s">
        <v>406</v>
      </c>
    </row>
    <row r="40" spans="2:9" x14ac:dyDescent="0.25">
      <c r="C40" s="10" t="s">
        <v>198</v>
      </c>
      <c r="D40" s="70">
        <v>10</v>
      </c>
      <c r="E40" s="70">
        <v>10</v>
      </c>
      <c r="F40" s="70">
        <v>14</v>
      </c>
      <c r="G40" s="87" t="s">
        <v>406</v>
      </c>
    </row>
    <row r="41" spans="2:9" x14ac:dyDescent="0.25">
      <c r="C41" s="10" t="s">
        <v>199</v>
      </c>
      <c r="D41" s="70">
        <v>7.0000000000000001E-3</v>
      </c>
      <c r="E41" s="70">
        <v>7.4999999999999997E-3</v>
      </c>
      <c r="F41" s="70">
        <v>9.2999999999999992E-3</v>
      </c>
      <c r="G41" s="87" t="s">
        <v>407</v>
      </c>
    </row>
    <row r="42" spans="2:9" x14ac:dyDescent="0.25">
      <c r="C42" s="10" t="s">
        <v>200</v>
      </c>
      <c r="D42" s="102">
        <v>15203176.83</v>
      </c>
      <c r="E42" s="102">
        <v>12590421.74</v>
      </c>
      <c r="F42" s="102">
        <v>26000418.460000001</v>
      </c>
      <c r="G42" s="87" t="s">
        <v>408</v>
      </c>
    </row>
    <row r="43" spans="2:9" x14ac:dyDescent="0.25">
      <c r="C43" s="10" t="s">
        <v>201</v>
      </c>
      <c r="D43" s="102">
        <v>26029446.490000002</v>
      </c>
      <c r="E43" s="102">
        <v>13648269.92</v>
      </c>
      <c r="F43" s="102">
        <v>27304467.77</v>
      </c>
      <c r="G43" s="87" t="s">
        <v>409</v>
      </c>
    </row>
    <row r="44" spans="2:9" x14ac:dyDescent="0.25">
      <c r="C44" s="10" t="s">
        <v>202</v>
      </c>
      <c r="D44" s="70">
        <v>0</v>
      </c>
      <c r="E44" s="70">
        <v>0</v>
      </c>
      <c r="F44" s="70">
        <v>0</v>
      </c>
      <c r="H44" s="86"/>
    </row>
    <row r="45" spans="2:9" x14ac:dyDescent="0.25">
      <c r="H45" s="25"/>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topLeftCell="A18" workbookViewId="0">
      <selection activeCell="E28" sqref="E28"/>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157</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50</v>
      </c>
      <c r="E9" s="34"/>
      <c r="F9" s="34"/>
      <c r="G9" s="34"/>
      <c r="H9" s="34"/>
    </row>
    <row r="10" spans="1:8" x14ac:dyDescent="0.25">
      <c r="B10" s="34"/>
      <c r="C10" s="36" t="s">
        <v>226</v>
      </c>
      <c r="D10" s="41">
        <v>5</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41">
        <v>0</v>
      </c>
      <c r="E25" s="34"/>
      <c r="F25" s="34"/>
    </row>
    <row r="26" spans="2:22" x14ac:dyDescent="0.25">
      <c r="C26" s="33" t="s">
        <v>230</v>
      </c>
      <c r="D26" s="41">
        <v>0</v>
      </c>
      <c r="E26" s="34"/>
      <c r="F26" s="34"/>
    </row>
    <row r="27" spans="2:22" x14ac:dyDescent="0.25">
      <c r="C27" s="33" t="s">
        <v>231</v>
      </c>
      <c r="D27" s="41">
        <v>100</v>
      </c>
      <c r="E27" s="34"/>
      <c r="F27" s="34"/>
      <c r="H27" s="59"/>
      <c r="I27" s="58" t="s">
        <v>345</v>
      </c>
      <c r="J27" s="60"/>
      <c r="K27" s="60"/>
      <c r="L27" s="60"/>
      <c r="M27" s="60"/>
      <c r="N27" s="60"/>
      <c r="O27" s="60"/>
      <c r="P27" s="60"/>
      <c r="Q27" s="60"/>
      <c r="R27" s="60"/>
      <c r="S27" s="60"/>
      <c r="T27" s="60"/>
      <c r="U27" s="60"/>
      <c r="V27" s="61"/>
    </row>
    <row r="28" spans="2:22" x14ac:dyDescent="0.2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5" t="s">
        <v>400</v>
      </c>
      <c r="D102" s="10"/>
      <c r="E102" s="10"/>
      <c r="F102" s="10"/>
      <c r="G102" s="34"/>
    </row>
    <row r="103" spans="2:7" x14ac:dyDescent="0.25">
      <c r="B103" s="85"/>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topLeftCell="A12" workbookViewId="0">
      <selection activeCell="D36" sqref="D36"/>
    </sheetView>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396</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159</v>
      </c>
    </row>
    <row r="18" spans="2:4" x14ac:dyDescent="0.25">
      <c r="C18" t="s">
        <v>181</v>
      </c>
      <c r="D18" s="44" t="s">
        <v>396</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'Items B and C'!AM11</f>
        <v>72061000</v>
      </c>
      <c r="E36" s="69">
        <f>'Items B and C'!AN11</f>
        <v>72219000</v>
      </c>
      <c r="F36" s="69">
        <f>'Items B and C'!AO11</f>
        <v>72397000</v>
      </c>
      <c r="G36" s="64"/>
      <c r="H36" s="64"/>
      <c r="I36" s="64"/>
    </row>
    <row r="37" spans="2:9" ht="30" x14ac:dyDescent="0.25">
      <c r="C37" s="10" t="s">
        <v>195</v>
      </c>
      <c r="D37" s="44" t="s">
        <v>387</v>
      </c>
      <c r="E37" s="44" t="s">
        <v>387</v>
      </c>
      <c r="F37" s="44" t="s">
        <v>387</v>
      </c>
    </row>
    <row r="38" spans="2:9" ht="30" x14ac:dyDescent="0.25">
      <c r="C38" s="10" t="s">
        <v>196</v>
      </c>
      <c r="D38" s="44" t="s">
        <v>387</v>
      </c>
      <c r="E38" s="44" t="s">
        <v>387</v>
      </c>
      <c r="F38" s="44" t="s">
        <v>387</v>
      </c>
    </row>
    <row r="39" spans="2:9" x14ac:dyDescent="0.25">
      <c r="C39" s="10" t="s">
        <v>197</v>
      </c>
      <c r="D39" s="70">
        <v>10</v>
      </c>
      <c r="E39" s="70">
        <v>10</v>
      </c>
      <c r="F39" s="70">
        <v>14</v>
      </c>
      <c r="G39" s="87" t="s">
        <v>406</v>
      </c>
    </row>
    <row r="40" spans="2:9" x14ac:dyDescent="0.25">
      <c r="C40" s="10" t="s">
        <v>198</v>
      </c>
      <c r="D40" s="70">
        <v>10</v>
      </c>
      <c r="E40" s="70">
        <v>10</v>
      </c>
      <c r="F40" s="70">
        <v>14</v>
      </c>
      <c r="G40" s="87" t="s">
        <v>406</v>
      </c>
    </row>
    <row r="41" spans="2:9" x14ac:dyDescent="0.25">
      <c r="C41" s="10" t="s">
        <v>199</v>
      </c>
      <c r="D41" s="70">
        <v>7.0000000000000001E-3</v>
      </c>
      <c r="E41" s="70">
        <v>7.4999999999999997E-3</v>
      </c>
      <c r="F41" s="70">
        <v>9.2999999999999992E-3</v>
      </c>
      <c r="G41" s="87" t="s">
        <v>407</v>
      </c>
    </row>
    <row r="42" spans="2:9" x14ac:dyDescent="0.25">
      <c r="C42" s="10" t="s">
        <v>200</v>
      </c>
      <c r="D42" s="70">
        <v>1425506.08</v>
      </c>
      <c r="E42" s="70">
        <v>1128202.17</v>
      </c>
      <c r="F42" s="70">
        <v>2157323.25</v>
      </c>
      <c r="G42" s="87" t="s">
        <v>408</v>
      </c>
    </row>
    <row r="43" spans="2:9" x14ac:dyDescent="0.25">
      <c r="C43" s="10" t="s">
        <v>201</v>
      </c>
      <c r="D43" s="70">
        <v>2353236.42</v>
      </c>
      <c r="E43" s="70">
        <v>1222993.99</v>
      </c>
      <c r="F43" s="70">
        <v>2267503.94</v>
      </c>
      <c r="G43" s="87" t="s">
        <v>409</v>
      </c>
    </row>
    <row r="44" spans="2:9" x14ac:dyDescent="0.25">
      <c r="C44" s="10" t="s">
        <v>202</v>
      </c>
      <c r="D44" s="70">
        <v>0</v>
      </c>
      <c r="E44" s="70">
        <v>0</v>
      </c>
      <c r="F44" s="70">
        <v>0</v>
      </c>
      <c r="H44" t="s">
        <v>416</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topLeftCell="A16" workbookViewId="0">
      <selection activeCell="C23" sqref="C23"/>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396</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100</v>
      </c>
      <c r="E9" s="34"/>
      <c r="F9" s="34"/>
      <c r="G9" s="34"/>
      <c r="H9" s="34"/>
    </row>
    <row r="10" spans="1:8" x14ac:dyDescent="0.25">
      <c r="B10" s="34"/>
      <c r="C10" s="36" t="s">
        <v>226</v>
      </c>
      <c r="D10" s="41">
        <v>1</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41">
        <v>0</v>
      </c>
      <c r="E25" s="34"/>
      <c r="F25" s="34"/>
    </row>
    <row r="26" spans="2:22" x14ac:dyDescent="0.25">
      <c r="C26" s="33" t="s">
        <v>230</v>
      </c>
      <c r="D26" s="41">
        <v>0</v>
      </c>
      <c r="E26" s="34"/>
      <c r="F26" s="34"/>
    </row>
    <row r="27" spans="2:22" x14ac:dyDescent="0.25">
      <c r="C27" s="33" t="s">
        <v>231</v>
      </c>
      <c r="D27" s="41">
        <v>100</v>
      </c>
      <c r="E27" s="34"/>
      <c r="F27" s="34"/>
      <c r="H27" s="59"/>
      <c r="I27" s="58" t="s">
        <v>345</v>
      </c>
      <c r="J27" s="60"/>
      <c r="K27" s="60"/>
      <c r="L27" s="60"/>
      <c r="M27" s="60"/>
      <c r="N27" s="60"/>
      <c r="O27" s="60"/>
      <c r="P27" s="60"/>
      <c r="Q27" s="60"/>
      <c r="R27" s="60"/>
      <c r="S27" s="60"/>
      <c r="T27" s="60"/>
      <c r="U27" s="60"/>
      <c r="V27" s="61"/>
    </row>
    <row r="28" spans="2:22" x14ac:dyDescent="0.2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5" t="s">
        <v>400</v>
      </c>
      <c r="D102" s="10"/>
      <c r="E102" s="10"/>
      <c r="F102" s="10"/>
      <c r="G102" s="34"/>
    </row>
    <row r="103" spans="2:7" x14ac:dyDescent="0.25">
      <c r="B103" s="85"/>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topLeftCell="A29" workbookViewId="0">
      <selection activeCell="D36" sqref="D36:F36"/>
    </sheetView>
  </sheetViews>
  <sheetFormatPr defaultRowHeight="15" x14ac:dyDescent="0.25"/>
  <cols>
    <col min="3" max="3" width="106.5703125" customWidth="1"/>
    <col min="4" max="4" width="30.28515625" bestFit="1" customWidth="1"/>
    <col min="5" max="5" width="16.85546875" customWidth="1"/>
    <col min="6" max="6" width="19.140625" customWidth="1"/>
    <col min="7" max="7" width="15.5703125" customWidth="1"/>
    <col min="8" max="8" width="17.7109375" customWidth="1"/>
  </cols>
  <sheetData>
    <row r="1" spans="1:3" x14ac:dyDescent="0.25">
      <c r="A1" t="s">
        <v>397</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376</v>
      </c>
    </row>
    <row r="18" spans="2:4" x14ac:dyDescent="0.25">
      <c r="C18" t="s">
        <v>181</v>
      </c>
      <c r="D18" s="44" t="s">
        <v>397</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'Items B and C'!AM12</f>
        <v>231631000</v>
      </c>
      <c r="E36" s="69">
        <f>'Items B and C'!AN12</f>
        <v>230067000</v>
      </c>
      <c r="F36" s="69">
        <f>'Items B and C'!AO12</f>
        <v>226364000</v>
      </c>
      <c r="G36" s="64"/>
      <c r="H36" s="64"/>
      <c r="I36" s="64"/>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0">
        <v>10</v>
      </c>
      <c r="E39" s="70">
        <v>10</v>
      </c>
      <c r="F39" s="70">
        <v>13</v>
      </c>
      <c r="G39" s="88" t="s">
        <v>406</v>
      </c>
    </row>
    <row r="40" spans="2:9" x14ac:dyDescent="0.25">
      <c r="C40" s="10" t="s">
        <v>198</v>
      </c>
      <c r="D40" s="70">
        <v>10</v>
      </c>
      <c r="E40" s="70">
        <v>10</v>
      </c>
      <c r="F40" s="70">
        <v>13</v>
      </c>
      <c r="G40" s="88" t="s">
        <v>406</v>
      </c>
    </row>
    <row r="41" spans="2:9" x14ac:dyDescent="0.25">
      <c r="C41" s="10" t="s">
        <v>199</v>
      </c>
      <c r="D41" s="70">
        <v>8.3999999999999995E-3</v>
      </c>
      <c r="E41" s="70">
        <v>8.6999999999999994E-3</v>
      </c>
      <c r="F41" s="70">
        <v>1.0200000000000001E-2</v>
      </c>
      <c r="G41" s="88" t="s">
        <v>407</v>
      </c>
    </row>
    <row r="42" spans="2:9" x14ac:dyDescent="0.25">
      <c r="C42" s="10" t="s">
        <v>200</v>
      </c>
      <c r="D42" s="70">
        <v>1196507.46</v>
      </c>
      <c r="E42" s="70">
        <v>6278462.7400000002</v>
      </c>
      <c r="F42" s="70">
        <v>8523571.3100000005</v>
      </c>
      <c r="G42" s="88" t="s">
        <v>408</v>
      </c>
    </row>
    <row r="43" spans="2:9" x14ac:dyDescent="0.25">
      <c r="C43" s="10" t="s">
        <v>201</v>
      </c>
      <c r="D43" s="70">
        <v>1980107.46</v>
      </c>
      <c r="E43" s="70">
        <v>6926822.7400000002</v>
      </c>
      <c r="F43" s="70">
        <v>8707341.3100000005</v>
      </c>
      <c r="G43" s="88" t="s">
        <v>409</v>
      </c>
    </row>
    <row r="44" spans="2:9" x14ac:dyDescent="0.25">
      <c r="C44" s="10" t="s">
        <v>202</v>
      </c>
      <c r="D44" s="70">
        <v>0</v>
      </c>
      <c r="E44" s="70">
        <v>0</v>
      </c>
      <c r="F44" s="70">
        <v>0</v>
      </c>
      <c r="H44" t="s">
        <v>416</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tabSelected="1" workbookViewId="0">
      <selection activeCell="F18" sqref="F18"/>
    </sheetView>
  </sheetViews>
  <sheetFormatPr defaultRowHeight="15" x14ac:dyDescent="0.25"/>
  <cols>
    <col min="2" max="2" width="27.42578125" customWidth="1"/>
    <col min="3" max="3" width="40.7109375" customWidth="1"/>
  </cols>
  <sheetData>
    <row r="2" spans="2:3" ht="18.75" x14ac:dyDescent="0.3">
      <c r="B2" s="7" t="s">
        <v>17</v>
      </c>
    </row>
    <row r="4" spans="2:3" x14ac:dyDescent="0.25">
      <c r="B4" t="s">
        <v>0</v>
      </c>
    </row>
    <row r="5" spans="2:3" x14ac:dyDescent="0.25">
      <c r="B5" s="1" t="s">
        <v>1</v>
      </c>
    </row>
    <row r="7" spans="2:3" x14ac:dyDescent="0.25">
      <c r="B7" t="s">
        <v>2</v>
      </c>
      <c r="C7" s="37" t="s">
        <v>141</v>
      </c>
    </row>
    <row r="8" spans="2:3" x14ac:dyDescent="0.25">
      <c r="B8" t="s">
        <v>346</v>
      </c>
      <c r="C8" s="44">
        <v>287883</v>
      </c>
    </row>
    <row r="9" spans="2:3" x14ac:dyDescent="0.25">
      <c r="B9" t="s">
        <v>3</v>
      </c>
      <c r="C9" s="44" t="s">
        <v>142</v>
      </c>
    </row>
    <row r="10" spans="2:3" x14ac:dyDescent="0.25">
      <c r="B10" t="s">
        <v>4</v>
      </c>
      <c r="C10" s="2"/>
    </row>
    <row r="11" spans="2:3" x14ac:dyDescent="0.25">
      <c r="B11" t="s">
        <v>5</v>
      </c>
      <c r="C11" s="2"/>
    </row>
    <row r="12" spans="2:3" x14ac:dyDescent="0.25">
      <c r="B12" t="s">
        <v>6</v>
      </c>
      <c r="C12" s="2"/>
    </row>
    <row r="14" spans="2:3" x14ac:dyDescent="0.25">
      <c r="B14" t="s">
        <v>7</v>
      </c>
    </row>
    <row r="16" spans="2:3" x14ac:dyDescent="0.25">
      <c r="B16" t="s">
        <v>2</v>
      </c>
      <c r="C16" s="11"/>
    </row>
    <row r="17" spans="2:3" x14ac:dyDescent="0.25">
      <c r="B17" t="s">
        <v>3</v>
      </c>
      <c r="C17" s="11"/>
    </row>
    <row r="18" spans="2:3" x14ac:dyDescent="0.25">
      <c r="B18" t="s">
        <v>4</v>
      </c>
      <c r="C18" s="11"/>
    </row>
    <row r="19" spans="2:3" x14ac:dyDescent="0.25">
      <c r="B19" t="s">
        <v>5</v>
      </c>
      <c r="C19" s="11"/>
    </row>
    <row r="20" spans="2:3" x14ac:dyDescent="0.25">
      <c r="B20" t="s">
        <v>6</v>
      </c>
      <c r="C20" s="11"/>
    </row>
    <row r="22" spans="2:3" s="3" customFormat="1" ht="15.75" thickBot="1" x14ac:dyDescent="0.3"/>
    <row r="23" spans="2:3" ht="15.75" thickTop="1" x14ac:dyDescent="0.25"/>
    <row r="24" spans="2:3" x14ac:dyDescent="0.25">
      <c r="B24" t="s">
        <v>13</v>
      </c>
    </row>
    <row r="26" spans="2:3" x14ac:dyDescent="0.25">
      <c r="B26" s="4" t="s">
        <v>16</v>
      </c>
      <c r="C26" s="4"/>
    </row>
    <row r="27" spans="2:3" x14ac:dyDescent="0.25">
      <c r="B27" t="s">
        <v>8</v>
      </c>
      <c r="C27" s="37" t="s">
        <v>143</v>
      </c>
    </row>
    <row r="28" spans="2:3" x14ac:dyDescent="0.25">
      <c r="B28" t="s">
        <v>9</v>
      </c>
      <c r="C28" s="37" t="s">
        <v>143</v>
      </c>
    </row>
    <row r="29" spans="2:3" x14ac:dyDescent="0.25">
      <c r="B29" t="s">
        <v>10</v>
      </c>
      <c r="C29" s="37" t="s">
        <v>144</v>
      </c>
    </row>
    <row r="30" spans="2:3" x14ac:dyDescent="0.25">
      <c r="B30" t="s">
        <v>11</v>
      </c>
      <c r="C30" s="75" t="s">
        <v>145</v>
      </c>
    </row>
    <row r="31" spans="2:3" x14ac:dyDescent="0.25">
      <c r="B31" t="s">
        <v>14</v>
      </c>
      <c r="C31" s="37" t="s">
        <v>146</v>
      </c>
    </row>
    <row r="32" spans="2:3" x14ac:dyDescent="0.25">
      <c r="B32" t="s">
        <v>12</v>
      </c>
      <c r="C32" s="76">
        <v>44846</v>
      </c>
    </row>
    <row r="35" spans="2:3" x14ac:dyDescent="0.25">
      <c r="B35" s="4" t="s">
        <v>15</v>
      </c>
    </row>
    <row r="36" spans="2:3" x14ac:dyDescent="0.25">
      <c r="B36" t="s">
        <v>8</v>
      </c>
      <c r="C36" s="2"/>
    </row>
    <row r="37" spans="2:3" x14ac:dyDescent="0.25">
      <c r="B37" t="s">
        <v>9</v>
      </c>
      <c r="C37" s="2"/>
    </row>
    <row r="38" spans="2:3" x14ac:dyDescent="0.25">
      <c r="B38" t="s">
        <v>10</v>
      </c>
      <c r="C38" s="2"/>
    </row>
    <row r="39" spans="2:3" x14ac:dyDescent="0.25">
      <c r="B39" t="s">
        <v>11</v>
      </c>
      <c r="C39" s="2"/>
    </row>
    <row r="40" spans="2:3" x14ac:dyDescent="0.25">
      <c r="B40" t="s">
        <v>14</v>
      </c>
      <c r="C40" s="2"/>
    </row>
    <row r="41" spans="2:3" x14ac:dyDescent="0.25">
      <c r="B41" t="s">
        <v>12</v>
      </c>
      <c r="C41" s="2"/>
    </row>
  </sheetData>
  <hyperlinks>
    <hyperlink ref="C30" r:id="rId1" xr:uid="{DBDC1D1D-0CE1-4FA8-A918-596967DF636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topLeftCell="A16" workbookViewId="0">
      <selection activeCell="E27" sqref="E27"/>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397</v>
      </c>
    </row>
    <row r="4" spans="1:8" x14ac:dyDescent="0.25">
      <c r="B4" t="s">
        <v>216</v>
      </c>
    </row>
    <row r="5" spans="1:8" x14ac:dyDescent="0.25">
      <c r="B5" s="34">
        <v>58</v>
      </c>
      <c r="C5" s="10" t="s">
        <v>236</v>
      </c>
      <c r="D5" s="41">
        <v>0</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34</v>
      </c>
      <c r="E9" s="34"/>
      <c r="F9" s="34"/>
      <c r="G9" s="34"/>
      <c r="H9" s="34"/>
    </row>
    <row r="10" spans="1:8" x14ac:dyDescent="0.25">
      <c r="B10" s="34"/>
      <c r="C10" s="36" t="s">
        <v>226</v>
      </c>
      <c r="D10" s="41">
        <v>6</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41">
        <v>0</v>
      </c>
      <c r="E25" s="34"/>
      <c r="F25" s="34"/>
    </row>
    <row r="26" spans="2:22" x14ac:dyDescent="0.25">
      <c r="C26" s="33" t="s">
        <v>230</v>
      </c>
      <c r="D26" s="41">
        <v>0</v>
      </c>
      <c r="E26" s="34"/>
      <c r="F26" s="34"/>
    </row>
    <row r="27" spans="2:22" x14ac:dyDescent="0.25">
      <c r="C27" s="33" t="s">
        <v>231</v>
      </c>
      <c r="D27" s="41">
        <v>100</v>
      </c>
      <c r="E27" s="34"/>
      <c r="F27" s="34"/>
      <c r="H27" s="59"/>
      <c r="I27" s="58" t="s">
        <v>345</v>
      </c>
      <c r="J27" s="60"/>
      <c r="K27" s="60"/>
      <c r="L27" s="60"/>
      <c r="M27" s="60"/>
      <c r="N27" s="60"/>
      <c r="O27" s="60"/>
      <c r="P27" s="60"/>
      <c r="Q27" s="60"/>
      <c r="R27" s="60"/>
      <c r="S27" s="60"/>
      <c r="T27" s="60"/>
      <c r="U27" s="60"/>
      <c r="V27" s="61"/>
    </row>
    <row r="28" spans="2:22" x14ac:dyDescent="0.2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5" t="s">
        <v>400</v>
      </c>
      <c r="D102" s="10"/>
      <c r="E102" s="10"/>
      <c r="F102" s="10"/>
      <c r="G102" s="34"/>
    </row>
    <row r="103" spans="2:7" x14ac:dyDescent="0.25">
      <c r="B103" s="85"/>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topLeftCell="A21" workbookViewId="0">
      <selection activeCell="C36" sqref="C36"/>
    </sheetView>
  </sheetViews>
  <sheetFormatPr defaultRowHeight="15" x14ac:dyDescent="0.25"/>
  <cols>
    <col min="3" max="3" width="106.5703125" customWidth="1"/>
    <col min="4" max="4" width="30" bestFit="1" customWidth="1"/>
    <col min="5" max="5" width="16.85546875" customWidth="1"/>
    <col min="6" max="6" width="19.140625" customWidth="1"/>
    <col min="7" max="7" width="15.5703125" customWidth="1"/>
    <col min="8" max="8" width="17.7109375" customWidth="1"/>
  </cols>
  <sheetData>
    <row r="1" spans="1:3" x14ac:dyDescent="0.25">
      <c r="A1" t="s">
        <v>398</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375</v>
      </c>
    </row>
    <row r="18" spans="2:4" x14ac:dyDescent="0.25">
      <c r="C18" t="s">
        <v>181</v>
      </c>
      <c r="D18" s="44" t="s">
        <v>398</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'Items B and C'!AM13</f>
        <v>210261000</v>
      </c>
      <c r="E36" s="69">
        <f>'Items B and C'!AN13</f>
        <v>230822000</v>
      </c>
      <c r="F36" s="69">
        <f>'Items B and C'!AO13</f>
        <v>231381000</v>
      </c>
      <c r="G36" s="64"/>
      <c r="H36" s="64"/>
      <c r="I36" s="64"/>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0">
        <v>56</v>
      </c>
      <c r="E39" s="70">
        <v>45</v>
      </c>
      <c r="F39" s="70">
        <v>13</v>
      </c>
      <c r="G39" s="88" t="s">
        <v>406</v>
      </c>
    </row>
    <row r="40" spans="2:9" x14ac:dyDescent="0.25">
      <c r="C40" s="10" t="s">
        <v>198</v>
      </c>
      <c r="D40" s="70">
        <v>56</v>
      </c>
      <c r="E40" s="70">
        <v>45</v>
      </c>
      <c r="F40" s="70">
        <v>13</v>
      </c>
      <c r="G40" s="88" t="s">
        <v>406</v>
      </c>
    </row>
    <row r="41" spans="2:9" x14ac:dyDescent="0.25">
      <c r="C41" s="10" t="s">
        <v>199</v>
      </c>
      <c r="D41" s="70">
        <v>9.9000000000000008E-3</v>
      </c>
      <c r="E41" s="70">
        <v>1.01E-2</v>
      </c>
      <c r="F41" s="70">
        <v>9.7999999999999997E-3</v>
      </c>
      <c r="G41" s="88" t="s">
        <v>407</v>
      </c>
    </row>
    <row r="42" spans="2:9" x14ac:dyDescent="0.25">
      <c r="C42" s="10" t="s">
        <v>200</v>
      </c>
      <c r="D42" s="102">
        <v>7040360.9400000004</v>
      </c>
      <c r="E42" s="102">
        <v>1098817.1399999999</v>
      </c>
      <c r="F42" s="102">
        <v>15171631.109999999</v>
      </c>
      <c r="G42" s="88" t="s">
        <v>408</v>
      </c>
    </row>
    <row r="43" spans="2:9" x14ac:dyDescent="0.25">
      <c r="C43" s="10" t="s">
        <v>201</v>
      </c>
      <c r="D43" s="102">
        <v>7664410.9400000004</v>
      </c>
      <c r="E43" s="102">
        <v>1412317.14</v>
      </c>
      <c r="F43" s="102">
        <v>15171631.109999999</v>
      </c>
      <c r="G43" s="88" t="s">
        <v>409</v>
      </c>
    </row>
    <row r="44" spans="2:9" x14ac:dyDescent="0.25">
      <c r="C44" s="10" t="s">
        <v>202</v>
      </c>
      <c r="D44" s="70">
        <v>0</v>
      </c>
      <c r="E44" s="70">
        <v>0</v>
      </c>
      <c r="F44" s="70">
        <v>0</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topLeftCell="A20" workbookViewId="0">
      <selection activeCell="E26" sqref="E26"/>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398</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40</v>
      </c>
      <c r="E9" s="34"/>
      <c r="F9" s="34"/>
      <c r="G9" s="34"/>
      <c r="H9" s="34"/>
    </row>
    <row r="10" spans="1:8" x14ac:dyDescent="0.25">
      <c r="B10" s="34"/>
      <c r="C10" s="36" t="s">
        <v>226</v>
      </c>
      <c r="D10" s="41">
        <v>5</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41">
        <v>0</v>
      </c>
      <c r="E25" s="34"/>
      <c r="F25" s="34"/>
    </row>
    <row r="26" spans="2:22" x14ac:dyDescent="0.25">
      <c r="C26" s="33" t="s">
        <v>230</v>
      </c>
      <c r="D26" s="41">
        <v>0</v>
      </c>
      <c r="E26" s="34"/>
      <c r="F26" s="34"/>
    </row>
    <row r="27" spans="2:22" x14ac:dyDescent="0.25">
      <c r="C27" s="33" t="s">
        <v>231</v>
      </c>
      <c r="D27" s="41">
        <v>0</v>
      </c>
      <c r="E27" s="34"/>
      <c r="F27" s="34"/>
      <c r="H27" s="59"/>
      <c r="I27" s="58" t="s">
        <v>345</v>
      </c>
      <c r="J27" s="60"/>
      <c r="K27" s="60"/>
      <c r="L27" s="60"/>
      <c r="M27" s="60"/>
      <c r="N27" s="60"/>
      <c r="O27" s="60"/>
      <c r="P27" s="60"/>
      <c r="Q27" s="60"/>
      <c r="R27" s="60"/>
      <c r="S27" s="60"/>
      <c r="T27" s="60"/>
      <c r="U27" s="60"/>
      <c r="V27" s="61"/>
    </row>
    <row r="28" spans="2:22" x14ac:dyDescent="0.2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41">
        <v>100</v>
      </c>
      <c r="E29" s="34"/>
      <c r="F29" s="34"/>
      <c r="H29" s="52">
        <v>2</v>
      </c>
      <c r="I29" s="53" t="s">
        <v>311</v>
      </c>
      <c r="J29" s="53"/>
      <c r="K29" s="53"/>
      <c r="L29" s="53"/>
      <c r="M29" s="53"/>
      <c r="N29" s="53"/>
      <c r="O29" s="53"/>
      <c r="P29" s="53"/>
      <c r="Q29" s="53"/>
      <c r="R29" s="53"/>
      <c r="S29" s="53"/>
      <c r="T29" s="53"/>
      <c r="U29" s="53"/>
      <c r="V29" s="54"/>
    </row>
    <row r="30" spans="2:22" x14ac:dyDescent="0.2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5" t="s">
        <v>400</v>
      </c>
      <c r="D102" s="10"/>
      <c r="E102" s="10"/>
      <c r="F102" s="10"/>
      <c r="G102" s="34"/>
    </row>
    <row r="103" spans="2:7" x14ac:dyDescent="0.25">
      <c r="B103" s="85"/>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topLeftCell="A21" workbookViewId="0">
      <selection activeCell="E18" sqref="E18"/>
    </sheetView>
  </sheetViews>
  <sheetFormatPr defaultRowHeight="15" x14ac:dyDescent="0.25"/>
  <cols>
    <col min="3" max="3" width="106.5703125" customWidth="1"/>
    <col min="4" max="4" width="30.5703125" bestFit="1" customWidth="1"/>
    <col min="5" max="5" width="16.85546875" customWidth="1"/>
    <col min="6" max="6" width="19.140625" customWidth="1"/>
    <col min="7" max="7" width="15.5703125" customWidth="1"/>
    <col min="8" max="8" width="17.7109375" customWidth="1"/>
  </cols>
  <sheetData>
    <row r="1" spans="1:3" x14ac:dyDescent="0.25">
      <c r="A1" t="s">
        <v>405</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404</v>
      </c>
    </row>
    <row r="18" spans="2:4" x14ac:dyDescent="0.25">
      <c r="C18" t="s">
        <v>181</v>
      </c>
      <c r="D18" s="44" t="s">
        <v>405</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'Items B and C'!AM14</f>
        <v>223669000</v>
      </c>
      <c r="E36" s="69">
        <f>'Items B and C'!AN14</f>
        <v>224484000</v>
      </c>
      <c r="F36" s="69">
        <f>'Items B and C'!AO14</f>
        <v>231593000</v>
      </c>
      <c r="G36" s="64"/>
      <c r="H36" s="64"/>
      <c r="I36" s="64"/>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0">
        <v>46</v>
      </c>
      <c r="E39" s="70">
        <v>34</v>
      </c>
      <c r="F39" s="70">
        <v>13</v>
      </c>
      <c r="G39" s="88" t="s">
        <v>406</v>
      </c>
    </row>
    <row r="40" spans="2:9" x14ac:dyDescent="0.25">
      <c r="C40" s="10" t="s">
        <v>198</v>
      </c>
      <c r="D40" s="70">
        <v>46</v>
      </c>
      <c r="E40" s="70">
        <v>34</v>
      </c>
      <c r="F40" s="70">
        <v>13</v>
      </c>
      <c r="G40" s="88" t="s">
        <v>406</v>
      </c>
    </row>
    <row r="41" spans="2:9" x14ac:dyDescent="0.25">
      <c r="C41" s="10" t="s">
        <v>199</v>
      </c>
      <c r="D41" s="70">
        <v>9.9000000000000008E-3</v>
      </c>
      <c r="E41" s="70">
        <v>1.1599999999999999E-2</v>
      </c>
      <c r="F41" s="70">
        <v>1.2E-2</v>
      </c>
      <c r="G41" s="88" t="s">
        <v>407</v>
      </c>
    </row>
    <row r="42" spans="2:9" x14ac:dyDescent="0.25">
      <c r="C42" s="10" t="s">
        <v>200</v>
      </c>
      <c r="D42" s="70">
        <v>57434514.140000001</v>
      </c>
      <c r="E42" s="70">
        <v>37952467.259999998</v>
      </c>
      <c r="F42" s="70">
        <v>43726028.869999997</v>
      </c>
      <c r="G42" s="88" t="s">
        <v>408</v>
      </c>
    </row>
    <row r="43" spans="2:9" x14ac:dyDescent="0.25">
      <c r="C43" s="10" t="s">
        <v>201</v>
      </c>
      <c r="D43" s="70">
        <v>57520114.140000001</v>
      </c>
      <c r="E43" s="70">
        <v>38216467.259999998</v>
      </c>
      <c r="F43" s="70">
        <v>44882828.869999997</v>
      </c>
      <c r="G43" s="88" t="s">
        <v>409</v>
      </c>
    </row>
    <row r="44" spans="2:9" x14ac:dyDescent="0.25">
      <c r="C44" s="10" t="s">
        <v>202</v>
      </c>
      <c r="D44" s="70">
        <v>0</v>
      </c>
      <c r="E44" s="70">
        <v>0</v>
      </c>
      <c r="F44" s="70">
        <v>0</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topLeftCell="A17" workbookViewId="0">
      <selection activeCell="E23" sqref="E23"/>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405</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61</v>
      </c>
      <c r="E9" s="34"/>
      <c r="F9" s="34"/>
      <c r="G9" s="34"/>
      <c r="H9" s="34"/>
    </row>
    <row r="10" spans="1:8" x14ac:dyDescent="0.25">
      <c r="B10" s="34"/>
      <c r="C10" s="36" t="s">
        <v>226</v>
      </c>
      <c r="D10" s="41">
        <v>4</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41">
        <v>0</v>
      </c>
      <c r="E25" s="34"/>
      <c r="F25" s="34"/>
    </row>
    <row r="26" spans="2:22" x14ac:dyDescent="0.25">
      <c r="C26" s="33" t="s">
        <v>230</v>
      </c>
      <c r="D26" s="41">
        <v>0</v>
      </c>
      <c r="E26" s="34"/>
      <c r="F26" s="34"/>
    </row>
    <row r="27" spans="2:22" x14ac:dyDescent="0.25">
      <c r="C27" s="33" t="s">
        <v>231</v>
      </c>
      <c r="D27" s="41">
        <v>0</v>
      </c>
      <c r="E27" s="34"/>
      <c r="F27" s="34"/>
      <c r="H27" s="59"/>
      <c r="I27" s="58" t="s">
        <v>345</v>
      </c>
      <c r="J27" s="60"/>
      <c r="K27" s="60"/>
      <c r="L27" s="60"/>
      <c r="M27" s="60"/>
      <c r="N27" s="60"/>
      <c r="O27" s="60"/>
      <c r="P27" s="60"/>
      <c r="Q27" s="60"/>
      <c r="R27" s="60"/>
      <c r="S27" s="60"/>
      <c r="T27" s="60"/>
      <c r="U27" s="60"/>
      <c r="V27" s="61"/>
    </row>
    <row r="28" spans="2:22" x14ac:dyDescent="0.2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41">
        <v>100</v>
      </c>
      <c r="E29" s="34"/>
      <c r="F29" s="34"/>
      <c r="H29" s="52">
        <v>2</v>
      </c>
      <c r="I29" s="53" t="s">
        <v>311</v>
      </c>
      <c r="J29" s="53"/>
      <c r="K29" s="53"/>
      <c r="L29" s="53"/>
      <c r="M29" s="53"/>
      <c r="N29" s="53"/>
      <c r="O29" s="53"/>
      <c r="P29" s="53"/>
      <c r="Q29" s="53"/>
      <c r="R29" s="53"/>
      <c r="S29" s="53"/>
      <c r="T29" s="53"/>
      <c r="U29" s="53"/>
      <c r="V29" s="54"/>
    </row>
    <row r="30" spans="2:22" x14ac:dyDescent="0.2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5" t="s">
        <v>400</v>
      </c>
      <c r="D102" s="10"/>
      <c r="E102" s="10"/>
      <c r="F102" s="10"/>
      <c r="G102" s="34"/>
    </row>
    <row r="103" spans="2:7" x14ac:dyDescent="0.25">
      <c r="B103" s="85"/>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row r="118" spans="7:7" x14ac:dyDescent="0.25">
      <c r="G118" s="34"/>
    </row>
    <row r="119" spans="7:7" x14ac:dyDescent="0.25">
      <c r="G119" s="34"/>
    </row>
    <row r="120" spans="7:7" x14ac:dyDescent="0.25">
      <c r="G120" s="34"/>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topLeftCell="A12" workbookViewId="0">
      <selection activeCell="D36" sqref="D36"/>
    </sheetView>
  </sheetViews>
  <sheetFormatPr defaultRowHeight="15" x14ac:dyDescent="0.25"/>
  <cols>
    <col min="3" max="3" width="106.5703125" customWidth="1"/>
    <col min="4" max="4" width="32.28515625" bestFit="1" customWidth="1"/>
    <col min="5" max="5" width="16.85546875" customWidth="1"/>
    <col min="6" max="6" width="19.140625" customWidth="1"/>
    <col min="7" max="7" width="15.5703125" customWidth="1"/>
    <col min="8" max="8" width="17.7109375" customWidth="1"/>
  </cols>
  <sheetData>
    <row r="1" spans="1:3" x14ac:dyDescent="0.25">
      <c r="A1" t="s">
        <v>417</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415</v>
      </c>
    </row>
    <row r="18" spans="2:4" x14ac:dyDescent="0.25">
      <c r="C18" t="s">
        <v>181</v>
      </c>
      <c r="D18" s="44" t="s">
        <v>417</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'Items B and C'!AM15</f>
        <v>90145000</v>
      </c>
      <c r="E36" s="69">
        <f>'Items B and C'!AN15</f>
        <v>90413000</v>
      </c>
      <c r="F36" s="69">
        <f>'Items B and C'!AO15</f>
        <v>90665000</v>
      </c>
      <c r="G36" s="64"/>
      <c r="H36" s="64"/>
      <c r="I36" s="64"/>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0">
        <v>194</v>
      </c>
      <c r="E39" s="70">
        <v>167</v>
      </c>
      <c r="F39" s="70">
        <v>139</v>
      </c>
      <c r="G39" s="88" t="s">
        <v>406</v>
      </c>
    </row>
    <row r="40" spans="2:9" x14ac:dyDescent="0.25">
      <c r="C40" s="10" t="s">
        <v>198</v>
      </c>
      <c r="D40" s="70">
        <v>194</v>
      </c>
      <c r="E40" s="70">
        <v>167</v>
      </c>
      <c r="F40" s="70">
        <v>139</v>
      </c>
      <c r="G40" s="88" t="s">
        <v>406</v>
      </c>
    </row>
    <row r="41" spans="2:9" x14ac:dyDescent="0.25">
      <c r="C41" s="10" t="s">
        <v>199</v>
      </c>
      <c r="D41" s="70">
        <v>1.3100000000000001E-2</v>
      </c>
      <c r="E41" s="70">
        <v>1.3299999999999999E-2</v>
      </c>
      <c r="F41" s="70">
        <v>1.4E-2</v>
      </c>
      <c r="G41" s="88" t="s">
        <v>407</v>
      </c>
    </row>
    <row r="42" spans="2:9" x14ac:dyDescent="0.25">
      <c r="C42" s="10" t="s">
        <v>200</v>
      </c>
      <c r="D42" s="70">
        <v>10437680.93</v>
      </c>
      <c r="E42" s="70">
        <v>10293990.02</v>
      </c>
      <c r="F42" s="70">
        <v>7572769.0999999996</v>
      </c>
      <c r="G42" s="88" t="s">
        <v>408</v>
      </c>
    </row>
    <row r="43" spans="2:9" x14ac:dyDescent="0.25">
      <c r="C43" s="10" t="s">
        <v>201</v>
      </c>
      <c r="D43" s="70">
        <v>11206680.93</v>
      </c>
      <c r="E43" s="70">
        <v>10293990.02</v>
      </c>
      <c r="F43" s="70">
        <v>8343969.0999999996</v>
      </c>
      <c r="G43" s="88" t="s">
        <v>409</v>
      </c>
    </row>
    <row r="44" spans="2:9" x14ac:dyDescent="0.25">
      <c r="C44" s="10" t="s">
        <v>202</v>
      </c>
      <c r="D44" s="70">
        <v>0</v>
      </c>
      <c r="E44" s="70">
        <v>0</v>
      </c>
      <c r="F44" s="70">
        <v>0</v>
      </c>
      <c r="H44" t="s">
        <v>416</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topLeftCell="A15" workbookViewId="0">
      <selection activeCell="D29" sqref="D29"/>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417</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56</v>
      </c>
      <c r="E9" s="34"/>
      <c r="F9" s="34"/>
      <c r="G9" s="34"/>
      <c r="H9" s="34"/>
    </row>
    <row r="10" spans="1:8" x14ac:dyDescent="0.25">
      <c r="B10" s="34"/>
      <c r="C10" s="36" t="s">
        <v>226</v>
      </c>
      <c r="D10" s="41">
        <v>2</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41">
        <v>0</v>
      </c>
      <c r="E25" s="34"/>
      <c r="F25" s="34"/>
    </row>
    <row r="26" spans="2:22" x14ac:dyDescent="0.25">
      <c r="C26" s="33" t="s">
        <v>230</v>
      </c>
      <c r="D26" s="41">
        <v>0</v>
      </c>
      <c r="E26" s="34"/>
      <c r="F26" s="34"/>
    </row>
    <row r="27" spans="2:22" x14ac:dyDescent="0.25">
      <c r="C27" s="33" t="s">
        <v>231</v>
      </c>
      <c r="D27" s="41">
        <v>0</v>
      </c>
      <c r="E27" s="34"/>
      <c r="F27" s="34"/>
      <c r="H27" s="59"/>
      <c r="I27" s="58" t="s">
        <v>345</v>
      </c>
      <c r="J27" s="60"/>
      <c r="K27" s="60"/>
      <c r="L27" s="60"/>
      <c r="M27" s="60"/>
      <c r="N27" s="60"/>
      <c r="O27" s="60"/>
      <c r="P27" s="60"/>
      <c r="Q27" s="60"/>
      <c r="R27" s="60"/>
      <c r="S27" s="60"/>
      <c r="T27" s="60"/>
      <c r="U27" s="60"/>
      <c r="V27" s="61"/>
    </row>
    <row r="28" spans="2:22" x14ac:dyDescent="0.2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41">
        <v>25</v>
      </c>
      <c r="E29" s="34"/>
      <c r="F29" s="34"/>
      <c r="H29" s="52">
        <v>2</v>
      </c>
      <c r="I29" s="53" t="s">
        <v>311</v>
      </c>
      <c r="J29" s="53"/>
      <c r="K29" s="53"/>
      <c r="L29" s="53"/>
      <c r="M29" s="53"/>
      <c r="N29" s="53"/>
      <c r="O29" s="53"/>
      <c r="P29" s="53"/>
      <c r="Q29" s="53"/>
      <c r="R29" s="53"/>
      <c r="S29" s="53"/>
      <c r="T29" s="53"/>
      <c r="U29" s="53"/>
      <c r="V29" s="54"/>
    </row>
    <row r="30" spans="2:22" x14ac:dyDescent="0.25">
      <c r="C30" s="33" t="s">
        <v>234</v>
      </c>
      <c r="D30" s="41">
        <v>75</v>
      </c>
      <c r="E30" s="34"/>
      <c r="F30" s="34"/>
      <c r="H30" s="52">
        <v>3</v>
      </c>
      <c r="I30" s="53" t="s">
        <v>312</v>
      </c>
      <c r="J30" s="53"/>
      <c r="K30" s="53"/>
      <c r="L30" s="53"/>
      <c r="M30" s="53"/>
      <c r="N30" s="53"/>
      <c r="O30" s="53"/>
      <c r="P30" s="53"/>
      <c r="Q30" s="53"/>
      <c r="R30" s="53"/>
      <c r="S30" s="53"/>
      <c r="T30" s="53"/>
      <c r="U30" s="53"/>
      <c r="V30" s="54"/>
    </row>
    <row r="31" spans="2:22" x14ac:dyDescent="0.2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5" t="s">
        <v>400</v>
      </c>
      <c r="D102" s="10"/>
      <c r="E102" s="10"/>
      <c r="F102" s="10"/>
      <c r="G102" s="34"/>
    </row>
    <row r="103" spans="2:7" x14ac:dyDescent="0.25">
      <c r="B103" s="85"/>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row r="118" spans="7:7" x14ac:dyDescent="0.25">
      <c r="G118" s="34"/>
    </row>
    <row r="119" spans="7:7" x14ac:dyDescent="0.25">
      <c r="G119" s="34"/>
    </row>
    <row r="120" spans="7:7" x14ac:dyDescent="0.25">
      <c r="G120" s="3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3D68A-3862-4A86-A671-FDC2169B5D0D}">
  <sheetPr codeName="Sheet27"/>
  <dimension ref="A1:I69"/>
  <sheetViews>
    <sheetView topLeftCell="A6" workbookViewId="0">
      <selection activeCell="E21" sqref="E21"/>
    </sheetView>
  </sheetViews>
  <sheetFormatPr defaultRowHeight="15" x14ac:dyDescent="0.25"/>
  <cols>
    <col min="3" max="3" width="106.5703125" customWidth="1"/>
    <col min="4" max="4" width="32.28515625" bestFit="1" customWidth="1"/>
    <col min="5" max="5" width="16.85546875" customWidth="1"/>
    <col min="6" max="6" width="19.140625" customWidth="1"/>
    <col min="7" max="7" width="15.5703125" customWidth="1"/>
    <col min="8" max="8" width="17.7109375" customWidth="1"/>
  </cols>
  <sheetData>
    <row r="1" spans="1:3" x14ac:dyDescent="0.25">
      <c r="A1" t="s">
        <v>429</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430</v>
      </c>
    </row>
    <row r="18" spans="2:4" x14ac:dyDescent="0.25">
      <c r="C18" t="s">
        <v>181</v>
      </c>
      <c r="D18" s="44" t="s">
        <v>429</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'Items B and C'!AM16</f>
        <v>0</v>
      </c>
      <c r="E36" s="69">
        <f>'Items B and C'!AN16</f>
        <v>0</v>
      </c>
      <c r="F36" s="69">
        <f>'Items B and C'!AO16</f>
        <v>0</v>
      </c>
      <c r="G36" s="64"/>
      <c r="H36" s="64"/>
      <c r="I36" s="64"/>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0">
        <v>112</v>
      </c>
      <c r="E39" s="70">
        <v>88</v>
      </c>
      <c r="F39" s="70">
        <v>61</v>
      </c>
      <c r="G39" s="88" t="s">
        <v>406</v>
      </c>
    </row>
    <row r="40" spans="2:9" x14ac:dyDescent="0.25">
      <c r="C40" s="10" t="s">
        <v>198</v>
      </c>
      <c r="D40" s="70">
        <v>112</v>
      </c>
      <c r="E40" s="70">
        <v>88</v>
      </c>
      <c r="F40" s="70">
        <v>61</v>
      </c>
      <c r="G40" s="88" t="s">
        <v>406</v>
      </c>
    </row>
    <row r="41" spans="2:9" x14ac:dyDescent="0.25">
      <c r="C41" s="10" t="s">
        <v>199</v>
      </c>
      <c r="D41" s="70">
        <v>1.14E-2</v>
      </c>
      <c r="E41" s="70">
        <v>1.15E-2</v>
      </c>
      <c r="F41" s="70">
        <v>1.1599999999999999E-2</v>
      </c>
      <c r="G41" s="88" t="s">
        <v>407</v>
      </c>
    </row>
    <row r="42" spans="2:9" x14ac:dyDescent="0.25">
      <c r="C42" s="10" t="s">
        <v>200</v>
      </c>
      <c r="D42" s="70">
        <v>6935151.8499999996</v>
      </c>
      <c r="E42" s="70">
        <v>7152330.4100000001</v>
      </c>
      <c r="F42" s="70">
        <v>8297355.0700000003</v>
      </c>
      <c r="G42" s="88" t="s">
        <v>408</v>
      </c>
    </row>
    <row r="43" spans="2:9" x14ac:dyDescent="0.25">
      <c r="C43" s="10" t="s">
        <v>201</v>
      </c>
      <c r="D43" s="70">
        <v>6961901.8499999996</v>
      </c>
      <c r="E43" s="70">
        <v>7234830.4100000001</v>
      </c>
      <c r="F43" s="70">
        <v>8297355.0700000003</v>
      </c>
      <c r="G43" s="88" t="s">
        <v>409</v>
      </c>
    </row>
    <row r="44" spans="2:9" x14ac:dyDescent="0.25">
      <c r="C44" s="10" t="s">
        <v>202</v>
      </c>
      <c r="D44" s="70">
        <v>0</v>
      </c>
      <c r="E44" s="70">
        <v>0</v>
      </c>
      <c r="F44" s="70">
        <v>0</v>
      </c>
      <c r="H44" t="s">
        <v>416</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DA19A-FAEC-4937-AE23-F492920373A2}">
  <sheetPr codeName="Sheet28"/>
  <dimension ref="A1:V120"/>
  <sheetViews>
    <sheetView workbookViewId="0">
      <selection activeCell="G48" sqref="G48"/>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429</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0</v>
      </c>
      <c r="E9" s="34"/>
      <c r="F9" s="34"/>
      <c r="G9" s="34"/>
      <c r="H9" s="34"/>
    </row>
    <row r="10" spans="1:8" x14ac:dyDescent="0.25">
      <c r="B10" s="34"/>
      <c r="C10" s="36" t="s">
        <v>226</v>
      </c>
      <c r="D10" s="41">
        <v>0</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41">
        <v>0</v>
      </c>
      <c r="E25" s="34"/>
      <c r="F25" s="34"/>
    </row>
    <row r="26" spans="2:22" x14ac:dyDescent="0.25">
      <c r="C26" s="33" t="s">
        <v>230</v>
      </c>
      <c r="D26" s="41">
        <v>0</v>
      </c>
      <c r="E26" s="34"/>
      <c r="F26" s="34"/>
    </row>
    <row r="27" spans="2:22" x14ac:dyDescent="0.25">
      <c r="C27" s="33" t="s">
        <v>231</v>
      </c>
      <c r="D27" s="41">
        <v>0</v>
      </c>
      <c r="E27" s="34"/>
      <c r="F27" s="34"/>
      <c r="H27" s="59"/>
      <c r="I27" s="58" t="s">
        <v>345</v>
      </c>
      <c r="J27" s="60"/>
      <c r="K27" s="60"/>
      <c r="L27" s="60"/>
      <c r="M27" s="60"/>
      <c r="N27" s="60"/>
      <c r="O27" s="60"/>
      <c r="P27" s="60"/>
      <c r="Q27" s="60"/>
      <c r="R27" s="60"/>
      <c r="S27" s="60"/>
      <c r="T27" s="60"/>
      <c r="U27" s="60"/>
      <c r="V27" s="61"/>
    </row>
    <row r="28" spans="2:22" x14ac:dyDescent="0.2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89"/>
      <c r="E38" s="89"/>
      <c r="F38" s="70"/>
      <c r="G38" s="90" t="s">
        <v>411</v>
      </c>
      <c r="H38" s="52">
        <v>11</v>
      </c>
      <c r="I38" s="53" t="s">
        <v>320</v>
      </c>
      <c r="J38" s="53"/>
      <c r="K38" s="53"/>
      <c r="L38" s="53"/>
      <c r="M38" s="53"/>
      <c r="N38" s="53"/>
      <c r="O38" s="53"/>
      <c r="P38" s="53"/>
      <c r="Q38" s="53"/>
      <c r="R38" s="53"/>
      <c r="S38" s="53"/>
      <c r="T38" s="53"/>
      <c r="U38" s="53"/>
      <c r="V38" s="54"/>
    </row>
    <row r="39" spans="2:22" x14ac:dyDescent="0.25">
      <c r="C39" s="35" t="s">
        <v>248</v>
      </c>
      <c r="D39" s="89"/>
      <c r="E39" s="89"/>
      <c r="F39" s="70"/>
      <c r="G39" s="34"/>
      <c r="H39" s="52">
        <v>12</v>
      </c>
      <c r="I39" s="53" t="s">
        <v>321</v>
      </c>
      <c r="J39" s="53"/>
      <c r="K39" s="53"/>
      <c r="L39" s="53"/>
      <c r="M39" s="53"/>
      <c r="N39" s="53"/>
      <c r="O39" s="53"/>
      <c r="P39" s="53"/>
      <c r="Q39" s="53"/>
      <c r="R39" s="53"/>
      <c r="S39" s="53"/>
      <c r="T39" s="53"/>
      <c r="U39" s="53"/>
      <c r="V39" s="54"/>
    </row>
    <row r="40" spans="2:22" x14ac:dyDescent="0.25">
      <c r="C40" s="35" t="s">
        <v>249</v>
      </c>
      <c r="D40" s="89"/>
      <c r="E40" s="89"/>
      <c r="F40" s="70"/>
      <c r="G40" s="34"/>
      <c r="H40" s="52">
        <v>13</v>
      </c>
      <c r="I40" s="53" t="s">
        <v>322</v>
      </c>
      <c r="J40" s="53"/>
      <c r="K40" s="53"/>
      <c r="L40" s="53"/>
      <c r="M40" s="53"/>
      <c r="N40" s="53"/>
      <c r="O40" s="53"/>
      <c r="P40" s="53"/>
      <c r="Q40" s="53"/>
      <c r="R40" s="53"/>
      <c r="S40" s="53"/>
      <c r="T40" s="53"/>
      <c r="U40" s="53"/>
      <c r="V40" s="54"/>
    </row>
    <row r="41" spans="2:22" x14ac:dyDescent="0.25">
      <c r="C41" s="35" t="s">
        <v>250</v>
      </c>
      <c r="D41" s="89"/>
      <c r="E41" s="89"/>
      <c r="F41" s="70"/>
      <c r="G41" s="34"/>
      <c r="H41" s="52">
        <v>14</v>
      </c>
      <c r="I41" s="53" t="s">
        <v>323</v>
      </c>
      <c r="J41" s="53"/>
      <c r="K41" s="53"/>
      <c r="L41" s="53"/>
      <c r="M41" s="53"/>
      <c r="N41" s="53"/>
      <c r="O41" s="53"/>
      <c r="P41" s="53"/>
      <c r="Q41" s="53"/>
      <c r="R41" s="53"/>
      <c r="S41" s="53"/>
      <c r="T41" s="53"/>
      <c r="U41" s="53"/>
      <c r="V41" s="54"/>
    </row>
    <row r="42" spans="2:22" x14ac:dyDescent="0.25">
      <c r="C42" s="35" t="s">
        <v>251</v>
      </c>
      <c r="D42" s="89"/>
      <c r="E42" s="89"/>
      <c r="F42" s="70"/>
      <c r="G42" s="34"/>
      <c r="H42" s="52">
        <v>15</v>
      </c>
      <c r="I42" s="53" t="s">
        <v>323</v>
      </c>
      <c r="J42" s="53"/>
      <c r="K42" s="53"/>
      <c r="L42" s="53"/>
      <c r="M42" s="53"/>
      <c r="N42" s="53"/>
      <c r="O42" s="53"/>
      <c r="P42" s="53"/>
      <c r="Q42" s="53"/>
      <c r="R42" s="53"/>
      <c r="S42" s="53"/>
      <c r="T42" s="53"/>
      <c r="U42" s="53"/>
      <c r="V42" s="54"/>
    </row>
    <row r="43" spans="2:22" x14ac:dyDescent="0.25">
      <c r="C43" s="38" t="s">
        <v>252</v>
      </c>
      <c r="D43" s="89"/>
      <c r="E43" s="89"/>
      <c r="F43" s="70"/>
      <c r="G43" s="34"/>
      <c r="H43" s="52">
        <v>16</v>
      </c>
      <c r="I43" s="53" t="s">
        <v>324</v>
      </c>
      <c r="J43" s="53"/>
      <c r="K43" s="53"/>
      <c r="L43" s="53"/>
      <c r="M43" s="53"/>
      <c r="N43" s="53"/>
      <c r="O43" s="53"/>
      <c r="P43" s="53"/>
      <c r="Q43" s="53"/>
      <c r="R43" s="53"/>
      <c r="S43" s="53"/>
      <c r="T43" s="53"/>
      <c r="U43" s="53"/>
      <c r="V43" s="54"/>
    </row>
    <row r="44" spans="2:22" x14ac:dyDescent="0.25">
      <c r="C44" s="38" t="s">
        <v>253</v>
      </c>
      <c r="D44" s="89"/>
      <c r="E44" s="89"/>
      <c r="F44" s="70"/>
      <c r="G44" s="34"/>
      <c r="H44" s="52">
        <v>17</v>
      </c>
      <c r="I44" s="53" t="s">
        <v>325</v>
      </c>
      <c r="J44" s="53"/>
      <c r="K44" s="53"/>
      <c r="L44" s="53"/>
      <c r="M44" s="53"/>
      <c r="N44" s="53"/>
      <c r="O44" s="53"/>
      <c r="P44" s="53"/>
      <c r="Q44" s="53"/>
      <c r="R44" s="53"/>
      <c r="S44" s="53"/>
      <c r="T44" s="53"/>
      <c r="U44" s="53"/>
      <c r="V44" s="54"/>
    </row>
    <row r="45" spans="2:22" x14ac:dyDescent="0.25">
      <c r="C45" s="38" t="s">
        <v>254</v>
      </c>
      <c r="D45" s="89"/>
      <c r="E45" s="89"/>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5" t="s">
        <v>400</v>
      </c>
      <c r="D102" s="10"/>
      <c r="E102" s="10"/>
      <c r="F102" s="10"/>
      <c r="G102" s="34"/>
    </row>
    <row r="103" spans="2:7" x14ac:dyDescent="0.25">
      <c r="B103" s="85"/>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row r="118" spans="7:7" x14ac:dyDescent="0.25">
      <c r="G118" s="34"/>
    </row>
    <row r="119" spans="7:7" x14ac:dyDescent="0.25">
      <c r="G119" s="34"/>
    </row>
    <row r="120" spans="7:7" x14ac:dyDescent="0.25">
      <c r="G120" s="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Q39"/>
  <sheetViews>
    <sheetView topLeftCell="S1" workbookViewId="0">
      <selection activeCell="AM15" sqref="AM15:AO15"/>
    </sheetView>
  </sheetViews>
  <sheetFormatPr defaultRowHeight="15" x14ac:dyDescent="0.25"/>
  <cols>
    <col min="2" max="2" width="36.28515625" customWidth="1"/>
    <col min="3" max="3" width="17.28515625" customWidth="1"/>
    <col min="4" max="4" width="18" customWidth="1"/>
    <col min="6" max="6" width="14.5703125" bestFit="1" customWidth="1"/>
    <col min="7" max="7" width="14.28515625" bestFit="1" customWidth="1"/>
    <col min="8" max="8" width="20.28515625" bestFit="1" customWidth="1"/>
    <col min="9" max="9" width="17.28515625" bestFit="1" customWidth="1"/>
    <col min="10" max="11" width="17.28515625" customWidth="1"/>
    <col min="12" max="12" width="21.140625" customWidth="1"/>
    <col min="13" max="15" width="15.28515625" bestFit="1" customWidth="1"/>
    <col min="16" max="16" width="14.28515625" bestFit="1" customWidth="1"/>
    <col min="17" max="17" width="15.28515625" bestFit="1" customWidth="1"/>
    <col min="18" max="18" width="16.85546875" customWidth="1"/>
    <col min="19" max="19" width="19.7109375" bestFit="1" customWidth="1"/>
    <col min="20" max="20" width="14.28515625" bestFit="1" customWidth="1"/>
    <col min="21" max="21" width="13.85546875" bestFit="1" customWidth="1"/>
    <col min="22" max="22" width="11.5703125" bestFit="1" customWidth="1"/>
    <col min="23" max="23" width="14.42578125" bestFit="1" customWidth="1"/>
    <col min="24" max="24" width="15.42578125" bestFit="1" customWidth="1"/>
    <col min="25" max="25" width="15.42578125" customWidth="1"/>
    <col min="26" max="26" width="12.140625" bestFit="1" customWidth="1"/>
    <col min="27" max="27" width="12.140625" customWidth="1"/>
    <col min="28" max="28" width="11.5703125" bestFit="1" customWidth="1"/>
    <col min="29" max="29" width="1.42578125" customWidth="1"/>
    <col min="30" max="30" width="12.5703125" bestFit="1" customWidth="1"/>
    <col min="31" max="31" width="1.5703125" customWidth="1"/>
    <col min="32" max="32" width="12.5703125" customWidth="1"/>
    <col min="33" max="33" width="11.5703125" bestFit="1" customWidth="1"/>
    <col min="34" max="34" width="1.5703125" customWidth="1"/>
    <col min="36" max="36" width="1.42578125" customWidth="1"/>
    <col min="37" max="37" width="11.5703125" customWidth="1"/>
    <col min="38" max="38" width="1.140625" customWidth="1"/>
    <col min="39" max="40" width="12.5703125" bestFit="1" customWidth="1"/>
    <col min="41" max="41" width="15.28515625" bestFit="1" customWidth="1"/>
    <col min="43" max="43" width="11.140625" bestFit="1" customWidth="1"/>
  </cols>
  <sheetData>
    <row r="2" spans="2:43" ht="15.75" x14ac:dyDescent="0.25">
      <c r="B2" s="6" t="s">
        <v>18</v>
      </c>
      <c r="H2" s="98" t="s">
        <v>412</v>
      </c>
    </row>
    <row r="4" spans="2:43" x14ac:dyDescent="0.25">
      <c r="B4" t="s">
        <v>19</v>
      </c>
    </row>
    <row r="5" spans="2:43" x14ac:dyDescent="0.25">
      <c r="B5" s="1" t="s">
        <v>20</v>
      </c>
    </row>
    <row r="6" spans="2:43" x14ac:dyDescent="0.25">
      <c r="Q6" s="15">
        <f>N9-H9</f>
        <v>0</v>
      </c>
      <c r="AB6" t="s">
        <v>361</v>
      </c>
    </row>
    <row r="7" spans="2:43" x14ac:dyDescent="0.25">
      <c r="H7" s="64"/>
      <c r="M7" s="129" t="s">
        <v>426</v>
      </c>
      <c r="N7" s="130"/>
      <c r="O7" s="129" t="s">
        <v>361</v>
      </c>
      <c r="P7" s="130"/>
      <c r="W7" s="16" t="s">
        <v>78</v>
      </c>
      <c r="X7" s="16" t="s">
        <v>78</v>
      </c>
      <c r="Y7" s="16" t="s">
        <v>78</v>
      </c>
      <c r="Z7" s="16" t="s">
        <v>372</v>
      </c>
      <c r="AA7" s="16" t="s">
        <v>372</v>
      </c>
      <c r="AB7" s="16" t="s">
        <v>78</v>
      </c>
      <c r="AC7" s="16"/>
      <c r="AD7" s="16" t="s">
        <v>78</v>
      </c>
      <c r="AE7" s="16"/>
      <c r="AF7" s="16" t="s">
        <v>78</v>
      </c>
      <c r="AG7" s="16" t="s">
        <v>372</v>
      </c>
      <c r="AI7" s="16" t="s">
        <v>372</v>
      </c>
      <c r="AK7" s="16" t="s">
        <v>372</v>
      </c>
      <c r="AL7" s="16"/>
      <c r="AM7" t="s">
        <v>352</v>
      </c>
      <c r="AN7" t="s">
        <v>352</v>
      </c>
      <c r="AO7" t="s">
        <v>352</v>
      </c>
    </row>
    <row r="8" spans="2:43" ht="15.75" thickBot="1" x14ac:dyDescent="0.3">
      <c r="C8" s="9" t="s">
        <v>29</v>
      </c>
      <c r="D8" s="9" t="s">
        <v>28</v>
      </c>
      <c r="H8" s="3" t="s">
        <v>352</v>
      </c>
      <c r="I8" s="3" t="s">
        <v>424</v>
      </c>
      <c r="J8" s="3" t="s">
        <v>422</v>
      </c>
      <c r="K8" s="3" t="s">
        <v>423</v>
      </c>
      <c r="L8" s="93" t="s">
        <v>353</v>
      </c>
      <c r="M8" s="93" t="s">
        <v>29</v>
      </c>
      <c r="N8" s="93" t="s">
        <v>360</v>
      </c>
      <c r="O8" s="93"/>
      <c r="P8" s="3"/>
      <c r="Q8" s="124" t="s">
        <v>370</v>
      </c>
      <c r="R8" s="124" t="s">
        <v>367</v>
      </c>
      <c r="S8" s="124" t="s">
        <v>371</v>
      </c>
      <c r="T8" s="3" t="s">
        <v>368</v>
      </c>
      <c r="U8" s="3" t="s">
        <v>369</v>
      </c>
      <c r="V8" s="3"/>
      <c r="W8" s="125" t="s">
        <v>80</v>
      </c>
      <c r="X8" s="125" t="s">
        <v>81</v>
      </c>
      <c r="Y8" s="125" t="s">
        <v>83</v>
      </c>
      <c r="Z8" s="125" t="s">
        <v>80</v>
      </c>
      <c r="AA8" s="125" t="s">
        <v>83</v>
      </c>
      <c r="AB8" s="125" t="s">
        <v>80</v>
      </c>
      <c r="AC8" s="125"/>
      <c r="AD8" s="125" t="s">
        <v>81</v>
      </c>
      <c r="AE8" s="125"/>
      <c r="AF8" s="125" t="s">
        <v>83</v>
      </c>
      <c r="AG8" s="125" t="s">
        <v>80</v>
      </c>
      <c r="AH8" s="3"/>
      <c r="AI8" s="125" t="s">
        <v>81</v>
      </c>
      <c r="AJ8" s="3"/>
      <c r="AK8" s="125" t="s">
        <v>83</v>
      </c>
      <c r="AL8" s="3"/>
      <c r="AM8" s="125" t="s">
        <v>431</v>
      </c>
      <c r="AN8" s="125" t="s">
        <v>432</v>
      </c>
      <c r="AO8" s="125" t="s">
        <v>433</v>
      </c>
    </row>
    <row r="9" spans="2:43" ht="15.75" thickTop="1" x14ac:dyDescent="0.25">
      <c r="B9" s="8" t="s">
        <v>21</v>
      </c>
      <c r="C9" s="77">
        <v>0</v>
      </c>
      <c r="D9" s="77">
        <v>0</v>
      </c>
      <c r="F9" t="str">
        <f>'Section 1b - Priv Fnd USG M'!A1</f>
        <v>805-6455113436</v>
      </c>
      <c r="G9" t="s">
        <v>354</v>
      </c>
      <c r="H9" s="91">
        <v>69259637.760000005</v>
      </c>
      <c r="I9" s="91">
        <v>3413445.8499999996</v>
      </c>
      <c r="J9" s="91">
        <v>4252000.01</v>
      </c>
      <c r="K9" s="91">
        <v>0</v>
      </c>
      <c r="L9" s="91">
        <v>83145.98000000001</v>
      </c>
      <c r="M9" s="14">
        <f>SUM(H9,J9,L9)</f>
        <v>73594783.750000015</v>
      </c>
      <c r="N9" s="14">
        <f>H9</f>
        <v>69259637.760000005</v>
      </c>
      <c r="O9" s="63">
        <f>ROUND(M9,-3)</f>
        <v>73595000</v>
      </c>
      <c r="P9" s="63">
        <f>ROUND(N9,-3)</f>
        <v>69260000</v>
      </c>
      <c r="Q9" s="63">
        <f>H9-SUM(S9,T9,U9)+L9</f>
        <v>65929337.890000001</v>
      </c>
      <c r="R9" s="91">
        <f>I9+J9+U9</f>
        <v>7665445.8599999994</v>
      </c>
      <c r="S9" s="63">
        <f>R9-U9-J9</f>
        <v>3413445.8499999996</v>
      </c>
      <c r="T9" s="96">
        <v>0</v>
      </c>
      <c r="U9" s="96">
        <v>0</v>
      </c>
      <c r="W9" s="64">
        <f>S9+T9+J9</f>
        <v>7665445.8599999994</v>
      </c>
      <c r="X9" s="64">
        <f t="shared" ref="X9:X13" si="0">Q9</f>
        <v>65929337.890000001</v>
      </c>
      <c r="Y9" s="64">
        <f>U9</f>
        <v>0</v>
      </c>
      <c r="Z9" s="64">
        <f>L9</f>
        <v>83145.98000000001</v>
      </c>
      <c r="AA9" s="64">
        <f>J9</f>
        <v>4252000.01</v>
      </c>
      <c r="AB9" s="64">
        <f t="shared" ref="AB9:AB13" si="1">ROUND(W9,-3)</f>
        <v>7665000</v>
      </c>
      <c r="AC9" s="64"/>
      <c r="AD9" s="64">
        <f t="shared" ref="AD9:AD13" si="2">ROUND(X9,-3)</f>
        <v>65929000</v>
      </c>
      <c r="AE9" s="64"/>
      <c r="AF9" s="64">
        <f t="shared" ref="AF9:AF13" si="3">ROUND(Y9,-3)</f>
        <v>0</v>
      </c>
      <c r="AG9" s="64">
        <f t="shared" ref="AG9:AG13" si="4">ROUND(Z9,-3)</f>
        <v>83000</v>
      </c>
      <c r="AI9" s="64">
        <v>0</v>
      </c>
      <c r="AK9" s="64">
        <f>ROUND(AA9,-3)</f>
        <v>4252000</v>
      </c>
      <c r="AM9" s="91">
        <v>69135000</v>
      </c>
      <c r="AN9" s="91">
        <v>69194000</v>
      </c>
      <c r="AO9" s="91">
        <v>69260000</v>
      </c>
      <c r="AQ9" t="str">
        <f>G9</f>
        <v>USG M</v>
      </c>
    </row>
    <row r="10" spans="2:43" x14ac:dyDescent="0.25">
      <c r="B10" s="8" t="s">
        <v>22</v>
      </c>
      <c r="C10" s="77">
        <f>O18</f>
        <v>1761595000</v>
      </c>
      <c r="D10" s="77">
        <f>P18</f>
        <v>1715354000</v>
      </c>
      <c r="F10" t="str">
        <f>'Section 1b - Prv Fnd Prime M'!A1</f>
        <v>805-2462468395</v>
      </c>
      <c r="G10" t="s">
        <v>355</v>
      </c>
      <c r="H10" s="91">
        <v>793694515.400231</v>
      </c>
      <c r="I10" s="91">
        <v>83451581.799999997</v>
      </c>
      <c r="J10" s="91">
        <v>15133341.389999986</v>
      </c>
      <c r="K10" s="91">
        <v>913204.24</v>
      </c>
      <c r="L10" s="91">
        <v>93295.18</v>
      </c>
      <c r="M10" s="14">
        <f t="shared" ref="M10:M17" si="5">SUM(H10,J10,L10)</f>
        <v>808921151.97023094</v>
      </c>
      <c r="N10" s="14">
        <f t="shared" ref="N10:N14" si="6">H10</f>
        <v>793694515.400231</v>
      </c>
      <c r="O10" s="63">
        <f t="shared" ref="O10:O14" si="7">ROUND(M10,-3)</f>
        <v>808921000</v>
      </c>
      <c r="P10" s="63">
        <f t="shared" ref="P10:P14" si="8">ROUND(N10,-3)</f>
        <v>793695000</v>
      </c>
      <c r="Q10" s="63">
        <f t="shared" ref="Q10:Q17" si="9">H10-SUM(S10,T10,U10)+L10</f>
        <v>710336228.780231</v>
      </c>
      <c r="R10" s="91">
        <f t="shared" ref="R10:R17" si="10">I10+J10+U10</f>
        <v>98584923.189999983</v>
      </c>
      <c r="S10" s="63">
        <f t="shared" ref="S10:S17" si="11">R10-U10-J10</f>
        <v>83451581.799999997</v>
      </c>
      <c r="T10" s="96">
        <v>0</v>
      </c>
      <c r="U10" s="96">
        <v>0</v>
      </c>
      <c r="W10" s="64">
        <f t="shared" ref="W10:W17" si="12">S10+T10+J10</f>
        <v>98584923.189999983</v>
      </c>
      <c r="X10" s="64">
        <f t="shared" si="0"/>
        <v>710336228.780231</v>
      </c>
      <c r="Y10" s="64">
        <f t="shared" ref="Y10:Y13" si="13">U10</f>
        <v>0</v>
      </c>
      <c r="Z10" s="64">
        <f t="shared" ref="Z10:Z15" si="14">L10</f>
        <v>93295.18</v>
      </c>
      <c r="AA10" s="64">
        <f t="shared" ref="AA10:AA17" si="15">J10</f>
        <v>15133341.389999986</v>
      </c>
      <c r="AB10" s="64">
        <f t="shared" si="1"/>
        <v>98585000</v>
      </c>
      <c r="AC10" s="64"/>
      <c r="AD10" s="64">
        <f>ROUND(X10,-3)</f>
        <v>710336000</v>
      </c>
      <c r="AE10" s="64"/>
      <c r="AF10" s="64">
        <f t="shared" si="3"/>
        <v>0</v>
      </c>
      <c r="AG10" s="64">
        <f>ROUND(Z10,-3)</f>
        <v>93000</v>
      </c>
      <c r="AI10" s="64">
        <v>0</v>
      </c>
      <c r="AK10" s="64">
        <f>ROUND(AA10,-3)</f>
        <v>15133000</v>
      </c>
      <c r="AM10" s="91">
        <v>815429000</v>
      </c>
      <c r="AN10" s="91">
        <v>791961000</v>
      </c>
      <c r="AO10" s="91">
        <v>793695000</v>
      </c>
      <c r="AQ10" t="str">
        <f t="shared" ref="AQ10:AQ17" si="16">G10</f>
        <v>Prime M</v>
      </c>
    </row>
    <row r="11" spans="2:43" x14ac:dyDescent="0.25">
      <c r="B11" s="8" t="s">
        <v>23</v>
      </c>
      <c r="C11" s="77">
        <v>0</v>
      </c>
      <c r="D11" s="77">
        <v>0</v>
      </c>
      <c r="F11" t="str">
        <f>'Section 1b - Prv Fnd Prime C1'!A1</f>
        <v>805-3531452546</v>
      </c>
      <c r="G11" t="s">
        <v>356</v>
      </c>
      <c r="H11" s="91">
        <v>72397442.870973215</v>
      </c>
      <c r="I11" s="91">
        <v>7633250.6799999997</v>
      </c>
      <c r="J11" s="91">
        <v>1406773.0299999993</v>
      </c>
      <c r="K11" s="91">
        <v>83275.759999999995</v>
      </c>
      <c r="L11" s="91">
        <v>8493.1</v>
      </c>
      <c r="M11" s="14">
        <f t="shared" si="5"/>
        <v>73812709.00097321</v>
      </c>
      <c r="N11" s="14">
        <f t="shared" si="6"/>
        <v>72397442.870973215</v>
      </c>
      <c r="O11" s="63">
        <f t="shared" si="7"/>
        <v>73813000</v>
      </c>
      <c r="P11" s="63">
        <f t="shared" si="8"/>
        <v>72397000</v>
      </c>
      <c r="Q11" s="63">
        <f t="shared" si="9"/>
        <v>64772685.290973216</v>
      </c>
      <c r="R11" s="91">
        <f t="shared" si="10"/>
        <v>9040023.709999999</v>
      </c>
      <c r="S11" s="63">
        <f t="shared" si="11"/>
        <v>7633250.6799999997</v>
      </c>
      <c r="T11" s="96">
        <v>0</v>
      </c>
      <c r="U11" s="96">
        <v>0</v>
      </c>
      <c r="W11" s="64">
        <f t="shared" si="12"/>
        <v>9040023.709999999</v>
      </c>
      <c r="X11" s="64">
        <f t="shared" si="0"/>
        <v>64772685.290973216</v>
      </c>
      <c r="Y11" s="64">
        <f t="shared" si="13"/>
        <v>0</v>
      </c>
      <c r="Z11" s="64">
        <f t="shared" si="14"/>
        <v>8493.1</v>
      </c>
      <c r="AA11" s="64">
        <f t="shared" si="15"/>
        <v>1406773.0299999993</v>
      </c>
      <c r="AB11" s="64">
        <f t="shared" si="1"/>
        <v>9040000</v>
      </c>
      <c r="AC11" s="64"/>
      <c r="AD11" s="64">
        <f t="shared" si="2"/>
        <v>64773000</v>
      </c>
      <c r="AE11" s="64"/>
      <c r="AF11" s="64">
        <f t="shared" si="3"/>
        <v>0</v>
      </c>
      <c r="AG11" s="64">
        <f t="shared" si="4"/>
        <v>8000</v>
      </c>
      <c r="AI11" s="64">
        <v>0</v>
      </c>
      <c r="AK11" s="64">
        <f t="shared" ref="AK11:AK17" si="17">ROUND(AA11,-3)</f>
        <v>1407000</v>
      </c>
      <c r="AM11" s="91">
        <v>72061000</v>
      </c>
      <c r="AN11" s="91">
        <v>72219000</v>
      </c>
      <c r="AO11" s="91">
        <v>72397000</v>
      </c>
      <c r="AQ11" t="str">
        <f t="shared" si="16"/>
        <v>Prime C1</v>
      </c>
    </row>
    <row r="12" spans="2:43" x14ac:dyDescent="0.25">
      <c r="B12" s="8" t="s">
        <v>24</v>
      </c>
      <c r="C12" s="77">
        <v>0</v>
      </c>
      <c r="D12" s="77">
        <v>0</v>
      </c>
      <c r="F12" t="str">
        <f>'Section 1b - Prv Fnd Prime MIG'!A1</f>
        <v>805-1061582636</v>
      </c>
      <c r="G12" t="s">
        <v>359</v>
      </c>
      <c r="H12" s="91">
        <v>226363817.98432747</v>
      </c>
      <c r="I12" s="91">
        <v>11284646.810000001</v>
      </c>
      <c r="J12" s="91">
        <v>3754065.6900000004</v>
      </c>
      <c r="K12" s="91">
        <v>560520</v>
      </c>
      <c r="L12" s="91">
        <v>29677.560000000005</v>
      </c>
      <c r="M12" s="14">
        <f t="shared" si="5"/>
        <v>230147561.23432747</v>
      </c>
      <c r="N12" s="14">
        <f t="shared" si="6"/>
        <v>226363817.98432747</v>
      </c>
      <c r="O12" s="63">
        <f t="shared" si="7"/>
        <v>230148000</v>
      </c>
      <c r="P12" s="63">
        <f t="shared" si="8"/>
        <v>226364000</v>
      </c>
      <c r="Q12" s="63">
        <f t="shared" si="9"/>
        <v>215108848.73432747</v>
      </c>
      <c r="R12" s="91">
        <f t="shared" si="10"/>
        <v>15038712.5</v>
      </c>
      <c r="S12" s="63">
        <f t="shared" si="11"/>
        <v>11284646.809999999</v>
      </c>
      <c r="T12" s="96">
        <v>0</v>
      </c>
      <c r="U12" s="96">
        <v>0</v>
      </c>
      <c r="V12" s="15"/>
      <c r="W12" s="64">
        <f t="shared" si="12"/>
        <v>15038712.5</v>
      </c>
      <c r="X12" s="64">
        <f t="shared" si="0"/>
        <v>215108848.73432747</v>
      </c>
      <c r="Y12" s="64">
        <f t="shared" si="13"/>
        <v>0</v>
      </c>
      <c r="Z12" s="64">
        <f t="shared" si="14"/>
        <v>29677.560000000005</v>
      </c>
      <c r="AA12" s="64">
        <f t="shared" si="15"/>
        <v>3754065.6900000004</v>
      </c>
      <c r="AB12" s="64">
        <f t="shared" si="1"/>
        <v>15039000</v>
      </c>
      <c r="AC12" s="64"/>
      <c r="AD12" s="64">
        <f t="shared" si="2"/>
        <v>215109000</v>
      </c>
      <c r="AE12" s="64"/>
      <c r="AF12" s="64">
        <f t="shared" si="3"/>
        <v>0</v>
      </c>
      <c r="AG12" s="64">
        <f t="shared" si="4"/>
        <v>30000</v>
      </c>
      <c r="AI12" s="64">
        <v>0</v>
      </c>
      <c r="AK12" s="64">
        <f t="shared" si="17"/>
        <v>3754000</v>
      </c>
      <c r="AM12" s="91">
        <v>231631000</v>
      </c>
      <c r="AN12" s="91">
        <v>230067000</v>
      </c>
      <c r="AO12" s="91">
        <v>226364000</v>
      </c>
      <c r="AQ12" t="str">
        <f t="shared" si="16"/>
        <v>Prime MIG</v>
      </c>
    </row>
    <row r="13" spans="2:43" x14ac:dyDescent="0.25">
      <c r="B13" s="8" t="s">
        <v>25</v>
      </c>
      <c r="C13" s="77">
        <v>0</v>
      </c>
      <c r="D13" s="77">
        <v>0</v>
      </c>
      <c r="F13" t="str">
        <f>'Section 1b - Prv Fnd Prime Q1'!A1</f>
        <v>805-2093722753</v>
      </c>
      <c r="G13" t="s">
        <v>357</v>
      </c>
      <c r="H13" s="91">
        <v>231380965.43489999</v>
      </c>
      <c r="I13" s="91">
        <v>37796549.629999995</v>
      </c>
      <c r="J13" s="91">
        <v>5689431.2120999908</v>
      </c>
      <c r="K13" s="91">
        <v>0</v>
      </c>
      <c r="L13" s="91">
        <v>188111.26</v>
      </c>
      <c r="M13" s="14">
        <f t="shared" si="5"/>
        <v>237258507.90699998</v>
      </c>
      <c r="N13" s="14">
        <f t="shared" si="6"/>
        <v>231380965.43489999</v>
      </c>
      <c r="O13" s="63">
        <f t="shared" si="7"/>
        <v>237259000</v>
      </c>
      <c r="P13" s="63">
        <f t="shared" si="8"/>
        <v>231381000</v>
      </c>
      <c r="Q13" s="63">
        <f t="shared" si="9"/>
        <v>193772527.06489998</v>
      </c>
      <c r="R13" s="91">
        <f t="shared" si="10"/>
        <v>43485980.842099987</v>
      </c>
      <c r="S13" s="63">
        <f t="shared" si="11"/>
        <v>37796549.629999995</v>
      </c>
      <c r="T13" s="96">
        <v>0</v>
      </c>
      <c r="U13" s="96">
        <v>0</v>
      </c>
      <c r="W13" s="64">
        <f t="shared" si="12"/>
        <v>43485980.842099987</v>
      </c>
      <c r="X13" s="64">
        <f t="shared" si="0"/>
        <v>193772527.06489998</v>
      </c>
      <c r="Y13" s="64">
        <f t="shared" si="13"/>
        <v>0</v>
      </c>
      <c r="Z13" s="64">
        <f t="shared" si="14"/>
        <v>188111.26</v>
      </c>
      <c r="AA13" s="64">
        <f t="shared" si="15"/>
        <v>5689431.2120999908</v>
      </c>
      <c r="AB13" s="64">
        <f t="shared" si="1"/>
        <v>43486000</v>
      </c>
      <c r="AC13" s="64"/>
      <c r="AD13" s="64">
        <f t="shared" si="2"/>
        <v>193773000</v>
      </c>
      <c r="AE13" s="64"/>
      <c r="AF13" s="64">
        <f t="shared" si="3"/>
        <v>0</v>
      </c>
      <c r="AG13" s="64">
        <f t="shared" si="4"/>
        <v>188000</v>
      </c>
      <c r="AI13" s="64">
        <v>0</v>
      </c>
      <c r="AK13" s="64">
        <f t="shared" si="17"/>
        <v>5689000</v>
      </c>
      <c r="AM13" s="91">
        <v>210261000</v>
      </c>
      <c r="AN13" s="91">
        <v>230822000</v>
      </c>
      <c r="AO13" s="91">
        <v>231381000</v>
      </c>
      <c r="AQ13" t="str">
        <f t="shared" si="16"/>
        <v>Prime Q1</v>
      </c>
    </row>
    <row r="14" spans="2:43" x14ac:dyDescent="0.25">
      <c r="B14" s="8" t="s">
        <v>26</v>
      </c>
      <c r="C14" s="77">
        <v>0</v>
      </c>
      <c r="D14" s="77">
        <v>0</v>
      </c>
      <c r="F14" t="str">
        <f>'Section 1b - Prv Fnd Prime QX'!A1</f>
        <v>805-3603861400</v>
      </c>
      <c r="G14" t="s">
        <v>403</v>
      </c>
      <c r="H14" s="91">
        <v>231593056.41646445</v>
      </c>
      <c r="I14" s="91">
        <v>15344196.84</v>
      </c>
      <c r="J14" s="91">
        <v>5015887.7362645175</v>
      </c>
      <c r="K14" s="91">
        <v>0</v>
      </c>
      <c r="L14" s="91">
        <v>148539.39999999997</v>
      </c>
      <c r="M14" s="14">
        <f t="shared" si="5"/>
        <v>236757483.55272898</v>
      </c>
      <c r="N14" s="14">
        <f t="shared" si="6"/>
        <v>231593056.41646445</v>
      </c>
      <c r="O14" s="63">
        <f t="shared" si="7"/>
        <v>236757000</v>
      </c>
      <c r="P14" s="63">
        <f t="shared" si="8"/>
        <v>231593000</v>
      </c>
      <c r="Q14" s="63">
        <f t="shared" si="9"/>
        <v>216397398.97646445</v>
      </c>
      <c r="R14" s="91">
        <f t="shared" si="10"/>
        <v>20360084.576264516</v>
      </c>
      <c r="S14" s="63">
        <f t="shared" si="11"/>
        <v>15344196.839999998</v>
      </c>
      <c r="T14" s="96">
        <v>0</v>
      </c>
      <c r="U14" s="96">
        <v>0</v>
      </c>
      <c r="W14" s="64">
        <f t="shared" si="12"/>
        <v>20360084.576264516</v>
      </c>
      <c r="X14" s="64">
        <f t="shared" ref="X14:X17" si="18">Q14</f>
        <v>216397398.97646445</v>
      </c>
      <c r="Y14" s="64">
        <f t="shared" ref="Y14:Y17" si="19">U14</f>
        <v>0</v>
      </c>
      <c r="Z14" s="64">
        <f t="shared" si="14"/>
        <v>148539.39999999997</v>
      </c>
      <c r="AA14" s="64">
        <f t="shared" si="15"/>
        <v>5015887.7362645175</v>
      </c>
      <c r="AB14" s="64">
        <f t="shared" ref="AB14:AB17" si="20">ROUND(W14,-3)</f>
        <v>20360000</v>
      </c>
      <c r="AC14" s="64"/>
      <c r="AD14" s="64">
        <f t="shared" ref="AD14:AD17" si="21">ROUND(X14,-3)</f>
        <v>216397000</v>
      </c>
      <c r="AE14" s="64"/>
      <c r="AF14" s="64">
        <f t="shared" ref="AF14:AF17" si="22">ROUND(Y14,-3)</f>
        <v>0</v>
      </c>
      <c r="AG14" s="64">
        <f t="shared" ref="AG14:AG17" si="23">ROUND(Z14,-3)</f>
        <v>149000</v>
      </c>
      <c r="AI14" s="64">
        <v>0</v>
      </c>
      <c r="AK14" s="64">
        <f t="shared" si="17"/>
        <v>5016000</v>
      </c>
      <c r="AM14" s="91">
        <v>223669000</v>
      </c>
      <c r="AN14" s="91">
        <v>224484000</v>
      </c>
      <c r="AO14" s="91">
        <v>231593000</v>
      </c>
      <c r="AQ14" t="str">
        <f t="shared" si="16"/>
        <v>Prime QX</v>
      </c>
    </row>
    <row r="15" spans="2:43" x14ac:dyDescent="0.25">
      <c r="B15" s="8" t="s">
        <v>27</v>
      </c>
      <c r="C15" s="77">
        <v>0</v>
      </c>
      <c r="D15" s="77">
        <v>0</v>
      </c>
      <c r="F15" t="str">
        <f>'Section 1b - Prv Fnd Prime Q364'!A1</f>
        <v>805-5151206611</v>
      </c>
      <c r="G15" t="s">
        <v>414</v>
      </c>
      <c r="H15" s="91">
        <v>90664759.477216125</v>
      </c>
      <c r="I15" s="91">
        <v>13172626.32</v>
      </c>
      <c r="J15" s="91">
        <v>10151941.543735478</v>
      </c>
      <c r="K15" s="91">
        <v>0</v>
      </c>
      <c r="L15" s="91">
        <v>87568.82</v>
      </c>
      <c r="M15" s="14">
        <f t="shared" si="5"/>
        <v>100904269.84095159</v>
      </c>
      <c r="N15" s="14">
        <f t="shared" ref="N15" si="24">H15</f>
        <v>90664759.477216125</v>
      </c>
      <c r="O15" s="63">
        <f t="shared" ref="O15" si="25">ROUND(M15,-3)</f>
        <v>100904000</v>
      </c>
      <c r="P15" s="63">
        <f t="shared" ref="P15" si="26">ROUND(N15,-3)</f>
        <v>90665000</v>
      </c>
      <c r="Q15" s="63">
        <f t="shared" si="9"/>
        <v>77579701.977216125</v>
      </c>
      <c r="R15" s="91">
        <f t="shared" si="10"/>
        <v>23324567.863735478</v>
      </c>
      <c r="S15" s="63">
        <f t="shared" si="11"/>
        <v>13172626.32</v>
      </c>
      <c r="T15" s="96">
        <v>0</v>
      </c>
      <c r="U15" s="96">
        <v>0</v>
      </c>
      <c r="W15" s="64">
        <f t="shared" si="12"/>
        <v>23324567.863735478</v>
      </c>
      <c r="X15" s="64">
        <f t="shared" si="18"/>
        <v>77579701.977216125</v>
      </c>
      <c r="Y15" s="64">
        <f t="shared" si="19"/>
        <v>0</v>
      </c>
      <c r="Z15" s="64">
        <f t="shared" si="14"/>
        <v>87568.82</v>
      </c>
      <c r="AA15" s="64">
        <f t="shared" si="15"/>
        <v>10151941.543735478</v>
      </c>
      <c r="AB15" s="64">
        <f t="shared" si="20"/>
        <v>23325000</v>
      </c>
      <c r="AC15" s="64"/>
      <c r="AD15" s="64">
        <f t="shared" si="21"/>
        <v>77580000</v>
      </c>
      <c r="AE15" s="64"/>
      <c r="AF15" s="64">
        <f t="shared" si="22"/>
        <v>0</v>
      </c>
      <c r="AG15" s="64">
        <f t="shared" si="23"/>
        <v>88000</v>
      </c>
      <c r="AI15" s="64">
        <v>0</v>
      </c>
      <c r="AK15" s="64">
        <f t="shared" si="17"/>
        <v>10152000</v>
      </c>
      <c r="AM15" s="91">
        <v>90145000</v>
      </c>
      <c r="AN15" s="91">
        <v>90413000</v>
      </c>
      <c r="AO15" s="91">
        <v>90665000</v>
      </c>
      <c r="AQ15" t="str">
        <f t="shared" si="16"/>
        <v>Prime Q364</v>
      </c>
    </row>
    <row r="16" spans="2:43" x14ac:dyDescent="0.25">
      <c r="B16" s="8" t="s">
        <v>30</v>
      </c>
      <c r="C16" s="77">
        <v>0</v>
      </c>
      <c r="D16" s="77">
        <v>0</v>
      </c>
      <c r="F16" t="str">
        <f>'Section 1b - Prv Fnd Prime S1'!A1</f>
        <v>805-6436074477</v>
      </c>
      <c r="G16" t="s">
        <v>425</v>
      </c>
      <c r="H16" s="91">
        <v>0</v>
      </c>
      <c r="I16" s="91">
        <v>0</v>
      </c>
      <c r="J16" s="91">
        <v>0</v>
      </c>
      <c r="K16" s="91">
        <v>0</v>
      </c>
      <c r="L16" s="91">
        <v>0</v>
      </c>
      <c r="M16" s="14">
        <f t="shared" si="5"/>
        <v>0</v>
      </c>
      <c r="N16" s="14">
        <f t="shared" ref="N16" si="27">H16</f>
        <v>0</v>
      </c>
      <c r="O16" s="63">
        <f t="shared" ref="O16" si="28">ROUND(M16,-3)</f>
        <v>0</v>
      </c>
      <c r="P16" s="63">
        <f t="shared" ref="P16" si="29">ROUND(N16,-3)</f>
        <v>0</v>
      </c>
      <c r="Q16" s="63">
        <f t="shared" si="9"/>
        <v>0</v>
      </c>
      <c r="R16" s="91">
        <f t="shared" si="10"/>
        <v>0</v>
      </c>
      <c r="S16" s="63">
        <f t="shared" si="11"/>
        <v>0</v>
      </c>
      <c r="T16" s="96">
        <v>0</v>
      </c>
      <c r="U16" s="96">
        <v>0</v>
      </c>
      <c r="W16" s="64">
        <f t="shared" si="12"/>
        <v>0</v>
      </c>
      <c r="X16" s="64">
        <f t="shared" si="18"/>
        <v>0</v>
      </c>
      <c r="Y16" s="64">
        <f>U16</f>
        <v>0</v>
      </c>
      <c r="Z16" s="64">
        <f>L16</f>
        <v>0</v>
      </c>
      <c r="AA16" s="64">
        <f t="shared" si="15"/>
        <v>0</v>
      </c>
      <c r="AB16" s="64">
        <f>ROUND(W16,-3)</f>
        <v>0</v>
      </c>
      <c r="AC16" s="64"/>
      <c r="AD16" s="64">
        <f>ROUND(X16,-3)</f>
        <v>0</v>
      </c>
      <c r="AE16" s="64"/>
      <c r="AF16" s="64">
        <f>ROUND(Y16,-3)</f>
        <v>0</v>
      </c>
      <c r="AG16" s="64">
        <f t="shared" si="23"/>
        <v>0</v>
      </c>
      <c r="AI16" s="64">
        <v>0</v>
      </c>
      <c r="AK16" s="64">
        <f t="shared" si="17"/>
        <v>0</v>
      </c>
      <c r="AM16" s="91">
        <v>0</v>
      </c>
      <c r="AN16" s="91">
        <v>0</v>
      </c>
      <c r="AO16" s="91">
        <v>0</v>
      </c>
      <c r="AQ16" t="str">
        <f t="shared" si="16"/>
        <v>Prime S1</v>
      </c>
    </row>
    <row r="17" spans="2:43" ht="15.75" thickBot="1" x14ac:dyDescent="0.3">
      <c r="C17" s="64"/>
      <c r="G17" s="3" t="s">
        <v>358</v>
      </c>
      <c r="H17" s="92">
        <v>0</v>
      </c>
      <c r="I17" s="92">
        <v>198333.33</v>
      </c>
      <c r="J17" s="92"/>
      <c r="K17" s="92"/>
      <c r="L17" s="92">
        <v>198333.33</v>
      </c>
      <c r="M17" s="93">
        <f t="shared" si="5"/>
        <v>198333.33</v>
      </c>
      <c r="N17" s="93">
        <f>H17</f>
        <v>0</v>
      </c>
      <c r="O17" s="94">
        <f>ROUND(M17,-3)</f>
        <v>198000</v>
      </c>
      <c r="P17" s="94">
        <f>ROUND(N17,-3)</f>
        <v>0</v>
      </c>
      <c r="Q17" s="94">
        <f t="shared" si="9"/>
        <v>0</v>
      </c>
      <c r="R17" s="92">
        <f t="shared" si="10"/>
        <v>198333.33</v>
      </c>
      <c r="S17" s="94">
        <f t="shared" si="11"/>
        <v>198333.33</v>
      </c>
      <c r="T17" s="97">
        <v>0</v>
      </c>
      <c r="U17" s="97">
        <v>0</v>
      </c>
      <c r="V17" s="3"/>
      <c r="W17" s="95">
        <f t="shared" si="12"/>
        <v>198333.33</v>
      </c>
      <c r="X17" s="95">
        <f t="shared" si="18"/>
        <v>0</v>
      </c>
      <c r="Y17" s="95">
        <f t="shared" si="19"/>
        <v>0</v>
      </c>
      <c r="Z17" s="95">
        <f>L17</f>
        <v>198333.33</v>
      </c>
      <c r="AA17" s="95">
        <f t="shared" si="15"/>
        <v>0</v>
      </c>
      <c r="AB17" s="95">
        <f t="shared" si="20"/>
        <v>198000</v>
      </c>
      <c r="AC17" s="95"/>
      <c r="AD17" s="95">
        <f t="shared" si="21"/>
        <v>0</v>
      </c>
      <c r="AE17" s="95"/>
      <c r="AF17" s="95">
        <f t="shared" si="22"/>
        <v>0</v>
      </c>
      <c r="AG17" s="95">
        <f t="shared" si="23"/>
        <v>198000</v>
      </c>
      <c r="AH17" s="3"/>
      <c r="AI17" s="95">
        <v>0</v>
      </c>
      <c r="AJ17" s="3"/>
      <c r="AK17" s="95">
        <f t="shared" si="17"/>
        <v>0</v>
      </c>
      <c r="AM17" s="92">
        <v>0</v>
      </c>
      <c r="AN17" s="92">
        <v>0</v>
      </c>
      <c r="AO17" s="92">
        <v>0</v>
      </c>
      <c r="AQ17" t="str">
        <f t="shared" si="16"/>
        <v>Prime EXP</v>
      </c>
    </row>
    <row r="18" spans="2:43" ht="15.75" thickTop="1" x14ac:dyDescent="0.25">
      <c r="C18" s="64"/>
      <c r="G18" t="s">
        <v>362</v>
      </c>
      <c r="H18" s="63">
        <f>SUM(H9:H17)</f>
        <v>1715354195.3441124</v>
      </c>
      <c r="I18" s="63">
        <f>SUM(I9:I17)</f>
        <v>172294631.25999999</v>
      </c>
      <c r="J18" s="63"/>
      <c r="K18" s="63"/>
      <c r="L18" s="63">
        <f>SUM(L9:L17)</f>
        <v>837164.63</v>
      </c>
      <c r="M18" s="63">
        <f>SUM(M9:M17)</f>
        <v>1761594800.5862122</v>
      </c>
      <c r="N18" s="63">
        <f>SUM(N9:N17)</f>
        <v>1715354195.3441124</v>
      </c>
      <c r="O18" s="63">
        <f>ROUND(M18,-3)</f>
        <v>1761595000</v>
      </c>
      <c r="P18" s="63">
        <f>ROUND(N18,-3)</f>
        <v>1715354000</v>
      </c>
      <c r="Q18" s="63">
        <f>SUM(Q9:Q17)</f>
        <v>1543896728.7141123</v>
      </c>
      <c r="R18" s="63">
        <f>SUM(R9:R17)</f>
        <v>217698071.87209994</v>
      </c>
      <c r="S18" s="63">
        <f>SUM(S9:S17)</f>
        <v>172294631.25999999</v>
      </c>
      <c r="T18" s="14">
        <f>SUM(T9:T17)</f>
        <v>0</v>
      </c>
      <c r="U18" s="14">
        <f>SUM(U9:U17)</f>
        <v>0</v>
      </c>
    </row>
    <row r="19" spans="2:43" s="3" customFormat="1" ht="15.75" thickBot="1" x14ac:dyDescent="0.3"/>
    <row r="20" spans="2:43" ht="15.75" thickTop="1" x14ac:dyDescent="0.25"/>
    <row r="21" spans="2:43" ht="15.75" thickBot="1" x14ac:dyDescent="0.3">
      <c r="N21" t="s">
        <v>382</v>
      </c>
    </row>
    <row r="22" spans="2:43" ht="15.75" x14ac:dyDescent="0.25">
      <c r="B22" s="6" t="s">
        <v>31</v>
      </c>
      <c r="N22" s="103" t="s">
        <v>383</v>
      </c>
      <c r="O22" s="104">
        <v>240336.82</v>
      </c>
    </row>
    <row r="23" spans="2:43" x14ac:dyDescent="0.25">
      <c r="B23" t="s">
        <v>147</v>
      </c>
      <c r="N23" s="105" t="s">
        <v>384</v>
      </c>
      <c r="O23" s="106">
        <v>598015708.33333325</v>
      </c>
    </row>
    <row r="24" spans="2:43" x14ac:dyDescent="0.25">
      <c r="B24" t="s">
        <v>148</v>
      </c>
      <c r="N24" s="105" t="s">
        <v>385</v>
      </c>
      <c r="O24" s="106">
        <v>325054.45749373961</v>
      </c>
    </row>
    <row r="25" spans="2:43" ht="15.75" thickBot="1" x14ac:dyDescent="0.3">
      <c r="B25" t="s">
        <v>149</v>
      </c>
      <c r="N25" s="107" t="s">
        <v>386</v>
      </c>
      <c r="O25" s="108">
        <v>316001352.07117379</v>
      </c>
    </row>
    <row r="26" spans="2:43" x14ac:dyDescent="0.25">
      <c r="O26" s="14"/>
    </row>
    <row r="27" spans="2:43" x14ac:dyDescent="0.25">
      <c r="B27" s="5" t="s">
        <v>33</v>
      </c>
      <c r="C27" s="5" t="s">
        <v>32</v>
      </c>
    </row>
    <row r="28" spans="2:43" ht="91.5" customHeight="1" x14ac:dyDescent="0.25">
      <c r="B28" s="84" t="s">
        <v>399</v>
      </c>
      <c r="C28" s="126" t="s">
        <v>413</v>
      </c>
      <c r="D28" s="127"/>
      <c r="E28" s="127"/>
      <c r="F28" s="127"/>
      <c r="G28" s="127"/>
      <c r="H28" s="127"/>
      <c r="I28" s="127"/>
      <c r="J28" s="127"/>
      <c r="K28" s="127"/>
      <c r="L28" s="128"/>
    </row>
    <row r="29" spans="2:43" ht="74.25" customHeight="1" x14ac:dyDescent="0.25">
      <c r="B29" s="84"/>
      <c r="C29" s="126"/>
      <c r="D29" s="127"/>
      <c r="E29" s="127"/>
      <c r="F29" s="127"/>
      <c r="G29" s="127"/>
      <c r="H29" s="127"/>
      <c r="I29" s="127"/>
      <c r="J29" s="127"/>
      <c r="K29" s="127"/>
      <c r="L29" s="128"/>
    </row>
    <row r="31" spans="2:43" x14ac:dyDescent="0.25">
      <c r="B31" s="64"/>
      <c r="C31" s="64"/>
      <c r="N31" s="64"/>
    </row>
    <row r="32" spans="2:43" x14ac:dyDescent="0.25">
      <c r="N32" s="64"/>
    </row>
    <row r="33" spans="4:14" x14ac:dyDescent="0.25">
      <c r="N33" s="64"/>
    </row>
    <row r="34" spans="4:14" ht="15.75" thickBot="1" x14ac:dyDescent="0.3">
      <c r="D34" s="109" t="s">
        <v>418</v>
      </c>
      <c r="N34" s="64"/>
    </row>
    <row r="35" spans="4:14" x14ac:dyDescent="0.25">
      <c r="D35" s="110" t="s">
        <v>419</v>
      </c>
      <c r="E35" s="111"/>
      <c r="F35" s="111"/>
      <c r="G35" s="111"/>
      <c r="H35" s="111"/>
      <c r="I35" s="112"/>
      <c r="N35" s="64"/>
    </row>
    <row r="36" spans="4:14" x14ac:dyDescent="0.25">
      <c r="D36" s="113" t="s">
        <v>421</v>
      </c>
      <c r="E36" s="114"/>
      <c r="F36" s="114"/>
      <c r="G36" s="114"/>
      <c r="H36" s="114"/>
      <c r="I36" s="115"/>
    </row>
    <row r="37" spans="4:14" ht="15.75" thickBot="1" x14ac:dyDescent="0.3">
      <c r="D37" s="113" t="s">
        <v>420</v>
      </c>
      <c r="E37" s="114"/>
      <c r="F37" s="114"/>
      <c r="G37" s="114"/>
      <c r="H37" s="114"/>
      <c r="I37" s="115"/>
    </row>
    <row r="38" spans="4:14" x14ac:dyDescent="0.25">
      <c r="D38" s="116" t="s">
        <v>427</v>
      </c>
      <c r="E38" s="117"/>
      <c r="F38" s="117"/>
      <c r="G38" s="117"/>
      <c r="H38" s="117"/>
      <c r="I38" s="118"/>
    </row>
    <row r="39" spans="4:14" ht="15.75" thickBot="1" x14ac:dyDescent="0.3">
      <c r="D39" s="119" t="s">
        <v>428</v>
      </c>
      <c r="E39" s="120"/>
      <c r="F39" s="120"/>
      <c r="G39" s="120"/>
      <c r="H39" s="120"/>
      <c r="I39" s="121"/>
    </row>
  </sheetData>
  <mergeCells count="4">
    <mergeCell ref="C28:L28"/>
    <mergeCell ref="C29:L29"/>
    <mergeCell ref="O7:P7"/>
    <mergeCell ref="M7:N7"/>
  </mergeCells>
  <pageMargins left="0.7" right="0.7" top="0.75" bottom="0.75" header="0.3" footer="0.3"/>
  <pageSetup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topLeftCell="A75" zoomScaleNormal="100" workbookViewId="0">
      <selection activeCell="C104" sqref="C104:K107"/>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151</v>
      </c>
      <c r="B1" s="7" t="s">
        <v>34</v>
      </c>
    </row>
    <row r="2" spans="1:3" x14ac:dyDescent="0.25">
      <c r="B2" s="1" t="s">
        <v>50</v>
      </c>
    </row>
    <row r="4" spans="1:3" x14ac:dyDescent="0.25">
      <c r="B4" s="5" t="s">
        <v>51</v>
      </c>
    </row>
    <row r="5" spans="1:3" x14ac:dyDescent="0.25">
      <c r="B5" s="5"/>
    </row>
    <row r="6" spans="1:3" x14ac:dyDescent="0.25">
      <c r="B6" s="10" t="s">
        <v>66</v>
      </c>
      <c r="C6" s="37" t="s">
        <v>150</v>
      </c>
    </row>
    <row r="7" spans="1:3" x14ac:dyDescent="0.25">
      <c r="B7" s="10" t="s">
        <v>35</v>
      </c>
      <c r="C7" s="37" t="s">
        <v>151</v>
      </c>
    </row>
    <row r="8" spans="1:3" x14ac:dyDescent="0.25">
      <c r="B8" s="10" t="s">
        <v>36</v>
      </c>
      <c r="C8" s="2"/>
    </row>
    <row r="9" spans="1:3" x14ac:dyDescent="0.25">
      <c r="B9" s="10" t="s">
        <v>37</v>
      </c>
      <c r="C9" s="2"/>
    </row>
    <row r="13" spans="1:3" x14ac:dyDescent="0.25">
      <c r="B13" t="s">
        <v>67</v>
      </c>
    </row>
    <row r="14" spans="1:3" x14ac:dyDescent="0.25">
      <c r="B14" t="s">
        <v>38</v>
      </c>
      <c r="C14" s="44" t="s">
        <v>152</v>
      </c>
    </row>
    <row r="15" spans="1:3" x14ac:dyDescent="0.25">
      <c r="B15" t="s">
        <v>52</v>
      </c>
    </row>
    <row r="18" spans="2:3" x14ac:dyDescent="0.25">
      <c r="B18" t="s">
        <v>68</v>
      </c>
    </row>
    <row r="19" spans="2:3" x14ac:dyDescent="0.25">
      <c r="B19" t="s">
        <v>44</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78">
        <f>'Items B and C'!O9</f>
        <v>73595000</v>
      </c>
      <c r="E35" s="1" t="s">
        <v>48</v>
      </c>
    </row>
    <row r="36" spans="2:5" x14ac:dyDescent="0.25">
      <c r="B36" t="s">
        <v>70</v>
      </c>
      <c r="C36" s="78">
        <f>'Items B and C'!P9</f>
        <v>69260000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0">
        <f>'Items B and C'!AB9</f>
        <v>7665000</v>
      </c>
      <c r="D60" s="63"/>
      <c r="E60" s="80">
        <f>'Items B and C'!AD9</f>
        <v>65929000</v>
      </c>
      <c r="F60" s="81">
        <f>'Items B and C'!AE9</f>
        <v>0</v>
      </c>
      <c r="G60" s="81">
        <f>'Items B and C'!AF9</f>
        <v>0</v>
      </c>
      <c r="N60" s="24"/>
    </row>
    <row r="61" spans="2:14" x14ac:dyDescent="0.25">
      <c r="B61" t="s">
        <v>79</v>
      </c>
      <c r="C61" s="80">
        <f>'Items B and C'!AG9</f>
        <v>83000</v>
      </c>
      <c r="D61" s="63"/>
      <c r="E61" s="81">
        <f>'Items B and C'!AI9</f>
        <v>0</v>
      </c>
      <c r="F61" s="81">
        <f>'Items B and C'!AJ9</f>
        <v>0</v>
      </c>
      <c r="G61" s="81">
        <f>'Items B and C'!AK9</f>
        <v>4252000</v>
      </c>
      <c r="N61" s="24"/>
    </row>
    <row r="64" spans="2:14" x14ac:dyDescent="0.25">
      <c r="B64" t="s">
        <v>88</v>
      </c>
      <c r="E64" s="1" t="s">
        <v>86</v>
      </c>
    </row>
    <row r="65" spans="2:5" x14ac:dyDescent="0.25">
      <c r="B65" t="s">
        <v>85</v>
      </c>
      <c r="C65" s="99">
        <v>100</v>
      </c>
      <c r="E65" s="1" t="s">
        <v>87</v>
      </c>
    </row>
    <row r="66" spans="2:5" x14ac:dyDescent="0.25">
      <c r="B66" t="s">
        <v>84</v>
      </c>
      <c r="C66" s="74"/>
    </row>
    <row r="67" spans="2:5" x14ac:dyDescent="0.25">
      <c r="C67" s="74"/>
    </row>
    <row r="68" spans="2:5" x14ac:dyDescent="0.25">
      <c r="C68" s="74"/>
    </row>
    <row r="69" spans="2:5" x14ac:dyDescent="0.25">
      <c r="B69" t="s">
        <v>89</v>
      </c>
      <c r="C69" s="74"/>
    </row>
    <row r="70" spans="2:5" x14ac:dyDescent="0.25">
      <c r="B70" t="s">
        <v>90</v>
      </c>
      <c r="C70" s="99">
        <v>0</v>
      </c>
    </row>
    <row r="71" spans="2:5" x14ac:dyDescent="0.25">
      <c r="B71" t="s">
        <v>91</v>
      </c>
      <c r="C71" s="99">
        <v>0</v>
      </c>
    </row>
    <row r="72" spans="2:5" x14ac:dyDescent="0.25">
      <c r="B72" t="s">
        <v>92</v>
      </c>
      <c r="C72" s="99">
        <v>0</v>
      </c>
    </row>
    <row r="73" spans="2:5" x14ac:dyDescent="0.25">
      <c r="B73" t="s">
        <v>93</v>
      </c>
      <c r="C73" s="99">
        <v>67</v>
      </c>
      <c r="E73" s="1" t="s">
        <v>103</v>
      </c>
    </row>
    <row r="74" spans="2:5" x14ac:dyDescent="0.25">
      <c r="B74" t="s">
        <v>94</v>
      </c>
      <c r="C74" s="99">
        <v>0</v>
      </c>
      <c r="E74" s="1" t="s">
        <v>104</v>
      </c>
    </row>
    <row r="75" spans="2:5" x14ac:dyDescent="0.25">
      <c r="B75" t="s">
        <v>95</v>
      </c>
      <c r="C75" s="99">
        <v>0</v>
      </c>
      <c r="E75" s="1" t="s">
        <v>105</v>
      </c>
    </row>
    <row r="76" spans="2:5" x14ac:dyDescent="0.25">
      <c r="B76" t="s">
        <v>96</v>
      </c>
      <c r="C76" s="99">
        <v>33</v>
      </c>
      <c r="E76" s="1" t="s">
        <v>106</v>
      </c>
    </row>
    <row r="77" spans="2:5" x14ac:dyDescent="0.25">
      <c r="B77" t="s">
        <v>97</v>
      </c>
      <c r="C77" s="99">
        <v>0</v>
      </c>
    </row>
    <row r="78" spans="2:5" x14ac:dyDescent="0.25">
      <c r="B78" t="s">
        <v>98</v>
      </c>
      <c r="C78" s="99">
        <v>0</v>
      </c>
    </row>
    <row r="79" spans="2:5" x14ac:dyDescent="0.25">
      <c r="B79" t="s">
        <v>101</v>
      </c>
      <c r="C79" s="99">
        <v>0</v>
      </c>
    </row>
    <row r="80" spans="2:5" x14ac:dyDescent="0.25">
      <c r="B80" t="s">
        <v>99</v>
      </c>
      <c r="C80" s="99">
        <v>0</v>
      </c>
    </row>
    <row r="81" spans="2:20" x14ac:dyDescent="0.25">
      <c r="B81" t="s">
        <v>100</v>
      </c>
      <c r="C81" s="99">
        <v>0</v>
      </c>
    </row>
    <row r="82" spans="2:20" x14ac:dyDescent="0.25">
      <c r="B82" t="s">
        <v>102</v>
      </c>
      <c r="C82" s="99">
        <v>0</v>
      </c>
    </row>
    <row r="83" spans="2:20" x14ac:dyDescent="0.25">
      <c r="B83" t="s">
        <v>155</v>
      </c>
      <c r="C83" s="99">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O95" s="19"/>
    </row>
    <row r="96" spans="2:20" x14ac:dyDescent="0.25">
      <c r="B96" t="s">
        <v>113</v>
      </c>
      <c r="C96" s="76">
        <v>44592</v>
      </c>
      <c r="E96" s="82">
        <f t="shared" ref="E96:F98" si="0">ROUND(H96-1,4)</f>
        <v>2.9999999999999997E-4</v>
      </c>
      <c r="F96" s="82">
        <f t="shared" si="0"/>
        <v>2.0000000000000001E-4</v>
      </c>
      <c r="H96" s="20">
        <v>1.000282073447248</v>
      </c>
      <c r="I96" s="20">
        <v>1.0001698637125092</v>
      </c>
      <c r="J96" s="20">
        <f>J95*H96</f>
        <v>1.000282073447248</v>
      </c>
      <c r="K96" s="20">
        <f t="shared" ref="K96:K99" si="1">K95*I96</f>
        <v>1.0001698637125092</v>
      </c>
      <c r="L96" s="21"/>
      <c r="N96" s="25"/>
      <c r="O96" s="19"/>
      <c r="P96" s="17"/>
      <c r="R96" s="17"/>
      <c r="S96" s="25"/>
      <c r="T96" s="18"/>
    </row>
    <row r="97" spans="2:20" x14ac:dyDescent="0.25">
      <c r="B97" t="s">
        <v>114</v>
      </c>
      <c r="C97" s="76">
        <v>44620</v>
      </c>
      <c r="E97" s="82">
        <f t="shared" si="0"/>
        <v>2.9999999999999997E-4</v>
      </c>
      <c r="F97" s="82">
        <f t="shared" si="0"/>
        <v>2.0000000000000001E-4</v>
      </c>
      <c r="G97" s="62"/>
      <c r="H97" s="20">
        <v>1.0002566858423831</v>
      </c>
      <c r="I97" s="20">
        <v>1.0001534252069153</v>
      </c>
      <c r="J97" s="20">
        <f t="shared" ref="J97:J99" si="2">J96*H97</f>
        <v>1.0005388316938915</v>
      </c>
      <c r="K97" s="20">
        <f t="shared" si="1"/>
        <v>1.0003233149807997</v>
      </c>
      <c r="L97" s="21"/>
      <c r="N97" s="25"/>
      <c r="O97" s="19"/>
      <c r="P97" s="17"/>
      <c r="R97" s="17"/>
      <c r="S97" s="25"/>
      <c r="T97" s="18"/>
    </row>
    <row r="98" spans="2:20" x14ac:dyDescent="0.25">
      <c r="B98" t="s">
        <v>115</v>
      </c>
      <c r="C98" s="76">
        <v>44651</v>
      </c>
      <c r="E98" s="82">
        <f t="shared" si="0"/>
        <v>4.0000000000000002E-4</v>
      </c>
      <c r="F98" s="82">
        <f t="shared" si="0"/>
        <v>2.0000000000000001E-4</v>
      </c>
      <c r="G98" s="62"/>
      <c r="H98" s="20">
        <v>1.00035672813816</v>
      </c>
      <c r="I98" s="20">
        <v>1.0002446641581979</v>
      </c>
      <c r="J98" s="20">
        <f t="shared" si="2"/>
        <v>1.0008957520484785</v>
      </c>
      <c r="K98" s="20">
        <f t="shared" si="1"/>
        <v>1.0005680582425853</v>
      </c>
      <c r="L98" s="21"/>
      <c r="N98" s="25"/>
      <c r="O98" s="19"/>
      <c r="P98" s="17"/>
      <c r="R98" s="17"/>
      <c r="S98" s="25"/>
      <c r="T98" s="18"/>
    </row>
    <row r="99" spans="2:20" ht="15.75" thickBot="1" x14ac:dyDescent="0.3">
      <c r="B99" t="s">
        <v>116</v>
      </c>
      <c r="C99" s="123">
        <v>44651</v>
      </c>
      <c r="E99" s="101">
        <f>ROUND((J99/J95)-1,4)</f>
        <v>8.9999999999999998E-4</v>
      </c>
      <c r="F99" s="101">
        <f>ROUND((K99/K95)-1,4)</f>
        <v>5.9999999999999995E-4</v>
      </c>
      <c r="G99" s="62"/>
      <c r="H99" s="65">
        <v>1</v>
      </c>
      <c r="I99" s="65">
        <v>1</v>
      </c>
      <c r="J99" s="65">
        <f t="shared" si="2"/>
        <v>1.0008957520484785</v>
      </c>
      <c r="K99" s="65">
        <f t="shared" si="1"/>
        <v>1.0005680582425853</v>
      </c>
      <c r="L99" s="21"/>
      <c r="N99" s="25"/>
      <c r="O99" s="19"/>
      <c r="R99" s="17"/>
      <c r="S99" s="25"/>
      <c r="T99" s="18"/>
    </row>
    <row r="100" spans="2:20" ht="15.75" thickTop="1" x14ac:dyDescent="0.25">
      <c r="B100" t="s">
        <v>117</v>
      </c>
      <c r="C100" s="122">
        <v>44681</v>
      </c>
      <c r="E100" s="82">
        <f t="shared" ref="E100:E102" si="3">ROUND(H100-1,4)</f>
        <v>5.0000000000000001E-4</v>
      </c>
      <c r="F100" s="82">
        <f t="shared" ref="F100:F102" si="4">ROUND(I100-1,4)</f>
        <v>2.9999999999999997E-4</v>
      </c>
      <c r="G100" s="62"/>
      <c r="H100" s="20">
        <v>1.0004627528485153</v>
      </c>
      <c r="I100" s="20">
        <v>1.0003282215094984</v>
      </c>
      <c r="J100" s="20">
        <f t="shared" ref="J100:J102" si="5">J99*H100</f>
        <v>1.0013589194088057</v>
      </c>
      <c r="K100" s="20">
        <f t="shared" ref="K100:K102" si="6">K99*I100</f>
        <v>1.0008964662010176</v>
      </c>
      <c r="L100" s="21"/>
      <c r="M100" s="20"/>
      <c r="N100" s="25"/>
      <c r="O100" s="19"/>
      <c r="R100" s="17"/>
      <c r="S100" s="25"/>
      <c r="T100" s="18"/>
    </row>
    <row r="101" spans="2:20" x14ac:dyDescent="0.25">
      <c r="B101" t="s">
        <v>118</v>
      </c>
      <c r="C101" s="76">
        <v>44712</v>
      </c>
      <c r="E101" s="82">
        <f t="shared" si="3"/>
        <v>8.0000000000000004E-4</v>
      </c>
      <c r="F101" s="82">
        <f t="shared" si="4"/>
        <v>5.9999999999999995E-4</v>
      </c>
      <c r="G101" s="62"/>
      <c r="H101" s="20">
        <v>1.0007628733899778</v>
      </c>
      <c r="I101" s="20">
        <v>1.0005677044771104</v>
      </c>
      <c r="J101" s="20">
        <f t="shared" si="5"/>
        <v>1.0021228294822397</v>
      </c>
      <c r="K101" s="20">
        <f t="shared" si="6"/>
        <v>1.0014646796060038</v>
      </c>
      <c r="L101" s="21"/>
      <c r="M101" s="20"/>
      <c r="N101" s="25"/>
      <c r="O101" s="19"/>
      <c r="P101" s="17"/>
      <c r="R101" s="17"/>
      <c r="S101" s="25"/>
      <c r="T101" s="18"/>
    </row>
    <row r="102" spans="2:20" x14ac:dyDescent="0.25">
      <c r="B102" t="s">
        <v>119</v>
      </c>
      <c r="C102" s="76">
        <v>44742</v>
      </c>
      <c r="E102" s="82">
        <f t="shared" si="3"/>
        <v>1E-3</v>
      </c>
      <c r="F102" s="82">
        <f t="shared" si="4"/>
        <v>8.9999999999999998E-4</v>
      </c>
      <c r="G102" s="62"/>
      <c r="H102" s="20">
        <v>1.0010419835830291</v>
      </c>
      <c r="I102" s="20">
        <v>1.0008762212767766</v>
      </c>
      <c r="J102" s="20">
        <f t="shared" si="5"/>
        <v>1.003167025018739</v>
      </c>
      <c r="K102" s="20">
        <f t="shared" si="6"/>
        <v>1.0023421842662148</v>
      </c>
      <c r="L102" s="21"/>
      <c r="M102" s="20"/>
      <c r="N102" s="25"/>
      <c r="O102" s="19"/>
      <c r="R102" s="17"/>
      <c r="S102" s="25"/>
      <c r="T102" s="18"/>
    </row>
    <row r="103" spans="2:20" ht="15.75" thickBot="1" x14ac:dyDescent="0.3">
      <c r="B103" t="s">
        <v>120</v>
      </c>
      <c r="C103" s="123">
        <v>44742</v>
      </c>
      <c r="E103" s="101">
        <f>ROUND((J103/J99)-1,4)</f>
        <v>2.3E-3</v>
      </c>
      <c r="F103" s="101">
        <f>ROUND((K103/K99)-1,4)</f>
        <v>1.8E-3</v>
      </c>
      <c r="G103" s="62"/>
      <c r="H103" s="65">
        <v>1</v>
      </c>
      <c r="I103" s="65">
        <v>1</v>
      </c>
      <c r="J103" s="65">
        <f t="shared" ref="J103:J106" si="7">J102*H103</f>
        <v>1.003167025018739</v>
      </c>
      <c r="K103" s="65">
        <f t="shared" ref="K103:K106" si="8">K102*I103</f>
        <v>1.0023421842662148</v>
      </c>
      <c r="L103" s="21"/>
      <c r="N103" s="25"/>
      <c r="O103" s="19"/>
      <c r="R103" s="17"/>
      <c r="S103" s="25"/>
      <c r="T103" s="18"/>
    </row>
    <row r="104" spans="2:20" ht="15.75" thickTop="1" x14ac:dyDescent="0.25">
      <c r="B104" t="s">
        <v>121</v>
      </c>
      <c r="C104" s="122">
        <v>44773</v>
      </c>
      <c r="E104" s="82">
        <f t="shared" ref="E104:E106" si="9">ROUND(H104-1,4)</f>
        <v>1.5E-3</v>
      </c>
      <c r="F104" s="82">
        <f t="shared" ref="F104:F106" si="10">ROUND(I104-1,4)</f>
        <v>1.4E-3</v>
      </c>
      <c r="G104" s="62"/>
      <c r="H104" s="20">
        <v>1.0015420228669858</v>
      </c>
      <c r="I104" s="20">
        <v>1.0013609229333107</v>
      </c>
      <c r="J104" s="20">
        <f t="shared" si="7"/>
        <v>1.0047139315107241</v>
      </c>
      <c r="K104" s="20">
        <f t="shared" si="8"/>
        <v>1.0037062947318074</v>
      </c>
      <c r="L104" s="21"/>
      <c r="N104" s="25"/>
      <c r="O104" s="19"/>
      <c r="P104" s="17"/>
      <c r="R104" s="17"/>
      <c r="S104" s="25"/>
      <c r="T104" s="18"/>
    </row>
    <row r="105" spans="2:20" x14ac:dyDescent="0.25">
      <c r="B105" t="s">
        <v>122</v>
      </c>
      <c r="C105" s="76">
        <v>44804</v>
      </c>
      <c r="E105" s="82">
        <f t="shared" si="9"/>
        <v>2E-3</v>
      </c>
      <c r="F105" s="82">
        <f t="shared" si="10"/>
        <v>1.8E-3</v>
      </c>
      <c r="G105" s="62"/>
      <c r="H105" s="20">
        <v>1.0020268989609995</v>
      </c>
      <c r="I105" s="20">
        <v>1.001848154078135</v>
      </c>
      <c r="J105" s="20">
        <f t="shared" si="7"/>
        <v>1.0067503851346049</v>
      </c>
      <c r="K105" s="20">
        <f t="shared" si="8"/>
        <v>1.0055612986136657</v>
      </c>
      <c r="L105" s="21"/>
      <c r="N105" s="25"/>
      <c r="O105" s="19"/>
      <c r="R105" s="17"/>
      <c r="S105" s="25"/>
      <c r="T105" s="18"/>
    </row>
    <row r="106" spans="2:20" x14ac:dyDescent="0.25">
      <c r="B106" t="s">
        <v>123</v>
      </c>
      <c r="C106" s="76">
        <v>44834</v>
      </c>
      <c r="E106" s="82">
        <f t="shared" si="9"/>
        <v>2.3999999999999998E-3</v>
      </c>
      <c r="F106" s="82">
        <f t="shared" si="10"/>
        <v>2.0999999999999999E-3</v>
      </c>
      <c r="G106" s="62"/>
      <c r="H106" s="20">
        <v>1.0023787833488409</v>
      </c>
      <c r="I106" s="20">
        <v>1.0021396309691166</v>
      </c>
      <c r="J106" s="20">
        <f t="shared" si="7"/>
        <v>1.0091452261872023</v>
      </c>
      <c r="K106" s="20">
        <f t="shared" si="8"/>
        <v>1.0077128287095247</v>
      </c>
      <c r="L106" s="21"/>
      <c r="N106" s="25"/>
      <c r="O106" s="19"/>
      <c r="R106" s="17"/>
      <c r="S106" s="25"/>
      <c r="T106" s="18"/>
    </row>
    <row r="107" spans="2:20" ht="15.75" thickBot="1" x14ac:dyDescent="0.3">
      <c r="B107" t="s">
        <v>124</v>
      </c>
      <c r="C107" s="123">
        <f>C106</f>
        <v>44834</v>
      </c>
      <c r="E107" s="101">
        <f>ROUND((J107/J103)-1,4)</f>
        <v>6.0000000000000001E-3</v>
      </c>
      <c r="F107" s="101">
        <f>ROUND((K107/K103)-1,4)</f>
        <v>5.4000000000000003E-3</v>
      </c>
      <c r="G107" s="62"/>
      <c r="H107" s="65">
        <v>1</v>
      </c>
      <c r="I107" s="65">
        <v>1</v>
      </c>
      <c r="J107" s="65">
        <f t="shared" ref="J107" si="11">J106*H107</f>
        <v>1.0091452261872023</v>
      </c>
      <c r="K107" s="65">
        <f t="shared" ref="K107" si="12">K106*I107</f>
        <v>1.0077128287095247</v>
      </c>
      <c r="L107" s="21"/>
      <c r="N107" s="25"/>
      <c r="O107" s="19"/>
      <c r="P107" s="17"/>
      <c r="R107" s="17"/>
      <c r="S107" s="25"/>
      <c r="T107" s="18"/>
    </row>
    <row r="108" spans="2:20" ht="15.75" thickTop="1" x14ac:dyDescent="0.25">
      <c r="B108" t="s">
        <v>125</v>
      </c>
      <c r="C108" s="122"/>
      <c r="E108" s="100"/>
      <c r="F108" s="100"/>
      <c r="G108" s="62"/>
      <c r="H108" s="20"/>
      <c r="I108" s="20"/>
      <c r="J108" s="20"/>
      <c r="K108" s="20"/>
    </row>
    <row r="109" spans="2:20" x14ac:dyDescent="0.25">
      <c r="B109" t="s">
        <v>126</v>
      </c>
      <c r="C109" s="76"/>
      <c r="E109" s="82"/>
      <c r="F109" s="82"/>
      <c r="G109" s="62"/>
      <c r="H109" s="20"/>
      <c r="I109" s="20"/>
      <c r="J109" s="20"/>
      <c r="K109" s="20"/>
    </row>
    <row r="110" spans="2:20" x14ac:dyDescent="0.25">
      <c r="B110" t="s">
        <v>127</v>
      </c>
      <c r="C110" s="76"/>
      <c r="E110" s="82"/>
      <c r="F110" s="82"/>
      <c r="G110" s="62"/>
      <c r="H110" s="20"/>
      <c r="I110" s="20"/>
      <c r="J110" s="20"/>
      <c r="K110" s="20"/>
    </row>
    <row r="111" spans="2:20" ht="15.75" thickBot="1" x14ac:dyDescent="0.3">
      <c r="B111" t="s">
        <v>128</v>
      </c>
      <c r="C111" s="123"/>
      <c r="E111" s="101"/>
      <c r="F111" s="101"/>
      <c r="G111" s="62"/>
      <c r="H111" s="65">
        <v>1</v>
      </c>
      <c r="I111" s="65">
        <v>1</v>
      </c>
      <c r="J111" s="65">
        <f t="shared" ref="J111:K112" si="13">J110*H111</f>
        <v>0</v>
      </c>
      <c r="K111" s="65">
        <f t="shared" si="13"/>
        <v>0</v>
      </c>
    </row>
    <row r="112" spans="2:20" ht="15.75" thickTop="1" x14ac:dyDescent="0.25">
      <c r="B112" t="s">
        <v>129</v>
      </c>
      <c r="C112" s="122"/>
      <c r="E112" s="82"/>
      <c r="F112" s="82"/>
      <c r="G112" s="62"/>
      <c r="H112" s="65">
        <v>1</v>
      </c>
      <c r="I112" s="65">
        <v>1</v>
      </c>
      <c r="J112" s="65">
        <f t="shared" si="13"/>
        <v>0</v>
      </c>
      <c r="K112" s="65">
        <f t="shared" si="13"/>
        <v>0</v>
      </c>
    </row>
    <row r="114" spans="2:8" x14ac:dyDescent="0.25">
      <c r="B114" s="1" t="s">
        <v>133</v>
      </c>
    </row>
    <row r="115" spans="2:8" x14ac:dyDescent="0.25">
      <c r="B115" s="1" t="s">
        <v>134</v>
      </c>
      <c r="E115" s="25"/>
      <c r="F115" s="25"/>
      <c r="G115" s="17"/>
      <c r="H115" s="17"/>
    </row>
    <row r="116" spans="2:8" x14ac:dyDescent="0.25">
      <c r="B116" s="1" t="s">
        <v>135</v>
      </c>
      <c r="E116" s="25"/>
      <c r="F116" s="25"/>
      <c r="G116" s="17"/>
      <c r="H116" s="17"/>
    </row>
    <row r="117" spans="2:8" x14ac:dyDescent="0.25">
      <c r="B117" s="1"/>
      <c r="E117" s="25"/>
      <c r="F117" s="25"/>
      <c r="G117" s="17"/>
      <c r="H117" s="17"/>
    </row>
    <row r="118" spans="2:8" x14ac:dyDescent="0.25">
      <c r="B118" s="1" t="s">
        <v>136</v>
      </c>
      <c r="E118" s="25"/>
      <c r="F118" s="25"/>
      <c r="G118" s="17"/>
      <c r="H118" s="17"/>
    </row>
    <row r="119" spans="2:8" x14ac:dyDescent="0.25">
      <c r="B119" s="1" t="s">
        <v>137</v>
      </c>
      <c r="E119" s="25"/>
      <c r="F119" s="25"/>
      <c r="G119" s="17"/>
      <c r="H119" s="17"/>
    </row>
    <row r="120" spans="2:8" x14ac:dyDescent="0.25">
      <c r="B120" s="1" t="s">
        <v>138</v>
      </c>
      <c r="E120" s="25"/>
      <c r="F120" s="25"/>
      <c r="G120" s="17"/>
      <c r="H120" s="17"/>
    </row>
    <row r="121" spans="2:8" x14ac:dyDescent="0.25">
      <c r="B121" s="1" t="s">
        <v>139</v>
      </c>
      <c r="E121" s="25"/>
      <c r="F121" s="25"/>
      <c r="G121" s="17"/>
      <c r="H121" s="17"/>
    </row>
    <row r="122" spans="2:8" x14ac:dyDescent="0.25">
      <c r="B122" s="1" t="s">
        <v>140</v>
      </c>
      <c r="E122" s="25"/>
      <c r="F122" s="25"/>
      <c r="G122" s="17"/>
      <c r="H122" s="17"/>
    </row>
    <row r="123" spans="2:8" x14ac:dyDescent="0.25">
      <c r="E123" s="25"/>
      <c r="F123" s="25"/>
      <c r="G123" s="17"/>
      <c r="H123" s="17"/>
    </row>
    <row r="124" spans="2:8" x14ac:dyDescent="0.25">
      <c r="E124" s="25"/>
      <c r="F124" s="25"/>
      <c r="G124" s="17"/>
      <c r="H124" s="17"/>
    </row>
    <row r="125" spans="2:8" x14ac:dyDescent="0.25">
      <c r="E125" s="25"/>
      <c r="F125" s="25"/>
      <c r="G125" s="17"/>
      <c r="H125" s="17"/>
    </row>
    <row r="126" spans="2:8" x14ac:dyDescent="0.25">
      <c r="E126" s="25"/>
      <c r="F126" s="25"/>
      <c r="G126" s="17"/>
      <c r="H126" s="17"/>
    </row>
    <row r="127" spans="2:8" x14ac:dyDescent="0.25">
      <c r="E127" s="25"/>
      <c r="F127" s="25"/>
      <c r="G127" s="17"/>
      <c r="H127" s="17"/>
    </row>
    <row r="128" spans="2:8" x14ac:dyDescent="0.25">
      <c r="E128" s="25"/>
      <c r="F128" s="25"/>
      <c r="G128" s="17"/>
      <c r="H128" s="17"/>
    </row>
    <row r="129" spans="5:8" x14ac:dyDescent="0.25">
      <c r="E129" s="25"/>
      <c r="F129" s="25"/>
      <c r="G129" s="17"/>
      <c r="H129" s="17"/>
    </row>
    <row r="130" spans="5:8" x14ac:dyDescent="0.25">
      <c r="E130" s="25"/>
      <c r="F130" s="25"/>
      <c r="G130" s="17"/>
      <c r="H130" s="17"/>
    </row>
    <row r="131" spans="5:8" x14ac:dyDescent="0.25">
      <c r="E131" s="25"/>
      <c r="F131" s="25"/>
      <c r="G131" s="17"/>
      <c r="H131" s="17"/>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topLeftCell="A78" workbookViewId="0">
      <selection activeCell="C104" sqref="C104:K107"/>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157</v>
      </c>
      <c r="B1" s="7" t="s">
        <v>34</v>
      </c>
    </row>
    <row r="2" spans="1:3" x14ac:dyDescent="0.25">
      <c r="B2" s="1" t="s">
        <v>50</v>
      </c>
    </row>
    <row r="4" spans="1:3" x14ac:dyDescent="0.25">
      <c r="B4" s="5" t="s">
        <v>51</v>
      </c>
    </row>
    <row r="5" spans="1:3" x14ac:dyDescent="0.25">
      <c r="B5" s="5"/>
    </row>
    <row r="6" spans="1:3" x14ac:dyDescent="0.25">
      <c r="B6" s="10" t="s">
        <v>66</v>
      </c>
      <c r="C6" s="37" t="s">
        <v>156</v>
      </c>
    </row>
    <row r="7" spans="1:3" x14ac:dyDescent="0.25">
      <c r="B7" s="10" t="s">
        <v>35</v>
      </c>
      <c r="C7" s="37" t="s">
        <v>157</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78">
        <f>'Items B and C'!O10</f>
        <v>808921000</v>
      </c>
      <c r="E35" s="1" t="s">
        <v>48</v>
      </c>
    </row>
    <row r="36" spans="2:5" x14ac:dyDescent="0.25">
      <c r="B36" t="s">
        <v>70</v>
      </c>
      <c r="C36" s="78">
        <f>'Items B and C'!P10</f>
        <v>793695000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8" x14ac:dyDescent="0.25">
      <c r="C49" s="16"/>
    </row>
    <row r="50" spans="2:8" x14ac:dyDescent="0.25">
      <c r="B50" t="s">
        <v>61</v>
      </c>
      <c r="C50" s="44" t="s">
        <v>153</v>
      </c>
    </row>
    <row r="51" spans="2:8" x14ac:dyDescent="0.25">
      <c r="B51" t="s">
        <v>73</v>
      </c>
      <c r="C51" s="11"/>
    </row>
    <row r="54" spans="2:8" x14ac:dyDescent="0.25">
      <c r="B54" t="s">
        <v>74</v>
      </c>
    </row>
    <row r="55" spans="2:8" x14ac:dyDescent="0.25">
      <c r="B55" t="s">
        <v>75</v>
      </c>
    </row>
    <row r="56" spans="2:8" x14ac:dyDescent="0.25">
      <c r="B56" t="s">
        <v>76</v>
      </c>
    </row>
    <row r="57" spans="2:8" x14ac:dyDescent="0.25">
      <c r="B57" t="s">
        <v>77</v>
      </c>
    </row>
    <row r="59" spans="2:8" x14ac:dyDescent="0.25">
      <c r="C59" t="s">
        <v>80</v>
      </c>
      <c r="E59" t="s">
        <v>81</v>
      </c>
      <c r="F59" t="s">
        <v>82</v>
      </c>
      <c r="G59" t="s">
        <v>83</v>
      </c>
    </row>
    <row r="60" spans="2:8" x14ac:dyDescent="0.25">
      <c r="B60" t="s">
        <v>78</v>
      </c>
      <c r="C60" s="80">
        <f>'Items B and C'!AB10</f>
        <v>98585000</v>
      </c>
      <c r="D60" s="66"/>
      <c r="E60" s="80">
        <f>'Items B and C'!AD10</f>
        <v>710336000</v>
      </c>
      <c r="F60" s="80">
        <f>'Items B and C'!AE10</f>
        <v>0</v>
      </c>
      <c r="G60" s="80">
        <f>'Items B and C'!AF10</f>
        <v>0</v>
      </c>
      <c r="H60" s="15"/>
    </row>
    <row r="61" spans="2:8" x14ac:dyDescent="0.25">
      <c r="B61" t="s">
        <v>79</v>
      </c>
      <c r="C61" s="80">
        <f>'Items B and C'!AG10</f>
        <v>93000</v>
      </c>
      <c r="D61" s="66"/>
      <c r="E61" s="80">
        <f>'Items B and C'!AI10</f>
        <v>0</v>
      </c>
      <c r="F61" s="80">
        <f>'Items B and C'!AJ10</f>
        <v>0</v>
      </c>
      <c r="G61" s="80">
        <f>'Items B and C'!AK10</f>
        <v>15133000</v>
      </c>
    </row>
    <row r="64" spans="2:8" x14ac:dyDescent="0.25">
      <c r="B64" t="s">
        <v>88</v>
      </c>
      <c r="E64" s="1" t="s">
        <v>86</v>
      </c>
    </row>
    <row r="65" spans="2:5" x14ac:dyDescent="0.25">
      <c r="B65" t="s">
        <v>85</v>
      </c>
      <c r="C65" s="83">
        <v>85</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3">
        <v>0</v>
      </c>
    </row>
    <row r="71" spans="2:5" x14ac:dyDescent="0.25">
      <c r="B71" t="s">
        <v>91</v>
      </c>
      <c r="C71" s="83">
        <v>0</v>
      </c>
    </row>
    <row r="72" spans="2:5" x14ac:dyDescent="0.25">
      <c r="B72" t="s">
        <v>92</v>
      </c>
      <c r="C72" s="83">
        <v>0</v>
      </c>
    </row>
    <row r="73" spans="2:5" x14ac:dyDescent="0.25">
      <c r="B73" t="s">
        <v>93</v>
      </c>
      <c r="C73" s="83">
        <v>13</v>
      </c>
      <c r="E73" s="1" t="s">
        <v>103</v>
      </c>
    </row>
    <row r="74" spans="2:5" x14ac:dyDescent="0.25">
      <c r="B74" t="s">
        <v>94</v>
      </c>
      <c r="C74" s="83">
        <v>0</v>
      </c>
      <c r="E74" s="1" t="s">
        <v>104</v>
      </c>
    </row>
    <row r="75" spans="2:5" x14ac:dyDescent="0.25">
      <c r="B75" t="s">
        <v>95</v>
      </c>
      <c r="C75" s="83">
        <v>22</v>
      </c>
      <c r="E75" s="1" t="s">
        <v>105</v>
      </c>
    </row>
    <row r="76" spans="2:5" x14ac:dyDescent="0.25">
      <c r="B76" t="s">
        <v>96</v>
      </c>
      <c r="C76" s="83">
        <v>65</v>
      </c>
      <c r="E76" s="1" t="s">
        <v>106</v>
      </c>
    </row>
    <row r="77" spans="2:5" x14ac:dyDescent="0.25">
      <c r="B77" t="s">
        <v>97</v>
      </c>
      <c r="C77" s="83">
        <v>0</v>
      </c>
    </row>
    <row r="78" spans="2:5" x14ac:dyDescent="0.25">
      <c r="B78" t="s">
        <v>98</v>
      </c>
      <c r="C78" s="83">
        <v>0</v>
      </c>
    </row>
    <row r="79" spans="2:5" x14ac:dyDescent="0.25">
      <c r="B79" t="s">
        <v>351</v>
      </c>
      <c r="C79" s="83">
        <v>0</v>
      </c>
    </row>
    <row r="80" spans="2:5" x14ac:dyDescent="0.25">
      <c r="B80" t="s">
        <v>99</v>
      </c>
      <c r="C80" s="83">
        <v>0</v>
      </c>
    </row>
    <row r="81" spans="2:20" x14ac:dyDescent="0.25">
      <c r="B81" t="s">
        <v>100</v>
      </c>
      <c r="C81" s="83">
        <v>0</v>
      </c>
    </row>
    <row r="82" spans="2:20" x14ac:dyDescent="0.25">
      <c r="B82" t="s">
        <v>102</v>
      </c>
      <c r="C82" s="83">
        <v>0</v>
      </c>
    </row>
    <row r="83" spans="2:20" x14ac:dyDescent="0.25">
      <c r="B83" t="s">
        <v>155</v>
      </c>
      <c r="C83" s="83">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O95" s="19"/>
    </row>
    <row r="96" spans="2:20" x14ac:dyDescent="0.25">
      <c r="B96" t="s">
        <v>113</v>
      </c>
      <c r="C96" s="76">
        <v>44592</v>
      </c>
      <c r="E96" s="82">
        <f t="shared" ref="E96:F98" si="0">ROUND(H96-1,4)</f>
        <v>5.9999999999999995E-4</v>
      </c>
      <c r="F96" s="82">
        <f t="shared" si="0"/>
        <v>4.0000000000000002E-4</v>
      </c>
      <c r="H96" s="20">
        <v>1.0006180799088134</v>
      </c>
      <c r="I96" s="20">
        <v>1.0003593832617996</v>
      </c>
      <c r="J96" s="20">
        <f>J95*H96</f>
        <v>1.0006180799088134</v>
      </c>
      <c r="K96" s="20">
        <f t="shared" ref="K96:K99" si="1">K95*I96</f>
        <v>1.0003593832617996</v>
      </c>
      <c r="L96" s="21"/>
      <c r="N96" s="25"/>
      <c r="O96" s="19"/>
      <c r="P96" s="17"/>
      <c r="R96" s="17"/>
      <c r="S96" s="25"/>
      <c r="T96" s="18"/>
    </row>
    <row r="97" spans="2:20" x14ac:dyDescent="0.25">
      <c r="B97" t="s">
        <v>114</v>
      </c>
      <c r="C97" s="76">
        <v>44620</v>
      </c>
      <c r="E97" s="82">
        <f t="shared" si="0"/>
        <v>5.9999999999999995E-4</v>
      </c>
      <c r="F97" s="82">
        <f t="shared" si="0"/>
        <v>2.9999999999999997E-4</v>
      </c>
      <c r="G97" s="62"/>
      <c r="H97" s="20">
        <v>1.0005642195679127</v>
      </c>
      <c r="I97" s="20">
        <v>1.0003288900799592</v>
      </c>
      <c r="J97" s="20">
        <f t="shared" ref="J97:J99" si="2">J96*H97</f>
        <v>1.0011826482095052</v>
      </c>
      <c r="K97" s="20">
        <f t="shared" si="1"/>
        <v>1.0006883915393485</v>
      </c>
      <c r="L97" s="21"/>
      <c r="N97" s="25"/>
      <c r="O97" s="19"/>
      <c r="P97" s="17"/>
      <c r="R97" s="17"/>
      <c r="S97" s="25"/>
      <c r="T97" s="18"/>
    </row>
    <row r="98" spans="2:20" x14ac:dyDescent="0.25">
      <c r="B98" t="s">
        <v>115</v>
      </c>
      <c r="C98" s="76">
        <v>44651</v>
      </c>
      <c r="E98" s="82">
        <f t="shared" si="0"/>
        <v>6.9999999999999999E-4</v>
      </c>
      <c r="F98" s="82">
        <f t="shared" si="0"/>
        <v>5.0000000000000001E-4</v>
      </c>
      <c r="G98" s="62"/>
      <c r="H98" s="20">
        <v>1.0007236598825089</v>
      </c>
      <c r="I98" s="20">
        <v>1.0004811289200457</v>
      </c>
      <c r="J98" s="20">
        <f t="shared" si="2"/>
        <v>1.0019071639270785</v>
      </c>
      <c r="K98" s="20">
        <f t="shared" si="1"/>
        <v>1.001169851664472</v>
      </c>
      <c r="L98" s="21"/>
      <c r="N98" s="25"/>
      <c r="O98" s="19"/>
      <c r="P98" s="17"/>
      <c r="R98" s="17"/>
      <c r="S98" s="25"/>
      <c r="T98" s="18"/>
    </row>
    <row r="99" spans="2:20" ht="15.75" thickBot="1" x14ac:dyDescent="0.3">
      <c r="B99" t="s">
        <v>116</v>
      </c>
      <c r="C99" s="123">
        <v>44651</v>
      </c>
      <c r="E99" s="101">
        <f>ROUND((J99/J95)-1,4)</f>
        <v>1.9E-3</v>
      </c>
      <c r="F99" s="101">
        <f>ROUND((K99/K95)-1,4)</f>
        <v>1.1999999999999999E-3</v>
      </c>
      <c r="G99" s="62"/>
      <c r="H99" s="65">
        <v>1</v>
      </c>
      <c r="I99" s="65">
        <v>1</v>
      </c>
      <c r="J99" s="65">
        <f t="shared" si="2"/>
        <v>1.0019071639270785</v>
      </c>
      <c r="K99" s="65">
        <f t="shared" si="1"/>
        <v>1.001169851664472</v>
      </c>
      <c r="L99" s="21"/>
      <c r="N99" s="25"/>
      <c r="O99" s="19"/>
      <c r="R99" s="17"/>
      <c r="S99" s="25"/>
      <c r="T99" s="18"/>
    </row>
    <row r="100" spans="2:20" ht="15.75" thickTop="1" x14ac:dyDescent="0.25">
      <c r="B100" t="s">
        <v>117</v>
      </c>
      <c r="C100" s="122">
        <v>44681</v>
      </c>
      <c r="E100" s="82">
        <f t="shared" ref="E100:E102" si="3">ROUND(H100-1,4)</f>
        <v>8.0000000000000004E-4</v>
      </c>
      <c r="F100" s="82">
        <f t="shared" ref="F100:F102" si="4">ROUND(I100-1,4)</f>
        <v>5.9999999999999995E-4</v>
      </c>
      <c r="G100" s="62"/>
      <c r="H100" s="20">
        <v>1.0008329562116798</v>
      </c>
      <c r="I100" s="20">
        <v>1.0006188926262085</v>
      </c>
      <c r="J100" s="20">
        <f>J99*H100</f>
        <v>1.0027417087227979</v>
      </c>
      <c r="K100" s="20">
        <f t="shared" ref="K100:K107" si="5">K99*I100</f>
        <v>1.0017894683032496</v>
      </c>
      <c r="L100" s="21"/>
      <c r="N100" s="25"/>
      <c r="O100" s="19"/>
      <c r="R100" s="17"/>
      <c r="S100" s="25"/>
      <c r="T100" s="18"/>
    </row>
    <row r="101" spans="2:20" x14ac:dyDescent="0.25">
      <c r="B101" t="s">
        <v>118</v>
      </c>
      <c r="C101" s="76">
        <v>44712</v>
      </c>
      <c r="E101" s="82">
        <f t="shared" si="3"/>
        <v>1.1999999999999999E-3</v>
      </c>
      <c r="F101" s="82">
        <f t="shared" si="4"/>
        <v>8.9999999999999998E-4</v>
      </c>
      <c r="G101" s="62"/>
      <c r="H101" s="20">
        <v>1.0011864699885997</v>
      </c>
      <c r="I101" s="20">
        <v>1.0009009008578551</v>
      </c>
      <c r="J101" s="20">
        <f t="shared" ref="J101:J107" si="6">J100*H101</f>
        <v>1.0039314316665147</v>
      </c>
      <c r="K101" s="20">
        <f t="shared" si="5"/>
        <v>1.0026919812946342</v>
      </c>
      <c r="L101" s="21"/>
      <c r="N101" s="25"/>
      <c r="O101" s="19"/>
      <c r="P101" s="17"/>
      <c r="R101" s="17"/>
      <c r="S101" s="25"/>
      <c r="T101" s="18"/>
    </row>
    <row r="102" spans="2:20" x14ac:dyDescent="0.25">
      <c r="B102" t="s">
        <v>119</v>
      </c>
      <c r="C102" s="76">
        <v>44742</v>
      </c>
      <c r="E102" s="82">
        <f t="shared" si="3"/>
        <v>1.4E-3</v>
      </c>
      <c r="F102" s="82">
        <f t="shared" si="4"/>
        <v>1.1999999999999999E-3</v>
      </c>
      <c r="G102" s="62"/>
      <c r="H102" s="20">
        <v>1.0014166334765973</v>
      </c>
      <c r="I102" s="20">
        <v>1.0012025872566914</v>
      </c>
      <c r="J102" s="20">
        <f t="shared" si="6"/>
        <v>1.0053536345408216</v>
      </c>
      <c r="K102" s="20">
        <f t="shared" si="5"/>
        <v>1.0038978058937258</v>
      </c>
      <c r="L102" s="21"/>
      <c r="N102" s="25"/>
      <c r="O102" s="19"/>
      <c r="R102" s="17"/>
      <c r="S102" s="25"/>
      <c r="T102" s="18"/>
    </row>
    <row r="103" spans="2:20" ht="15.75" thickBot="1" x14ac:dyDescent="0.3">
      <c r="B103" t="s">
        <v>120</v>
      </c>
      <c r="C103" s="123">
        <v>44742</v>
      </c>
      <c r="E103" s="101">
        <f>ROUND((J103/J99)-1,4)</f>
        <v>3.3999999999999998E-3</v>
      </c>
      <c r="F103" s="101">
        <f>ROUND((K103/K99)-1,4)</f>
        <v>2.7000000000000001E-3</v>
      </c>
      <c r="G103" s="62"/>
      <c r="H103" s="65">
        <v>1</v>
      </c>
      <c r="I103" s="65">
        <v>1</v>
      </c>
      <c r="J103" s="65">
        <f t="shared" si="6"/>
        <v>1.0053536345408216</v>
      </c>
      <c r="K103" s="65">
        <f t="shared" si="5"/>
        <v>1.0038978058937258</v>
      </c>
      <c r="L103" s="21"/>
      <c r="N103" s="25"/>
      <c r="O103" s="19"/>
      <c r="R103" s="17"/>
      <c r="S103" s="25"/>
      <c r="T103" s="18"/>
    </row>
    <row r="104" spans="2:20" ht="15.75" thickTop="1" x14ac:dyDescent="0.25">
      <c r="B104" t="s">
        <v>121</v>
      </c>
      <c r="C104" s="122">
        <v>44773</v>
      </c>
      <c r="E104" s="82">
        <f t="shared" ref="E104:F106" si="7">ROUND(H104-1,4)</f>
        <v>1.9E-3</v>
      </c>
      <c r="F104" s="82">
        <f t="shared" si="7"/>
        <v>1.6999999999999999E-3</v>
      </c>
      <c r="G104" s="62"/>
      <c r="H104" s="20">
        <v>1.0019440895302905</v>
      </c>
      <c r="I104" s="20">
        <v>1.0017023215717507</v>
      </c>
      <c r="J104" s="20">
        <f t="shared" si="6"/>
        <v>1.0073081320159718</v>
      </c>
      <c r="K104" s="20">
        <f t="shared" si="5"/>
        <v>1.0056067627845318</v>
      </c>
      <c r="L104" s="21"/>
      <c r="N104" s="25"/>
      <c r="O104" s="19"/>
      <c r="P104" s="17"/>
      <c r="R104" s="17"/>
      <c r="S104" s="25"/>
      <c r="T104" s="18"/>
    </row>
    <row r="105" spans="2:20" x14ac:dyDescent="0.25">
      <c r="B105" t="s">
        <v>122</v>
      </c>
      <c r="C105" s="76">
        <v>44804</v>
      </c>
      <c r="E105" s="82">
        <f t="shared" si="7"/>
        <v>2.5000000000000001E-3</v>
      </c>
      <c r="F105" s="82">
        <f t="shared" si="7"/>
        <v>2.2000000000000001E-3</v>
      </c>
      <c r="G105" s="62"/>
      <c r="H105" s="20">
        <v>1.0024685576043448</v>
      </c>
      <c r="I105" s="20">
        <v>1.002209188150377</v>
      </c>
      <c r="J105" s="20">
        <f t="shared" si="6"/>
        <v>1.0097947301651782</v>
      </c>
      <c r="K105" s="20">
        <f t="shared" si="5"/>
        <v>1.0078283373288144</v>
      </c>
      <c r="L105" s="21"/>
      <c r="N105" s="25"/>
      <c r="O105" s="19"/>
      <c r="R105" s="17"/>
      <c r="S105" s="25"/>
      <c r="T105" s="18"/>
    </row>
    <row r="106" spans="2:20" x14ac:dyDescent="0.25">
      <c r="B106" t="s">
        <v>123</v>
      </c>
      <c r="C106" s="76">
        <v>44834</v>
      </c>
      <c r="E106" s="82">
        <f t="shared" si="7"/>
        <v>2.7000000000000001E-3</v>
      </c>
      <c r="F106" s="82">
        <f t="shared" si="7"/>
        <v>2.5000000000000001E-3</v>
      </c>
      <c r="G106" s="62"/>
      <c r="H106" s="20">
        <v>1.0026650995666058</v>
      </c>
      <c r="I106" s="20">
        <v>1.0024641034913362</v>
      </c>
      <c r="J106" s="20">
        <f t="shared" si="6"/>
        <v>1.0124859336629022</v>
      </c>
      <c r="K106" s="20">
        <f t="shared" si="5"/>
        <v>1.0103117306534939</v>
      </c>
      <c r="L106" s="21"/>
      <c r="N106" s="25"/>
      <c r="O106" s="19"/>
      <c r="R106" s="17"/>
      <c r="S106" s="25"/>
      <c r="T106" s="18"/>
    </row>
    <row r="107" spans="2:20" ht="15.75" thickBot="1" x14ac:dyDescent="0.3">
      <c r="B107" t="s">
        <v>124</v>
      </c>
      <c r="C107" s="123">
        <f>C106</f>
        <v>44834</v>
      </c>
      <c r="E107" s="101">
        <f>ROUND((J107/J103)-1,4)</f>
        <v>7.1000000000000004E-3</v>
      </c>
      <c r="F107" s="101">
        <f>ROUND((K107/K103)-1,4)</f>
        <v>6.4000000000000003E-3</v>
      </c>
      <c r="G107" s="62"/>
      <c r="H107" s="65">
        <v>1</v>
      </c>
      <c r="I107" s="65">
        <v>1</v>
      </c>
      <c r="J107" s="65">
        <f t="shared" si="6"/>
        <v>1.0124859336629022</v>
      </c>
      <c r="K107" s="65">
        <f t="shared" si="5"/>
        <v>1.0103117306534939</v>
      </c>
      <c r="L107" s="21"/>
      <c r="N107" s="25"/>
      <c r="O107" s="19"/>
      <c r="P107" s="17"/>
      <c r="R107" s="17"/>
      <c r="S107" s="25"/>
      <c r="T107" s="18"/>
    </row>
    <row r="108" spans="2:20" ht="15.75" thickTop="1" x14ac:dyDescent="0.25">
      <c r="B108" t="s">
        <v>125</v>
      </c>
      <c r="C108" s="122"/>
      <c r="E108" s="100"/>
      <c r="F108" s="100"/>
      <c r="G108" s="62"/>
      <c r="H108" s="20"/>
      <c r="I108" s="20"/>
      <c r="J108" s="20"/>
      <c r="K108" s="20"/>
    </row>
    <row r="109" spans="2:20" x14ac:dyDescent="0.25">
      <c r="B109" t="s">
        <v>126</v>
      </c>
      <c r="C109" s="76"/>
      <c r="E109" s="82"/>
      <c r="F109" s="82"/>
      <c r="G109" s="62"/>
      <c r="H109" s="20"/>
      <c r="I109" s="20"/>
      <c r="J109" s="20"/>
      <c r="K109" s="20"/>
    </row>
    <row r="110" spans="2:20" x14ac:dyDescent="0.25">
      <c r="B110" t="s">
        <v>127</v>
      </c>
      <c r="C110" s="76"/>
      <c r="E110" s="82"/>
      <c r="F110" s="82"/>
      <c r="G110" s="62"/>
      <c r="H110" s="20"/>
      <c r="I110" s="20"/>
      <c r="J110" s="20"/>
      <c r="K110" s="20"/>
    </row>
    <row r="111" spans="2:20" ht="15.75" thickBot="1" x14ac:dyDescent="0.3">
      <c r="B111" t="s">
        <v>128</v>
      </c>
      <c r="C111" s="123"/>
      <c r="E111" s="101"/>
      <c r="F111" s="101"/>
      <c r="G111" s="62"/>
      <c r="H111" s="65">
        <v>1</v>
      </c>
      <c r="I111" s="65">
        <v>1</v>
      </c>
      <c r="J111" s="65">
        <f t="shared" ref="J111:K112" si="8">J110*H111</f>
        <v>0</v>
      </c>
      <c r="K111" s="65">
        <f t="shared" si="8"/>
        <v>0</v>
      </c>
    </row>
    <row r="112" spans="2:20" ht="15.75" thickTop="1" x14ac:dyDescent="0.25">
      <c r="B112" t="s">
        <v>129</v>
      </c>
      <c r="C112" s="122"/>
      <c r="E112" s="82"/>
      <c r="F112" s="82"/>
      <c r="G112" s="62"/>
      <c r="H112" s="65">
        <v>1</v>
      </c>
      <c r="I112" s="65">
        <v>1</v>
      </c>
      <c r="J112" s="65">
        <f t="shared" si="8"/>
        <v>0</v>
      </c>
      <c r="K112" s="65">
        <f t="shared" si="8"/>
        <v>0</v>
      </c>
    </row>
    <row r="113" spans="6:8" x14ac:dyDescent="0.25">
      <c r="F113" s="17"/>
      <c r="H113" s="1"/>
    </row>
    <row r="114" spans="6:8" x14ac:dyDescent="0.25">
      <c r="H114" s="1" t="s">
        <v>136</v>
      </c>
    </row>
    <row r="115" spans="6:8" x14ac:dyDescent="0.25">
      <c r="H115" s="1" t="s">
        <v>137</v>
      </c>
    </row>
    <row r="116" spans="6:8" x14ac:dyDescent="0.25">
      <c r="H116" s="1" t="s">
        <v>138</v>
      </c>
    </row>
    <row r="117" spans="6:8" x14ac:dyDescent="0.25">
      <c r="H117" s="1" t="s">
        <v>139</v>
      </c>
    </row>
    <row r="118" spans="6:8" x14ac:dyDescent="0.25">
      <c r="H118" s="1" t="s">
        <v>140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topLeftCell="A84" workbookViewId="0">
      <selection activeCell="C104" sqref="C104:K107"/>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396</v>
      </c>
      <c r="B1" s="7" t="s">
        <v>34</v>
      </c>
    </row>
    <row r="2" spans="1:3" x14ac:dyDescent="0.25">
      <c r="B2" s="1" t="s">
        <v>50</v>
      </c>
    </row>
    <row r="4" spans="1:3" x14ac:dyDescent="0.25">
      <c r="B4" s="5" t="s">
        <v>51</v>
      </c>
    </row>
    <row r="5" spans="1:3" x14ac:dyDescent="0.25">
      <c r="B5" s="5"/>
    </row>
    <row r="6" spans="1:3" x14ac:dyDescent="0.25">
      <c r="B6" s="10" t="s">
        <v>66</v>
      </c>
      <c r="C6" s="37" t="s">
        <v>159</v>
      </c>
    </row>
    <row r="7" spans="1:3" x14ac:dyDescent="0.25">
      <c r="B7" s="10" t="s">
        <v>35</v>
      </c>
      <c r="C7" s="44" t="s">
        <v>396</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83">
        <f>'Items B and C'!O11</f>
        <v>73813000</v>
      </c>
      <c r="E35" s="1" t="s">
        <v>48</v>
      </c>
    </row>
    <row r="36" spans="2:5" x14ac:dyDescent="0.25">
      <c r="B36" t="s">
        <v>70</v>
      </c>
      <c r="C36" s="83">
        <f>'Items B and C'!P11</f>
        <v>72397000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7" x14ac:dyDescent="0.25">
      <c r="C49" s="16"/>
    </row>
    <row r="50" spans="2:7" x14ac:dyDescent="0.25">
      <c r="B50" t="s">
        <v>61</v>
      </c>
      <c r="C50" s="44" t="s">
        <v>153</v>
      </c>
    </row>
    <row r="51" spans="2:7" x14ac:dyDescent="0.25">
      <c r="B51" t="s">
        <v>73</v>
      </c>
      <c r="C51" s="11"/>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80">
        <f>'Items B and C'!AB11</f>
        <v>9040000</v>
      </c>
      <c r="D60" s="66"/>
      <c r="E60" s="80">
        <f>'Items B and C'!AD11</f>
        <v>64773000</v>
      </c>
      <c r="F60" s="80">
        <f>'Items B and C'!AE11</f>
        <v>0</v>
      </c>
      <c r="G60" s="80">
        <f>'Items B and C'!AF11</f>
        <v>0</v>
      </c>
    </row>
    <row r="61" spans="2:7" x14ac:dyDescent="0.25">
      <c r="B61" t="s">
        <v>79</v>
      </c>
      <c r="C61" s="80">
        <f>'Items B and C'!AG11</f>
        <v>8000</v>
      </c>
      <c r="D61" s="66"/>
      <c r="E61" s="80">
        <f>'Items B and C'!AI11</f>
        <v>0</v>
      </c>
      <c r="F61" s="80">
        <f>'Items B and C'!AJ11</f>
        <v>0</v>
      </c>
      <c r="G61" s="80">
        <f>'Items B and C'!AK11</f>
        <v>1407000</v>
      </c>
    </row>
    <row r="64" spans="2:7" x14ac:dyDescent="0.25">
      <c r="B64" t="s">
        <v>88</v>
      </c>
      <c r="E64" s="1" t="s">
        <v>86</v>
      </c>
    </row>
    <row r="65" spans="2:5" x14ac:dyDescent="0.25">
      <c r="B65" t="s">
        <v>85</v>
      </c>
      <c r="C65" s="83">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3">
        <v>0</v>
      </c>
    </row>
    <row r="71" spans="2:5" x14ac:dyDescent="0.25">
      <c r="B71" t="s">
        <v>91</v>
      </c>
      <c r="C71" s="83">
        <v>0</v>
      </c>
    </row>
    <row r="72" spans="2:5" x14ac:dyDescent="0.25">
      <c r="B72" t="s">
        <v>92</v>
      </c>
      <c r="C72" s="83">
        <v>0</v>
      </c>
    </row>
    <row r="73" spans="2:5" x14ac:dyDescent="0.25">
      <c r="B73" t="s">
        <v>93</v>
      </c>
      <c r="C73" s="83">
        <v>0</v>
      </c>
      <c r="E73" s="1" t="s">
        <v>103</v>
      </c>
    </row>
    <row r="74" spans="2:5" x14ac:dyDescent="0.25">
      <c r="B74" t="s">
        <v>94</v>
      </c>
      <c r="C74" s="83">
        <v>0</v>
      </c>
      <c r="E74" s="1" t="s">
        <v>104</v>
      </c>
    </row>
    <row r="75" spans="2:5" x14ac:dyDescent="0.25">
      <c r="B75" t="s">
        <v>95</v>
      </c>
      <c r="C75" s="83">
        <v>0</v>
      </c>
      <c r="E75" s="1" t="s">
        <v>105</v>
      </c>
    </row>
    <row r="76" spans="2:5" x14ac:dyDescent="0.25">
      <c r="B76" t="s">
        <v>96</v>
      </c>
      <c r="C76" s="83">
        <v>100</v>
      </c>
      <c r="E76" s="1" t="s">
        <v>106</v>
      </c>
    </row>
    <row r="77" spans="2:5" x14ac:dyDescent="0.25">
      <c r="B77" t="s">
        <v>97</v>
      </c>
      <c r="C77" s="83">
        <v>0</v>
      </c>
    </row>
    <row r="78" spans="2:5" x14ac:dyDescent="0.25">
      <c r="B78" t="s">
        <v>98</v>
      </c>
      <c r="C78" s="83">
        <v>0</v>
      </c>
    </row>
    <row r="79" spans="2:5" x14ac:dyDescent="0.25">
      <c r="B79" t="s">
        <v>351</v>
      </c>
      <c r="C79" s="83">
        <v>0</v>
      </c>
    </row>
    <row r="80" spans="2:5" x14ac:dyDescent="0.25">
      <c r="B80" t="s">
        <v>99</v>
      </c>
      <c r="C80" s="83">
        <v>0</v>
      </c>
    </row>
    <row r="81" spans="2:20" x14ac:dyDescent="0.25">
      <c r="B81" t="s">
        <v>100</v>
      </c>
      <c r="C81" s="83">
        <v>0</v>
      </c>
    </row>
    <row r="82" spans="2:20" x14ac:dyDescent="0.25">
      <c r="B82" t="s">
        <v>102</v>
      </c>
      <c r="C82" s="83">
        <v>0</v>
      </c>
    </row>
    <row r="83" spans="2:20" x14ac:dyDescent="0.25">
      <c r="B83" t="s">
        <v>155</v>
      </c>
      <c r="C83" s="83">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O95" s="19"/>
    </row>
    <row r="96" spans="2:20" x14ac:dyDescent="0.25">
      <c r="B96" t="s">
        <v>113</v>
      </c>
      <c r="C96" s="76">
        <v>44592</v>
      </c>
      <c r="E96" s="82">
        <f t="shared" ref="E96:F98" si="0">ROUND(H96-1,4)</f>
        <v>5.9999999999999995E-4</v>
      </c>
      <c r="F96" s="82">
        <f t="shared" si="0"/>
        <v>2.9999999999999997E-4</v>
      </c>
      <c r="H96" s="20">
        <v>1.000607418730987</v>
      </c>
      <c r="I96" s="20">
        <v>1.000349438582516</v>
      </c>
      <c r="J96" s="20">
        <f>J95*H96</f>
        <v>1.000607418730987</v>
      </c>
      <c r="K96" s="20">
        <f t="shared" ref="K96:K107" si="1">K95*I96</f>
        <v>1.000349438582516</v>
      </c>
      <c r="L96" s="21"/>
      <c r="N96" s="25"/>
      <c r="O96" s="19"/>
      <c r="P96" s="17"/>
      <c r="R96" s="17"/>
      <c r="S96" s="25"/>
      <c r="T96" s="18"/>
    </row>
    <row r="97" spans="2:20" x14ac:dyDescent="0.25">
      <c r="B97" t="s">
        <v>114</v>
      </c>
      <c r="C97" s="76">
        <v>44620</v>
      </c>
      <c r="E97" s="82">
        <f t="shared" si="0"/>
        <v>5.9999999999999995E-4</v>
      </c>
      <c r="F97" s="82">
        <f t="shared" si="0"/>
        <v>2.9999999999999997E-4</v>
      </c>
      <c r="G97" s="62"/>
      <c r="H97" s="20">
        <v>1.0005608647217652</v>
      </c>
      <c r="I97" s="20">
        <v>1.0003288936276444</v>
      </c>
      <c r="J97" s="20">
        <f t="shared" ref="J97:J99" si="2">J96*H97</f>
        <v>1.0011686241324897</v>
      </c>
      <c r="K97" s="20">
        <f t="shared" si="1"/>
        <v>1.0006784471382835</v>
      </c>
      <c r="L97" s="21"/>
      <c r="N97" s="25"/>
      <c r="O97" s="19"/>
      <c r="P97" s="17"/>
      <c r="R97" s="17"/>
      <c r="S97" s="25"/>
      <c r="T97" s="18"/>
    </row>
    <row r="98" spans="2:20" x14ac:dyDescent="0.25">
      <c r="B98" t="s">
        <v>115</v>
      </c>
      <c r="C98" s="76">
        <v>44651</v>
      </c>
      <c r="E98" s="82">
        <f t="shared" si="0"/>
        <v>6.9999999999999999E-4</v>
      </c>
      <c r="F98" s="82">
        <f t="shared" si="0"/>
        <v>5.0000000000000001E-4</v>
      </c>
      <c r="G98" s="62"/>
      <c r="H98" s="20">
        <v>1.0007283572395416</v>
      </c>
      <c r="I98" s="20">
        <v>1.0004811307424026</v>
      </c>
      <c r="J98" s="20">
        <f t="shared" si="2"/>
        <v>1.0018978325478785</v>
      </c>
      <c r="K98" s="20">
        <f t="shared" si="1"/>
        <v>1.0011599043024615</v>
      </c>
      <c r="L98" s="21"/>
      <c r="N98" s="25"/>
      <c r="O98" s="19"/>
      <c r="P98" s="17"/>
      <c r="R98" s="17"/>
      <c r="S98" s="25"/>
      <c r="T98" s="18"/>
    </row>
    <row r="99" spans="2:20" ht="15.75" thickBot="1" x14ac:dyDescent="0.3">
      <c r="B99" t="s">
        <v>116</v>
      </c>
      <c r="C99" s="123">
        <v>44651</v>
      </c>
      <c r="E99" s="101">
        <f>ROUND((J99/J95)-1,4)</f>
        <v>1.9E-3</v>
      </c>
      <c r="F99" s="101">
        <f>ROUND((K99/K95)-1,4)</f>
        <v>1.1999999999999999E-3</v>
      </c>
      <c r="G99" s="62"/>
      <c r="H99" s="65">
        <v>1</v>
      </c>
      <c r="I99" s="65">
        <v>1</v>
      </c>
      <c r="J99" s="65">
        <f t="shared" si="2"/>
        <v>1.0018978325478785</v>
      </c>
      <c r="K99" s="65">
        <f t="shared" si="1"/>
        <v>1.0011599043024615</v>
      </c>
      <c r="L99" s="21"/>
      <c r="O99" s="19"/>
      <c r="R99" s="17"/>
      <c r="S99" s="25"/>
      <c r="T99" s="18"/>
    </row>
    <row r="100" spans="2:20" ht="15.75" thickTop="1" x14ac:dyDescent="0.25">
      <c r="B100" t="s">
        <v>117</v>
      </c>
      <c r="C100" s="122">
        <v>44681</v>
      </c>
      <c r="E100" s="82">
        <f t="shared" ref="E100:F102" si="3">ROUND(H100-1,4)</f>
        <v>8.0000000000000004E-4</v>
      </c>
      <c r="F100" s="82">
        <f t="shared" si="3"/>
        <v>5.9999999999999995E-4</v>
      </c>
      <c r="G100" s="62"/>
      <c r="H100" s="20">
        <v>1.0008421692402181</v>
      </c>
      <c r="I100" s="20">
        <v>1.000618890807137</v>
      </c>
      <c r="J100" s="20">
        <f>J99*H100</f>
        <v>1.0027416000842915</v>
      </c>
      <c r="K100" s="20">
        <f t="shared" si="1"/>
        <v>1.0017795129637084</v>
      </c>
      <c r="L100" s="21"/>
      <c r="N100" s="25"/>
      <c r="O100" s="19"/>
      <c r="R100" s="17"/>
      <c r="S100" s="25"/>
      <c r="T100" s="18"/>
    </row>
    <row r="101" spans="2:20" x14ac:dyDescent="0.25">
      <c r="B101" t="s">
        <v>118</v>
      </c>
      <c r="C101" s="76">
        <v>44712</v>
      </c>
      <c r="E101" s="82">
        <f t="shared" si="3"/>
        <v>1.1999999999999999E-3</v>
      </c>
      <c r="F101" s="82">
        <f t="shared" si="3"/>
        <v>8.9999999999999998E-4</v>
      </c>
      <c r="G101" s="62"/>
      <c r="H101" s="20">
        <v>1.0011773165793247</v>
      </c>
      <c r="I101" s="20">
        <v>1.0009009063746959</v>
      </c>
      <c r="J101" s="20">
        <f t="shared" ref="J101:J107" si="4">J100*H101</f>
        <v>1.0039221443948494</v>
      </c>
      <c r="K101" s="20">
        <f t="shared" si="1"/>
        <v>1.0026820225129771</v>
      </c>
      <c r="L101" s="21"/>
      <c r="N101" s="25"/>
      <c r="O101" s="19"/>
      <c r="P101" s="17"/>
      <c r="R101" s="17"/>
      <c r="S101" s="25"/>
      <c r="T101" s="18"/>
    </row>
    <row r="102" spans="2:20" x14ac:dyDescent="0.25">
      <c r="B102" t="s">
        <v>119</v>
      </c>
      <c r="C102" s="76">
        <v>44742</v>
      </c>
      <c r="E102" s="82">
        <f t="shared" si="3"/>
        <v>1.4E-3</v>
      </c>
      <c r="F102" s="82">
        <f t="shared" si="3"/>
        <v>1.1999999999999999E-3</v>
      </c>
      <c r="G102" s="62"/>
      <c r="H102" s="20">
        <v>1.0014164114713984</v>
      </c>
      <c r="I102" s="20">
        <v>1.0012025841263801</v>
      </c>
      <c r="J102" s="20">
        <f t="shared" si="4"/>
        <v>1.0053441112365611</v>
      </c>
      <c r="K102" s="20">
        <f t="shared" si="1"/>
        <v>1.0038878319970579</v>
      </c>
      <c r="L102" s="21"/>
      <c r="N102" s="25"/>
      <c r="O102" s="19"/>
      <c r="R102" s="17"/>
      <c r="S102" s="25"/>
      <c r="T102" s="18"/>
    </row>
    <row r="103" spans="2:20" ht="15.75" thickBot="1" x14ac:dyDescent="0.3">
      <c r="B103" t="s">
        <v>120</v>
      </c>
      <c r="C103" s="123">
        <v>44742</v>
      </c>
      <c r="E103" s="101">
        <f>ROUND((J103/J99)-1,4)</f>
        <v>3.3999999999999998E-3</v>
      </c>
      <c r="F103" s="101">
        <f>ROUND((K103/K99)-1,4)</f>
        <v>2.7000000000000001E-3</v>
      </c>
      <c r="G103" s="62"/>
      <c r="H103" s="65">
        <v>1</v>
      </c>
      <c r="I103" s="65">
        <v>1</v>
      </c>
      <c r="J103" s="65">
        <f t="shared" si="4"/>
        <v>1.0053441112365611</v>
      </c>
      <c r="K103" s="65">
        <f t="shared" si="1"/>
        <v>1.0038878319970579</v>
      </c>
      <c r="L103" s="21"/>
      <c r="O103" s="19"/>
      <c r="R103" s="17"/>
      <c r="S103" s="25"/>
      <c r="T103" s="18"/>
    </row>
    <row r="104" spans="2:20" ht="15.75" thickTop="1" x14ac:dyDescent="0.25">
      <c r="B104" t="s">
        <v>121</v>
      </c>
      <c r="C104" s="122">
        <v>44773</v>
      </c>
      <c r="E104" s="82">
        <f t="shared" ref="E104:F106" si="5">ROUND(H104-1,4)</f>
        <v>2E-3</v>
      </c>
      <c r="F104" s="82">
        <f t="shared" si="5"/>
        <v>1.6999999999999999E-3</v>
      </c>
      <c r="G104" s="62"/>
      <c r="H104" s="20">
        <v>1.0019709797362235</v>
      </c>
      <c r="I104" s="20">
        <v>1.0017133062038197</v>
      </c>
      <c r="J104" s="20">
        <f t="shared" si="4"/>
        <v>1.00732562410774</v>
      </c>
      <c r="K104" s="20">
        <f t="shared" si="1"/>
        <v>1.0056077992475576</v>
      </c>
      <c r="L104" s="21"/>
      <c r="N104" s="25"/>
      <c r="O104" s="19"/>
      <c r="P104" s="17"/>
      <c r="R104" s="17"/>
      <c r="S104" s="25"/>
      <c r="T104" s="18"/>
    </row>
    <row r="105" spans="2:20" x14ac:dyDescent="0.25">
      <c r="B105" t="s">
        <v>122</v>
      </c>
      <c r="C105" s="76">
        <v>44804</v>
      </c>
      <c r="E105" s="82">
        <f t="shared" si="5"/>
        <v>2.5000000000000001E-3</v>
      </c>
      <c r="F105" s="82">
        <f t="shared" si="5"/>
        <v>2.2000000000000001E-3</v>
      </c>
      <c r="G105" s="62"/>
      <c r="H105" s="20">
        <v>1.0024708723278237</v>
      </c>
      <c r="I105" s="20">
        <v>1.0021982020972526</v>
      </c>
      <c r="J105" s="20">
        <f t="shared" si="4"/>
        <v>1.0098145971174555</v>
      </c>
      <c r="K105" s="20">
        <f t="shared" si="1"/>
        <v>1.0078183284208773</v>
      </c>
      <c r="L105" s="21"/>
      <c r="N105" s="25"/>
      <c r="O105" s="19"/>
      <c r="R105" s="17"/>
      <c r="S105" s="25"/>
      <c r="T105" s="18"/>
    </row>
    <row r="106" spans="2:20" x14ac:dyDescent="0.25">
      <c r="B106" t="s">
        <v>123</v>
      </c>
      <c r="C106" s="76">
        <v>44834</v>
      </c>
      <c r="E106" s="82">
        <f t="shared" si="5"/>
        <v>2.7000000000000001E-3</v>
      </c>
      <c r="F106" s="82">
        <f t="shared" si="5"/>
        <v>2.5000000000000001E-3</v>
      </c>
      <c r="G106" s="62"/>
      <c r="H106" s="20">
        <v>1.0026658746092711</v>
      </c>
      <c r="I106" s="20">
        <v>1.0024641098906961</v>
      </c>
      <c r="J106" s="20">
        <f t="shared" si="4"/>
        <v>1.0125066362119823</v>
      </c>
      <c r="K106" s="20">
        <f t="shared" si="1"/>
        <v>1.0103017035319639</v>
      </c>
      <c r="L106" s="21"/>
      <c r="N106" s="25"/>
      <c r="O106" s="19"/>
      <c r="R106" s="17"/>
      <c r="S106" s="25"/>
      <c r="T106" s="18"/>
    </row>
    <row r="107" spans="2:20" ht="15.75" thickBot="1" x14ac:dyDescent="0.3">
      <c r="B107" t="s">
        <v>124</v>
      </c>
      <c r="C107" s="123">
        <f>C106</f>
        <v>44834</v>
      </c>
      <c r="E107" s="101">
        <f>ROUND((J107/J103)-1,4)</f>
        <v>7.1000000000000004E-3</v>
      </c>
      <c r="F107" s="101">
        <f>ROUND((K107/K103)-1,4)</f>
        <v>6.4000000000000003E-3</v>
      </c>
      <c r="G107" s="62"/>
      <c r="H107" s="65">
        <v>1</v>
      </c>
      <c r="I107" s="65">
        <v>1</v>
      </c>
      <c r="J107" s="65">
        <f t="shared" si="4"/>
        <v>1.0125066362119823</v>
      </c>
      <c r="K107" s="65">
        <f t="shared" si="1"/>
        <v>1.0103017035319639</v>
      </c>
      <c r="L107" s="21"/>
      <c r="O107" s="19"/>
      <c r="P107" s="17"/>
      <c r="R107" s="17"/>
      <c r="S107" s="25"/>
      <c r="T107" s="18"/>
    </row>
    <row r="108" spans="2:20" ht="15.75" thickTop="1" x14ac:dyDescent="0.25">
      <c r="B108" t="s">
        <v>125</v>
      </c>
      <c r="C108" s="122"/>
      <c r="E108" s="100"/>
      <c r="F108" s="100"/>
      <c r="G108" s="62"/>
      <c r="H108" s="20"/>
      <c r="I108" s="20"/>
      <c r="J108" s="20"/>
      <c r="K108" s="20"/>
      <c r="N108" s="25"/>
    </row>
    <row r="109" spans="2:20" x14ac:dyDescent="0.25">
      <c r="B109" t="s">
        <v>126</v>
      </c>
      <c r="C109" s="76"/>
      <c r="E109" s="82"/>
      <c r="F109" s="82"/>
      <c r="G109" s="62"/>
      <c r="H109" s="20"/>
      <c r="I109" s="20"/>
      <c r="J109" s="20"/>
      <c r="K109" s="20"/>
      <c r="N109" s="25"/>
    </row>
    <row r="110" spans="2:20" x14ac:dyDescent="0.25">
      <c r="B110" t="s">
        <v>127</v>
      </c>
      <c r="C110" s="76"/>
      <c r="E110" s="82"/>
      <c r="F110" s="82"/>
      <c r="G110" s="62"/>
      <c r="H110" s="20"/>
      <c r="I110" s="20"/>
      <c r="J110" s="20"/>
      <c r="K110" s="20"/>
    </row>
    <row r="111" spans="2:20" ht="15.75" thickBot="1" x14ac:dyDescent="0.3">
      <c r="B111" t="s">
        <v>128</v>
      </c>
      <c r="C111" s="123"/>
      <c r="E111" s="101"/>
      <c r="F111" s="101"/>
      <c r="G111" s="62"/>
      <c r="H111" s="65">
        <v>1</v>
      </c>
      <c r="I111" s="65">
        <v>1</v>
      </c>
      <c r="J111" s="65">
        <f t="shared" ref="J111:K112" si="6">J110*H111</f>
        <v>0</v>
      </c>
      <c r="K111" s="65">
        <f t="shared" si="6"/>
        <v>0</v>
      </c>
    </row>
    <row r="112" spans="2:20" ht="15.75" thickTop="1" x14ac:dyDescent="0.25">
      <c r="B112" t="s">
        <v>129</v>
      </c>
      <c r="C112" s="122"/>
      <c r="E112" s="82"/>
      <c r="F112" s="82"/>
      <c r="G112" s="62"/>
      <c r="H112" s="65">
        <v>1</v>
      </c>
      <c r="I112" s="65">
        <v>1</v>
      </c>
      <c r="J112" s="65">
        <f t="shared" si="6"/>
        <v>0</v>
      </c>
      <c r="K112" s="65">
        <f t="shared" si="6"/>
        <v>0</v>
      </c>
    </row>
    <row r="113" spans="6:8" x14ac:dyDescent="0.25">
      <c r="F113" s="17"/>
    </row>
    <row r="114" spans="6:8" x14ac:dyDescent="0.25">
      <c r="H114" s="1" t="s">
        <v>133</v>
      </c>
    </row>
    <row r="115" spans="6:8" x14ac:dyDescent="0.25">
      <c r="H115" s="1" t="s">
        <v>134</v>
      </c>
    </row>
    <row r="116" spans="6:8" x14ac:dyDescent="0.25">
      <c r="H116" s="1" t="s">
        <v>135</v>
      </c>
    </row>
    <row r="117" spans="6:8" x14ac:dyDescent="0.25">
      <c r="H117" s="1"/>
    </row>
    <row r="118" spans="6:8" x14ac:dyDescent="0.25">
      <c r="H118" s="1" t="s">
        <v>136</v>
      </c>
    </row>
    <row r="119" spans="6:8" x14ac:dyDescent="0.25">
      <c r="H119" s="1" t="s">
        <v>137</v>
      </c>
    </row>
    <row r="120" spans="6:8" x14ac:dyDescent="0.25">
      <c r="H120" s="1" t="s">
        <v>138</v>
      </c>
    </row>
    <row r="121" spans="6:8" x14ac:dyDescent="0.25">
      <c r="H121" s="1" t="s">
        <v>139</v>
      </c>
    </row>
    <row r="122" spans="6:8" x14ac:dyDescent="0.25">
      <c r="H122" s="1"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topLeftCell="A78" workbookViewId="0">
      <selection activeCell="C104" sqref="C104:K107"/>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397</v>
      </c>
      <c r="B1" s="7" t="s">
        <v>34</v>
      </c>
    </row>
    <row r="2" spans="1:3" x14ac:dyDescent="0.25">
      <c r="B2" s="1" t="s">
        <v>50</v>
      </c>
    </row>
    <row r="4" spans="1:3" x14ac:dyDescent="0.25">
      <c r="B4" s="5" t="s">
        <v>51</v>
      </c>
    </row>
    <row r="5" spans="1:3" x14ac:dyDescent="0.25">
      <c r="B5" s="5"/>
    </row>
    <row r="6" spans="1:3" x14ac:dyDescent="0.25">
      <c r="B6" s="10" t="s">
        <v>66</v>
      </c>
      <c r="C6" s="37" t="s">
        <v>376</v>
      </c>
    </row>
    <row r="7" spans="1:3" x14ac:dyDescent="0.25">
      <c r="B7" s="10" t="s">
        <v>35</v>
      </c>
      <c r="C7" s="44" t="s">
        <v>397</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7"/>
      <c r="E34" s="1" t="s">
        <v>47</v>
      </c>
    </row>
    <row r="35" spans="2:5" x14ac:dyDescent="0.25">
      <c r="B35" t="s">
        <v>69</v>
      </c>
      <c r="C35" s="83">
        <f>'Items B and C'!O12</f>
        <v>230148000</v>
      </c>
      <c r="E35" s="1" t="s">
        <v>48</v>
      </c>
    </row>
    <row r="36" spans="2:5" x14ac:dyDescent="0.25">
      <c r="B36" t="s">
        <v>70</v>
      </c>
      <c r="C36" s="83">
        <f>'Items B and C'!P12</f>
        <v>226364000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0">
        <f>'Items B and C'!AB12</f>
        <v>15039000</v>
      </c>
      <c r="D60" s="66"/>
      <c r="E60" s="80">
        <f>'Items B and C'!AD12</f>
        <v>215109000</v>
      </c>
      <c r="F60" s="80">
        <f>'Items B and C'!AE12</f>
        <v>0</v>
      </c>
      <c r="G60" s="80">
        <f>'Items B and C'!AF12</f>
        <v>0</v>
      </c>
      <c r="N60" s="24"/>
    </row>
    <row r="61" spans="2:14" x14ac:dyDescent="0.25">
      <c r="B61" t="s">
        <v>79</v>
      </c>
      <c r="C61" s="80">
        <f>'Items B and C'!AG12</f>
        <v>30000</v>
      </c>
      <c r="D61" s="66"/>
      <c r="E61" s="80">
        <f>'Items B and C'!AI12</f>
        <v>0</v>
      </c>
      <c r="F61" s="80">
        <f>'Items B and C'!AJ12</f>
        <v>0</v>
      </c>
      <c r="G61" s="80">
        <f>'Items B and C'!AK12</f>
        <v>3754000</v>
      </c>
      <c r="N61" s="24"/>
    </row>
    <row r="64" spans="2:14" x14ac:dyDescent="0.25">
      <c r="B64" t="s">
        <v>88</v>
      </c>
      <c r="E64" s="1" t="s">
        <v>86</v>
      </c>
    </row>
    <row r="65" spans="2:5" x14ac:dyDescent="0.25">
      <c r="B65" t="s">
        <v>85</v>
      </c>
      <c r="C65" s="83">
        <v>92</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3">
        <v>0</v>
      </c>
    </row>
    <row r="71" spans="2:5" x14ac:dyDescent="0.25">
      <c r="B71" t="s">
        <v>91</v>
      </c>
      <c r="C71" s="83">
        <v>0</v>
      </c>
    </row>
    <row r="72" spans="2:5" x14ac:dyDescent="0.25">
      <c r="B72" t="s">
        <v>92</v>
      </c>
      <c r="C72" s="83">
        <v>0</v>
      </c>
    </row>
    <row r="73" spans="2:5" x14ac:dyDescent="0.25">
      <c r="B73" t="s">
        <v>93</v>
      </c>
      <c r="C73" s="83">
        <v>50</v>
      </c>
      <c r="E73" s="1" t="s">
        <v>103</v>
      </c>
    </row>
    <row r="74" spans="2:5" x14ac:dyDescent="0.25">
      <c r="B74" t="s">
        <v>94</v>
      </c>
      <c r="C74" s="83">
        <v>0</v>
      </c>
      <c r="E74" s="1" t="s">
        <v>104</v>
      </c>
    </row>
    <row r="75" spans="2:5" x14ac:dyDescent="0.25">
      <c r="B75" t="s">
        <v>95</v>
      </c>
      <c r="C75" s="83">
        <v>34</v>
      </c>
      <c r="E75" s="1" t="s">
        <v>105</v>
      </c>
    </row>
    <row r="76" spans="2:5" x14ac:dyDescent="0.25">
      <c r="B76" t="s">
        <v>96</v>
      </c>
      <c r="C76" s="83">
        <v>16</v>
      </c>
      <c r="E76" s="1" t="s">
        <v>106</v>
      </c>
    </row>
    <row r="77" spans="2:5" x14ac:dyDescent="0.25">
      <c r="B77" t="s">
        <v>97</v>
      </c>
      <c r="C77" s="83">
        <v>0</v>
      </c>
    </row>
    <row r="78" spans="2:5" x14ac:dyDescent="0.25">
      <c r="B78" t="s">
        <v>98</v>
      </c>
      <c r="C78" s="83">
        <v>0</v>
      </c>
    </row>
    <row r="79" spans="2:5" x14ac:dyDescent="0.25">
      <c r="B79" t="s">
        <v>101</v>
      </c>
      <c r="C79" s="83">
        <v>0</v>
      </c>
    </row>
    <row r="80" spans="2:5" x14ac:dyDescent="0.25">
      <c r="B80" t="s">
        <v>99</v>
      </c>
      <c r="C80" s="83">
        <v>0</v>
      </c>
    </row>
    <row r="81" spans="2:20" x14ac:dyDescent="0.25">
      <c r="B81" t="s">
        <v>100</v>
      </c>
      <c r="C81" s="83">
        <v>0</v>
      </c>
    </row>
    <row r="82" spans="2:20" x14ac:dyDescent="0.25">
      <c r="B82" t="s">
        <v>102</v>
      </c>
      <c r="C82" s="83">
        <v>0</v>
      </c>
    </row>
    <row r="83" spans="2:20" x14ac:dyDescent="0.25">
      <c r="B83" t="s">
        <v>155</v>
      </c>
      <c r="C83" s="83">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O95" s="19"/>
    </row>
    <row r="96" spans="2:20" x14ac:dyDescent="0.25">
      <c r="B96" t="s">
        <v>113</v>
      </c>
      <c r="C96" s="76">
        <v>44592</v>
      </c>
      <c r="E96" s="82">
        <f t="shared" ref="E96:F98" si="0">ROUND(H96-1,4)</f>
        <v>6.9999999999999999E-4</v>
      </c>
      <c r="F96" s="82">
        <f t="shared" si="0"/>
        <v>4.0000000000000002E-4</v>
      </c>
      <c r="H96" s="20">
        <v>1.0007134823777792</v>
      </c>
      <c r="I96" s="20">
        <v>1.0004355457107097</v>
      </c>
      <c r="J96" s="20">
        <f>J95*H96</f>
        <v>1.0007134823777792</v>
      </c>
      <c r="K96" s="20">
        <f t="shared" ref="K96:K107" si="1">K95*I96</f>
        <v>1.0004355457107097</v>
      </c>
      <c r="L96" s="21"/>
      <c r="N96" s="25"/>
      <c r="O96" s="19"/>
      <c r="P96" s="17"/>
      <c r="R96" s="17"/>
      <c r="S96" s="25"/>
      <c r="T96" s="18"/>
    </row>
    <row r="97" spans="2:20" x14ac:dyDescent="0.25">
      <c r="B97" t="s">
        <v>114</v>
      </c>
      <c r="C97" s="76">
        <v>44620</v>
      </c>
      <c r="E97" s="82">
        <f t="shared" si="0"/>
        <v>6.9999999999999999E-4</v>
      </c>
      <c r="F97" s="82">
        <f t="shared" si="0"/>
        <v>4.0000000000000002E-4</v>
      </c>
      <c r="G97" s="62"/>
      <c r="H97" s="20">
        <v>1.0006581048243575</v>
      </c>
      <c r="I97" s="20">
        <v>1.0004066693672169</v>
      </c>
      <c r="J97" s="20">
        <f t="shared" ref="J97:J99" si="2">J96*H97</f>
        <v>1.0013720567483315</v>
      </c>
      <c r="K97" s="20">
        <f t="shared" si="1"/>
        <v>1.0008423922010252</v>
      </c>
      <c r="L97" s="21"/>
      <c r="N97" s="25"/>
      <c r="O97" s="19"/>
      <c r="P97" s="17"/>
      <c r="R97" s="17"/>
      <c r="S97" s="25"/>
      <c r="T97" s="18"/>
    </row>
    <row r="98" spans="2:20" x14ac:dyDescent="0.25">
      <c r="B98" t="s">
        <v>115</v>
      </c>
      <c r="C98" s="76">
        <v>44651</v>
      </c>
      <c r="E98" s="82">
        <f t="shared" si="0"/>
        <v>8.0000000000000004E-4</v>
      </c>
      <c r="F98" s="82">
        <f t="shared" si="0"/>
        <v>5.9999999999999995E-4</v>
      </c>
      <c r="G98" s="62"/>
      <c r="H98" s="20">
        <v>1.0008000625548681</v>
      </c>
      <c r="I98" s="20">
        <v>1.0005672460922135</v>
      </c>
      <c r="J98" s="20">
        <f t="shared" si="2"/>
        <v>1.0021732170344271</v>
      </c>
      <c r="K98" s="20">
        <f t="shared" si="1"/>
        <v>1.0014101161369229</v>
      </c>
      <c r="L98" s="21"/>
      <c r="N98" s="25"/>
      <c r="O98" s="19"/>
      <c r="P98" s="17"/>
      <c r="R98" s="17"/>
      <c r="S98" s="25"/>
      <c r="T98" s="18"/>
    </row>
    <row r="99" spans="2:20" ht="15.75" thickBot="1" x14ac:dyDescent="0.3">
      <c r="B99" t="s">
        <v>116</v>
      </c>
      <c r="C99" s="123">
        <v>44651</v>
      </c>
      <c r="E99" s="101">
        <f>ROUND((J99/J95)-1,4)</f>
        <v>2.2000000000000001E-3</v>
      </c>
      <c r="F99" s="101">
        <f>ROUND((K99/K95)-1,4)</f>
        <v>1.4E-3</v>
      </c>
      <c r="G99" s="62"/>
      <c r="H99" s="65">
        <v>1</v>
      </c>
      <c r="I99" s="65">
        <v>1</v>
      </c>
      <c r="J99" s="65">
        <f t="shared" si="2"/>
        <v>1.0021732170344271</v>
      </c>
      <c r="K99" s="65">
        <f t="shared" si="1"/>
        <v>1.0014101161369229</v>
      </c>
      <c r="L99" s="21"/>
      <c r="N99" s="25"/>
      <c r="O99" s="19"/>
      <c r="R99" s="17"/>
      <c r="S99" s="25"/>
      <c r="T99" s="18"/>
    </row>
    <row r="100" spans="2:20" ht="15.75" thickTop="1" x14ac:dyDescent="0.25">
      <c r="B100" t="s">
        <v>117</v>
      </c>
      <c r="C100" s="122">
        <v>44681</v>
      </c>
      <c r="E100" s="82">
        <f t="shared" ref="E100:F102" si="3">ROUND(H100-1,4)</f>
        <v>8.9999999999999998E-4</v>
      </c>
      <c r="F100" s="82">
        <f t="shared" si="3"/>
        <v>6.9999999999999999E-4</v>
      </c>
      <c r="G100" s="62"/>
      <c r="H100" s="20">
        <v>1.0009173182164566</v>
      </c>
      <c r="I100" s="20">
        <v>1.0007022225729756</v>
      </c>
      <c r="J100" s="20">
        <f>J99*H100</f>
        <v>1.0030925287824577</v>
      </c>
      <c r="K100" s="20">
        <f t="shared" si="1"/>
        <v>1.0021133289252804</v>
      </c>
      <c r="L100" s="21"/>
      <c r="N100" s="25"/>
      <c r="O100" s="19"/>
      <c r="R100" s="17"/>
      <c r="S100" s="25"/>
      <c r="T100" s="18"/>
    </row>
    <row r="101" spans="2:20" x14ac:dyDescent="0.25">
      <c r="B101" t="s">
        <v>118</v>
      </c>
      <c r="C101" s="76">
        <v>44712</v>
      </c>
      <c r="E101" s="82">
        <f t="shared" si="3"/>
        <v>1.1999999999999999E-3</v>
      </c>
      <c r="F101" s="82">
        <f t="shared" si="3"/>
        <v>1E-3</v>
      </c>
      <c r="G101" s="62"/>
      <c r="H101" s="20">
        <v>1.0012302128749886</v>
      </c>
      <c r="I101" s="20">
        <v>1.0009817458630692</v>
      </c>
      <c r="J101" s="20">
        <f t="shared" ref="J101:J107" si="4">J100*H101</f>
        <v>1.0043265461261708</v>
      </c>
      <c r="K101" s="20">
        <f t="shared" si="1"/>
        <v>1.0030971495402792</v>
      </c>
      <c r="L101" s="21"/>
      <c r="N101" s="25"/>
      <c r="O101" s="19"/>
      <c r="P101" s="17"/>
      <c r="R101" s="17"/>
      <c r="S101" s="25"/>
      <c r="T101" s="18"/>
    </row>
    <row r="102" spans="2:20" x14ac:dyDescent="0.25">
      <c r="B102" t="s">
        <v>119</v>
      </c>
      <c r="C102" s="76">
        <v>44742</v>
      </c>
      <c r="E102" s="82">
        <f t="shared" si="3"/>
        <v>1.5E-3</v>
      </c>
      <c r="F102" s="82">
        <f t="shared" si="3"/>
        <v>1.2999999999999999E-3</v>
      </c>
      <c r="G102" s="62"/>
      <c r="H102" s="20">
        <v>1.0015157071899703</v>
      </c>
      <c r="I102" s="20">
        <v>1.0012774645180158</v>
      </c>
      <c r="J102" s="20">
        <f t="shared" si="4"/>
        <v>1.0058488110932122</v>
      </c>
      <c r="K102" s="20">
        <f t="shared" si="1"/>
        <v>1.0043785705569397</v>
      </c>
      <c r="L102" s="21"/>
      <c r="N102" s="25"/>
      <c r="O102" s="19"/>
      <c r="R102" s="17"/>
      <c r="S102" s="25"/>
      <c r="T102" s="18"/>
    </row>
    <row r="103" spans="2:20" ht="15.75" thickBot="1" x14ac:dyDescent="0.3">
      <c r="B103" t="s">
        <v>120</v>
      </c>
      <c r="C103" s="123">
        <v>44742</v>
      </c>
      <c r="E103" s="101">
        <f>ROUND((J103/J99)-1,4)</f>
        <v>3.7000000000000002E-3</v>
      </c>
      <c r="F103" s="101">
        <f>ROUND((K103/K99)-1,4)</f>
        <v>3.0000000000000001E-3</v>
      </c>
      <c r="G103" s="62"/>
      <c r="H103" s="65">
        <v>1</v>
      </c>
      <c r="I103" s="65">
        <v>1</v>
      </c>
      <c r="J103" s="65">
        <f t="shared" si="4"/>
        <v>1.0058488110932122</v>
      </c>
      <c r="K103" s="65">
        <f t="shared" si="1"/>
        <v>1.0043785705569397</v>
      </c>
      <c r="L103" s="21"/>
      <c r="N103" s="25"/>
      <c r="O103" s="19"/>
      <c r="R103" s="17"/>
      <c r="S103" s="25"/>
      <c r="T103" s="18"/>
    </row>
    <row r="104" spans="2:20" ht="15.75" thickTop="1" x14ac:dyDescent="0.25">
      <c r="B104" t="s">
        <v>121</v>
      </c>
      <c r="C104" s="122">
        <v>44773</v>
      </c>
      <c r="E104" s="82">
        <f t="shared" ref="E104:F106" si="5">ROUND(H104-1,4)</f>
        <v>2E-3</v>
      </c>
      <c r="F104" s="82">
        <f t="shared" si="5"/>
        <v>1.8E-3</v>
      </c>
      <c r="G104" s="62"/>
      <c r="H104" s="20">
        <v>1.0020314096020484</v>
      </c>
      <c r="I104" s="20">
        <v>1.0017799647832368</v>
      </c>
      <c r="J104" s="20">
        <f t="shared" si="4"/>
        <v>1.0078921020262759</v>
      </c>
      <c r="K104" s="20">
        <f t="shared" si="1"/>
        <v>1.0061663290415688</v>
      </c>
      <c r="L104" s="21"/>
      <c r="N104" s="25"/>
      <c r="O104" s="19"/>
      <c r="P104" s="17"/>
      <c r="R104" s="17"/>
      <c r="S104" s="25"/>
      <c r="T104" s="18"/>
    </row>
    <row r="105" spans="2:20" x14ac:dyDescent="0.25">
      <c r="B105" t="s">
        <v>122</v>
      </c>
      <c r="C105" s="76">
        <v>44804</v>
      </c>
      <c r="E105" s="82">
        <f t="shared" si="5"/>
        <v>2.5999999999999999E-3</v>
      </c>
      <c r="F105" s="82">
        <f t="shared" si="5"/>
        <v>2.3E-3</v>
      </c>
      <c r="G105" s="62"/>
      <c r="H105" s="20">
        <v>1.0025524983680481</v>
      </c>
      <c r="I105" s="20">
        <v>1.0022922517109771</v>
      </c>
      <c r="J105" s="20">
        <f t="shared" si="4"/>
        <v>1.0104647449718664</v>
      </c>
      <c r="K105" s="20">
        <f t="shared" si="1"/>
        <v>1.0084727155308419</v>
      </c>
      <c r="L105" s="21"/>
      <c r="N105" s="25"/>
      <c r="O105" s="19"/>
      <c r="R105" s="17"/>
      <c r="S105" s="25"/>
      <c r="T105" s="18"/>
    </row>
    <row r="106" spans="2:20" x14ac:dyDescent="0.25">
      <c r="B106" t="s">
        <v>123</v>
      </c>
      <c r="C106" s="76">
        <v>44834</v>
      </c>
      <c r="E106" s="82">
        <f t="shared" si="5"/>
        <v>2.8E-3</v>
      </c>
      <c r="F106" s="82">
        <f t="shared" si="5"/>
        <v>2.5000000000000001E-3</v>
      </c>
      <c r="G106" s="62"/>
      <c r="H106" s="20">
        <v>1.0027629889258678</v>
      </c>
      <c r="I106" s="20">
        <v>1.0025474539237655</v>
      </c>
      <c r="J106" s="20">
        <f t="shared" si="4"/>
        <v>1.0132566478722036</v>
      </c>
      <c r="K106" s="20">
        <f t="shared" si="1"/>
        <v>1.0110417533070315</v>
      </c>
      <c r="L106" s="21"/>
      <c r="N106" s="25"/>
      <c r="O106" s="19"/>
      <c r="R106" s="17"/>
      <c r="S106" s="25"/>
      <c r="T106" s="18"/>
    </row>
    <row r="107" spans="2:20" ht="15.75" thickBot="1" x14ac:dyDescent="0.3">
      <c r="B107" t="s">
        <v>124</v>
      </c>
      <c r="C107" s="123">
        <f>C106</f>
        <v>44834</v>
      </c>
      <c r="E107" s="101">
        <f>ROUND((J107/J103)-1,4)</f>
        <v>7.4000000000000003E-3</v>
      </c>
      <c r="F107" s="101">
        <f>ROUND((K107/K103)-1,4)</f>
        <v>6.6E-3</v>
      </c>
      <c r="G107" s="62"/>
      <c r="H107" s="65">
        <v>1</v>
      </c>
      <c r="I107" s="65">
        <v>1</v>
      </c>
      <c r="J107" s="65">
        <f t="shared" si="4"/>
        <v>1.0132566478722036</v>
      </c>
      <c r="K107" s="65">
        <f t="shared" si="1"/>
        <v>1.0110417533070315</v>
      </c>
      <c r="L107" s="21"/>
      <c r="N107" s="25"/>
      <c r="O107" s="19"/>
      <c r="P107" s="17"/>
      <c r="R107" s="17"/>
      <c r="S107" s="25"/>
      <c r="T107" s="18"/>
    </row>
    <row r="108" spans="2:20" ht="15.75" thickTop="1" x14ac:dyDescent="0.25">
      <c r="B108" t="s">
        <v>125</v>
      </c>
      <c r="C108" s="122"/>
      <c r="E108" s="100"/>
      <c r="F108" s="100"/>
      <c r="G108" s="62"/>
      <c r="H108" s="20"/>
      <c r="I108" s="20"/>
      <c r="J108" s="20"/>
      <c r="K108" s="20"/>
    </row>
    <row r="109" spans="2:20" x14ac:dyDescent="0.25">
      <c r="B109" t="s">
        <v>126</v>
      </c>
      <c r="C109" s="76"/>
      <c r="E109" s="82"/>
      <c r="F109" s="82"/>
      <c r="G109" s="62"/>
      <c r="H109" s="20"/>
      <c r="I109" s="20"/>
      <c r="J109" s="20"/>
      <c r="K109" s="20"/>
    </row>
    <row r="110" spans="2:20" x14ac:dyDescent="0.25">
      <c r="B110" t="s">
        <v>127</v>
      </c>
      <c r="C110" s="76"/>
      <c r="E110" s="82"/>
      <c r="F110" s="82"/>
      <c r="G110" s="62"/>
      <c r="H110" s="20"/>
      <c r="I110" s="20"/>
      <c r="J110" s="20"/>
      <c r="K110" s="20"/>
    </row>
    <row r="111" spans="2:20" ht="15.75" thickBot="1" x14ac:dyDescent="0.3">
      <c r="B111" t="s">
        <v>128</v>
      </c>
      <c r="C111" s="123"/>
      <c r="E111" s="101"/>
      <c r="F111" s="101"/>
      <c r="G111" s="62"/>
      <c r="H111" s="65">
        <v>1</v>
      </c>
      <c r="I111" s="65">
        <v>1</v>
      </c>
      <c r="J111" s="65">
        <f t="shared" ref="J111:K112" si="6">J110*H111</f>
        <v>0</v>
      </c>
      <c r="K111" s="65">
        <f t="shared" si="6"/>
        <v>0</v>
      </c>
    </row>
    <row r="112" spans="2:20" ht="15.75" thickTop="1" x14ac:dyDescent="0.25">
      <c r="B112" t="s">
        <v>129</v>
      </c>
      <c r="C112" s="122"/>
      <c r="E112" s="82"/>
      <c r="F112" s="82"/>
      <c r="G112" s="62"/>
      <c r="H112" s="65">
        <v>1</v>
      </c>
      <c r="I112" s="65">
        <v>1</v>
      </c>
      <c r="J112" s="65">
        <f t="shared" si="6"/>
        <v>0</v>
      </c>
      <c r="K112" s="65">
        <f t="shared" si="6"/>
        <v>0</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398</v>
      </c>
      <c r="B1" s="7" t="s">
        <v>34</v>
      </c>
    </row>
    <row r="2" spans="1:3" x14ac:dyDescent="0.25">
      <c r="B2" s="1" t="s">
        <v>50</v>
      </c>
    </row>
    <row r="4" spans="1:3" x14ac:dyDescent="0.25">
      <c r="B4" s="5" t="s">
        <v>51</v>
      </c>
    </row>
    <row r="5" spans="1:3" x14ac:dyDescent="0.25">
      <c r="B5" s="5"/>
    </row>
    <row r="6" spans="1:3" x14ac:dyDescent="0.25">
      <c r="B6" s="10" t="s">
        <v>66</v>
      </c>
      <c r="C6" s="37" t="s">
        <v>375</v>
      </c>
    </row>
    <row r="7" spans="1:3" x14ac:dyDescent="0.25">
      <c r="B7" s="10" t="s">
        <v>35</v>
      </c>
      <c r="C7" s="44" t="s">
        <v>398</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83">
        <f>'Items B and C'!O13</f>
        <v>237259000</v>
      </c>
      <c r="E35" s="1" t="s">
        <v>48</v>
      </c>
    </row>
    <row r="36" spans="2:5" x14ac:dyDescent="0.25">
      <c r="B36" t="s">
        <v>70</v>
      </c>
      <c r="C36" s="83">
        <f>'Items B and C'!P13</f>
        <v>231381000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7" x14ac:dyDescent="0.25">
      <c r="C49" s="16"/>
    </row>
    <row r="50" spans="2:7" x14ac:dyDescent="0.25">
      <c r="B50" t="s">
        <v>61</v>
      </c>
      <c r="C50" s="44" t="s">
        <v>153</v>
      </c>
    </row>
    <row r="51" spans="2:7" x14ac:dyDescent="0.25">
      <c r="B51" t="s">
        <v>73</v>
      </c>
      <c r="C51" s="11"/>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80">
        <f>'Items B and C'!AB13</f>
        <v>43486000</v>
      </c>
      <c r="D60" s="66"/>
      <c r="E60" s="80">
        <f>'Items B and C'!AD13</f>
        <v>193773000</v>
      </c>
      <c r="F60" s="80">
        <f>'Items B and C'!AE13</f>
        <v>0</v>
      </c>
      <c r="G60" s="80">
        <f>'Items B and C'!AF13</f>
        <v>0</v>
      </c>
    </row>
    <row r="61" spans="2:7" x14ac:dyDescent="0.25">
      <c r="B61" t="s">
        <v>79</v>
      </c>
      <c r="C61" s="80">
        <f>'Items B and C'!AG13</f>
        <v>188000</v>
      </c>
      <c r="D61" s="66"/>
      <c r="E61" s="80">
        <f>'Items B and C'!AI13</f>
        <v>0</v>
      </c>
      <c r="F61" s="80">
        <f>'Items B and C'!AJ13</f>
        <v>0</v>
      </c>
      <c r="G61" s="80">
        <f>'Items B and C'!AK13</f>
        <v>5689000</v>
      </c>
    </row>
    <row r="64" spans="2:7" x14ac:dyDescent="0.25">
      <c r="B64" t="s">
        <v>88</v>
      </c>
      <c r="E64" s="1" t="s">
        <v>86</v>
      </c>
    </row>
    <row r="65" spans="2:5" x14ac:dyDescent="0.25">
      <c r="B65" t="s">
        <v>85</v>
      </c>
      <c r="C65" s="83">
        <v>96</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3">
        <v>0</v>
      </c>
    </row>
    <row r="71" spans="2:5" x14ac:dyDescent="0.25">
      <c r="B71" t="s">
        <v>91</v>
      </c>
      <c r="C71" s="83">
        <v>0</v>
      </c>
    </row>
    <row r="72" spans="2:5" x14ac:dyDescent="0.25">
      <c r="B72" t="s">
        <v>92</v>
      </c>
      <c r="C72" s="83">
        <v>0</v>
      </c>
    </row>
    <row r="73" spans="2:5" x14ac:dyDescent="0.25">
      <c r="B73" t="s">
        <v>93</v>
      </c>
      <c r="C73" s="83">
        <v>4</v>
      </c>
      <c r="E73" s="1" t="s">
        <v>103</v>
      </c>
    </row>
    <row r="74" spans="2:5" x14ac:dyDescent="0.25">
      <c r="B74" t="s">
        <v>94</v>
      </c>
      <c r="C74" s="83">
        <v>0</v>
      </c>
      <c r="E74" s="1" t="s">
        <v>104</v>
      </c>
    </row>
    <row r="75" spans="2:5" x14ac:dyDescent="0.25">
      <c r="B75" t="s">
        <v>95</v>
      </c>
      <c r="C75" s="83">
        <v>22</v>
      </c>
      <c r="E75" s="1" t="s">
        <v>105</v>
      </c>
    </row>
    <row r="76" spans="2:5" x14ac:dyDescent="0.25">
      <c r="B76" t="s">
        <v>96</v>
      </c>
      <c r="C76" s="83">
        <v>74</v>
      </c>
      <c r="E76" s="1" t="s">
        <v>106</v>
      </c>
    </row>
    <row r="77" spans="2:5" x14ac:dyDescent="0.25">
      <c r="B77" t="s">
        <v>97</v>
      </c>
      <c r="C77" s="83">
        <v>0</v>
      </c>
    </row>
    <row r="78" spans="2:5" x14ac:dyDescent="0.25">
      <c r="B78" t="s">
        <v>98</v>
      </c>
      <c r="C78" s="83">
        <v>0</v>
      </c>
    </row>
    <row r="79" spans="2:5" x14ac:dyDescent="0.25">
      <c r="B79" t="s">
        <v>101</v>
      </c>
      <c r="C79" s="83">
        <v>0</v>
      </c>
    </row>
    <row r="80" spans="2:5" x14ac:dyDescent="0.25">
      <c r="B80" t="s">
        <v>99</v>
      </c>
      <c r="C80" s="83">
        <v>0</v>
      </c>
    </row>
    <row r="81" spans="2:20" x14ac:dyDescent="0.25">
      <c r="B81" t="s">
        <v>100</v>
      </c>
      <c r="C81" s="83">
        <v>0</v>
      </c>
    </row>
    <row r="82" spans="2:20" x14ac:dyDescent="0.25">
      <c r="B82" t="s">
        <v>102</v>
      </c>
      <c r="C82" s="83">
        <v>0</v>
      </c>
    </row>
    <row r="83" spans="2:20" x14ac:dyDescent="0.25">
      <c r="B83" t="s">
        <v>155</v>
      </c>
      <c r="C83" s="83">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O95" s="19"/>
    </row>
    <row r="96" spans="2:20" x14ac:dyDescent="0.25">
      <c r="B96" t="s">
        <v>113</v>
      </c>
      <c r="C96" s="76">
        <v>44592</v>
      </c>
      <c r="E96" s="82">
        <f t="shared" ref="E96:F98" si="0">ROUND(H96-1,4)</f>
        <v>8.0000000000000004E-4</v>
      </c>
      <c r="F96" s="82">
        <f t="shared" si="0"/>
        <v>5.9999999999999995E-4</v>
      </c>
      <c r="H96" s="20">
        <v>1.0008424430004645</v>
      </c>
      <c r="I96" s="20">
        <v>1.0005542535133884</v>
      </c>
      <c r="J96" s="20">
        <f>J95*H96</f>
        <v>1.0008424430004645</v>
      </c>
      <c r="K96" s="20">
        <f t="shared" ref="K96:K107" si="1">K95*I96</f>
        <v>1.0005542535133884</v>
      </c>
      <c r="L96" s="21"/>
      <c r="N96" s="25"/>
      <c r="O96" s="19"/>
      <c r="P96" s="17"/>
      <c r="R96" s="17"/>
      <c r="S96" s="25"/>
      <c r="T96" s="18"/>
    </row>
    <row r="97" spans="2:20" x14ac:dyDescent="0.25">
      <c r="B97" t="s">
        <v>114</v>
      </c>
      <c r="C97" s="76">
        <v>44620</v>
      </c>
      <c r="E97" s="82">
        <f t="shared" si="0"/>
        <v>8.0000000000000004E-4</v>
      </c>
      <c r="F97" s="82">
        <f t="shared" si="0"/>
        <v>5.0000000000000001E-4</v>
      </c>
      <c r="G97" s="62"/>
      <c r="H97" s="20">
        <v>1.000774542000505</v>
      </c>
      <c r="I97" s="20">
        <v>1.0005364810389108</v>
      </c>
      <c r="J97" s="20">
        <f t="shared" ref="J97:J99" si="2">J96*H97</f>
        <v>1.0016176375084564</v>
      </c>
      <c r="K97" s="20">
        <f t="shared" si="1"/>
        <v>1.0010910318988</v>
      </c>
      <c r="L97" s="21"/>
      <c r="N97" s="25"/>
      <c r="O97" s="19"/>
      <c r="P97" s="17"/>
      <c r="R97" s="17"/>
      <c r="S97" s="25"/>
      <c r="T97" s="18"/>
    </row>
    <row r="98" spans="2:20" x14ac:dyDescent="0.25">
      <c r="B98" t="s">
        <v>115</v>
      </c>
      <c r="C98" s="76">
        <v>44651</v>
      </c>
      <c r="E98" s="82">
        <f t="shared" si="0"/>
        <v>8.9999999999999998E-4</v>
      </c>
      <c r="F98" s="82">
        <f t="shared" si="0"/>
        <v>5.9999999999999995E-4</v>
      </c>
      <c r="G98" s="62"/>
      <c r="H98" s="20">
        <v>1.0008615238974123</v>
      </c>
      <c r="I98" s="20">
        <v>1.0005936437633554</v>
      </c>
      <c r="J98" s="20">
        <f t="shared" si="2"/>
        <v>1.0024805550392397</v>
      </c>
      <c r="K98" s="20">
        <f t="shared" si="1"/>
        <v>1.0016853233464378</v>
      </c>
      <c r="L98" s="21"/>
      <c r="N98" s="25"/>
      <c r="O98" s="19"/>
      <c r="P98" s="17"/>
      <c r="R98" s="17"/>
      <c r="S98" s="25"/>
      <c r="T98" s="18"/>
    </row>
    <row r="99" spans="2:20" ht="15.75" thickBot="1" x14ac:dyDescent="0.3">
      <c r="B99" t="s">
        <v>116</v>
      </c>
      <c r="C99" s="123">
        <v>44651</v>
      </c>
      <c r="E99" s="101">
        <f>ROUND((J99/J95)-1,4)</f>
        <v>2.5000000000000001E-3</v>
      </c>
      <c r="F99" s="101">
        <f>ROUND((K99/K95)-1,4)</f>
        <v>1.6999999999999999E-3</v>
      </c>
      <c r="G99" s="62"/>
      <c r="H99" s="65">
        <v>1</v>
      </c>
      <c r="I99" s="65">
        <v>1</v>
      </c>
      <c r="J99" s="65">
        <f t="shared" si="2"/>
        <v>1.0024805550392397</v>
      </c>
      <c r="K99" s="65">
        <f t="shared" si="1"/>
        <v>1.0016853233464378</v>
      </c>
      <c r="L99" s="21"/>
      <c r="N99" s="25"/>
      <c r="O99" s="19"/>
      <c r="R99" s="17"/>
      <c r="S99" s="25"/>
      <c r="T99" s="18"/>
    </row>
    <row r="100" spans="2:20" ht="15.75" thickTop="1" x14ac:dyDescent="0.25">
      <c r="B100" t="s">
        <v>117</v>
      </c>
      <c r="C100" s="122">
        <v>44681</v>
      </c>
      <c r="E100" s="82">
        <f t="shared" ref="E100:F102" si="3">ROUND(H100-1,4)</f>
        <v>1.1000000000000001E-3</v>
      </c>
      <c r="F100" s="82">
        <f t="shared" si="3"/>
        <v>8.9999999999999998E-4</v>
      </c>
      <c r="G100" s="62"/>
      <c r="H100" s="20">
        <v>1.0011496827787854</v>
      </c>
      <c r="I100" s="20">
        <v>1.000917000599989</v>
      </c>
      <c r="J100" s="20">
        <f>J99*H100</f>
        <v>1.0036330896694354</v>
      </c>
      <c r="K100" s="20">
        <f t="shared" si="1"/>
        <v>1.0026038693889467</v>
      </c>
      <c r="L100" s="21"/>
      <c r="N100" s="25"/>
      <c r="O100" s="19"/>
      <c r="R100" s="17"/>
      <c r="S100" s="25"/>
      <c r="T100" s="18"/>
    </row>
    <row r="101" spans="2:20" x14ac:dyDescent="0.25">
      <c r="B101" t="s">
        <v>118</v>
      </c>
      <c r="C101" s="76">
        <v>44712</v>
      </c>
      <c r="E101" s="82">
        <f t="shared" si="3"/>
        <v>1.6000000000000001E-3</v>
      </c>
      <c r="F101" s="82">
        <f t="shared" si="3"/>
        <v>1.2999999999999999E-3</v>
      </c>
      <c r="G101" s="62"/>
      <c r="H101" s="20">
        <v>1.0015636021225713</v>
      </c>
      <c r="I101" s="20">
        <v>1.0012564071836525</v>
      </c>
      <c r="J101" s="20">
        <f t="shared" ref="J101:J107" si="4">J100*H101</f>
        <v>1.0052023724987253</v>
      </c>
      <c r="K101" s="20">
        <f t="shared" si="1"/>
        <v>1.0038635480928049</v>
      </c>
      <c r="L101" s="21"/>
      <c r="N101" s="25"/>
      <c r="O101" s="19"/>
      <c r="P101" s="17"/>
      <c r="R101" s="17"/>
      <c r="S101" s="25"/>
      <c r="T101" s="18"/>
    </row>
    <row r="102" spans="2:20" x14ac:dyDescent="0.25">
      <c r="B102" t="s">
        <v>119</v>
      </c>
      <c r="C102" s="76">
        <v>44742</v>
      </c>
      <c r="E102" s="82">
        <f t="shared" si="3"/>
        <v>1.5E-3</v>
      </c>
      <c r="F102" s="82">
        <f t="shared" si="3"/>
        <v>1.1999999999999999E-3</v>
      </c>
      <c r="G102" s="62"/>
      <c r="H102" s="20">
        <v>1.0015341894081575</v>
      </c>
      <c r="I102" s="20">
        <v>1.0012143526081618</v>
      </c>
      <c r="J102" s="20">
        <f t="shared" si="4"/>
        <v>1.0067445433316677</v>
      </c>
      <c r="K102" s="20">
        <f t="shared" si="1"/>
        <v>1.0050825924106699</v>
      </c>
      <c r="L102" s="21"/>
      <c r="N102" s="25"/>
      <c r="O102" s="19"/>
      <c r="R102" s="17"/>
      <c r="S102" s="25"/>
      <c r="T102" s="18"/>
    </row>
    <row r="103" spans="2:20" ht="15.75" thickBot="1" x14ac:dyDescent="0.3">
      <c r="B103" t="s">
        <v>120</v>
      </c>
      <c r="C103" s="123">
        <v>44742</v>
      </c>
      <c r="E103" s="101">
        <f>ROUND((J103/J99)-1,4)</f>
        <v>4.3E-3</v>
      </c>
      <c r="F103" s="101">
        <f>ROUND((K103/K99)-1,4)</f>
        <v>3.3999999999999998E-3</v>
      </c>
      <c r="G103" s="62"/>
      <c r="H103" s="65">
        <v>1</v>
      </c>
      <c r="I103" s="65">
        <v>1</v>
      </c>
      <c r="J103" s="65">
        <f t="shared" si="4"/>
        <v>1.0067445433316677</v>
      </c>
      <c r="K103" s="65">
        <f t="shared" si="1"/>
        <v>1.0050825924106699</v>
      </c>
      <c r="L103" s="21"/>
      <c r="N103" s="25"/>
      <c r="O103" s="19"/>
      <c r="R103" s="17"/>
      <c r="S103" s="25"/>
      <c r="T103" s="18"/>
    </row>
    <row r="104" spans="2:20" ht="15.75" thickTop="1" x14ac:dyDescent="0.25">
      <c r="B104" t="s">
        <v>121</v>
      </c>
      <c r="C104" s="122">
        <v>44773</v>
      </c>
      <c r="E104" s="82">
        <f t="shared" ref="E104:F106" si="5">ROUND(H104-1,4)</f>
        <v>2.3999999999999998E-3</v>
      </c>
      <c r="F104" s="82">
        <f t="shared" si="5"/>
        <v>1.9E-3</v>
      </c>
      <c r="G104" s="62"/>
      <c r="H104" s="20">
        <v>1.002361823282178</v>
      </c>
      <c r="I104" s="20">
        <v>1.0019456800058637</v>
      </c>
      <c r="J104" s="20">
        <f t="shared" si="4"/>
        <v>1.0091222960333142</v>
      </c>
      <c r="K104" s="20">
        <f t="shared" si="1"/>
        <v>1.0070381615149651</v>
      </c>
      <c r="L104" s="21"/>
      <c r="N104" s="25"/>
      <c r="O104" s="19"/>
      <c r="P104" s="17"/>
      <c r="R104" s="17"/>
      <c r="S104" s="25"/>
      <c r="T104" s="18"/>
    </row>
    <row r="105" spans="2:20" x14ac:dyDescent="0.25">
      <c r="B105" t="s">
        <v>122</v>
      </c>
      <c r="C105" s="76">
        <v>44804</v>
      </c>
      <c r="E105" s="82">
        <f t="shared" si="5"/>
        <v>2.8999999999999998E-3</v>
      </c>
      <c r="F105" s="82">
        <f t="shared" si="5"/>
        <v>2.5000000000000001E-3</v>
      </c>
      <c r="G105" s="62"/>
      <c r="H105" s="20">
        <v>1.0029154256276425</v>
      </c>
      <c r="I105" s="20">
        <v>1.0025109819517843</v>
      </c>
      <c r="J105" s="20">
        <f t="shared" si="4"/>
        <v>1.0120643170365951</v>
      </c>
      <c r="K105" s="20">
        <f t="shared" si="1"/>
        <v>1.0095668161632871</v>
      </c>
      <c r="L105" s="21"/>
      <c r="N105" s="25"/>
      <c r="O105" s="19"/>
      <c r="R105" s="17"/>
      <c r="S105" s="25"/>
      <c r="T105" s="18"/>
    </row>
    <row r="106" spans="2:20" x14ac:dyDescent="0.25">
      <c r="B106" t="s">
        <v>123</v>
      </c>
      <c r="C106" s="76">
        <v>44834</v>
      </c>
      <c r="E106" s="82">
        <f t="shared" si="5"/>
        <v>2.7000000000000001E-3</v>
      </c>
      <c r="F106" s="82">
        <f t="shared" si="5"/>
        <v>2.3999999999999998E-3</v>
      </c>
      <c r="G106" s="62"/>
      <c r="H106" s="20">
        <v>1.0027488099344724</v>
      </c>
      <c r="I106" s="20">
        <v>1.0024237592103307</v>
      </c>
      <c r="J106" s="20">
        <f t="shared" si="4"/>
        <v>1.0148462894855903</v>
      </c>
      <c r="K106" s="20">
        <f t="shared" si="1"/>
        <v>1.0120137630324071</v>
      </c>
      <c r="L106" s="21"/>
      <c r="N106" s="25"/>
      <c r="O106" s="19"/>
      <c r="R106" s="17"/>
      <c r="S106" s="25"/>
      <c r="T106" s="18"/>
    </row>
    <row r="107" spans="2:20" ht="15.75" thickBot="1" x14ac:dyDescent="0.3">
      <c r="B107" t="s">
        <v>124</v>
      </c>
      <c r="C107" s="123">
        <f>C106</f>
        <v>44834</v>
      </c>
      <c r="E107" s="101">
        <f>ROUND((J107/J103)-1,4)</f>
        <v>8.0000000000000002E-3</v>
      </c>
      <c r="F107" s="101">
        <f>ROUND((K107/K103)-1,4)</f>
        <v>6.8999999999999999E-3</v>
      </c>
      <c r="G107" s="62"/>
      <c r="H107" s="65">
        <v>1</v>
      </c>
      <c r="I107" s="65">
        <v>1</v>
      </c>
      <c r="J107" s="65">
        <f t="shared" si="4"/>
        <v>1.0148462894855903</v>
      </c>
      <c r="K107" s="65">
        <f t="shared" si="1"/>
        <v>1.0120137630324071</v>
      </c>
      <c r="L107" s="21"/>
      <c r="N107" s="25"/>
      <c r="O107" s="19"/>
      <c r="P107" s="17"/>
      <c r="R107" s="17"/>
      <c r="S107" s="25"/>
      <c r="T107" s="18"/>
    </row>
    <row r="108" spans="2:20" ht="15.75" thickTop="1" x14ac:dyDescent="0.25">
      <c r="B108" t="s">
        <v>125</v>
      </c>
      <c r="C108" s="122"/>
      <c r="E108" s="100"/>
      <c r="F108" s="100"/>
      <c r="G108" s="62"/>
      <c r="H108" s="20"/>
      <c r="I108" s="20"/>
      <c r="J108" s="20"/>
      <c r="K108" s="20"/>
      <c r="L108" s="21"/>
    </row>
    <row r="109" spans="2:20" x14ac:dyDescent="0.25">
      <c r="B109" t="s">
        <v>126</v>
      </c>
      <c r="C109" s="76"/>
      <c r="E109" s="82"/>
      <c r="F109" s="82"/>
      <c r="G109" s="62"/>
      <c r="H109" s="20"/>
      <c r="I109" s="20"/>
      <c r="J109" s="20"/>
      <c r="K109" s="20"/>
      <c r="L109" s="21"/>
    </row>
    <row r="110" spans="2:20" x14ac:dyDescent="0.25">
      <c r="B110" t="s">
        <v>127</v>
      </c>
      <c r="C110" s="76"/>
      <c r="E110" s="82"/>
      <c r="F110" s="82"/>
      <c r="G110" s="62"/>
      <c r="H110" s="20"/>
      <c r="I110" s="20"/>
      <c r="J110" s="20"/>
      <c r="K110" s="20"/>
      <c r="L110" s="21"/>
    </row>
    <row r="111" spans="2:20" ht="15.75" thickBot="1" x14ac:dyDescent="0.3">
      <c r="B111" t="s">
        <v>128</v>
      </c>
      <c r="C111" s="123"/>
      <c r="E111" s="101"/>
      <c r="F111" s="101"/>
      <c r="G111" s="62"/>
      <c r="H111" s="65">
        <v>1</v>
      </c>
      <c r="I111" s="65">
        <v>1</v>
      </c>
      <c r="J111" s="65">
        <f t="shared" ref="J111:K112" si="6">J110*H111</f>
        <v>0</v>
      </c>
      <c r="K111" s="65">
        <f t="shared" si="6"/>
        <v>0</v>
      </c>
      <c r="L111" s="21"/>
    </row>
    <row r="112" spans="2:20" ht="15.75" thickTop="1" x14ac:dyDescent="0.25">
      <c r="B112" t="s">
        <v>129</v>
      </c>
      <c r="C112" s="122"/>
      <c r="E112" s="82"/>
      <c r="F112" s="82"/>
      <c r="G112" s="62"/>
      <c r="H112" s="65">
        <v>1</v>
      </c>
      <c r="I112" s="65">
        <v>1</v>
      </c>
      <c r="J112" s="65">
        <f t="shared" si="6"/>
        <v>0</v>
      </c>
      <c r="K112" s="65">
        <f t="shared" si="6"/>
        <v>0</v>
      </c>
      <c r="L112" s="21"/>
    </row>
    <row r="113" spans="2:12" x14ac:dyDescent="0.25">
      <c r="E113" s="17"/>
      <c r="G113" s="22"/>
      <c r="L113" s="21"/>
    </row>
    <row r="114" spans="2:12" x14ac:dyDescent="0.25">
      <c r="G114" s="22"/>
      <c r="L114" s="21"/>
    </row>
    <row r="115" spans="2:12" x14ac:dyDescent="0.25">
      <c r="B115" s="1" t="s">
        <v>133</v>
      </c>
      <c r="L115" s="21"/>
    </row>
    <row r="116" spans="2:12" x14ac:dyDescent="0.25">
      <c r="B116" s="1" t="s">
        <v>134</v>
      </c>
      <c r="L116" s="21"/>
    </row>
    <row r="117" spans="2:12" x14ac:dyDescent="0.25">
      <c r="B117" s="1" t="s">
        <v>135</v>
      </c>
    </row>
    <row r="118" spans="2:12" x14ac:dyDescent="0.25">
      <c r="B118" s="1"/>
    </row>
    <row r="119" spans="2:12" x14ac:dyDescent="0.25">
      <c r="B119" s="1" t="s">
        <v>136</v>
      </c>
    </row>
    <row r="120" spans="2:12" x14ac:dyDescent="0.25">
      <c r="B120" s="1" t="s">
        <v>137</v>
      </c>
    </row>
    <row r="121" spans="2:12" x14ac:dyDescent="0.25">
      <c r="B121" s="1" t="s">
        <v>138</v>
      </c>
    </row>
    <row r="122" spans="2:12" x14ac:dyDescent="0.25">
      <c r="B122" s="1" t="s">
        <v>139</v>
      </c>
    </row>
    <row r="123" spans="2:12" x14ac:dyDescent="0.25">
      <c r="B123"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topLeftCell="A84" workbookViewId="0">
      <selection activeCell="C104" sqref="C104:K107"/>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405</v>
      </c>
      <c r="B1" s="7" t="s">
        <v>34</v>
      </c>
    </row>
    <row r="2" spans="1:3" x14ac:dyDescent="0.25">
      <c r="B2" s="1" t="s">
        <v>50</v>
      </c>
    </row>
    <row r="4" spans="1:3" x14ac:dyDescent="0.25">
      <c r="B4" s="5" t="s">
        <v>51</v>
      </c>
    </row>
    <row r="5" spans="1:3" x14ac:dyDescent="0.25">
      <c r="B5" s="5"/>
    </row>
    <row r="6" spans="1:3" x14ac:dyDescent="0.25">
      <c r="B6" s="10" t="s">
        <v>66</v>
      </c>
      <c r="C6" s="37" t="s">
        <v>404</v>
      </c>
    </row>
    <row r="7" spans="1:3" x14ac:dyDescent="0.25">
      <c r="B7" s="10" t="s">
        <v>35</v>
      </c>
      <c r="C7" s="37" t="s">
        <v>405</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7"/>
      <c r="E34" s="1" t="s">
        <v>47</v>
      </c>
    </row>
    <row r="35" spans="2:5" x14ac:dyDescent="0.25">
      <c r="B35" t="s">
        <v>69</v>
      </c>
      <c r="C35" s="83">
        <f>'Items B and C'!O14</f>
        <v>236757000</v>
      </c>
      <c r="E35" s="1" t="s">
        <v>48</v>
      </c>
    </row>
    <row r="36" spans="2:5" x14ac:dyDescent="0.25">
      <c r="B36" t="s">
        <v>70</v>
      </c>
      <c r="C36" s="83">
        <f>'Items B and C'!P14</f>
        <v>231593000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0">
        <f>'Items B and C'!AB14</f>
        <v>20360000</v>
      </c>
      <c r="D60" s="66"/>
      <c r="E60" s="80">
        <f>'Items B and C'!AD14</f>
        <v>216397000</v>
      </c>
      <c r="F60" s="80">
        <f>'Items B and C'!AE14</f>
        <v>0</v>
      </c>
      <c r="G60" s="80">
        <f>'Items B and C'!AF14</f>
        <v>0</v>
      </c>
      <c r="N60" s="24"/>
    </row>
    <row r="61" spans="2:14" x14ac:dyDescent="0.25">
      <c r="B61" t="s">
        <v>79</v>
      </c>
      <c r="C61" s="80">
        <f>'Items B and C'!AG14</f>
        <v>149000</v>
      </c>
      <c r="D61" s="66"/>
      <c r="E61" s="80">
        <f>'Items B and C'!AI14</f>
        <v>0</v>
      </c>
      <c r="F61" s="80">
        <f>'Items B and C'!AJ14</f>
        <v>0</v>
      </c>
      <c r="G61" s="80">
        <f>'Items B and C'!AK14</f>
        <v>5016000</v>
      </c>
      <c r="N61" s="24"/>
    </row>
    <row r="64" spans="2:14" x14ac:dyDescent="0.25">
      <c r="B64" t="s">
        <v>88</v>
      </c>
      <c r="E64" s="1" t="s">
        <v>86</v>
      </c>
    </row>
    <row r="65" spans="2:5" x14ac:dyDescent="0.25">
      <c r="B65" t="s">
        <v>85</v>
      </c>
      <c r="C65" s="83">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3">
        <v>0</v>
      </c>
    </row>
    <row r="71" spans="2:5" x14ac:dyDescent="0.25">
      <c r="B71" t="s">
        <v>91</v>
      </c>
      <c r="C71" s="83">
        <v>0</v>
      </c>
    </row>
    <row r="72" spans="2:5" x14ac:dyDescent="0.25">
      <c r="B72" t="s">
        <v>92</v>
      </c>
      <c r="C72" s="83">
        <v>0</v>
      </c>
    </row>
    <row r="73" spans="2:5" x14ac:dyDescent="0.25">
      <c r="B73" t="s">
        <v>93</v>
      </c>
      <c r="C73" s="83">
        <v>17</v>
      </c>
      <c r="E73" s="1" t="s">
        <v>103</v>
      </c>
    </row>
    <row r="74" spans="2:5" x14ac:dyDescent="0.25">
      <c r="B74" t="s">
        <v>94</v>
      </c>
      <c r="C74" s="83">
        <v>0</v>
      </c>
      <c r="E74" s="1" t="s">
        <v>104</v>
      </c>
    </row>
    <row r="75" spans="2:5" x14ac:dyDescent="0.25">
      <c r="B75" t="s">
        <v>95</v>
      </c>
      <c r="C75" s="83">
        <v>0</v>
      </c>
      <c r="E75" s="1" t="s">
        <v>105</v>
      </c>
    </row>
    <row r="76" spans="2:5" x14ac:dyDescent="0.25">
      <c r="B76" t="s">
        <v>96</v>
      </c>
      <c r="C76" s="83">
        <v>83</v>
      </c>
      <c r="E76" s="1" t="s">
        <v>106</v>
      </c>
    </row>
    <row r="77" spans="2:5" x14ac:dyDescent="0.25">
      <c r="B77" t="s">
        <v>97</v>
      </c>
      <c r="C77" s="83">
        <v>0</v>
      </c>
    </row>
    <row r="78" spans="2:5" x14ac:dyDescent="0.25">
      <c r="B78" t="s">
        <v>98</v>
      </c>
      <c r="C78" s="83">
        <v>0</v>
      </c>
    </row>
    <row r="79" spans="2:5" x14ac:dyDescent="0.25">
      <c r="B79" t="s">
        <v>101</v>
      </c>
      <c r="C79" s="83">
        <v>0</v>
      </c>
    </row>
    <row r="80" spans="2:5" x14ac:dyDescent="0.25">
      <c r="B80" t="s">
        <v>99</v>
      </c>
      <c r="C80" s="83">
        <v>0</v>
      </c>
    </row>
    <row r="81" spans="2:20" x14ac:dyDescent="0.25">
      <c r="B81" t="s">
        <v>100</v>
      </c>
      <c r="C81" s="83">
        <v>0</v>
      </c>
    </row>
    <row r="82" spans="2:20" x14ac:dyDescent="0.25">
      <c r="B82" t="s">
        <v>102</v>
      </c>
      <c r="C82" s="83">
        <v>0</v>
      </c>
    </row>
    <row r="83" spans="2:20" x14ac:dyDescent="0.25">
      <c r="B83" t="s">
        <v>155</v>
      </c>
      <c r="C83" s="83">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O95" s="19"/>
    </row>
    <row r="96" spans="2:20" x14ac:dyDescent="0.25">
      <c r="B96" t="s">
        <v>113</v>
      </c>
      <c r="C96" s="76">
        <v>44592</v>
      </c>
      <c r="E96" s="82">
        <f t="shared" ref="E96:F98" si="0">ROUND(H96-1,4)</f>
        <v>8.9999999999999998E-4</v>
      </c>
      <c r="F96" s="82">
        <f t="shared" si="0"/>
        <v>8.0000000000000004E-4</v>
      </c>
      <c r="H96" s="20">
        <v>1.0008718074754916</v>
      </c>
      <c r="I96" s="20">
        <v>1.0007593234667511</v>
      </c>
      <c r="J96" s="20">
        <f>J95*H96</f>
        <v>1.0008718074754916</v>
      </c>
      <c r="K96" s="20">
        <f t="shared" ref="K96:K107" si="1">K95*I96</f>
        <v>1.0007593234667511</v>
      </c>
      <c r="L96" s="21"/>
      <c r="N96" s="25"/>
      <c r="O96" s="19"/>
      <c r="P96" s="17"/>
      <c r="R96" s="17"/>
      <c r="S96" s="25"/>
      <c r="T96" s="18"/>
    </row>
    <row r="97" spans="2:20" x14ac:dyDescent="0.25">
      <c r="B97" t="s">
        <v>114</v>
      </c>
      <c r="C97" s="76">
        <v>44620</v>
      </c>
      <c r="E97" s="82">
        <f t="shared" si="0"/>
        <v>8.9999999999999998E-4</v>
      </c>
      <c r="F97" s="82">
        <f t="shared" si="0"/>
        <v>6.9999999999999999E-4</v>
      </c>
      <c r="G97" s="62"/>
      <c r="H97" s="20">
        <v>1.0008611659848965</v>
      </c>
      <c r="I97" s="20">
        <v>1.0007152258405814</v>
      </c>
      <c r="J97" s="20">
        <f t="shared" ref="J97:J99" si="2">J96*H97</f>
        <v>1.0017337242313313</v>
      </c>
      <c r="K97" s="20">
        <f t="shared" si="1"/>
        <v>1.0014750923950972</v>
      </c>
      <c r="L97" s="21"/>
      <c r="N97" s="25"/>
      <c r="O97" s="19"/>
      <c r="P97" s="17"/>
      <c r="R97" s="17"/>
      <c r="S97" s="25"/>
      <c r="T97" s="18"/>
    </row>
    <row r="98" spans="2:20" x14ac:dyDescent="0.25">
      <c r="B98" t="s">
        <v>115</v>
      </c>
      <c r="C98" s="76">
        <v>44651</v>
      </c>
      <c r="E98" s="82">
        <f t="shared" si="0"/>
        <v>1E-3</v>
      </c>
      <c r="F98" s="82">
        <f t="shared" si="0"/>
        <v>8.0000000000000004E-4</v>
      </c>
      <c r="G98" s="62"/>
      <c r="H98" s="20">
        <v>1.0010260400018134</v>
      </c>
      <c r="I98" s="20">
        <v>1.000791292453965</v>
      </c>
      <c r="J98" s="20">
        <f t="shared" si="2"/>
        <v>1.0027615431035581</v>
      </c>
      <c r="K98" s="20">
        <f t="shared" si="1"/>
        <v>1.0022675520785433</v>
      </c>
      <c r="L98" s="21"/>
      <c r="N98" s="25"/>
      <c r="O98" s="19"/>
      <c r="P98" s="17"/>
      <c r="R98" s="17"/>
      <c r="S98" s="25"/>
      <c r="T98" s="18"/>
    </row>
    <row r="99" spans="2:20" ht="15.75" thickBot="1" x14ac:dyDescent="0.3">
      <c r="B99" t="s">
        <v>116</v>
      </c>
      <c r="C99" s="123">
        <v>44651</v>
      </c>
      <c r="E99" s="101">
        <f>ROUND((J99/J95)-1,4)</f>
        <v>2.8E-3</v>
      </c>
      <c r="F99" s="101">
        <f>ROUND((K99/K95)-1,4)</f>
        <v>2.3E-3</v>
      </c>
      <c r="G99" s="62"/>
      <c r="H99" s="65">
        <v>1</v>
      </c>
      <c r="I99" s="65">
        <v>1</v>
      </c>
      <c r="J99" s="65">
        <f t="shared" si="2"/>
        <v>1.0027615431035581</v>
      </c>
      <c r="K99" s="65">
        <f t="shared" si="1"/>
        <v>1.0022675520785433</v>
      </c>
      <c r="L99" s="21"/>
      <c r="N99" s="25"/>
      <c r="O99" s="19"/>
      <c r="R99" s="17"/>
      <c r="S99" s="25"/>
      <c r="T99" s="18"/>
    </row>
    <row r="100" spans="2:20" ht="15.75" thickTop="1" x14ac:dyDescent="0.25">
      <c r="B100" t="s">
        <v>117</v>
      </c>
      <c r="C100" s="122">
        <v>44681</v>
      </c>
      <c r="E100" s="82">
        <f t="shared" ref="E100:F102" si="3">ROUND(H100-1,4)</f>
        <v>1.2999999999999999E-3</v>
      </c>
      <c r="F100" s="82">
        <f t="shared" si="3"/>
        <v>1.1000000000000001E-3</v>
      </c>
      <c r="G100" s="62"/>
      <c r="H100" s="20">
        <v>1.0013477341957331</v>
      </c>
      <c r="I100" s="20">
        <v>1.0011217922501625</v>
      </c>
      <c r="J100" s="20">
        <f>J99*H100</f>
        <v>1.0041129991253648</v>
      </c>
      <c r="K100" s="20">
        <f t="shared" si="1"/>
        <v>1.0033918880510544</v>
      </c>
      <c r="L100" s="21"/>
      <c r="N100" s="25"/>
      <c r="O100" s="19"/>
      <c r="R100" s="17"/>
      <c r="S100" s="25"/>
      <c r="T100" s="18"/>
    </row>
    <row r="101" spans="2:20" x14ac:dyDescent="0.25">
      <c r="B101" t="s">
        <v>118</v>
      </c>
      <c r="C101" s="76">
        <v>44712</v>
      </c>
      <c r="E101" s="82">
        <f t="shared" si="3"/>
        <v>1.8E-3</v>
      </c>
      <c r="F101" s="82">
        <f t="shared" si="3"/>
        <v>1.5E-3</v>
      </c>
      <c r="G101" s="62"/>
      <c r="H101" s="20">
        <v>1.0017573745935544</v>
      </c>
      <c r="I101" s="20">
        <v>1.0014799794128106</v>
      </c>
      <c r="J101" s="20">
        <f t="shared" ref="J101:J107" si="4">J100*H101</f>
        <v>1.0058776017990854</v>
      </c>
      <c r="K101" s="20">
        <f t="shared" si="1"/>
        <v>1.0048768873883511</v>
      </c>
      <c r="L101" s="21"/>
      <c r="N101" s="25"/>
      <c r="O101" s="19"/>
      <c r="P101" s="17"/>
      <c r="R101" s="17"/>
      <c r="S101" s="25"/>
      <c r="T101" s="18"/>
    </row>
    <row r="102" spans="2:20" x14ac:dyDescent="0.25">
      <c r="B102" t="s">
        <v>119</v>
      </c>
      <c r="C102" s="76">
        <v>44742</v>
      </c>
      <c r="E102" s="82">
        <f t="shared" si="3"/>
        <v>1.8E-3</v>
      </c>
      <c r="F102" s="82">
        <f t="shared" si="3"/>
        <v>1.4E-3</v>
      </c>
      <c r="G102" s="62"/>
      <c r="H102" s="20">
        <v>1.0018097630260705</v>
      </c>
      <c r="I102" s="20">
        <v>1.0014301223228985</v>
      </c>
      <c r="J102" s="20">
        <f t="shared" si="4"/>
        <v>1.0076980018915738</v>
      </c>
      <c r="K102" s="20">
        <f t="shared" si="1"/>
        <v>1.0063139842567699</v>
      </c>
      <c r="L102" s="21"/>
      <c r="N102" s="25"/>
      <c r="O102" s="19"/>
      <c r="R102" s="17"/>
      <c r="S102" s="25"/>
      <c r="T102" s="18"/>
    </row>
    <row r="103" spans="2:20" ht="15.75" thickBot="1" x14ac:dyDescent="0.3">
      <c r="B103" t="s">
        <v>120</v>
      </c>
      <c r="C103" s="123">
        <v>44742</v>
      </c>
      <c r="E103" s="101">
        <f>ROUND((J103/J99)-1,4)</f>
        <v>4.8999999999999998E-3</v>
      </c>
      <c r="F103" s="101">
        <f>ROUND((K103/K99)-1,4)</f>
        <v>4.0000000000000001E-3</v>
      </c>
      <c r="G103" s="62"/>
      <c r="H103" s="65">
        <v>1</v>
      </c>
      <c r="I103" s="65">
        <v>1</v>
      </c>
      <c r="J103" s="65">
        <f t="shared" si="4"/>
        <v>1.0076980018915738</v>
      </c>
      <c r="K103" s="65">
        <f t="shared" si="1"/>
        <v>1.0063139842567699</v>
      </c>
      <c r="L103" s="21"/>
      <c r="N103" s="25"/>
      <c r="O103" s="19"/>
      <c r="R103" s="17"/>
      <c r="S103" s="25"/>
      <c r="T103" s="18"/>
    </row>
    <row r="104" spans="2:20" ht="15.75" thickTop="1" x14ac:dyDescent="0.25">
      <c r="B104" t="s">
        <v>121</v>
      </c>
      <c r="C104" s="122">
        <v>44773</v>
      </c>
      <c r="E104" s="82">
        <f t="shared" ref="E104:F106" si="5">ROUND(H104-1,4)</f>
        <v>2.5000000000000001E-3</v>
      </c>
      <c r="F104" s="82">
        <f t="shared" si="5"/>
        <v>2.2000000000000001E-3</v>
      </c>
      <c r="G104" s="62"/>
      <c r="H104" s="20">
        <v>1.0025175730798961</v>
      </c>
      <c r="I104" s="20">
        <v>1.0021785286915177</v>
      </c>
      <c r="J104" s="20">
        <f t="shared" si="4"/>
        <v>1.010234955253801</v>
      </c>
      <c r="K104" s="20">
        <f t="shared" si="1"/>
        <v>1.0085062681441488</v>
      </c>
      <c r="L104" s="21"/>
      <c r="N104" s="25"/>
      <c r="O104" s="19"/>
      <c r="P104" s="17"/>
      <c r="R104" s="17"/>
      <c r="S104" s="25"/>
      <c r="T104" s="18"/>
    </row>
    <row r="105" spans="2:20" x14ac:dyDescent="0.25">
      <c r="B105" t="s">
        <v>122</v>
      </c>
      <c r="C105" s="76">
        <v>44804</v>
      </c>
      <c r="E105" s="82">
        <f t="shared" si="5"/>
        <v>3.0999999999999999E-3</v>
      </c>
      <c r="F105" s="82">
        <f t="shared" si="5"/>
        <v>2.8E-3</v>
      </c>
      <c r="G105" s="62"/>
      <c r="H105" s="20">
        <v>1.0030562152579501</v>
      </c>
      <c r="I105" s="20">
        <v>1.0027513978674902</v>
      </c>
      <c r="J105" s="20">
        <f t="shared" si="4"/>
        <v>1.0133224507381622</v>
      </c>
      <c r="K105" s="20">
        <f t="shared" si="1"/>
        <v>1.0112810701396711</v>
      </c>
      <c r="L105" s="21"/>
      <c r="N105" s="25"/>
      <c r="O105" s="19"/>
      <c r="R105" s="17"/>
      <c r="S105" s="25"/>
      <c r="T105" s="18"/>
    </row>
    <row r="106" spans="2:20" x14ac:dyDescent="0.25">
      <c r="B106" t="s">
        <v>123</v>
      </c>
      <c r="C106" s="76">
        <v>44834</v>
      </c>
      <c r="E106" s="82">
        <f t="shared" si="5"/>
        <v>3.0000000000000001E-3</v>
      </c>
      <c r="F106" s="82">
        <f t="shared" si="5"/>
        <v>2.7000000000000001E-3</v>
      </c>
      <c r="G106" s="62"/>
      <c r="H106" s="20">
        <v>1.0029718847168183</v>
      </c>
      <c r="I106" s="20">
        <v>1.0026553059167689</v>
      </c>
      <c r="J106" s="20">
        <f t="shared" si="4"/>
        <v>1.0163339282427197</v>
      </c>
      <c r="K106" s="20">
        <f t="shared" si="1"/>
        <v>1.0139663307487292</v>
      </c>
      <c r="L106" s="21"/>
      <c r="N106" s="25"/>
      <c r="O106" s="19"/>
      <c r="R106" s="17"/>
      <c r="S106" s="25"/>
      <c r="T106" s="18"/>
    </row>
    <row r="107" spans="2:20" ht="15.75" thickBot="1" x14ac:dyDescent="0.3">
      <c r="B107" t="s">
        <v>124</v>
      </c>
      <c r="C107" s="123">
        <f>C106</f>
        <v>44834</v>
      </c>
      <c r="E107" s="101">
        <f>ROUND((J107/J103)-1,4)</f>
        <v>8.6E-3</v>
      </c>
      <c r="F107" s="101">
        <f>ROUND((K107/K103)-1,4)</f>
        <v>7.6E-3</v>
      </c>
      <c r="G107" s="62"/>
      <c r="H107" s="65">
        <v>1</v>
      </c>
      <c r="I107" s="65">
        <v>1</v>
      </c>
      <c r="J107" s="65">
        <f t="shared" si="4"/>
        <v>1.0163339282427197</v>
      </c>
      <c r="K107" s="65">
        <f t="shared" si="1"/>
        <v>1.0139663307487292</v>
      </c>
      <c r="L107" s="21"/>
      <c r="N107" s="25"/>
      <c r="O107" s="19"/>
      <c r="P107" s="17"/>
      <c r="R107" s="17"/>
      <c r="S107" s="25"/>
      <c r="T107" s="18"/>
    </row>
    <row r="108" spans="2:20" ht="15.75" thickTop="1" x14ac:dyDescent="0.25">
      <c r="B108" t="s">
        <v>125</v>
      </c>
      <c r="C108" s="122"/>
      <c r="E108" s="100"/>
      <c r="F108" s="100"/>
      <c r="G108" s="62"/>
      <c r="H108" s="20"/>
      <c r="I108" s="20"/>
      <c r="J108" s="20"/>
      <c r="K108" s="20"/>
    </row>
    <row r="109" spans="2:20" x14ac:dyDescent="0.25">
      <c r="B109" t="s">
        <v>126</v>
      </c>
      <c r="C109" s="76"/>
      <c r="E109" s="82"/>
      <c r="F109" s="82"/>
      <c r="G109" s="62"/>
      <c r="H109" s="20"/>
      <c r="I109" s="20"/>
      <c r="J109" s="20"/>
      <c r="K109" s="20"/>
    </row>
    <row r="110" spans="2:20" x14ac:dyDescent="0.25">
      <c r="B110" t="s">
        <v>127</v>
      </c>
      <c r="C110" s="76"/>
      <c r="E110" s="82"/>
      <c r="F110" s="82"/>
      <c r="G110" s="62"/>
      <c r="H110" s="20"/>
      <c r="I110" s="20"/>
      <c r="J110" s="20"/>
      <c r="K110" s="20"/>
    </row>
    <row r="111" spans="2:20" ht="15.75" thickBot="1" x14ac:dyDescent="0.3">
      <c r="B111" t="s">
        <v>128</v>
      </c>
      <c r="C111" s="123"/>
      <c r="E111" s="101"/>
      <c r="F111" s="101"/>
      <c r="G111" s="62"/>
      <c r="H111" s="65">
        <v>1</v>
      </c>
      <c r="I111" s="65">
        <v>1</v>
      </c>
      <c r="J111" s="65">
        <f t="shared" ref="J111:K112" si="6">J110*H111</f>
        <v>0</v>
      </c>
      <c r="K111" s="65">
        <f t="shared" si="6"/>
        <v>0</v>
      </c>
    </row>
    <row r="112" spans="2:20" ht="15.75" thickTop="1" x14ac:dyDescent="0.25">
      <c r="B112" t="s">
        <v>129</v>
      </c>
      <c r="C112" s="122"/>
      <c r="E112" s="82"/>
      <c r="F112" s="82"/>
      <c r="G112" s="62"/>
      <c r="H112" s="65">
        <v>1</v>
      </c>
      <c r="I112" s="65">
        <v>1</v>
      </c>
      <c r="J112" s="65">
        <f t="shared" si="6"/>
        <v>0</v>
      </c>
      <c r="K112" s="65">
        <f t="shared" si="6"/>
        <v>0</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Questions fo Matt Shepherd</vt:lpstr>
      <vt:lpstr>Item A</vt:lpstr>
      <vt:lpstr>Items B and C</vt:lpstr>
      <vt:lpstr>Section 1b - Priv Fnd USG M</vt:lpstr>
      <vt:lpstr>Section 1b - Prv Fnd Prime M</vt:lpstr>
      <vt:lpstr>Section 1b - Prv Fnd Prime C1</vt:lpstr>
      <vt:lpstr>Section 1b - Prv Fnd Prime MIG</vt:lpstr>
      <vt:lpstr>Section 1b - Prv Fnd Prime Q1</vt:lpstr>
      <vt:lpstr>Section 1b - Prv Fnd Prime QX</vt:lpstr>
      <vt:lpstr>Section 1b - Prv Fnd Prime Q364</vt:lpstr>
      <vt:lpstr>Section 1b - Prv Fnd Prime S1</vt:lpstr>
      <vt:lpstr>Section 2A</vt:lpstr>
      <vt:lpstr>Sec 3 Item A-C USG M</vt:lpstr>
      <vt:lpstr>Sec 3 Item D-E USG M</vt:lpstr>
      <vt:lpstr>Sec 3 Item A-C Prime M</vt:lpstr>
      <vt:lpstr>Sec 3 Item D-E Prime M</vt:lpstr>
      <vt:lpstr>Sec 3 Item A-C Prime C1</vt:lpstr>
      <vt:lpstr>Sec 3 Item D-E Prime C1</vt:lpstr>
      <vt:lpstr>Sec 3 Item A-C Prime MIG</vt:lpstr>
      <vt:lpstr>Sec 3 Item D-E Prime MIG</vt:lpstr>
      <vt:lpstr>Sec 3 Item A-C Prime Q1</vt:lpstr>
      <vt:lpstr>Sec 3 Item D-E Prime Q1</vt:lpstr>
      <vt:lpstr>Sec 3 Item A-C Prime QX</vt:lpstr>
      <vt:lpstr>Sec 3 Item D-E Prime QX</vt:lpstr>
      <vt:lpstr>Sec 3 Item A-C Prime Q364</vt:lpstr>
      <vt:lpstr>Sec 3 Item D-E Prime Q364</vt:lpstr>
      <vt:lpstr>Sec 3 Item A-C Prime S1</vt:lpstr>
      <vt:lpstr>Sec 3 Item D-E Prime S1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E98385155</cp:lastModifiedBy>
  <dcterms:created xsi:type="dcterms:W3CDTF">2020-03-05T14:24:41Z</dcterms:created>
  <dcterms:modified xsi:type="dcterms:W3CDTF">2022-10-09T19:56:00Z</dcterms:modified>
</cp:coreProperties>
</file>