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S:\Mandates\Funds\Fund Reporting\Form PF working files\10.15.22\"/>
    </mc:Choice>
  </mc:AlternateContent>
  <xr:revisionPtr revIDLastSave="0" documentId="13_ncr:1_{28BCBABF-D23B-4379-9EEA-FAAE0916F2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ries Expense Calcs" sheetId="6" r:id="rId1"/>
    <sheet name="Series 2YIG" sheetId="19" r:id="rId2"/>
    <sheet name="Series A1" sheetId="18" r:id="rId3"/>
    <sheet name="Series Q364" sheetId="17" r:id="rId4"/>
    <sheet name="Series QuarterlyX" sheetId="16" r:id="rId5"/>
    <sheet name="Series Quarterly1" sheetId="15" r:id="rId6"/>
    <sheet name="Series MonthlyIG" sheetId="14" r:id="rId7"/>
    <sheet name="Series Custom1" sheetId="13" r:id="rId8"/>
    <sheet name="Series Monthly" sheetId="12" r:id="rId9"/>
  </sheets>
  <externalReferences>
    <externalReference r:id="rId10"/>
  </externalReferences>
  <calcPr calcId="191029" calcMode="manual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6" i="6" l="1"/>
  <c r="Q56" i="6"/>
  <c r="P56" i="6"/>
  <c r="O56" i="6"/>
  <c r="N56" i="6"/>
  <c r="M56" i="6"/>
  <c r="L56" i="6"/>
  <c r="R53" i="6"/>
  <c r="Q53" i="6"/>
  <c r="P53" i="6"/>
  <c r="O53" i="6"/>
  <c r="N53" i="6"/>
  <c r="M53" i="6"/>
  <c r="L53" i="6"/>
  <c r="P45" i="6"/>
  <c r="I15" i="19" l="1"/>
  <c r="I15" i="18"/>
  <c r="N15" i="19"/>
  <c r="K15" i="19"/>
  <c r="J15" i="19"/>
  <c r="N15" i="18"/>
  <c r="L15" i="18"/>
  <c r="K15" i="18"/>
  <c r="J15" i="18"/>
  <c r="N15" i="17"/>
  <c r="R54" i="6" s="1"/>
  <c r="Q54" i="6"/>
  <c r="Q52" i="6"/>
  <c r="N52" i="6"/>
  <c r="M52" i="6"/>
  <c r="R51" i="6"/>
  <c r="Q51" i="6"/>
  <c r="O51" i="6"/>
  <c r="Q50" i="6"/>
  <c r="R49" i="6"/>
  <c r="Q49" i="6"/>
  <c r="O49" i="6"/>
  <c r="N49" i="6"/>
  <c r="M49" i="6"/>
  <c r="R57" i="6"/>
  <c r="Q57" i="6"/>
  <c r="O57" i="6"/>
  <c r="N57" i="6"/>
  <c r="R55" i="6"/>
  <c r="Q55" i="6"/>
  <c r="P57" i="6"/>
  <c r="L45" i="6"/>
  <c r="L57" i="6" s="1"/>
  <c r="K15" i="17"/>
  <c r="O54" i="6" s="1"/>
  <c r="J15" i="17"/>
  <c r="N54" i="6" s="1"/>
  <c r="I15" i="17"/>
  <c r="M54" i="6" s="1"/>
  <c r="N15" i="16"/>
  <c r="K15" i="16"/>
  <c r="J15" i="16"/>
  <c r="I15" i="16"/>
  <c r="K15" i="15"/>
  <c r="O52" i="6" s="1"/>
  <c r="J15" i="15"/>
  <c r="I15" i="15"/>
  <c r="N15" i="15"/>
  <c r="R52" i="6" s="1"/>
  <c r="N15" i="14"/>
  <c r="K15" i="14"/>
  <c r="J15" i="14"/>
  <c r="N51" i="6" s="1"/>
  <c r="I15" i="14"/>
  <c r="M51" i="6" s="1"/>
  <c r="J15" i="13"/>
  <c r="N50" i="6" s="1"/>
  <c r="N15" i="13"/>
  <c r="R50" i="6" s="1"/>
  <c r="K15" i="13"/>
  <c r="O50" i="6" s="1"/>
  <c r="I15" i="13"/>
  <c r="M50" i="6" s="1"/>
  <c r="N15" i="12"/>
  <c r="K15" i="12"/>
  <c r="J15" i="12"/>
  <c r="I15" i="12"/>
  <c r="O8" i="19"/>
  <c r="AC36" i="6" l="1"/>
  <c r="AC35" i="6"/>
  <c r="AC34" i="6"/>
  <c r="AC33" i="6"/>
  <c r="AC29" i="6"/>
  <c r="AC28" i="6"/>
  <c r="AC27" i="6"/>
  <c r="AC26" i="6"/>
  <c r="AC25" i="6"/>
  <c r="AC15" i="6"/>
  <c r="AC24" i="6"/>
  <c r="AC14" i="6"/>
  <c r="AC40" i="6"/>
  <c r="AC23" i="6"/>
  <c r="AC39" i="6"/>
  <c r="AC22" i="6"/>
  <c r="E63" i="19"/>
  <c r="L15" i="19" s="1"/>
  <c r="A63" i="19"/>
  <c r="A52" i="19"/>
  <c r="E51" i="19"/>
  <c r="AC19" i="6" s="1"/>
  <c r="E50" i="19"/>
  <c r="AC18" i="6" s="1"/>
  <c r="E49" i="19"/>
  <c r="E48" i="19"/>
  <c r="AC16" i="6" s="1"/>
  <c r="E47" i="19"/>
  <c r="E46" i="19"/>
  <c r="E45" i="19"/>
  <c r="AC13" i="6" s="1"/>
  <c r="E44" i="19"/>
  <c r="AC12" i="6" s="1"/>
  <c r="A43" i="19"/>
  <c r="E36" i="19"/>
  <c r="C35" i="19"/>
  <c r="C34" i="19"/>
  <c r="C33" i="19"/>
  <c r="C32" i="19"/>
  <c r="C31" i="19"/>
  <c r="E27" i="19"/>
  <c r="A26" i="19"/>
  <c r="A25" i="19"/>
  <c r="A23" i="19"/>
  <c r="A22" i="19"/>
  <c r="E52" i="19" l="1"/>
  <c r="E68" i="19" s="1"/>
  <c r="E38" i="19"/>
  <c r="E70" i="19"/>
  <c r="H4" i="19" s="1"/>
  <c r="H15" i="19" s="1"/>
  <c r="AC17" i="6"/>
  <c r="H5" i="19" l="1"/>
  <c r="AC8" i="6"/>
  <c r="AB36" i="6"/>
  <c r="AB35" i="6"/>
  <c r="AB34" i="6"/>
  <c r="AB33" i="6"/>
  <c r="AB29" i="6"/>
  <c r="AB28" i="6"/>
  <c r="AB27" i="6"/>
  <c r="AB26" i="6"/>
  <c r="AB25" i="6"/>
  <c r="AB15" i="6"/>
  <c r="AB24" i="6"/>
  <c r="AB14" i="6"/>
  <c r="AB40" i="6"/>
  <c r="AB23" i="6"/>
  <c r="AB39" i="6"/>
  <c r="AB22" i="6"/>
  <c r="E55" i="18"/>
  <c r="A55" i="18"/>
  <c r="A44" i="18"/>
  <c r="E43" i="18"/>
  <c r="AB19" i="6" s="1"/>
  <c r="E42" i="18"/>
  <c r="AB18" i="6" s="1"/>
  <c r="E41" i="18"/>
  <c r="AB17" i="6" s="1"/>
  <c r="E40" i="18"/>
  <c r="AB16" i="6" s="1"/>
  <c r="E39" i="18"/>
  <c r="E38" i="18"/>
  <c r="E37" i="18"/>
  <c r="AB13" i="6" s="1"/>
  <c r="E36" i="18"/>
  <c r="AB12" i="6" s="1"/>
  <c r="A35" i="18"/>
  <c r="E28" i="18"/>
  <c r="C27" i="18"/>
  <c r="C26" i="18"/>
  <c r="C25" i="18"/>
  <c r="C24" i="18"/>
  <c r="C23" i="18"/>
  <c r="E19" i="18"/>
  <c r="E30" i="18" s="1"/>
  <c r="A18" i="18"/>
  <c r="A17" i="18"/>
  <c r="A15" i="18"/>
  <c r="A14" i="18"/>
  <c r="E44" i="18" l="1"/>
  <c r="E60" i="18" s="1"/>
  <c r="E62" i="18" s="1"/>
  <c r="H4" i="18" s="1"/>
  <c r="H15" i="18" s="1"/>
  <c r="H5" i="18" l="1"/>
  <c r="AB8" i="6"/>
  <c r="AA36" i="6"/>
  <c r="AA35" i="6"/>
  <c r="AA34" i="6"/>
  <c r="AA33" i="6"/>
  <c r="AA29" i="6"/>
  <c r="AA28" i="6"/>
  <c r="AA27" i="6"/>
  <c r="AA26" i="6"/>
  <c r="AA16" i="6"/>
  <c r="AA25" i="6"/>
  <c r="AA24" i="6"/>
  <c r="AA40" i="6"/>
  <c r="AA23" i="6"/>
  <c r="AA39" i="6"/>
  <c r="AA22" i="6"/>
  <c r="E63" i="17"/>
  <c r="L15" i="17" s="1"/>
  <c r="P54" i="6" s="1"/>
  <c r="A63" i="17"/>
  <c r="A52" i="17"/>
  <c r="E51" i="17"/>
  <c r="AA19" i="6" s="1"/>
  <c r="E50" i="17"/>
  <c r="AA18" i="6" s="1"/>
  <c r="E49" i="17"/>
  <c r="AA17" i="6" s="1"/>
  <c r="E48" i="17"/>
  <c r="E47" i="17"/>
  <c r="AA15" i="6" s="1"/>
  <c r="E46" i="17"/>
  <c r="AA14" i="6" s="1"/>
  <c r="E45" i="17"/>
  <c r="AA13" i="6" s="1"/>
  <c r="E44" i="17"/>
  <c r="AA12" i="6" s="1"/>
  <c r="A43" i="17"/>
  <c r="E36" i="17"/>
  <c r="C35" i="17"/>
  <c r="C34" i="17"/>
  <c r="C33" i="17"/>
  <c r="C32" i="17"/>
  <c r="C31" i="17"/>
  <c r="E27" i="17"/>
  <c r="E38" i="17" s="1"/>
  <c r="A26" i="17"/>
  <c r="A25" i="17"/>
  <c r="A23" i="17"/>
  <c r="A22" i="17"/>
  <c r="E52" i="17" l="1"/>
  <c r="E68" i="17" s="1"/>
  <c r="E70" i="17" s="1"/>
  <c r="H4" i="17" s="1"/>
  <c r="H15" i="17" s="1"/>
  <c r="L54" i="6" s="1"/>
  <c r="H5" i="17" l="1"/>
  <c r="AA8" i="6"/>
  <c r="Z36" i="6"/>
  <c r="Z35" i="6"/>
  <c r="Z34" i="6"/>
  <c r="Z33" i="6"/>
  <c r="Z29" i="6"/>
  <c r="Z28" i="6"/>
  <c r="Z27" i="6"/>
  <c r="Z26" i="6"/>
  <c r="Z25" i="6"/>
  <c r="Z15" i="6"/>
  <c r="Z24" i="6"/>
  <c r="Z14" i="6"/>
  <c r="Z40" i="6"/>
  <c r="Z23" i="6"/>
  <c r="Z39" i="6"/>
  <c r="Z22" i="6"/>
  <c r="E90" i="16"/>
  <c r="A90" i="16"/>
  <c r="A79" i="16"/>
  <c r="E78" i="16"/>
  <c r="Z19" i="6" s="1"/>
  <c r="E77" i="16"/>
  <c r="Z18" i="6" s="1"/>
  <c r="E76" i="16"/>
  <c r="Z17" i="6" s="1"/>
  <c r="E75" i="16"/>
  <c r="Z16" i="6" s="1"/>
  <c r="E74" i="16"/>
  <c r="E73" i="16"/>
  <c r="E72" i="16"/>
  <c r="Z13" i="6" s="1"/>
  <c r="E71" i="16"/>
  <c r="Z12" i="6" s="1"/>
  <c r="A70" i="16"/>
  <c r="E63" i="16"/>
  <c r="C62" i="16"/>
  <c r="C61" i="16"/>
  <c r="C60" i="16"/>
  <c r="C59" i="16"/>
  <c r="C58" i="16"/>
  <c r="E54" i="16"/>
  <c r="E65" i="16" s="1"/>
  <c r="A53" i="16"/>
  <c r="A52" i="16"/>
  <c r="A50" i="16"/>
  <c r="A49" i="16"/>
  <c r="E79" i="16" l="1"/>
  <c r="E95" i="16" l="1"/>
  <c r="E97" i="16" s="1"/>
  <c r="H4" i="16" s="1"/>
  <c r="H15" i="16" s="1"/>
  <c r="L15" i="16"/>
  <c r="H5" i="16"/>
  <c r="Z8" i="6"/>
  <c r="Y36" i="6"/>
  <c r="Y35" i="6"/>
  <c r="Y34" i="6"/>
  <c r="Y33" i="6"/>
  <c r="Y29" i="6"/>
  <c r="Y28" i="6"/>
  <c r="Y27" i="6"/>
  <c r="Y26" i="6"/>
  <c r="Y16" i="6"/>
  <c r="Y25" i="6"/>
  <c r="Y24" i="6"/>
  <c r="Y40" i="6"/>
  <c r="Y23" i="6"/>
  <c r="Y39" i="6"/>
  <c r="Y22" i="6"/>
  <c r="Y12" i="6"/>
  <c r="E76" i="15"/>
  <c r="A76" i="15"/>
  <c r="A65" i="15"/>
  <c r="E64" i="15"/>
  <c r="Y19" i="6" s="1"/>
  <c r="E63" i="15"/>
  <c r="Y18" i="6" s="1"/>
  <c r="E62" i="15"/>
  <c r="E61" i="15"/>
  <c r="E60" i="15"/>
  <c r="Y15" i="6" s="1"/>
  <c r="E59" i="15"/>
  <c r="Y14" i="6" s="1"/>
  <c r="E58" i="15"/>
  <c r="Y13" i="6" s="1"/>
  <c r="E57" i="15"/>
  <c r="A56" i="15"/>
  <c r="E49" i="15"/>
  <c r="C48" i="15"/>
  <c r="C47" i="15"/>
  <c r="C46" i="15"/>
  <c r="C45" i="15"/>
  <c r="C44" i="15"/>
  <c r="E40" i="15"/>
  <c r="E51" i="15" s="1"/>
  <c r="A39" i="15"/>
  <c r="A38" i="15"/>
  <c r="A36" i="15"/>
  <c r="A35" i="15"/>
  <c r="E65" i="15" l="1"/>
  <c r="Y17" i="6"/>
  <c r="E81" i="15" l="1"/>
  <c r="E83" i="15" s="1"/>
  <c r="H4" i="15" s="1"/>
  <c r="H15" i="15" s="1"/>
  <c r="L52" i="6" s="1"/>
  <c r="L15" i="15"/>
  <c r="P52" i="6" s="1"/>
  <c r="H5" i="15"/>
  <c r="Y8" i="6"/>
  <c r="X36" i="6"/>
  <c r="X35" i="6"/>
  <c r="X34" i="6"/>
  <c r="X33" i="6"/>
  <c r="X29" i="6"/>
  <c r="X28" i="6"/>
  <c r="X27" i="6"/>
  <c r="X26" i="6"/>
  <c r="X16" i="6"/>
  <c r="X25" i="6"/>
  <c r="X24" i="6"/>
  <c r="X40" i="6"/>
  <c r="X23" i="6"/>
  <c r="X39" i="6"/>
  <c r="X22" i="6"/>
  <c r="X12" i="6"/>
  <c r="E100" i="14"/>
  <c r="A100" i="14"/>
  <c r="A89" i="14"/>
  <c r="E88" i="14"/>
  <c r="X19" i="6" s="1"/>
  <c r="E87" i="14"/>
  <c r="X18" i="6" s="1"/>
  <c r="E86" i="14"/>
  <c r="X17" i="6" s="1"/>
  <c r="E85" i="14"/>
  <c r="E84" i="14"/>
  <c r="X15" i="6" s="1"/>
  <c r="E83" i="14"/>
  <c r="X14" i="6" s="1"/>
  <c r="E82" i="14"/>
  <c r="X13" i="6" s="1"/>
  <c r="E81" i="14"/>
  <c r="A80" i="14"/>
  <c r="E73" i="14"/>
  <c r="C72" i="14"/>
  <c r="C71" i="14"/>
  <c r="C70" i="14"/>
  <c r="C69" i="14"/>
  <c r="C68" i="14"/>
  <c r="E64" i="14"/>
  <c r="E75" i="14" s="1"/>
  <c r="A63" i="14"/>
  <c r="A62" i="14"/>
  <c r="A60" i="14"/>
  <c r="A59" i="14"/>
  <c r="E89" i="14" l="1"/>
  <c r="E105" i="14" l="1"/>
  <c r="E107" i="14" s="1"/>
  <c r="H4" i="14" s="1"/>
  <c r="H15" i="14" s="1"/>
  <c r="L51" i="6" s="1"/>
  <c r="L15" i="14"/>
  <c r="P51" i="6" s="1"/>
  <c r="H5" i="14"/>
  <c r="X8" i="6"/>
  <c r="W36" i="6"/>
  <c r="W35" i="6"/>
  <c r="W34" i="6"/>
  <c r="W33" i="6"/>
  <c r="W29" i="6"/>
  <c r="W28" i="6"/>
  <c r="W27" i="6"/>
  <c r="W26" i="6"/>
  <c r="W25" i="6"/>
  <c r="W24" i="6"/>
  <c r="W40" i="6"/>
  <c r="W23" i="6"/>
  <c r="W39" i="6"/>
  <c r="W22" i="6"/>
  <c r="E101" i="13"/>
  <c r="A101" i="13"/>
  <c r="A90" i="13"/>
  <c r="E89" i="13"/>
  <c r="W19" i="6" s="1"/>
  <c r="E88" i="13"/>
  <c r="W18" i="6" s="1"/>
  <c r="E87" i="13"/>
  <c r="W17" i="6" s="1"/>
  <c r="E86" i="13"/>
  <c r="W16" i="6" s="1"/>
  <c r="E85" i="13"/>
  <c r="W15" i="6" s="1"/>
  <c r="E84" i="13"/>
  <c r="W14" i="6" s="1"/>
  <c r="E83" i="13"/>
  <c r="W13" i="6" s="1"/>
  <c r="E82" i="13"/>
  <c r="W12" i="6" s="1"/>
  <c r="A81" i="13"/>
  <c r="E74" i="13"/>
  <c r="C73" i="13"/>
  <c r="C72" i="13"/>
  <c r="C71" i="13"/>
  <c r="C70" i="13"/>
  <c r="C69" i="13"/>
  <c r="E65" i="13"/>
  <c r="E76" i="13" s="1"/>
  <c r="A64" i="13"/>
  <c r="A63" i="13"/>
  <c r="A61" i="13"/>
  <c r="A60" i="13"/>
  <c r="E90" i="13" l="1"/>
  <c r="E106" i="13" l="1"/>
  <c r="E108" i="13" s="1"/>
  <c r="H4" i="13" s="1"/>
  <c r="H15" i="13" s="1"/>
  <c r="L50" i="6" s="1"/>
  <c r="L15" i="13"/>
  <c r="P50" i="6" s="1"/>
  <c r="V36" i="6"/>
  <c r="V35" i="6"/>
  <c r="V34" i="6"/>
  <c r="V33" i="6"/>
  <c r="V29" i="6"/>
  <c r="V28" i="6"/>
  <c r="V27" i="6"/>
  <c r="V26" i="6"/>
  <c r="V25" i="6"/>
  <c r="V15" i="6"/>
  <c r="V24" i="6"/>
  <c r="V40" i="6"/>
  <c r="V23" i="6"/>
  <c r="V39" i="6"/>
  <c r="V22" i="6"/>
  <c r="V12" i="6"/>
  <c r="E101" i="12"/>
  <c r="A101" i="12"/>
  <c r="A90" i="12"/>
  <c r="E89" i="12"/>
  <c r="V19" i="6" s="1"/>
  <c r="E88" i="12"/>
  <c r="V18" i="6" s="1"/>
  <c r="E87" i="12"/>
  <c r="V17" i="6" s="1"/>
  <c r="E86" i="12"/>
  <c r="V16" i="6" s="1"/>
  <c r="E85" i="12"/>
  <c r="E84" i="12"/>
  <c r="V14" i="6" s="1"/>
  <c r="E83" i="12"/>
  <c r="V13" i="6" s="1"/>
  <c r="E82" i="12"/>
  <c r="A81" i="12"/>
  <c r="E74" i="12"/>
  <c r="C73" i="12"/>
  <c r="C72" i="12"/>
  <c r="C71" i="12"/>
  <c r="C70" i="12"/>
  <c r="C69" i="12"/>
  <c r="E65" i="12"/>
  <c r="E76" i="12" s="1"/>
  <c r="A64" i="12"/>
  <c r="A63" i="12"/>
  <c r="A61" i="12"/>
  <c r="A60" i="12"/>
  <c r="W8" i="6" l="1"/>
  <c r="H5" i="13"/>
  <c r="E90" i="12"/>
  <c r="E106" i="12" l="1"/>
  <c r="E108" i="12" s="1"/>
  <c r="H4" i="12" s="1"/>
  <c r="H15" i="12" s="1"/>
  <c r="L49" i="6" s="1"/>
  <c r="L15" i="12"/>
  <c r="P49" i="6" s="1"/>
  <c r="H5" i="12"/>
  <c r="V8" i="6"/>
  <c r="S8" i="6" s="1"/>
  <c r="T40" i="6" l="1"/>
  <c r="T39" i="6"/>
  <c r="T34" i="6"/>
  <c r="T35" i="6"/>
  <c r="T36" i="6"/>
  <c r="T33" i="6"/>
  <c r="T24" i="6"/>
  <c r="T14" i="6"/>
  <c r="T23" i="6"/>
  <c r="T13" i="6"/>
  <c r="S9" i="6"/>
  <c r="T15" i="6"/>
  <c r="T16" i="6"/>
  <c r="T17" i="6"/>
  <c r="T18" i="6"/>
  <c r="T19" i="6"/>
  <c r="T22" i="6"/>
  <c r="T25" i="6"/>
  <c r="T26" i="6"/>
  <c r="T27" i="6"/>
  <c r="T28" i="6"/>
  <c r="T29" i="6"/>
  <c r="T12" i="6"/>
  <c r="C10" i="6"/>
  <c r="E26" i="6"/>
  <c r="D10" i="6" s="1"/>
  <c r="E10" i="6" s="1"/>
  <c r="E13" i="6" l="1"/>
  <c r="M45" i="6" s="1"/>
  <c r="M57" i="6" s="1"/>
  <c r="E11" i="6"/>
  <c r="E29" i="6"/>
  <c r="E31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65" authorId="0" shapeId="0" xr:uid="{F3D1AD74-6D6E-4197-B93B-44648AEC0217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57" authorId="0" shapeId="0" xr:uid="{C0ED8759-631D-453B-97D2-8FA0383303F8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65" authorId="0" shapeId="0" xr:uid="{B23A05E0-EA68-4DE8-AA08-920FCBCB5E25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92" authorId="0" shapeId="0" xr:uid="{304F5211-77E3-4B26-B3AF-A13B3444146E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78" authorId="0" shapeId="0" xr:uid="{CA5AF434-B433-4E12-B878-C8CC2BD7E1B3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102" authorId="0" shapeId="0" xr:uid="{7625DE9D-561C-4C93-B3FC-3D3E58CFE3D6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103" authorId="0" shapeId="0" xr:uid="{BE545C13-E443-434F-9F45-85A551BA051A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103" authorId="0" shapeId="0" xr:uid="{852BDC32-548A-4B91-BD91-A2AE536BA606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sharedStrings.xml><?xml version="1.0" encoding="utf-8"?>
<sst xmlns="http://schemas.openxmlformats.org/spreadsheetml/2006/main" count="915" uniqueCount="331">
  <si>
    <t>ASSETS</t>
  </si>
  <si>
    <t>Description</t>
  </si>
  <si>
    <t>Start Date</t>
  </si>
  <si>
    <t>End Date</t>
  </si>
  <si>
    <t>Invest Amount</t>
  </si>
  <si>
    <t>MAIN ACCOUNTS</t>
  </si>
  <si>
    <t>LIABILITIES</t>
  </si>
  <si>
    <t>Admin</t>
  </si>
  <si>
    <t>Audit and Tax</t>
  </si>
  <si>
    <t>Custody</t>
  </si>
  <si>
    <t>Org Cost Amort</t>
  </si>
  <si>
    <t>Mgmt Fee</t>
  </si>
  <si>
    <t>Amount</t>
  </si>
  <si>
    <t>Total ASSETs Expense Accts</t>
  </si>
  <si>
    <t>NAV Date</t>
  </si>
  <si>
    <t>NAV Date Nav</t>
  </si>
  <si>
    <t>Lucid NAV Calculator</t>
  </si>
  <si>
    <t>Other Admin</t>
  </si>
  <si>
    <t>DGCXX Equity - Expenses</t>
  </si>
  <si>
    <t>Prev Mgmt Fee Exp Acc'd but unpaid</t>
  </si>
  <si>
    <t>Prev Org Cost Amort Acc'd but unpaid</t>
  </si>
  <si>
    <t>Prev Additional Admin Acc'd but unpaid</t>
  </si>
  <si>
    <t xml:space="preserve">Total SERIES Expense LIABILITIES </t>
  </si>
  <si>
    <t>TOTAL SERIES Expense NAV</t>
  </si>
  <si>
    <t>TOTAL SERIES Expense Assets</t>
  </si>
  <si>
    <t>Total</t>
  </si>
  <si>
    <t>NAV Check</t>
  </si>
  <si>
    <t>Components</t>
  </si>
  <si>
    <t>Diff</t>
  </si>
  <si>
    <t>Exp Accrual checks</t>
  </si>
  <si>
    <t>MMF Accrual checks</t>
  </si>
  <si>
    <t>DVD unpaid Main</t>
  </si>
  <si>
    <t>DVD unpaid Expns</t>
  </si>
  <si>
    <t>DVD unpaid Mgmt</t>
  </si>
  <si>
    <t>DVD unpaid Mrgn</t>
  </si>
  <si>
    <t>Expense Daily Accrual</t>
  </si>
  <si>
    <t>`</t>
  </si>
  <si>
    <t>Mgmt Fee Waiver</t>
  </si>
  <si>
    <t>Hedging and Admin</t>
  </si>
  <si>
    <t>Previously Accrued but unpaid</t>
  </si>
  <si>
    <t>Prev Hedging and Admin Acc'd but unpaid</t>
  </si>
  <si>
    <t>Master Fund Series Expenses</t>
  </si>
  <si>
    <t>Prev Admin Acc'd but unpaid</t>
  </si>
  <si>
    <t>Prev Custody Acc'd but unpaid</t>
  </si>
  <si>
    <t>Prev Audit and Tax Acc'd but unpaid</t>
  </si>
  <si>
    <t>TOTAL LIABILITIES Accrued since 9/30</t>
  </si>
  <si>
    <t>Prime Fund Series Monthly</t>
  </si>
  <si>
    <t>84865,84868,84871,84874,84877,84880,84883,84886,84889,84892,84895,84898,84901,84904,84907,84910,84913,84916,84919,84922,84925,84928,84931,84934,84937,84940,84943,84946,84949,84952,84955,84958,84961,84964,84967,84970,84973,84976,84979,84982,84985,84988,84991,84994,84997,85000,85003,85006,85009,85012,85015,86495,86498,86501,86504,85021,85024,85027,85030,85033,85036,85039,85045,85048,85051,85060,85063,85066,85069,85075,85078,85081,85084,85087,85090,85093,85096,85100,85103,85106,85109,85112,85115,85118,85121,85124,85127,85130,85133,85136,85139,85142,85145,85148,85151,85154,85157,85160,86039,85163,85166,85169,85172,85175,86346,85178,85181,85184,85187,85190,86067,85193,85195,85197,85199,85201,85204,85207,85210,86036,85214,85217,85220,85223,85226,85229,85232,85235,85238,85241,85244,85247,85250,85253,85256,85259,86280,85262,85265,85268,85271,85274,85277,85280,85283,85286,85289,85292,85295,85298,85301,85304,85307,85310,85313,85316,85319,85322,85325,85328,85331,85334,85337,85340,85343,85346,85349,85352,85355,85358,85361,85364,85367,85370,85373,85376,85379,85382,85385,85388,85391,85394,85397,85400,86227,85403,85408,85411,85414,85417,85420,85423,85426,85429,85432,85435,85438,85441,85444,85447,85450,85453,85456,85459,85462,85465,85468,85471,85474,85477,85480,85483,85486,85489,85492,85495,85498,85501,85504,85507,85510,85513,85516,85519,85522,85525,85528,85531,85534,85537,85540,86684,86687,85543,85546,85549,85552,85555,85561,85564,85567,85570,85573,85576,85579,85582,85585,85588,85591,85594,85597,85600,85603,85606,85609,85612,85615,85618,85621,86270,85624,85626,85628,86200,85630,85633,85636,85640,85643,85646,85649,85652,85655,85658,85662,85665,85668,85672,85675,85678,85681,85684,86010,85688,85692,85695,85698,85701,85704,85707,85710,85713,85716,85719,85722,85725,85728,85731,85734,85737,85740,85743,85746,85749,85752,85755,85758,85761,85764,85767,85770,85773,85776,85779,85782,85785,85788,85791,85794,85797,85800,85803,85806,85809,85812,85815,85818,85821,85824,85827,85851,85854,85857,85860,85863,85866,85869,85872,85875,85878,85881,85884,85887,85890,85893,85896,85899,85902,85905,85908,85911,85914,85917,85920,85923,85926,85929,85932,86367,86370,86373,86376,86485,86488,85936,85939,85942,85947,85950,85953,85956,85959,85962,85965,85968,85971,85974,85977,85980,85983,85986,85989,85992,85995,86574,86604,86610,86536,86559,84062,86273,85998,86001,86004,86644,86638,86648,86653,86657,</t>
  </si>
  <si>
    <t>Period Start NAV</t>
  </si>
  <si>
    <t>Daycount</t>
  </si>
  <si>
    <t>Period Start Date</t>
  </si>
  <si>
    <t>NAV on Date</t>
  </si>
  <si>
    <t>OrigPortion</t>
  </si>
  <si>
    <t>Exp Accrual Start Date</t>
  </si>
  <si>
    <t>Return</t>
  </si>
  <si>
    <t>Next Valuation Date</t>
  </si>
  <si>
    <t>Prime Monthly 84865</t>
  </si>
  <si>
    <t>Prime Monthly 84961</t>
  </si>
  <si>
    <t>Prime Monthly 84973</t>
  </si>
  <si>
    <t>Prime Monthly 85021</t>
  </si>
  <si>
    <t>Prime Monthly 85027</t>
  </si>
  <si>
    <t>Prime Monthly 85030</t>
  </si>
  <si>
    <t>Prime Monthly 85096</t>
  </si>
  <si>
    <t>Prime Monthly 85103</t>
  </si>
  <si>
    <t>Prime Monthly 86039</t>
  </si>
  <si>
    <t>Prime Monthly 86346</t>
  </si>
  <si>
    <t>Prime Monthly 85178</t>
  </si>
  <si>
    <t>Prime Monthly 86067</t>
  </si>
  <si>
    <t>Prime Monthly 85193</t>
  </si>
  <si>
    <t>Prime Monthly 85207</t>
  </si>
  <si>
    <t>Prime Monthly 85214</t>
  </si>
  <si>
    <t>Prime Monthly 85223</t>
  </si>
  <si>
    <t>Prime Monthly 85262</t>
  </si>
  <si>
    <t>Prime Monthly 85265</t>
  </si>
  <si>
    <t>Prime Monthly 86227</t>
  </si>
  <si>
    <t>Prime Monthly 85408</t>
  </si>
  <si>
    <t>Prime Monthly 86684</t>
  </si>
  <si>
    <t>Prime Monthly 85579</t>
  </si>
  <si>
    <t>Prime Monthly 85624</t>
  </si>
  <si>
    <t>Prime Monthly 86200</t>
  </si>
  <si>
    <t>Prime Monthly 85630</t>
  </si>
  <si>
    <t>Prime Monthly 85636</t>
  </si>
  <si>
    <t>Prime Monthly 85640</t>
  </si>
  <si>
    <t>Prime Monthly 85688</t>
  </si>
  <si>
    <t>Prime Monthly 85692</t>
  </si>
  <si>
    <t>Prime Monthly 85695</t>
  </si>
  <si>
    <t>Prime Monthly 85698</t>
  </si>
  <si>
    <t>Prime Monthly 85851</t>
  </si>
  <si>
    <t>Prime Monthly 85896</t>
  </si>
  <si>
    <t>Prime Monthly 85911</t>
  </si>
  <si>
    <t>Prime Monthly 86367</t>
  </si>
  <si>
    <t>Prime Monthly 85936</t>
  </si>
  <si>
    <t>Prime Monthly 85953</t>
  </si>
  <si>
    <t>Prime Monthly 85956</t>
  </si>
  <si>
    <t>Prime Monthly 85980</t>
  </si>
  <si>
    <t>Prime Monthly 86574</t>
  </si>
  <si>
    <t>OPEN</t>
  </si>
  <si>
    <t>Prime Monthly 86536</t>
  </si>
  <si>
    <t>Prime Monthly 86273</t>
  </si>
  <si>
    <t>Prime Monthly 86644</t>
  </si>
  <si>
    <t>Prime Monthly 86638</t>
  </si>
  <si>
    <t>Prime Monthly 86648</t>
  </si>
  <si>
    <t>Prime Monthly 86653</t>
  </si>
  <si>
    <t>Prime Monthly 86657</t>
  </si>
  <si>
    <t>CASH</t>
  </si>
  <si>
    <t>DGCXX</t>
  </si>
  <si>
    <t>Main Account</t>
  </si>
  <si>
    <t>Expense Account</t>
  </si>
  <si>
    <t>Commitment Fee</t>
  </si>
  <si>
    <t>Margin account</t>
  </si>
  <si>
    <t>Mgmt Account</t>
  </si>
  <si>
    <t>Total ASSETs Main Account</t>
  </si>
  <si>
    <t>OTHER ACCOUNTS</t>
  </si>
  <si>
    <t>Final CF</t>
  </si>
  <si>
    <t>DGCXX Equity - MMF Expns</t>
  </si>
  <si>
    <t xml:space="preserve">DGCXX Equity - MMF Mgmt </t>
  </si>
  <si>
    <t>CASH - Owed by counterparties</t>
  </si>
  <si>
    <t>CASH - Margin Account</t>
  </si>
  <si>
    <t>DGCXX Equity - Margin Account</t>
  </si>
  <si>
    <t>TOTAL SERIES ASSETS</t>
  </si>
  <si>
    <t>Daily Accruals</t>
  </si>
  <si>
    <t>Additional Admin</t>
  </si>
  <si>
    <t>Previously Accrued Expenses</t>
  </si>
  <si>
    <t>Total to End Date</t>
  </si>
  <si>
    <t>Reserve for amounts owed Counterparties</t>
  </si>
  <si>
    <t>Other Reserves</t>
  </si>
  <si>
    <t>TOTAL LIABILITIES</t>
  </si>
  <si>
    <t>TOTAL NAV</t>
  </si>
  <si>
    <t>Series Monthly</t>
  </si>
  <si>
    <t>Prime Fund Series Custom1</t>
  </si>
  <si>
    <t>84866,84869,84872,84875,84878,84881,84884,84887,84890,84893,84896,84899,84902,84905,84908,84911,84914,84917,84920,84923,84926,84929,84932,84935,84938,84941,84944,84947,84950,84953,84956,84959,84962,84965,84968,84971,84974,84977,84980,84983,84986,84989,84992,84995,84998,85001,85004,85007,85010,85013,85016,86496,86499,86502,86505,85022,85025,85028,85031,85034,85037,85040,85046,85049,85052,85061,85064,85067,85070,85076,85079,85082,85085,85088,85091,85094,85097,85101,85104,85107,85110,85113,85116,85119,85122,85125,85128,85131,85134,85137,85140,85143,85146,85149,85152,85155,85158,85161,86040,85164,85167,85170,85173,85176,86347,85179,85182,85185,85188,85191,86068,85194,85196,85198,85200,85202,85205,85208,85211,86037,85215,85218,85221,85224,85227,85230,85233,85236,85239,85242,85245,85248,85251,85254,85257,85260,86281,85263,85266,85269,85272,85275,85278,85281,85284,85287,85290,85293,85296,85299,85302,85305,85308,85311,85314,85317,85320,85323,85326,85329,85332,85335,85338,85341,85344,85347,85350,85353,85356,85359,85362,85365,85368,85371,85374,85377,85380,85383,85386,85389,85392,85395,85398,85401,86228,85404,85409,85412,85415,85418,85421,85424,85427,85430,85433,85436,85439,85442,85445,85448,85451,85454,85457,85460,85463,85466,85469,85472,85475,85478,85481,85484,85487,85490,85493,85496,85499,85502,85505,85508,85511,85514,85517,85520,85523,85526,85529,85532,85535,85538,85541,86685,86688,85544,85547,85550,85553,85556,85562,85565,85568,85571,85574,85577,85580,85583,85586,85589,85592,85595,85598,85601,85604,85607,85610,85613,85616,85619,85622,86271,85625,85627,85629,86201,85631,85634,85637,85641,85644,85647,85650,85653,85656,85659,85663,85666,85669,85673,85676,85679,85682,85685,86011,85689,85693,85696,85699,85702,85705,85708,85711,85714,85717,85720,85723,85726,85729,85732,85735,85738,85741,85744,85747,85750,85753,85756,85759,85762,85765,85768,85771,85774,85777,85780,85783,85786,85789,85792,85795,85798,85801,85804,85807,85810,85813,85816,85819,85822,85825,85828,85852,85855,85858,85861,85864,85867,85870,85873,85876,85879,85882,85885,85888,85891,85894,85897,85900,85903,85906,85909,85912,85915,85918,85921,85924,85927,85930,85933,86368,86371,86374,86377,86486,86489,85937,85940,85943,85948,85951,85954,85957,85960,85963,85966,85969,85972,85975,85978,85981,85984,85987,85990,85993,85996,86575,86605,86611,86537,86560,84063,86274,85999,86002,86005,86645,86639,86649,86654,86658,</t>
  </si>
  <si>
    <t>Prime Custom1 84866</t>
  </si>
  <si>
    <t>Prime Custom1 84962</t>
  </si>
  <si>
    <t>Prime Custom1 84974</t>
  </si>
  <si>
    <t>Prime Custom1 85022</t>
  </si>
  <si>
    <t>Prime Custom1 85028</t>
  </si>
  <si>
    <t>Prime Custom1 85031</t>
  </si>
  <si>
    <t>Prime Custom1 85097</t>
  </si>
  <si>
    <t>Prime Custom1 85104</t>
  </si>
  <si>
    <t>Prime Custom1 86040</t>
  </si>
  <si>
    <t>Prime Custom1 86347</t>
  </si>
  <si>
    <t>Prime Custom1 85179</t>
  </si>
  <si>
    <t>Prime Custom1 86068</t>
  </si>
  <si>
    <t>Prime Custom1 85194</t>
  </si>
  <si>
    <t>Prime Custom1 85208</t>
  </si>
  <si>
    <t>Prime Custom1 85215</t>
  </si>
  <si>
    <t>Prime Custom1 85224</t>
  </si>
  <si>
    <t>Prime Custom1 85263</t>
  </si>
  <si>
    <t>Prime Custom1 85266</t>
  </si>
  <si>
    <t>Prime Custom1 86228</t>
  </si>
  <si>
    <t>Prime Custom1 85409</t>
  </si>
  <si>
    <t>Prime Custom1 86685</t>
  </si>
  <si>
    <t>Prime Custom1 85580</t>
  </si>
  <si>
    <t>Prime Custom1 85625</t>
  </si>
  <si>
    <t>Prime Custom1 86201</t>
  </si>
  <si>
    <t>Prime Custom1 85631</t>
  </si>
  <si>
    <t>Prime Custom1 85637</t>
  </si>
  <si>
    <t>Prime Custom1 85641</t>
  </si>
  <si>
    <t>Prime Custom1 85689</t>
  </si>
  <si>
    <t>Prime Custom1 85693</t>
  </si>
  <si>
    <t>Prime Custom1 85696</t>
  </si>
  <si>
    <t>Prime Custom1 85699</t>
  </si>
  <si>
    <t>Prime Custom1 85852</t>
  </si>
  <si>
    <t>Prime Custom1 85897</t>
  </si>
  <si>
    <t>Prime Custom1 85912</t>
  </si>
  <si>
    <t>Prime Custom1 86368</t>
  </si>
  <si>
    <t>Prime Custom1 85937</t>
  </si>
  <si>
    <t>Prime Custom1 85954</t>
  </si>
  <si>
    <t>Prime Custom1 85957</t>
  </si>
  <si>
    <t>Prime Custom1 85981</t>
  </si>
  <si>
    <t>Prime Custom1 86575</t>
  </si>
  <si>
    <t>Prime Custom1 86537</t>
  </si>
  <si>
    <t>Prime Custom1 86274</t>
  </si>
  <si>
    <t>Prime Custom1 86645</t>
  </si>
  <si>
    <t>Prime Custom1 86639</t>
  </si>
  <si>
    <t>Prime Custom1 86649</t>
  </si>
  <si>
    <t>Prime Custom1 86654</t>
  </si>
  <si>
    <t>Prime Custom1 86658</t>
  </si>
  <si>
    <t>Series Custom1</t>
  </si>
  <si>
    <t>Prime Fund Series MonthlyIG</t>
  </si>
  <si>
    <t>84867,84870,84873,84876,84879,84882,84885,84888,84891,84894,84897,84900,84903,84906,84909,84912,84915,84918,84921,84924,84927,84930,84933,84936,84939,84942,84945,84948,84951,84954,84957,84960,84963,84966,84969,84972,84975,84978,84981,84984,84987,84990,84993,84996,84999,85002,85005,85008,85011,85014,85017,86497,86500,86503,86506,85023,85026,85029,85032,85035,85038,85041,85047,85050,85053,85062,85065,85068,85071,85077,85080,85083,85086,85089,85092,85095,85098,85102,85105,85108,85111,85114,85117,85120,85123,85126,85129,85132,85135,85138,85141,85144,85147,85150,85153,85156,85159,85162,86041,85165,85168,85171,85174,85177,86348,85180,85183,85186,85189,85192,86069,85203,85206,85209,85212,86038,85216,85219,85222,85225,85228,85231,85234,85237,85240,85243,85246,85249,85252,85255,85258,85261,86282,85264,85267,85270,85273,85276,85279,85282,85285,85288,85291,85294,85297,85300,85303,85306,85309,85312,85315,85318,85321,85324,85327,85330,85333,85336,85339,85342,85345,85348,85351,85354,85357,85360,85363,85366,85369,85372,85375,85378,85381,85384,85387,85390,85393,85396,85399,85402,86229,85405,85410,85413,85416,85419,85422,85425,85428,85431,85434,85437,85440,85443,85446,85449,85452,85455,85458,85461,85464,85467,85470,85473,85476,85479,85482,85485,85488,85491,85494,85497,85500,85503,85506,85509,85512,85515,85518,85521,85524,85527,85530,85533,85536,85539,85542,86686,86689,85545,85548,85551,85554,85557,85563,85566,85569,85572,85575,85578,85581,85584,85587,85590,85593,85596,85599,85602,85605,85608,85611,85614,85617,85620,85623,86272,86202,85632,85635,85638,85642,85645,85648,85651,85654,85657,85660,85664,85667,85670,85674,85677,85680,85683,85686,86012,85690,85694,85697,85700,85703,85706,85709,85712,85715,85718,85721,85724,85727,85730,85733,85736,85739,85742,85745,85748,85751,85754,85757,85760,85763,85766,85769,85772,85775,85778,85781,85784,85787,85790,85793,85796,85799,85802,85805,85808,85811,85814,85817,85820,85823,85826,85829,85853,85856,85859,85862,85865,85868,85871,85874,85877,85880,85883,85886,85889,85892,85895,85898,85901,85904,85907,85910,85913,85916,85919,85922,85925,85928,85931,85934,86369,86372,86375,86378,86487,86490,85938,85941,85944,85949,85952,85955,85958,85961,85964,85967,85970,85973,85976,85979,85982,85985,85988,85991,85994,85997,86606,86612,86576,86538,86561,84064,86275,86000,86003,86006,86646,86640,86650,86655,86659,</t>
  </si>
  <si>
    <t>Prime MonthlyIG 84867</t>
  </si>
  <si>
    <t>Prime MonthlyIG 84963</t>
  </si>
  <si>
    <t>Prime MonthlyIG 84975</t>
  </si>
  <si>
    <t>Prime MonthlyIG 85023</t>
  </si>
  <si>
    <t>Prime MonthlyIG 85029</t>
  </si>
  <si>
    <t>Prime MonthlyIG 85032</t>
  </si>
  <si>
    <t>Prime MonthlyIG 85098</t>
  </si>
  <si>
    <t>Prime MonthlyIG 85105</t>
  </si>
  <si>
    <t>Prime MonthlyIG 86041</t>
  </si>
  <si>
    <t>Prime MonthlyIG 86348</t>
  </si>
  <si>
    <t>Prime MonthlyIG 85180</t>
  </si>
  <si>
    <t>Prime MonthlyIG 86069</t>
  </si>
  <si>
    <t>Prime MonthlyIG 85203</t>
  </si>
  <si>
    <t>Prime MonthlyIG 85209</t>
  </si>
  <si>
    <t>Prime MonthlyIG 85216</t>
  </si>
  <si>
    <t>Prime MonthlyIG 85225</t>
  </si>
  <si>
    <t>Prime MonthlyIG 85264</t>
  </si>
  <si>
    <t>Prime MonthlyIG 85267</t>
  </si>
  <si>
    <t>Prime MonthlyIG 86229</t>
  </si>
  <si>
    <t>Prime MonthlyIG 85410</t>
  </si>
  <si>
    <t>Prime MonthlyIG 86686</t>
  </si>
  <si>
    <t>Prime MonthlyIG 85581</t>
  </si>
  <si>
    <t>Prime MonthlyIG 86202</t>
  </si>
  <si>
    <t>Prime MonthlyIG 85632</t>
  </si>
  <si>
    <t>Prime MonthlyIG 85638</t>
  </si>
  <si>
    <t>Prime MonthlyIG 85642</t>
  </si>
  <si>
    <t>Prime MonthlyIG 85690</t>
  </si>
  <si>
    <t>Prime MonthlyIG 85694</t>
  </si>
  <si>
    <t>Prime MonthlyIG 85697</t>
  </si>
  <si>
    <t>Prime MonthlyIG 85700</t>
  </si>
  <si>
    <t>Prime MonthlyIG 85853</t>
  </si>
  <si>
    <t>Prime MonthlyIG 85898</t>
  </si>
  <si>
    <t>Prime MonthlyIG 85913</t>
  </si>
  <si>
    <t>Prime MonthlyIG 86369</t>
  </si>
  <si>
    <t>Prime MonthlyIG 85938</t>
  </si>
  <si>
    <t>Prime MonthlyIG 85955</t>
  </si>
  <si>
    <t>Prime MonthlyIG 85958</t>
  </si>
  <si>
    <t>Prime MonthlyIG 85982</t>
  </si>
  <si>
    <t>Prime MonthlyIG 86606</t>
  </si>
  <si>
    <t>Prime MonthlyIG 86538</t>
  </si>
  <si>
    <t>Prime MonthlyIG 86275</t>
  </si>
  <si>
    <t>Prime MonthlyIG 86646</t>
  </si>
  <si>
    <t>Prime MonthlyIG 86640</t>
  </si>
  <si>
    <t>Prime MonthlyIG 86650</t>
  </si>
  <si>
    <t>Prime MonthlyIG 86655</t>
  </si>
  <si>
    <t>Prime MonthlyIG 86659</t>
  </si>
  <si>
    <t>Series MonthlyIG</t>
  </si>
  <si>
    <t>Prime Fund Series Quarterly1</t>
  </si>
  <si>
    <t>79608,79620,79638,81735,81742,81744,81752,81754,81759,81761,81763,81779,81787,81795,81797,81802,81807,81809,84229,79675,79677,79679,79681,79683,79694,79705,79707,79721,79753,79755,79757,79778,79780,79860,79862,86675,86676,86673,86674,80042,80184,84200,84202,84204,84206,80294,80296,80298,80377,80379,80381,80500,80541,80545,80548,80550,80552,80554,80556,80558,80564,80658,80660,80662,80664,80666,80668,80670,80672,80677,80680,80682,80684,80686,80688,80692,80723,80725,80730,80754,80756,80761,80763,86577,86607,86613,86539,86562,84065,80819,80821,80825,80828,</t>
  </si>
  <si>
    <t>Prime Quarterly1 79608</t>
  </si>
  <si>
    <t>Prime Quarterly1 79675</t>
  </si>
  <si>
    <t>Prime Quarterly1 79753</t>
  </si>
  <si>
    <t>Prime Quarterly1 79860</t>
  </si>
  <si>
    <t>Prime Quarterly1 86675</t>
  </si>
  <si>
    <t>Prime Quarterly1 86673</t>
  </si>
  <si>
    <t>Prime Quarterly1 80042</t>
  </si>
  <si>
    <t>Prime Quarterly1 80184</t>
  </si>
  <si>
    <t>Prime Quarterly1 84200</t>
  </si>
  <si>
    <t>Prime Quarterly1 80294</t>
  </si>
  <si>
    <t>Prime Quarterly1 80296</t>
  </si>
  <si>
    <t>Prime Quarterly1 80377</t>
  </si>
  <si>
    <t>Prime Quarterly1 80500</t>
  </si>
  <si>
    <t>Prime Quarterly1 80541</t>
  </si>
  <si>
    <t>Prime Quarterly1 80658</t>
  </si>
  <si>
    <t>Prime Quarterly1 80680</t>
  </si>
  <si>
    <t>Prime Quarterly1 80723</t>
  </si>
  <si>
    <t>Prime Quarterly1 80754</t>
  </si>
  <si>
    <t>Prime Quarterly1 86577</t>
  </si>
  <si>
    <t>Prime Quarterly1 86539</t>
  </si>
  <si>
    <t>Prime Quarterly1 80819</t>
  </si>
  <si>
    <t>Prime Quarterly1 80825</t>
  </si>
  <si>
    <t>Series Quarterly1</t>
  </si>
  <si>
    <t>Prime Fund Series QuarterlyX</t>
  </si>
  <si>
    <t>79606,79607,79609,79610,79621,79639,81736,81743,81745,81753,81755,81760,81762,81764,81780,81788,81796,81798,81803,81808,81810,84230,85099,79676,79678,79680,79682,79684,79695,79706,79708,79722,79754,79756,79758,79779,79781,79854,79855,85213,79861,79863,84700,84706,84705,84699,79918,80043,85407,80185,84201,84203,84205,84207,80295,80297,80299,85639,85661,85671,85687,85691,80378,80380,80382,80501,80542,80543,80544,80546,80549,80551,80553,80555,80557,80559,80560,80561,80565,80659,80661,80663,80665,80667,80669,80671,80673,80676,80678,80679,80681,80683,80685,80687,80689,80690,80691,80693,80721,80722,80724,80726,80727,80728,80729,80731,85935,85945,85946,80753,80755,80757,80758,80759,80760,80762,80764,86578,86608,86614,86540,86563,84066,80820,80822,80826,80827,80829,80830,86643,86647,86641,86642,86651,86652,86656,</t>
  </si>
  <si>
    <t>Prime QuarterlyX 79606</t>
  </si>
  <si>
    <t>Prime QuarterlyX 85099</t>
  </si>
  <si>
    <t>Prime QuarterlyX 79676</t>
  </si>
  <si>
    <t>Prime QuarterlyX 79754</t>
  </si>
  <si>
    <t>Prime QuarterlyX 79854</t>
  </si>
  <si>
    <t>Prime QuarterlyX 79855</t>
  </si>
  <si>
    <t>Prime QuarterlyX 85213</t>
  </si>
  <si>
    <t>Prime QuarterlyX 79861</t>
  </si>
  <si>
    <t>Prime QuarterlyX 84700</t>
  </si>
  <si>
    <t>Prime QuarterlyX 84705</t>
  </si>
  <si>
    <t>Prime QuarterlyX 79918</t>
  </si>
  <si>
    <t>Prime QuarterlyX 80043</t>
  </si>
  <si>
    <t>Prime QuarterlyX 85407</t>
  </si>
  <si>
    <t>Prime QuarterlyX 80185</t>
  </si>
  <si>
    <t>Prime QuarterlyX 84201</t>
  </si>
  <si>
    <t>Prime QuarterlyX 80295</t>
  </si>
  <si>
    <t>Prime QuarterlyX 80297</t>
  </si>
  <si>
    <t>Prime QuarterlyX 85639</t>
  </si>
  <si>
    <t>Prime QuarterlyX 85661</t>
  </si>
  <si>
    <t>Prime QuarterlyX 85687</t>
  </si>
  <si>
    <t>Prime QuarterlyX 80378</t>
  </si>
  <si>
    <t>Prime QuarterlyX 80501</t>
  </si>
  <si>
    <t>Prime QuarterlyX 80542</t>
  </si>
  <si>
    <t>Prime QuarterlyX 80659</t>
  </si>
  <si>
    <t>Prime QuarterlyX 80679</t>
  </si>
  <si>
    <t>Prime QuarterlyX 80721</t>
  </si>
  <si>
    <t>Prime QuarterlyX 85935</t>
  </si>
  <si>
    <t>Prime QuarterlyX 80753</t>
  </si>
  <si>
    <t>Prime QuarterlyX 86578</t>
  </si>
  <si>
    <t>Prime QuarterlyX 86540</t>
  </si>
  <si>
    <t>Prime QuarterlyX 80820</t>
  </si>
  <si>
    <t>Prime QuarterlyX 80826</t>
  </si>
  <si>
    <t>Prime QuarterlyX 86643</t>
  </si>
  <si>
    <t>Prime QuarterlyX 86641</t>
  </si>
  <si>
    <t>Prime QuarterlyX 86651</t>
  </si>
  <si>
    <t>Prime QuarterlyX 86652</t>
  </si>
  <si>
    <t>Series QuarterlyX</t>
  </si>
  <si>
    <t>Prime Fund Series Q364</t>
  </si>
  <si>
    <t>79652,79653,79654,79655,79656,79657,79658,79771,79772,79773,79774,79775,79776,79777,80566,80567,80568,80569,80570,80571,80617,80618,80619,80620,80621,80622,80623,80624,80625,80626,80627,80628,80629,80836,80630,80631,80632,80633,80634,80635,80636,80655,80656,80657,80718,80719,80720,86579,86609,86615,86541,86564,84067,80823,80824,</t>
  </si>
  <si>
    <t>Prime Q364 79652</t>
  </si>
  <si>
    <t>Prime Q364 79771</t>
  </si>
  <si>
    <t>Prime Q364 80566</t>
  </si>
  <si>
    <t>Prime Q364 80630</t>
  </si>
  <si>
    <t>Prime Q364 80718</t>
  </si>
  <si>
    <t>Prime Q364 80719</t>
  </si>
  <si>
    <t>Prime Q364 86579</t>
  </si>
  <si>
    <t>Prime Q364 86541</t>
  </si>
  <si>
    <t>Prime Q364 80823</t>
  </si>
  <si>
    <t>Series Q364</t>
  </si>
  <si>
    <t>Prime Fund Series A1</t>
  </si>
  <si>
    <t>86702,86703,86704,86705,86706,86707,86708,</t>
  </si>
  <si>
    <t>Prime A1 86702</t>
  </si>
  <si>
    <t>Series A1</t>
  </si>
  <si>
    <t>Prime Fund Series 2YIG</t>
  </si>
  <si>
    <t>86248,86249,86250,86251,86252,86253,86254,86255,86256,86257,86258,</t>
  </si>
  <si>
    <t>Prime 2YIG 86248</t>
  </si>
  <si>
    <t>SOFR3</t>
  </si>
  <si>
    <t>IBKR U9042633</t>
  </si>
  <si>
    <t>Series 2YIG</t>
  </si>
  <si>
    <t>Form PF Stuff</t>
  </si>
  <si>
    <t>NAV</t>
  </si>
  <si>
    <t xml:space="preserve">Owned mmfs </t>
  </si>
  <si>
    <t>Margin Held (mmfs)</t>
  </si>
  <si>
    <t>Cash Held</t>
  </si>
  <si>
    <t>Expenses accrued</t>
  </si>
  <si>
    <t>TBILLS</t>
  </si>
  <si>
    <t>Margin Posted</t>
  </si>
  <si>
    <t>Prime M</t>
  </si>
  <si>
    <t>Prime C1</t>
  </si>
  <si>
    <t>Prime MIG</t>
  </si>
  <si>
    <t>Prime Q1</t>
  </si>
  <si>
    <t>Prime QX</t>
  </si>
  <si>
    <t>Prime Q364</t>
  </si>
  <si>
    <t>Prime S1</t>
  </si>
  <si>
    <t>Prime A1</t>
  </si>
  <si>
    <t>Prime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</si>
</sst>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  <numFmt numFmtId="165" formatCode="0.000000%"/>
    <numFmt numFmtId="166" formatCode="0.000%"/>
    <numFmt numFmtId="167" formatCode="0.00000%"/>
    <numFmt numFmtId="168" formatCode="_(* #,##0_);_(* \(#,##0\);_(* &quot;-&quot;??_);_(@_)"/>
  </numFmts>
  <fonts count="15" x14ac:knownFonts="1">
    <font>
      <sz val="10"/>
      <name val="Arial"/>
    </font>
    <font>
      <sz val="10"/>
      <name val="Arial"/>
      <family val="2"/>
    </font>
    <font>
      <sz val="8"/>
      <color indexed="8"/>
      <name val="MS Sans Serif"/>
    </font>
    <font>
      <b/>
      <sz val="8"/>
      <color indexed="8"/>
      <name val="MS Sans Serif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FF0000"/>
      <name val="Arial"/>
      <family val="2"/>
    </font>
    <font>
      <sz val="8"/>
      <color rgb="FFFF0000"/>
      <name val="MS Sans Serif"/>
    </font>
    <font>
      <sz val="10"/>
      <color theme="0" tint="-0.1499984740745262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"/>
      <name val="MS Sans Serif"/>
    </font>
    <font>
      <b/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7">
    <xf numFmtId="0" fontId="0" fillId="0" borderId="0"/>
    <xf numFmtId="43" fontId="5" fillId="0" borderId="0" applyFont="0" applyFill="0" applyBorder="0" applyAlignment="0" applyProtection="0"/>
    <xf numFmtId="0" fontId="7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2" fillId="0" borderId="0" xfId="0" applyFont="1"/>
    <xf numFmtId="0" fontId="2" fillId="2" borderId="0" xfId="0" applyFont="1" applyFill="1"/>
    <xf numFmtId="0" fontId="0" fillId="2" borderId="1" xfId="0" applyFill="1" applyBorder="1"/>
    <xf numFmtId="0" fontId="4" fillId="2" borderId="2" xfId="0" applyFont="1" applyFill="1" applyBorder="1"/>
    <xf numFmtId="0" fontId="0" fillId="2" borderId="2" xfId="0" applyFill="1" applyBorder="1"/>
    <xf numFmtId="0" fontId="0" fillId="2" borderId="0" xfId="0" applyFill="1"/>
    <xf numFmtId="0" fontId="0" fillId="2" borderId="0" xfId="0" quotePrefix="1" applyFill="1"/>
    <xf numFmtId="0" fontId="1" fillId="2" borderId="0" xfId="0" applyFont="1" applyFill="1"/>
    <xf numFmtId="15" fontId="0" fillId="2" borderId="0" xfId="0" quotePrefix="1" applyNumberFormat="1" applyFill="1"/>
    <xf numFmtId="0" fontId="6" fillId="2" borderId="0" xfId="0" applyFont="1" applyFill="1"/>
    <xf numFmtId="15" fontId="1" fillId="2" borderId="0" xfId="0" applyNumberFormat="1" applyFont="1" applyFill="1"/>
    <xf numFmtId="43" fontId="1" fillId="2" borderId="0" xfId="1" applyFont="1" applyFill="1"/>
    <xf numFmtId="0" fontId="3" fillId="0" borderId="0" xfId="0" applyFont="1" applyAlignment="1">
      <alignment horizontal="center"/>
    </xf>
    <xf numFmtId="0" fontId="1" fillId="2" borderId="4" xfId="0" applyFont="1" applyFill="1" applyBorder="1"/>
    <xf numFmtId="43" fontId="6" fillId="2" borderId="0" xfId="1" applyFont="1" applyFill="1"/>
    <xf numFmtId="0" fontId="1" fillId="2" borderId="4" xfId="0" applyFont="1" applyFill="1" applyBorder="1" applyAlignment="1">
      <alignment horizontal="center"/>
    </xf>
    <xf numFmtId="0" fontId="6" fillId="2" borderId="5" xfId="0" applyFont="1" applyFill="1" applyBorder="1"/>
    <xf numFmtId="43" fontId="6" fillId="2" borderId="9" xfId="1" applyFont="1" applyFill="1" applyBorder="1"/>
    <xf numFmtId="0" fontId="1" fillId="2" borderId="0" xfId="0" applyFont="1" applyFill="1" applyAlignment="1">
      <alignment horizontal="center"/>
    </xf>
    <xf numFmtId="43" fontId="1" fillId="2" borderId="0" xfId="1" applyFont="1" applyFill="1" applyBorder="1"/>
    <xf numFmtId="43" fontId="6" fillId="2" borderId="0" xfId="1" applyFont="1" applyFill="1" applyBorder="1"/>
    <xf numFmtId="0" fontId="0" fillId="2" borderId="3" xfId="0" applyFill="1" applyBorder="1"/>
    <xf numFmtId="0" fontId="3" fillId="0" borderId="3" xfId="0" applyFont="1" applyBorder="1" applyAlignment="1">
      <alignment horizontal="center"/>
    </xf>
    <xf numFmtId="0" fontId="1" fillId="2" borderId="3" xfId="0" applyFont="1" applyFill="1" applyBorder="1"/>
    <xf numFmtId="164" fontId="1" fillId="2" borderId="0" xfId="1" applyNumberFormat="1" applyFont="1" applyFill="1"/>
    <xf numFmtId="8" fontId="1" fillId="2" borderId="0" xfId="0" applyNumberFormat="1" applyFont="1" applyFill="1"/>
    <xf numFmtId="0" fontId="6" fillId="2" borderId="1" xfId="0" applyFont="1" applyFill="1" applyBorder="1"/>
    <xf numFmtId="43" fontId="6" fillId="2" borderId="1" xfId="1" applyFont="1" applyFill="1" applyBorder="1"/>
    <xf numFmtId="43" fontId="1" fillId="2" borderId="1" xfId="1" applyFont="1" applyFill="1" applyBorder="1"/>
    <xf numFmtId="0" fontId="1" fillId="2" borderId="10" xfId="0" applyFont="1" applyFill="1" applyBorder="1"/>
    <xf numFmtId="0" fontId="1" fillId="2" borderId="1" xfId="0" applyFont="1" applyFill="1" applyBorder="1"/>
    <xf numFmtId="43" fontId="2" fillId="2" borderId="0" xfId="0" applyNumberFormat="1" applyFont="1" applyFill="1"/>
    <xf numFmtId="43" fontId="6" fillId="2" borderId="5" xfId="1" applyFont="1" applyFill="1" applyBorder="1"/>
    <xf numFmtId="0" fontId="6" fillId="2" borderId="0" xfId="0" applyFont="1" applyFill="1" applyAlignment="1">
      <alignment horizontal="right"/>
    </xf>
    <xf numFmtId="0" fontId="1" fillId="2" borderId="7" xfId="0" applyFont="1" applyFill="1" applyBorder="1" applyAlignment="1">
      <alignment horizontal="center"/>
    </xf>
    <xf numFmtId="43" fontId="1" fillId="2" borderId="0" xfId="4" applyFill="1"/>
    <xf numFmtId="0" fontId="6" fillId="2" borderId="4" xfId="0" applyFont="1" applyFill="1" applyBorder="1"/>
    <xf numFmtId="43" fontId="2" fillId="2" borderId="0" xfId="1" applyFont="1" applyFill="1" applyBorder="1"/>
    <xf numFmtId="0" fontId="2" fillId="3" borderId="3" xfId="0" applyFont="1" applyFill="1" applyBorder="1"/>
    <xf numFmtId="0" fontId="1" fillId="3" borderId="0" xfId="0" applyFont="1" applyFill="1"/>
    <xf numFmtId="0" fontId="2" fillId="3" borderId="0" xfId="0" applyFont="1" applyFill="1"/>
    <xf numFmtId="0" fontId="1" fillId="3" borderId="0" xfId="0" applyFont="1" applyFill="1" applyAlignment="1">
      <alignment horizontal="center"/>
    </xf>
    <xf numFmtId="43" fontId="1" fillId="3" borderId="0" xfId="4" applyFill="1"/>
    <xf numFmtId="0" fontId="0" fillId="3" borderId="11" xfId="0" applyFill="1" applyBorder="1"/>
    <xf numFmtId="0" fontId="0" fillId="3" borderId="12" xfId="0" applyFill="1" applyBorder="1"/>
    <xf numFmtId="43" fontId="1" fillId="3" borderId="0" xfId="4" applyFill="1" applyBorder="1"/>
    <xf numFmtId="43" fontId="1" fillId="3" borderId="4" xfId="4" applyFill="1" applyBorder="1"/>
    <xf numFmtId="43" fontId="1" fillId="3" borderId="0" xfId="1" applyFont="1" applyFill="1" applyBorder="1"/>
    <xf numFmtId="43" fontId="1" fillId="3" borderId="0" xfId="0" applyNumberFormat="1" applyFont="1" applyFill="1"/>
    <xf numFmtId="0" fontId="2" fillId="3" borderId="13" xfId="0" applyFont="1" applyFill="1" applyBorder="1"/>
    <xf numFmtId="0" fontId="2" fillId="3" borderId="4" xfId="0" applyFont="1" applyFill="1" applyBorder="1"/>
    <xf numFmtId="0" fontId="8" fillId="0" borderId="0" xfId="3" applyFont="1"/>
    <xf numFmtId="0" fontId="9" fillId="0" borderId="0" xfId="3" applyFont="1"/>
    <xf numFmtId="0" fontId="1" fillId="0" borderId="0" xfId="3"/>
    <xf numFmtId="0" fontId="2" fillId="0" borderId="0" xfId="3" applyFont="1"/>
    <xf numFmtId="0" fontId="0" fillId="0" borderId="0" xfId="0"/>
    <xf numFmtId="0" fontId="1" fillId="0" borderId="0" xfId="0" applyFont="1"/>
    <xf numFmtId="43" fontId="2" fillId="3" borderId="0" xfId="1" applyFont="1" applyFill="1"/>
    <xf numFmtId="43" fontId="1" fillId="3" borderId="0" xfId="1" applyFont="1" applyFill="1" applyAlignment="1">
      <alignment horizontal="center"/>
    </xf>
    <xf numFmtId="43" fontId="2" fillId="3" borderId="0" xfId="1" applyFont="1" applyFill="1" applyBorder="1"/>
    <xf numFmtId="43" fontId="1" fillId="3" borderId="0" xfId="1" applyFont="1" applyFill="1" applyBorder="1" applyAlignment="1">
      <alignment horizontal="center"/>
    </xf>
    <xf numFmtId="7" fontId="1" fillId="3" borderId="0" xfId="1" applyNumberFormat="1" applyFont="1" applyFill="1" applyBorder="1"/>
    <xf numFmtId="7" fontId="1" fillId="2" borderId="0" xfId="4" applyNumberFormat="1" applyFill="1"/>
    <xf numFmtId="7" fontId="1" fillId="2" borderId="4" xfId="4" applyNumberFormat="1" applyFill="1" applyBorder="1"/>
    <xf numFmtId="0" fontId="0" fillId="2" borderId="14" xfId="0" applyFill="1" applyBorder="1"/>
    <xf numFmtId="0" fontId="10" fillId="4" borderId="2" xfId="0" applyFont="1" applyFill="1" applyBorder="1"/>
    <xf numFmtId="43" fontId="0" fillId="2" borderId="15" xfId="4" applyFont="1" applyFill="1" applyBorder="1"/>
    <xf numFmtId="0" fontId="1" fillId="2" borderId="16" xfId="0" applyFont="1" applyFill="1" applyBorder="1"/>
    <xf numFmtId="0" fontId="1" fillId="2" borderId="15" xfId="0" applyFont="1" applyFill="1" applyBorder="1"/>
    <xf numFmtId="0" fontId="0" fillId="2" borderId="16" xfId="0" applyFill="1" applyBorder="1"/>
    <xf numFmtId="43" fontId="6" fillId="2" borderId="17" xfId="0" applyNumberFormat="1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0" fillId="2" borderId="20" xfId="0" applyFill="1" applyBorder="1"/>
    <xf numFmtId="0" fontId="1" fillId="2" borderId="0" xfId="0" quotePrefix="1" applyFont="1" applyFill="1"/>
    <xf numFmtId="166" fontId="6" fillId="2" borderId="19" xfId="6" applyNumberFormat="1" applyFont="1" applyFill="1" applyBorder="1"/>
    <xf numFmtId="0" fontId="6" fillId="2" borderId="20" xfId="0" applyFont="1" applyFill="1" applyBorder="1"/>
    <xf numFmtId="8" fontId="1" fillId="2" borderId="0" xfId="4" applyNumberFormat="1" applyFont="1" applyFill="1"/>
    <xf numFmtId="8" fontId="1" fillId="2" borderId="0" xfId="4" applyNumberFormat="1" applyFont="1" applyFill="1" applyBorder="1"/>
    <xf numFmtId="43" fontId="1" fillId="2" borderId="0" xfId="4" applyFont="1" applyFill="1"/>
    <xf numFmtId="43" fontId="1" fillId="2" borderId="3" xfId="4" applyFont="1" applyFill="1" applyBorder="1"/>
    <xf numFmtId="19" fontId="1" fillId="2" borderId="0" xfId="0" applyNumberFormat="1" applyFont="1" applyFill="1"/>
    <xf numFmtId="14" fontId="1" fillId="2" borderId="0" xfId="0" applyNumberFormat="1" applyFont="1" applyFill="1"/>
    <xf numFmtId="7" fontId="1" fillId="2" borderId="0" xfId="0" applyNumberFormat="1" applyFont="1" applyFill="1"/>
    <xf numFmtId="7" fontId="1" fillId="5" borderId="0" xfId="4" applyNumberFormat="1" applyFont="1" applyFill="1"/>
    <xf numFmtId="7" fontId="1" fillId="2" borderId="4" xfId="0" applyNumberFormat="1" applyFont="1" applyFill="1" applyBorder="1"/>
    <xf numFmtId="8" fontId="1" fillId="5" borderId="4" xfId="4" applyNumberFormat="1" applyFont="1" applyFill="1" applyBorder="1"/>
    <xf numFmtId="43" fontId="1" fillId="6" borderId="0" xfId="4" applyFont="1" applyFill="1"/>
    <xf numFmtId="43" fontId="6" fillId="2" borderId="0" xfId="4" applyFont="1" applyFill="1"/>
    <xf numFmtId="0" fontId="6" fillId="2" borderId="3" xfId="0" applyFont="1" applyFill="1" applyBorder="1"/>
    <xf numFmtId="43" fontId="1" fillId="2" borderId="0" xfId="0" applyNumberFormat="1" applyFont="1" applyFill="1"/>
    <xf numFmtId="43" fontId="6" fillId="2" borderId="9" xfId="4" applyFont="1" applyFill="1" applyBorder="1"/>
    <xf numFmtId="43" fontId="6" fillId="2" borderId="1" xfId="4" applyFont="1" applyFill="1" applyBorder="1"/>
    <xf numFmtId="43" fontId="1" fillId="2" borderId="1" xfId="4" applyFont="1" applyFill="1" applyBorder="1"/>
    <xf numFmtId="43" fontId="1" fillId="2" borderId="1" xfId="0" applyNumberFormat="1" applyFont="1" applyFill="1" applyBorder="1"/>
    <xf numFmtId="43" fontId="6" fillId="2" borderId="0" xfId="4" applyFont="1" applyFill="1" applyBorder="1"/>
    <xf numFmtId="7" fontId="1" fillId="7" borderId="0" xfId="5" applyNumberFormat="1" applyFont="1" applyFill="1"/>
    <xf numFmtId="44" fontId="0" fillId="2" borderId="0" xfId="5" applyFont="1" applyFill="1"/>
    <xf numFmtId="43" fontId="1" fillId="7" borderId="0" xfId="4" applyFont="1" applyFill="1"/>
    <xf numFmtId="7" fontId="0" fillId="2" borderId="0" xfId="0" applyNumberFormat="1" applyFill="1"/>
    <xf numFmtId="43" fontId="0" fillId="2" borderId="0" xfId="4" applyFont="1" applyFill="1"/>
    <xf numFmtId="44" fontId="1" fillId="2" borderId="0" xfId="0" applyNumberFormat="1" applyFont="1" applyFill="1"/>
    <xf numFmtId="167" fontId="1" fillId="2" borderId="0" xfId="6" applyNumberFormat="1" applyFont="1" applyFill="1"/>
    <xf numFmtId="166" fontId="1" fillId="2" borderId="0" xfId="6" applyNumberFormat="1" applyFont="1" applyFill="1"/>
    <xf numFmtId="0" fontId="6" fillId="2" borderId="12" xfId="0" applyFont="1" applyFill="1" applyBorder="1"/>
    <xf numFmtId="0" fontId="1" fillId="2" borderId="12" xfId="0" applyFont="1" applyFill="1" applyBorder="1"/>
    <xf numFmtId="43" fontId="6" fillId="2" borderId="12" xfId="4" applyFont="1" applyFill="1" applyBorder="1"/>
    <xf numFmtId="0" fontId="1" fillId="2" borderId="4" xfId="0" applyFont="1" applyFill="1" applyBorder="1" applyAlignment="1">
      <alignment horizontal="left"/>
    </xf>
    <xf numFmtId="43" fontId="1" fillId="2" borderId="4" xfId="4" applyFont="1" applyFill="1" applyBorder="1"/>
    <xf numFmtId="44" fontId="1" fillId="7" borderId="0" xfId="5" applyFont="1" applyFill="1"/>
    <xf numFmtId="7" fontId="1" fillId="0" borderId="0" xfId="4" applyNumberFormat="1" applyFont="1" applyFill="1"/>
    <xf numFmtId="2" fontId="1" fillId="2" borderId="0" xfId="0" applyNumberFormat="1" applyFont="1" applyFill="1"/>
    <xf numFmtId="44" fontId="0" fillId="2" borderId="0" xfId="0" applyNumberFormat="1" applyFill="1"/>
    <xf numFmtId="43" fontId="6" fillId="2" borderId="0" xfId="0" applyNumberFormat="1" applyFont="1" applyFill="1"/>
    <xf numFmtId="8" fontId="6" fillId="7" borderId="0" xfId="4" applyNumberFormat="1" applyFont="1" applyFill="1"/>
    <xf numFmtId="7" fontId="1" fillId="2" borderId="0" xfId="4" applyNumberFormat="1" applyFont="1" applyFill="1"/>
    <xf numFmtId="43" fontId="6" fillId="2" borderId="5" xfId="4" applyFont="1" applyFill="1" applyBorder="1"/>
    <xf numFmtId="164" fontId="1" fillId="2" borderId="0" xfId="4" applyNumberFormat="1" applyFont="1" applyFill="1"/>
    <xf numFmtId="165" fontId="1" fillId="2" borderId="0" xfId="6" applyNumberFormat="1" applyFont="1" applyFill="1"/>
    <xf numFmtId="43" fontId="2" fillId="3" borderId="0" xfId="0" applyNumberFormat="1" applyFont="1" applyFill="1"/>
    <xf numFmtId="10" fontId="1" fillId="2" borderId="0" xfId="0" applyNumberFormat="1" applyFont="1" applyFill="1"/>
    <xf numFmtId="0" fontId="13" fillId="0" borderId="0" xfId="0" applyFont="1"/>
    <xf numFmtId="0" fontId="3" fillId="0" borderId="0" xfId="0" applyFont="1"/>
    <xf numFmtId="0" fontId="14" fillId="0" borderId="11" xfId="0" applyFont="1" applyBorder="1"/>
    <xf numFmtId="0" fontId="14" fillId="0" borderId="12" xfId="0" applyFont="1" applyBorder="1"/>
    <xf numFmtId="0" fontId="14" fillId="0" borderId="21" xfId="0" applyFont="1" applyBorder="1"/>
    <xf numFmtId="168" fontId="14" fillId="0" borderId="13" xfId="4" applyNumberFormat="1" applyFont="1" applyBorder="1"/>
    <xf numFmtId="168" fontId="14" fillId="0" borderId="4" xfId="4" applyNumberFormat="1" applyFont="1" applyBorder="1"/>
    <xf numFmtId="168" fontId="14" fillId="0" borderId="22" xfId="4" applyNumberFormat="1" applyFont="1" applyBorder="1"/>
    <xf numFmtId="8" fontId="2" fillId="0" borderId="0" xfId="0" applyNumberFormat="1" applyFont="1"/>
    <xf numFmtId="0" fontId="14" fillId="0" borderId="0" xfId="0" applyFont="1"/>
    <xf numFmtId="168" fontId="14" fillId="0" borderId="0" xfId="4" applyNumberFormat="1" applyFont="1" applyBorder="1"/>
    <xf numFmtId="0" fontId="0" fillId="0" borderId="0" xfId="0" applyAlignment="1">
      <alignment horizontal="right"/>
    </xf>
    <xf numFmtId="168" fontId="14" fillId="2" borderId="23" xfId="4" applyNumberFormat="1" applyFont="1" applyFill="1" applyBorder="1"/>
    <xf numFmtId="168" fontId="14" fillId="2" borderId="24" xfId="4" applyNumberFormat="1" applyFont="1" applyFill="1" applyBorder="1"/>
    <xf numFmtId="168" fontId="14" fillId="2" borderId="25" xfId="4" applyNumberFormat="1" applyFont="1" applyFill="1" applyBorder="1"/>
    <xf numFmtId="168" fontId="14" fillId="2" borderId="26" xfId="4" applyNumberFormat="1" applyFont="1" applyFill="1" applyBorder="1"/>
    <xf numFmtId="168" fontId="14" fillId="2" borderId="27" xfId="4" applyNumberFormat="1" applyFont="1" applyFill="1" applyBorder="1"/>
    <xf numFmtId="168" fontId="14" fillId="2" borderId="0" xfId="4" applyNumberFormat="1" applyFont="1" applyFill="1" applyBorder="1"/>
    <xf numFmtId="168" fontId="14" fillId="2" borderId="3" xfId="4" applyNumberFormat="1" applyFont="1" applyFill="1" applyBorder="1"/>
    <xf numFmtId="168" fontId="14" fillId="2" borderId="28" xfId="4" applyNumberFormat="1" applyFont="1" applyFill="1" applyBorder="1"/>
    <xf numFmtId="0" fontId="1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168" fontId="14" fillId="2" borderId="29" xfId="0" applyNumberFormat="1" applyFont="1" applyFill="1" applyBorder="1"/>
    <xf numFmtId="168" fontId="14" fillId="2" borderId="1" xfId="0" applyNumberFormat="1" applyFont="1" applyFill="1" applyBorder="1"/>
    <xf numFmtId="168" fontId="14" fillId="2" borderId="10" xfId="0" applyNumberFormat="1" applyFont="1" applyFill="1" applyBorder="1"/>
    <xf numFmtId="0" fontId="2" fillId="0" borderId="30" xfId="0" applyFont="1" applyBorder="1"/>
    <xf numFmtId="0" fontId="6" fillId="2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7">
    <cellStyle name="Comma" xfId="1" builtinId="3"/>
    <cellStyle name="Comma 2" xfId="4" xr:uid="{1AE08256-1F34-4ACA-9C33-7C8E70977BA1}"/>
    <cellStyle name="Currency 2" xfId="5" xr:uid="{B560269F-3270-4908-ABF7-40941DBF3A97}"/>
    <cellStyle name="Normal" xfId="0" builtinId="0"/>
    <cellStyle name="Normal 2" xfId="2" xr:uid="{2D4EC046-8C8F-4268-9754-88904D76088B}"/>
    <cellStyle name="Normal 3" xfId="3" xr:uid="{F39ADE39-8704-4159-9B89-4E663CD39633}"/>
    <cellStyle name="Percent 2" xfId="6" xr:uid="{C09FB721-2281-4C33-9262-4A7BCCDAF7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647700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60CE9F-92EE-4FA1-9313-3780D421F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17731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338137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DD25A5-CC3A-43D5-8FE1-5D7628348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9793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338137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A87523-9735-4973-82E3-92C72D220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9793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338137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C463D1-39C1-43AF-9265-CFDEAC519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9793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338137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9CC85E-DD34-4345-AADF-93C3D4B40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9793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338137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AC030D-8F8A-4762-8C8F-7E2F95BC8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9793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338137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1B60B9-1E75-418C-8E07-A996B08CE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9793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338137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26AD37-7D83-4854-A0CD-007913243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9793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460601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8EE80A-F2AE-46FC-8738-4982B9A9B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9793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ndates/Funds/Fund%20Reporting/Form%20PF%20working%20files/7.15.22/Prime_06.30.22_%20Final%20for%20Form%20P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 Expense Calcs"/>
      <sheetName val="Series A1"/>
      <sheetName val="Series S1"/>
      <sheetName val="Series Q364"/>
      <sheetName val="Series QuarterlyX"/>
      <sheetName val="Series Quarterly1"/>
      <sheetName val="Series MonthlyIG"/>
      <sheetName val="Series Custom1"/>
      <sheetName val="Series Monthly"/>
    </sheetNames>
    <sheetDataSet>
      <sheetData sheetId="0"/>
      <sheetData sheetId="1">
        <row r="10">
          <cell r="R10">
            <v>75283719.379999995</v>
          </cell>
        </row>
      </sheetData>
      <sheetData sheetId="2">
        <row r="10">
          <cell r="W10">
            <v>0</v>
          </cell>
          <cell r="X10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2F6A8-3EAE-4009-8001-C486119050FA}">
  <sheetPr codeName="Sheet3"/>
  <dimension ref="A1:BF105"/>
  <sheetViews>
    <sheetView showGridLines="0" tabSelected="1" topLeftCell="B28" zoomScale="80" zoomScaleNormal="80" workbookViewId="0">
      <selection activeCell="S45" sqref="S45"/>
    </sheetView>
  </sheetViews>
  <sheetFormatPr defaultColWidth="9.140625" defaultRowHeight="15" customHeight="1" x14ac:dyDescent="0.15"/>
  <cols>
    <col min="1" max="1" width="19.140625" style="1" customWidth="1"/>
    <col min="2" max="2" width="14.7109375" style="1" customWidth="1"/>
    <col min="3" max="3" width="12.5703125" style="1" customWidth="1"/>
    <col min="4" max="4" width="15.140625" style="1" bestFit="1" customWidth="1"/>
    <col min="5" max="5" width="18.85546875" style="1" bestFit="1" customWidth="1"/>
    <col min="6" max="7" width="3.7109375" style="1" customWidth="1"/>
    <col min="8" max="8" width="13.28515625" style="1" customWidth="1"/>
    <col min="9" max="9" width="10" style="1" customWidth="1"/>
    <col min="10" max="10" width="7" style="1" bestFit="1" customWidth="1"/>
    <col min="11" max="11" width="10.7109375" style="1" bestFit="1" customWidth="1"/>
    <col min="12" max="12" width="15.5703125" style="1" bestFit="1" customWidth="1"/>
    <col min="13" max="13" width="14.5703125" style="1" bestFit="1" customWidth="1"/>
    <col min="14" max="14" width="20.5703125" style="1" bestFit="1" customWidth="1"/>
    <col min="15" max="15" width="11.5703125" style="1" bestFit="1" customWidth="1"/>
    <col min="16" max="16" width="20.140625" style="1" bestFit="1" customWidth="1"/>
    <col min="17" max="17" width="8.7109375" style="1" bestFit="1" customWidth="1"/>
    <col min="18" max="18" width="28.42578125" style="1" bestFit="1" customWidth="1"/>
    <col min="19" max="19" width="22.42578125" style="1" customWidth="1"/>
    <col min="20" max="20" width="12" style="1" bestFit="1" customWidth="1"/>
    <col min="21" max="21" width="13.85546875" style="1" customWidth="1"/>
    <col min="22" max="22" width="15.85546875" style="1" customWidth="1"/>
    <col min="23" max="23" width="13.7109375" style="1" customWidth="1"/>
    <col min="24" max="24" width="15" style="1" customWidth="1"/>
    <col min="25" max="25" width="15.42578125" style="1" customWidth="1"/>
    <col min="26" max="26" width="14.28515625" style="1" customWidth="1"/>
    <col min="27" max="27" width="17" style="1" customWidth="1"/>
    <col min="28" max="28" width="18.42578125" style="1" customWidth="1"/>
    <col min="29" max="29" width="14.85546875" style="1" customWidth="1"/>
    <col min="30" max="16384" width="9.140625" style="1"/>
  </cols>
  <sheetData>
    <row r="1" spans="1:58" ht="49.5" customHeight="1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58" ht="24.75" thickTop="1" thickBot="1" x14ac:dyDescent="0.4">
      <c r="A2" s="3" t="s">
        <v>16</v>
      </c>
      <c r="B2" s="4"/>
      <c r="C2" s="4"/>
      <c r="D2" s="3" t="s">
        <v>41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58" ht="15" customHeight="1" thickTop="1" x14ac:dyDescent="0.2">
      <c r="A3" s="7" t="s">
        <v>14</v>
      </c>
      <c r="B3" s="10">
        <v>44834</v>
      </c>
      <c r="C3" s="5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spans="1:58" ht="15" customHeight="1" x14ac:dyDescent="0.2">
      <c r="A4" s="7"/>
      <c r="B4" s="8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7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spans="1:58" ht="15" customHeight="1" x14ac:dyDescent="0.2">
      <c r="A5" s="7"/>
      <c r="B5" s="8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</row>
    <row r="6" spans="1:58" ht="15" customHeight="1" x14ac:dyDescent="0.2">
      <c r="A6" s="7"/>
      <c r="B6" s="8"/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5"/>
      <c r="O6" s="5"/>
      <c r="P6" s="5"/>
      <c r="Q6" s="43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</row>
    <row r="7" spans="1:58" ht="15" customHeight="1" x14ac:dyDescent="0.2">
      <c r="A7" s="16" t="s">
        <v>0</v>
      </c>
      <c r="F7" s="12"/>
      <c r="G7" s="22"/>
      <c r="H7" s="7"/>
      <c r="I7" s="7"/>
      <c r="J7" s="7"/>
      <c r="K7" s="7"/>
      <c r="L7" s="7"/>
      <c r="M7" s="7"/>
      <c r="Q7" s="38"/>
      <c r="R7" s="39" t="s">
        <v>26</v>
      </c>
      <c r="S7" s="45">
        <v>1761556884.1993506</v>
      </c>
      <c r="T7" s="39" t="s">
        <v>25</v>
      </c>
      <c r="U7" s="39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</row>
    <row r="8" spans="1:58" ht="15" customHeight="1" x14ac:dyDescent="0.2">
      <c r="B8" s="147" t="s">
        <v>5</v>
      </c>
      <c r="C8" s="148"/>
      <c r="D8" s="148"/>
      <c r="E8" s="149"/>
      <c r="F8" s="7"/>
      <c r="G8" s="23"/>
      <c r="H8" s="7"/>
      <c r="I8" s="7"/>
      <c r="J8" s="7"/>
      <c r="K8" s="7"/>
      <c r="L8" s="7"/>
      <c r="M8" s="7"/>
      <c r="Q8" s="38"/>
      <c r="R8" s="39"/>
      <c r="S8" s="46">
        <f>SUM(U8:BC8)</f>
        <v>1761556884.9441125</v>
      </c>
      <c r="T8" s="39" t="s">
        <v>27</v>
      </c>
      <c r="U8" s="39"/>
      <c r="V8" s="119">
        <f>'Series Monthly'!H4</f>
        <v>793694515.400231</v>
      </c>
      <c r="W8" s="119">
        <f>'Series Custom1'!H4</f>
        <v>72397442.870973215</v>
      </c>
      <c r="X8" s="119">
        <f>'Series MonthlyIG'!H4</f>
        <v>226363817.98432747</v>
      </c>
      <c r="Y8" s="119">
        <f>'Series Quarterly1'!H4</f>
        <v>231380965.43489999</v>
      </c>
      <c r="Z8" s="119">
        <f>'Series QuarterlyX'!H4</f>
        <v>231593056.41646445</v>
      </c>
      <c r="AA8" s="119">
        <f>'Series Q364'!H4</f>
        <v>90664759.477216125</v>
      </c>
      <c r="AB8" s="119">
        <f>'Series A1'!H4</f>
        <v>75728333.330000013</v>
      </c>
      <c r="AC8" s="119">
        <f>'Series 2YIG'!H4</f>
        <v>39733994.030000001</v>
      </c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</row>
    <row r="9" spans="1:58" ht="15" customHeight="1" x14ac:dyDescent="0.2">
      <c r="A9" s="15" t="s">
        <v>1</v>
      </c>
      <c r="B9" s="15" t="s">
        <v>2</v>
      </c>
      <c r="C9" s="15" t="s">
        <v>3</v>
      </c>
      <c r="D9" s="15" t="s">
        <v>4</v>
      </c>
      <c r="E9" s="34" t="s">
        <v>15</v>
      </c>
      <c r="F9" s="18"/>
      <c r="G9" s="23"/>
      <c r="H9" s="7"/>
      <c r="I9" s="7"/>
      <c r="J9" s="7"/>
      <c r="K9" s="7"/>
      <c r="L9" s="7"/>
      <c r="M9" s="7"/>
      <c r="Q9" s="38"/>
      <c r="R9" s="39"/>
      <c r="S9" s="45">
        <f>S7-S8</f>
        <v>-0.74476194381713867</v>
      </c>
      <c r="T9" s="39"/>
      <c r="U9" s="39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</row>
    <row r="10" spans="1:58" ht="15" customHeight="1" x14ac:dyDescent="0.2">
      <c r="A10" s="7" t="s">
        <v>18</v>
      </c>
      <c r="C10" s="10">
        <f>B3</f>
        <v>44834</v>
      </c>
      <c r="D10" s="11">
        <f>+E26</f>
        <v>198333.33</v>
      </c>
      <c r="E10" s="11">
        <f t="shared" ref="E10" si="0">D10</f>
        <v>198333.33</v>
      </c>
      <c r="G10" s="23"/>
      <c r="H10" s="7"/>
      <c r="I10" s="7"/>
      <c r="J10" s="7"/>
      <c r="K10" s="7"/>
      <c r="L10" s="7"/>
      <c r="M10" s="7"/>
      <c r="Q10" s="38"/>
      <c r="R10" s="39"/>
      <c r="S10" s="39"/>
      <c r="T10" s="39"/>
      <c r="U10" s="39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</row>
    <row r="11" spans="1:58" ht="15" customHeight="1" x14ac:dyDescent="0.2">
      <c r="A11" s="9" t="s">
        <v>13</v>
      </c>
      <c r="B11" s="9"/>
      <c r="C11" s="9"/>
      <c r="E11" s="14">
        <f>SUM(E10:E10)</f>
        <v>198333.33</v>
      </c>
      <c r="F11" s="11"/>
      <c r="G11" s="23"/>
      <c r="H11" s="7"/>
      <c r="I11" s="7"/>
      <c r="J11" s="7"/>
      <c r="K11" s="7"/>
      <c r="L11" s="7"/>
      <c r="M11" s="7"/>
      <c r="Q11" s="38"/>
      <c r="R11" s="39" t="s">
        <v>29</v>
      </c>
      <c r="S11" s="41" t="s">
        <v>25</v>
      </c>
      <c r="T11" s="41" t="s">
        <v>28</v>
      </c>
      <c r="U11" s="41"/>
      <c r="V11" s="41" t="s">
        <v>128</v>
      </c>
      <c r="W11" s="41" t="s">
        <v>178</v>
      </c>
      <c r="X11" s="41" t="s">
        <v>227</v>
      </c>
      <c r="Y11" s="41" t="s">
        <v>252</v>
      </c>
      <c r="Z11" s="41" t="s">
        <v>291</v>
      </c>
      <c r="AA11" s="41" t="s">
        <v>303</v>
      </c>
      <c r="AB11" s="41" t="s">
        <v>307</v>
      </c>
      <c r="AC11" s="41" t="s">
        <v>313</v>
      </c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</row>
    <row r="12" spans="1:58" ht="15" customHeight="1" thickBot="1" x14ac:dyDescent="0.25">
      <c r="A12" s="9"/>
      <c r="B12" s="9"/>
      <c r="C12" s="9"/>
      <c r="D12" s="9"/>
      <c r="E12" s="14"/>
      <c r="F12" s="11"/>
      <c r="G12" s="23"/>
      <c r="H12" s="7"/>
      <c r="I12" s="7"/>
      <c r="J12" s="7"/>
      <c r="K12" s="7"/>
      <c r="L12" s="7"/>
      <c r="M12" s="7"/>
      <c r="Q12" s="38"/>
      <c r="R12" s="39" t="s">
        <v>11</v>
      </c>
      <c r="S12" s="47">
        <v>0</v>
      </c>
      <c r="T12" s="47">
        <f>+S12-SUM(U12:AX12)</f>
        <v>0</v>
      </c>
      <c r="U12" s="48"/>
      <c r="V12" s="47">
        <f>'Series Monthly'!E82</f>
        <v>0</v>
      </c>
      <c r="W12" s="47">
        <f>'Series Custom1'!E82</f>
        <v>0</v>
      </c>
      <c r="X12" s="47">
        <f>'Series MonthlyIG'!E81</f>
        <v>0</v>
      </c>
      <c r="Y12" s="47">
        <f>'Series Quarterly1'!E57</f>
        <v>0</v>
      </c>
      <c r="Z12" s="47">
        <f>'Series QuarterlyX'!E71</f>
        <v>0</v>
      </c>
      <c r="AA12" s="47">
        <f>'Series Q364'!E44</f>
        <v>0</v>
      </c>
      <c r="AB12" s="47">
        <f>'Series A1'!E36</f>
        <v>0</v>
      </c>
      <c r="AC12" s="47">
        <f>'Series 2YIG'!E44</f>
        <v>0</v>
      </c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</row>
    <row r="13" spans="1:58" ht="15" customHeight="1" thickBot="1" x14ac:dyDescent="0.25">
      <c r="A13" s="9" t="s">
        <v>24</v>
      </c>
      <c r="B13" s="9"/>
      <c r="C13" s="9"/>
      <c r="D13" s="9"/>
      <c r="E13" s="17">
        <f>E10</f>
        <v>198333.33</v>
      </c>
      <c r="F13" s="11"/>
      <c r="G13" s="23"/>
      <c r="H13" s="7"/>
      <c r="I13" s="7"/>
      <c r="J13" s="7"/>
      <c r="K13" s="7"/>
      <c r="L13" s="7"/>
      <c r="M13" s="7"/>
      <c r="Q13" s="38"/>
      <c r="R13" s="39" t="s">
        <v>37</v>
      </c>
      <c r="S13" s="47">
        <v>0</v>
      </c>
      <c r="T13" s="47">
        <f>+S13-SUM(U13:AX13)</f>
        <v>0</v>
      </c>
      <c r="U13" s="48"/>
      <c r="V13" s="47">
        <f>'Series Monthly'!E83</f>
        <v>0</v>
      </c>
      <c r="W13" s="47">
        <f>'Series Custom1'!E83</f>
        <v>0</v>
      </c>
      <c r="X13" s="47">
        <f>'Series MonthlyIG'!E82</f>
        <v>0</v>
      </c>
      <c r="Y13" s="47">
        <f>'Series Quarterly1'!E58</f>
        <v>0</v>
      </c>
      <c r="Z13" s="47">
        <f>'Series QuarterlyX'!E72</f>
        <v>0</v>
      </c>
      <c r="AA13" s="47">
        <f>'Series Q364'!E45</f>
        <v>0</v>
      </c>
      <c r="AB13" s="47">
        <f>'Series A1'!E37</f>
        <v>0</v>
      </c>
      <c r="AC13" s="47">
        <f>'Series 2YIG'!E45</f>
        <v>0</v>
      </c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</row>
    <row r="14" spans="1:58" ht="15" customHeight="1" thickBot="1" x14ac:dyDescent="0.25">
      <c r="A14" s="26"/>
      <c r="B14" s="26"/>
      <c r="C14" s="26"/>
      <c r="D14" s="26"/>
      <c r="E14" s="27"/>
      <c r="F14" s="28"/>
      <c r="G14" s="29"/>
      <c r="H14" s="30"/>
      <c r="I14" s="30"/>
      <c r="J14" s="30"/>
      <c r="K14" s="30"/>
      <c r="L14" s="30"/>
      <c r="M14" s="7"/>
      <c r="Q14" s="38"/>
      <c r="R14" s="39" t="s">
        <v>38</v>
      </c>
      <c r="S14" s="47">
        <v>63304.830000003276</v>
      </c>
      <c r="T14" s="47">
        <f>+S14-SUM(U14:AX14)</f>
        <v>0</v>
      </c>
      <c r="U14" s="48"/>
      <c r="V14" s="47">
        <f>'Series Monthly'!E84</f>
        <v>0</v>
      </c>
      <c r="W14" s="47">
        <f>'Series Custom1'!E84</f>
        <v>0</v>
      </c>
      <c r="X14" s="47">
        <f>'Series MonthlyIG'!E83</f>
        <v>0</v>
      </c>
      <c r="Y14" s="47">
        <f>'Series Quarterly1'!E59</f>
        <v>0</v>
      </c>
      <c r="Z14" s="47">
        <f>'Series QuarterlyX'!E73</f>
        <v>0</v>
      </c>
      <c r="AA14" s="47">
        <f>'Series Q364'!E46</f>
        <v>0</v>
      </c>
      <c r="AB14" s="47">
        <f>'Series A1'!E38</f>
        <v>34962.06</v>
      </c>
      <c r="AC14" s="47">
        <f>'Series 2YIG'!E46</f>
        <v>28342.770000003278</v>
      </c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</row>
    <row r="15" spans="1:58" ht="15" customHeight="1" thickTop="1" x14ac:dyDescent="0.2">
      <c r="A15" s="9"/>
      <c r="B15" s="9"/>
      <c r="C15" s="9"/>
      <c r="D15" s="9"/>
      <c r="E15" s="20"/>
      <c r="F15" s="11"/>
      <c r="G15" s="23"/>
      <c r="H15" s="7"/>
      <c r="I15" s="7"/>
      <c r="J15" s="7"/>
      <c r="K15" s="7"/>
      <c r="L15" s="7"/>
      <c r="M15" s="7"/>
      <c r="P15" s="37"/>
      <c r="Q15" s="38"/>
      <c r="R15" s="39" t="s">
        <v>7</v>
      </c>
      <c r="S15" s="47">
        <v>0</v>
      </c>
      <c r="T15" s="47">
        <f t="shared" ref="T15:T29" si="1">+S15-SUM(U15:AX15)</f>
        <v>0</v>
      </c>
      <c r="U15" s="48"/>
      <c r="V15" s="47">
        <f>'Series Monthly'!E85</f>
        <v>0</v>
      </c>
      <c r="W15" s="47">
        <f>'Series Custom1'!E85</f>
        <v>0</v>
      </c>
      <c r="X15" s="47">
        <f>'Series MonthlyIG'!E84</f>
        <v>0</v>
      </c>
      <c r="Y15" s="47">
        <f>'Series Quarterly1'!E60</f>
        <v>0</v>
      </c>
      <c r="Z15" s="47">
        <f>'Series QuarterlyX'!E74</f>
        <v>0</v>
      </c>
      <c r="AA15" s="47">
        <f>'Series Q364'!E47</f>
        <v>0</v>
      </c>
      <c r="AB15" s="47">
        <f>'Series A1'!E39</f>
        <v>0</v>
      </c>
      <c r="AC15" s="47">
        <f>'Series 2YIG'!E47</f>
        <v>0</v>
      </c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</row>
    <row r="16" spans="1:58" ht="15" customHeight="1" x14ac:dyDescent="0.2">
      <c r="A16" s="16" t="s">
        <v>6</v>
      </c>
      <c r="B16" s="9"/>
      <c r="C16" s="9"/>
      <c r="D16" s="9"/>
      <c r="E16" s="20"/>
      <c r="F16" s="11"/>
      <c r="G16" s="23"/>
      <c r="H16" s="7"/>
      <c r="I16" s="7"/>
      <c r="J16" s="7"/>
      <c r="K16" s="7"/>
      <c r="L16" s="7"/>
      <c r="M16" s="7"/>
      <c r="P16" s="37"/>
      <c r="Q16" s="38"/>
      <c r="R16" s="39" t="s">
        <v>9</v>
      </c>
      <c r="S16" s="47">
        <v>0</v>
      </c>
      <c r="T16" s="47">
        <f t="shared" si="1"/>
        <v>0</v>
      </c>
      <c r="U16" s="48"/>
      <c r="V16" s="47">
        <f>'Series Monthly'!E86</f>
        <v>0</v>
      </c>
      <c r="W16" s="47">
        <f>'Series Custom1'!E86</f>
        <v>0</v>
      </c>
      <c r="X16" s="47">
        <f>'Series MonthlyIG'!E85</f>
        <v>0</v>
      </c>
      <c r="Y16" s="47">
        <f>'Series Quarterly1'!E61</f>
        <v>0</v>
      </c>
      <c r="Z16" s="47">
        <f>'Series QuarterlyX'!E75</f>
        <v>0</v>
      </c>
      <c r="AA16" s="47">
        <f>'Series Q364'!E48</f>
        <v>0</v>
      </c>
      <c r="AB16" s="47">
        <f>'Series A1'!E40</f>
        <v>0</v>
      </c>
      <c r="AC16" s="47">
        <f>'Series 2YIG'!E48</f>
        <v>0</v>
      </c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</row>
    <row r="17" spans="1:58" ht="15" customHeight="1" x14ac:dyDescent="0.2">
      <c r="A17" s="7"/>
      <c r="B17" s="7"/>
      <c r="C17" s="7"/>
      <c r="D17" s="7"/>
      <c r="E17" s="11"/>
      <c r="F17" s="11"/>
      <c r="G17" s="23"/>
      <c r="I17" s="7"/>
      <c r="J17"/>
      <c r="K17"/>
      <c r="L17"/>
      <c r="M17"/>
      <c r="Q17" s="38"/>
      <c r="R17" s="39" t="s">
        <v>8</v>
      </c>
      <c r="S17" s="47">
        <v>0</v>
      </c>
      <c r="T17" s="47">
        <f t="shared" si="1"/>
        <v>0</v>
      </c>
      <c r="U17" s="48"/>
      <c r="V17" s="47">
        <f>'Series Monthly'!E87</f>
        <v>0</v>
      </c>
      <c r="W17" s="47">
        <f>'Series Custom1'!E87</f>
        <v>0</v>
      </c>
      <c r="X17" s="47">
        <f>'Series MonthlyIG'!E86</f>
        <v>0</v>
      </c>
      <c r="Y17" s="47">
        <f>'Series Quarterly1'!E62</f>
        <v>0</v>
      </c>
      <c r="Z17" s="47">
        <f>'Series QuarterlyX'!E76</f>
        <v>0</v>
      </c>
      <c r="AA17" s="47">
        <f>'Series Q364'!E49</f>
        <v>0</v>
      </c>
      <c r="AB17" s="47">
        <f>'Series A1'!E41</f>
        <v>0</v>
      </c>
      <c r="AC17" s="47">
        <f>'Series 2YIG'!E49</f>
        <v>0</v>
      </c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</row>
    <row r="18" spans="1:58" ht="15" customHeight="1" x14ac:dyDescent="0.2">
      <c r="A18" s="15" t="s">
        <v>1</v>
      </c>
      <c r="B18" s="15"/>
      <c r="C18" s="15"/>
      <c r="D18" s="15"/>
      <c r="E18" s="15" t="s">
        <v>12</v>
      </c>
      <c r="F18" s="11"/>
      <c r="G18" s="23"/>
      <c r="I18" s="7"/>
      <c r="J18"/>
      <c r="K18"/>
      <c r="L18"/>
      <c r="M18"/>
      <c r="N18"/>
      <c r="P18" s="31"/>
      <c r="Q18" s="38"/>
      <c r="R18" s="39" t="s">
        <v>10</v>
      </c>
      <c r="S18" s="47">
        <v>0</v>
      </c>
      <c r="T18" s="47">
        <f t="shared" si="1"/>
        <v>0</v>
      </c>
      <c r="U18" s="48"/>
      <c r="V18" s="47">
        <f>'Series Monthly'!E88</f>
        <v>0</v>
      </c>
      <c r="W18" s="47">
        <f>'Series Custom1'!E88</f>
        <v>0</v>
      </c>
      <c r="X18" s="47">
        <f>'Series MonthlyIG'!E87</f>
        <v>0</v>
      </c>
      <c r="Y18" s="47">
        <f>'Series Quarterly1'!E63</f>
        <v>0</v>
      </c>
      <c r="Z18" s="47">
        <f>'Series QuarterlyX'!E77</f>
        <v>0</v>
      </c>
      <c r="AA18" s="47">
        <f>'Series Q364'!E50</f>
        <v>0</v>
      </c>
      <c r="AB18" s="47">
        <f>'Series A1'!E42</f>
        <v>0</v>
      </c>
      <c r="AC18" s="47">
        <f>'Series 2YIG'!E50</f>
        <v>0</v>
      </c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</row>
    <row r="19" spans="1:58" ht="15" customHeight="1" x14ac:dyDescent="0.2">
      <c r="A19" s="7" t="s">
        <v>19</v>
      </c>
      <c r="B19" s="9"/>
      <c r="C19" s="9"/>
      <c r="D19" s="9"/>
      <c r="E19" s="35">
        <v>0</v>
      </c>
      <c r="F19" s="11"/>
      <c r="G19" s="23"/>
      <c r="I19" s="7"/>
      <c r="J19"/>
      <c r="K19"/>
      <c r="L19"/>
      <c r="M19"/>
      <c r="N19"/>
      <c r="Q19" s="38"/>
      <c r="R19" s="39" t="s">
        <v>17</v>
      </c>
      <c r="S19" s="47">
        <v>0</v>
      </c>
      <c r="T19" s="47">
        <f t="shared" si="1"/>
        <v>0</v>
      </c>
      <c r="U19" s="48"/>
      <c r="V19" s="47">
        <f>'Series Monthly'!E89</f>
        <v>0</v>
      </c>
      <c r="W19" s="47">
        <f>'Series Custom1'!E89</f>
        <v>0</v>
      </c>
      <c r="X19" s="47">
        <f>'Series MonthlyIG'!E88</f>
        <v>0</v>
      </c>
      <c r="Y19" s="47">
        <f>'Series Quarterly1'!E64</f>
        <v>0</v>
      </c>
      <c r="Z19" s="47">
        <f>'Series QuarterlyX'!E78</f>
        <v>0</v>
      </c>
      <c r="AA19" s="47">
        <f>'Series Q364'!E51</f>
        <v>0</v>
      </c>
      <c r="AB19" s="47">
        <f>'Series A1'!E43</f>
        <v>0</v>
      </c>
      <c r="AC19" s="47">
        <f>'Series 2YIG'!E51</f>
        <v>0</v>
      </c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</row>
    <row r="20" spans="1:58" ht="15" customHeight="1" x14ac:dyDescent="0.2">
      <c r="A20" s="7" t="s">
        <v>40</v>
      </c>
      <c r="B20" s="9"/>
      <c r="C20" s="9"/>
      <c r="D20" s="9"/>
      <c r="E20" s="62">
        <v>0</v>
      </c>
      <c r="F20" s="11"/>
      <c r="G20" s="23"/>
      <c r="H20" s="7"/>
      <c r="L20"/>
      <c r="M20"/>
      <c r="N20"/>
      <c r="Q20" s="38"/>
      <c r="R20" s="39"/>
      <c r="S20" s="40"/>
      <c r="T20" s="47"/>
      <c r="U20" s="39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</row>
    <row r="21" spans="1:58" ht="15" customHeight="1" x14ac:dyDescent="0.2">
      <c r="A21" s="7" t="s">
        <v>42</v>
      </c>
      <c r="B21" s="9"/>
      <c r="C21" s="9"/>
      <c r="D21" s="9"/>
      <c r="E21" s="62">
        <v>8385.51</v>
      </c>
      <c r="F21" s="11"/>
      <c r="G21" s="23"/>
      <c r="I21" s="7"/>
      <c r="J21"/>
      <c r="K21"/>
      <c r="L21"/>
      <c r="M21"/>
      <c r="N21"/>
      <c r="O21" s="31"/>
      <c r="Q21" s="38"/>
      <c r="R21" s="39" t="s">
        <v>35</v>
      </c>
      <c r="S21" s="41" t="s">
        <v>25</v>
      </c>
      <c r="T21" s="47"/>
      <c r="U21" s="41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</row>
    <row r="22" spans="1:58" ht="15" customHeight="1" x14ac:dyDescent="0.2">
      <c r="A22" s="7" t="s">
        <v>43</v>
      </c>
      <c r="B22" s="9"/>
      <c r="C22" s="9"/>
      <c r="D22" s="9"/>
      <c r="E22" s="62">
        <v>96965.93</v>
      </c>
      <c r="F22" s="11"/>
      <c r="G22" s="23"/>
      <c r="I22" s="7"/>
      <c r="J22"/>
      <c r="K22"/>
      <c r="L22"/>
      <c r="M22"/>
      <c r="N22"/>
      <c r="O22" s="31"/>
      <c r="Q22" s="38"/>
      <c r="R22" s="39" t="s">
        <v>11</v>
      </c>
      <c r="S22" s="61">
        <v>17156.29</v>
      </c>
      <c r="T22" s="47">
        <f t="shared" si="1"/>
        <v>0</v>
      </c>
      <c r="U22" s="42"/>
      <c r="V22" s="61">
        <f>'Series Monthly'!B82</f>
        <v>6051.66</v>
      </c>
      <c r="W22" s="61">
        <f>'Series Custom1'!B82</f>
        <v>552</v>
      </c>
      <c r="X22" s="61">
        <f>'Series MonthlyIG'!B81</f>
        <v>2180.84</v>
      </c>
      <c r="Y22" s="61">
        <f>'Series Quarterly1'!B57</f>
        <v>2858.11</v>
      </c>
      <c r="Z22" s="61">
        <f>'Series QuarterlyX'!B71</f>
        <v>2859</v>
      </c>
      <c r="AA22" s="61">
        <f>'Series Q364'!B44</f>
        <v>1118.75</v>
      </c>
      <c r="AB22" s="61">
        <f>'Series A1'!B36</f>
        <v>1036.45</v>
      </c>
      <c r="AC22" s="61">
        <f>'Series 2YIG'!B44</f>
        <v>499.48</v>
      </c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</row>
    <row r="23" spans="1:58" ht="15" customHeight="1" x14ac:dyDescent="0.2">
      <c r="A23" s="7" t="s">
        <v>44</v>
      </c>
      <c r="B23" s="9"/>
      <c r="C23" s="9"/>
      <c r="D23" s="9"/>
      <c r="E23" s="62">
        <v>89624.73</v>
      </c>
      <c r="F23" s="11"/>
      <c r="G23" s="23"/>
      <c r="J23"/>
      <c r="K23"/>
      <c r="L23"/>
      <c r="M23"/>
      <c r="N23"/>
      <c r="Q23" s="38"/>
      <c r="R23" s="39" t="s">
        <v>37</v>
      </c>
      <c r="S23" s="61">
        <v>0</v>
      </c>
      <c r="T23" s="47">
        <f t="shared" ref="T23:T24" si="2">+S23-SUM(U23:AX23)</f>
        <v>0</v>
      </c>
      <c r="U23" s="42"/>
      <c r="V23" s="61">
        <f>'Series Monthly'!B83</f>
        <v>0</v>
      </c>
      <c r="W23" s="61">
        <f>'Series Custom1'!B83</f>
        <v>0</v>
      </c>
      <c r="X23" s="61">
        <f>'Series MonthlyIG'!B82</f>
        <v>0</v>
      </c>
      <c r="Y23" s="61">
        <f>'Series Quarterly1'!B58</f>
        <v>0</v>
      </c>
      <c r="Z23" s="61">
        <f>'Series QuarterlyX'!B72</f>
        <v>0</v>
      </c>
      <c r="AA23" s="61">
        <f>'Series Q364'!B45</f>
        <v>0</v>
      </c>
      <c r="AB23" s="61">
        <f>'Series A1'!B37</f>
        <v>0</v>
      </c>
      <c r="AC23" s="61">
        <f>'Series 2YIG'!B45</f>
        <v>0</v>
      </c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</row>
    <row r="24" spans="1:58" ht="15" customHeight="1" x14ac:dyDescent="0.2">
      <c r="A24" s="7" t="s">
        <v>20</v>
      </c>
      <c r="B24" s="9"/>
      <c r="C24" s="9"/>
      <c r="D24" s="9"/>
      <c r="E24" s="62">
        <v>-9321.32</v>
      </c>
      <c r="F24" s="11"/>
      <c r="G24" s="23"/>
      <c r="H24" s="7"/>
      <c r="I24" s="7"/>
      <c r="J24"/>
      <c r="K24"/>
      <c r="L24"/>
      <c r="M24"/>
      <c r="N24"/>
      <c r="Q24" s="38"/>
      <c r="R24" s="39" t="s">
        <v>38</v>
      </c>
      <c r="S24" s="61">
        <v>63304.830000003298</v>
      </c>
      <c r="T24" s="47">
        <f t="shared" si="2"/>
        <v>0</v>
      </c>
      <c r="U24" s="42"/>
      <c r="V24" s="61">
        <f>'Series Monthly'!B84</f>
        <v>0</v>
      </c>
      <c r="W24" s="61">
        <f>'Series Custom1'!B84</f>
        <v>0</v>
      </c>
      <c r="X24" s="61">
        <f>'Series MonthlyIG'!B83</f>
        <v>0</v>
      </c>
      <c r="Y24" s="61">
        <f>'Series Quarterly1'!B59</f>
        <v>0</v>
      </c>
      <c r="Z24" s="61">
        <f>'Series QuarterlyX'!B73</f>
        <v>0</v>
      </c>
      <c r="AA24" s="61">
        <f>'Series Q364'!B46</f>
        <v>0</v>
      </c>
      <c r="AB24" s="61">
        <f>'Series A1'!B38</f>
        <v>34962.06</v>
      </c>
      <c r="AC24" s="61">
        <f>'Series 2YIG'!B46</f>
        <v>28342.770000003278</v>
      </c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</row>
    <row r="25" spans="1:58" ht="15" customHeight="1" x14ac:dyDescent="0.2">
      <c r="A25" s="13" t="s">
        <v>21</v>
      </c>
      <c r="B25" s="36"/>
      <c r="C25" s="36"/>
      <c r="D25" s="36"/>
      <c r="E25" s="63">
        <v>12678.48</v>
      </c>
      <c r="F25" s="19"/>
      <c r="G25" s="23"/>
      <c r="H25" s="7"/>
      <c r="I25" s="7"/>
      <c r="J25"/>
      <c r="K25"/>
      <c r="L25"/>
      <c r="M25"/>
      <c r="N25"/>
      <c r="Q25" s="38"/>
      <c r="R25" s="39" t="s">
        <v>7</v>
      </c>
      <c r="S25" s="61">
        <v>1435.1100000000001</v>
      </c>
      <c r="T25" s="47">
        <f t="shared" si="1"/>
        <v>0</v>
      </c>
      <c r="U25" s="42"/>
      <c r="V25" s="61">
        <f>'Series Monthly'!B85</f>
        <v>647.45000000000005</v>
      </c>
      <c r="W25" s="61">
        <f>'Series Custom1'!B85</f>
        <v>59.04</v>
      </c>
      <c r="X25" s="61">
        <f>'Series MonthlyIG'!B84</f>
        <v>188.08</v>
      </c>
      <c r="Y25" s="61">
        <f>'Series Quarterly1'!B60</f>
        <v>188.7</v>
      </c>
      <c r="Z25" s="61">
        <f>'Series QuarterlyX'!B74</f>
        <v>183.51</v>
      </c>
      <c r="AA25" s="61">
        <f>'Series Q364'!B47</f>
        <v>73.91</v>
      </c>
      <c r="AB25" s="61">
        <f>'Series A1'!B39</f>
        <v>61.7</v>
      </c>
      <c r="AC25" s="61">
        <f>'Series 2YIG'!B47</f>
        <v>32.72</v>
      </c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</row>
    <row r="26" spans="1:58" ht="15" customHeight="1" x14ac:dyDescent="0.2">
      <c r="A26" s="9" t="s">
        <v>45</v>
      </c>
      <c r="B26" s="7"/>
      <c r="C26" s="7"/>
      <c r="D26" s="7"/>
      <c r="E26" s="14">
        <f>SUM(E19:E25)</f>
        <v>198333.33</v>
      </c>
      <c r="F26" s="14"/>
      <c r="G26" s="23"/>
      <c r="H26" s="7"/>
      <c r="I26" s="7"/>
      <c r="J26"/>
      <c r="K26"/>
      <c r="L26"/>
      <c r="M26"/>
      <c r="N26"/>
      <c r="Q26" s="38"/>
      <c r="R26" s="39" t="s">
        <v>9</v>
      </c>
      <c r="S26" s="61">
        <v>438.66</v>
      </c>
      <c r="T26" s="47">
        <f t="shared" si="1"/>
        <v>0</v>
      </c>
      <c r="U26" s="42"/>
      <c r="V26" s="61">
        <f>'Series Monthly'!B86</f>
        <v>197.9</v>
      </c>
      <c r="W26" s="61">
        <f>'Series Custom1'!B86</f>
        <v>18.05</v>
      </c>
      <c r="X26" s="61">
        <f>'Series MonthlyIG'!B85</f>
        <v>57.49</v>
      </c>
      <c r="Y26" s="61">
        <f>'Series Quarterly1'!B61</f>
        <v>57.68</v>
      </c>
      <c r="Z26" s="61">
        <f>'Series QuarterlyX'!B75</f>
        <v>56.09</v>
      </c>
      <c r="AA26" s="61">
        <f>'Series Q364'!B48</f>
        <v>22.59</v>
      </c>
      <c r="AB26" s="61">
        <f>'Series A1'!B40</f>
        <v>18.86</v>
      </c>
      <c r="AC26" s="61">
        <f>'Series 2YIG'!B48</f>
        <v>10</v>
      </c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</row>
    <row r="27" spans="1:58" ht="15" customHeight="1" x14ac:dyDescent="0.2">
      <c r="B27" s="7"/>
      <c r="C27" s="7"/>
      <c r="D27" s="7"/>
      <c r="E27" s="11"/>
      <c r="F27" s="11"/>
      <c r="G27" s="23"/>
      <c r="H27" s="7"/>
      <c r="I27" s="7"/>
      <c r="J27"/>
      <c r="K27"/>
      <c r="L27"/>
      <c r="M27"/>
      <c r="N27"/>
      <c r="Q27" s="38"/>
      <c r="R27" s="39" t="s">
        <v>8</v>
      </c>
      <c r="S27" s="61">
        <v>298.83</v>
      </c>
      <c r="T27" s="47">
        <f t="shared" si="1"/>
        <v>0</v>
      </c>
      <c r="U27" s="42"/>
      <c r="V27" s="61">
        <f>'Series Monthly'!B87</f>
        <v>134.82</v>
      </c>
      <c r="W27" s="61">
        <f>'Series Custom1'!B87</f>
        <v>12.29</v>
      </c>
      <c r="X27" s="61">
        <f>'Series MonthlyIG'!B86</f>
        <v>39.17</v>
      </c>
      <c r="Y27" s="61">
        <f>'Series Quarterly1'!B62</f>
        <v>39.29</v>
      </c>
      <c r="Z27" s="61">
        <f>'Series QuarterlyX'!B76</f>
        <v>38.21</v>
      </c>
      <c r="AA27" s="61">
        <f>'Series Q364'!B49</f>
        <v>15.39</v>
      </c>
      <c r="AB27" s="61">
        <f>'Series A1'!B41</f>
        <v>12.85</v>
      </c>
      <c r="AC27" s="61">
        <f>'Series 2YIG'!B49</f>
        <v>6.81</v>
      </c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</row>
    <row r="28" spans="1:58" ht="15" customHeight="1" x14ac:dyDescent="0.2">
      <c r="B28" s="7"/>
      <c r="C28" s="7"/>
      <c r="D28" s="7"/>
      <c r="E28" s="11"/>
      <c r="F28" s="11"/>
      <c r="G28" s="23"/>
      <c r="H28" s="7"/>
      <c r="I28" s="7"/>
      <c r="J28"/>
      <c r="K28"/>
      <c r="L28"/>
      <c r="M28"/>
      <c r="N28"/>
      <c r="Q28" s="38"/>
      <c r="R28" s="39" t="s">
        <v>10</v>
      </c>
      <c r="S28" s="61">
        <v>17.809999999999999</v>
      </c>
      <c r="T28" s="47">
        <f t="shared" si="1"/>
        <v>0</v>
      </c>
      <c r="U28" s="42"/>
      <c r="V28" s="61">
        <f>'Series Monthly'!B88</f>
        <v>8.0299999999999994</v>
      </c>
      <c r="W28" s="61">
        <f>'Series Custom1'!B88</f>
        <v>0.73</v>
      </c>
      <c r="X28" s="61">
        <f>'Series MonthlyIG'!B87</f>
        <v>2.33</v>
      </c>
      <c r="Y28" s="61">
        <f>'Series Quarterly1'!B63</f>
        <v>2.34</v>
      </c>
      <c r="Z28" s="61">
        <f>'Series QuarterlyX'!B77</f>
        <v>2.2799999999999998</v>
      </c>
      <c r="AA28" s="61">
        <f>'Series Q364'!B50</f>
        <v>0.92</v>
      </c>
      <c r="AB28" s="61">
        <f>'Series A1'!B42</f>
        <v>0.77</v>
      </c>
      <c r="AC28" s="61">
        <f>'Series 2YIG'!B50</f>
        <v>0.41</v>
      </c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</row>
    <row r="29" spans="1:58" ht="15" customHeight="1" x14ac:dyDescent="0.2">
      <c r="A29" s="9" t="s">
        <v>22</v>
      </c>
      <c r="B29" s="7"/>
      <c r="C29" s="7"/>
      <c r="D29" s="7"/>
      <c r="E29" s="32">
        <f>E26</f>
        <v>198333.33</v>
      </c>
      <c r="F29" s="11"/>
      <c r="G29" s="23"/>
      <c r="H29" s="7"/>
      <c r="I29" s="7"/>
      <c r="J29"/>
      <c r="K29"/>
      <c r="L29"/>
      <c r="M29"/>
      <c r="N29"/>
      <c r="Q29" s="38"/>
      <c r="R29" s="39" t="s">
        <v>17</v>
      </c>
      <c r="S29" s="61">
        <v>20</v>
      </c>
      <c r="T29" s="47">
        <f t="shared" si="1"/>
        <v>0</v>
      </c>
      <c r="U29" s="42"/>
      <c r="V29" s="61">
        <f>'Series Monthly'!B89</f>
        <v>9.02</v>
      </c>
      <c r="W29" s="61">
        <f>'Series Custom1'!B89</f>
        <v>0.82</v>
      </c>
      <c r="X29" s="61">
        <f>'Series MonthlyIG'!B88</f>
        <v>2.62</v>
      </c>
      <c r="Y29" s="61">
        <f>'Series Quarterly1'!B64</f>
        <v>2.63</v>
      </c>
      <c r="Z29" s="61">
        <f>'Series QuarterlyX'!B78</f>
        <v>2.56</v>
      </c>
      <c r="AA29" s="61">
        <f>'Series Q364'!B51</f>
        <v>1.03</v>
      </c>
      <c r="AB29" s="61">
        <f>'Series A1'!B43</f>
        <v>0.86</v>
      </c>
      <c r="AC29" s="61">
        <f>'Series 2YIG'!B51</f>
        <v>0.46</v>
      </c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</row>
    <row r="30" spans="1:58" ht="15" customHeight="1" thickBot="1" x14ac:dyDescent="0.25">
      <c r="A30" s="9"/>
      <c r="B30" s="7"/>
      <c r="C30" s="7"/>
      <c r="D30" s="7"/>
      <c r="E30" s="11"/>
      <c r="F30" s="11"/>
      <c r="G30" s="23"/>
      <c r="H30" s="7"/>
      <c r="I30" s="7"/>
      <c r="J30"/>
      <c r="K30"/>
      <c r="L30"/>
      <c r="M30"/>
      <c r="N30"/>
      <c r="Q30" s="38"/>
      <c r="R30" s="39"/>
      <c r="S30" s="42"/>
      <c r="T30" s="47"/>
      <c r="U30" s="39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</row>
    <row r="31" spans="1:58" ht="15" customHeight="1" thickBot="1" x14ac:dyDescent="0.25">
      <c r="A31" s="9" t="s">
        <v>23</v>
      </c>
      <c r="B31" s="7"/>
      <c r="C31" s="7"/>
      <c r="D31" s="7"/>
      <c r="E31" s="17">
        <f>E13-E29</f>
        <v>0</v>
      </c>
      <c r="F31" s="20"/>
      <c r="G31" s="23"/>
      <c r="H31" s="7"/>
      <c r="I31" s="7"/>
      <c r="J31"/>
      <c r="K31"/>
      <c r="L31"/>
      <c r="M31"/>
      <c r="N31"/>
      <c r="Q31" s="38"/>
      <c r="R31" s="39"/>
      <c r="S31" s="40"/>
      <c r="T31" s="47"/>
      <c r="U31" s="39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</row>
    <row r="32" spans="1:58" ht="15" customHeight="1" x14ac:dyDescent="0.2">
      <c r="A32" s="9"/>
      <c r="B32" s="7"/>
      <c r="C32" s="7"/>
      <c r="D32" s="7"/>
      <c r="E32" s="11"/>
      <c r="F32" s="11"/>
      <c r="G32" s="23"/>
      <c r="H32" s="7"/>
      <c r="I32" s="7"/>
      <c r="J32"/>
      <c r="K32"/>
      <c r="N32"/>
      <c r="Q32" s="38"/>
      <c r="R32" s="39" t="s">
        <v>30</v>
      </c>
      <c r="S32" s="41" t="s">
        <v>25</v>
      </c>
      <c r="T32" s="47"/>
      <c r="U32" s="41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</row>
    <row r="33" spans="1:58" ht="15" customHeight="1" x14ac:dyDescent="0.2">
      <c r="A33" s="7"/>
      <c r="B33" s="7"/>
      <c r="C33" s="7"/>
      <c r="D33" s="7"/>
      <c r="E33" s="24"/>
      <c r="F33" s="11"/>
      <c r="G33" s="23"/>
      <c r="H33" s="7"/>
      <c r="I33" s="7"/>
      <c r="J33" s="7"/>
      <c r="N33"/>
      <c r="Q33" s="38"/>
      <c r="R33" s="39" t="s">
        <v>31</v>
      </c>
      <c r="S33" s="61">
        <v>316429.3</v>
      </c>
      <c r="T33" s="47">
        <f t="shared" ref="T33" si="3">+S33-SUM(U33:AX33)</f>
        <v>5.9999999997671694E-2</v>
      </c>
      <c r="U33" s="47"/>
      <c r="V33" s="61">
        <f>'Series Monthly'!D60</f>
        <v>156294.12</v>
      </c>
      <c r="W33" s="61">
        <f>'Series Custom1'!D60</f>
        <v>14870.57</v>
      </c>
      <c r="X33" s="61">
        <f>'Series MonthlyIG'!D59</f>
        <v>29529.200000000001</v>
      </c>
      <c r="Y33" s="61">
        <f>'Series Quarterly1'!D35</f>
        <v>56061.120000000003</v>
      </c>
      <c r="Z33" s="61">
        <f>'Series QuarterlyX'!D49</f>
        <v>36579.39</v>
      </c>
      <c r="AA33" s="61">
        <f>'Series Q364'!D22</f>
        <v>23026.92</v>
      </c>
      <c r="AB33" s="61">
        <f>'Series A1'!D14</f>
        <v>-99.55</v>
      </c>
      <c r="AC33" s="61">
        <f>'Series 2YIG'!D22</f>
        <v>167.47</v>
      </c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</row>
    <row r="34" spans="1:58" ht="15" customHeight="1" x14ac:dyDescent="0.2">
      <c r="A34" s="7"/>
      <c r="B34" s="7"/>
      <c r="C34" s="7"/>
      <c r="D34" s="7"/>
      <c r="E34" s="24"/>
      <c r="F34" s="11"/>
      <c r="G34" s="23"/>
      <c r="H34" s="7"/>
      <c r="I34" s="7"/>
      <c r="J34" s="7"/>
      <c r="Q34" s="38"/>
      <c r="R34" s="39" t="s">
        <v>32</v>
      </c>
      <c r="S34" s="61">
        <v>298.07</v>
      </c>
      <c r="T34" s="47">
        <f t="shared" ref="T34:T36" si="4">+S34-SUM(U34:AX34)</f>
        <v>0</v>
      </c>
      <c r="U34" s="47"/>
      <c r="V34" s="61">
        <f>'Series Monthly'!D61</f>
        <v>136.93</v>
      </c>
      <c r="W34" s="61">
        <f>'Series Custom1'!D61</f>
        <v>11.94</v>
      </c>
      <c r="X34" s="61">
        <f>'Series MonthlyIG'!D60</f>
        <v>37.700000000000003</v>
      </c>
      <c r="Y34" s="61">
        <f>'Series Quarterly1'!D36</f>
        <v>38.49</v>
      </c>
      <c r="Z34" s="61">
        <f>'Series QuarterlyX'!D50</f>
        <v>38.299999999999997</v>
      </c>
      <c r="AA34" s="61">
        <f>'Series Q364'!D23</f>
        <v>15.34</v>
      </c>
      <c r="AB34" s="61">
        <f>'Series A1'!D15</f>
        <v>12.6</v>
      </c>
      <c r="AC34" s="61">
        <f>'Series 2YIG'!D23</f>
        <v>6.77</v>
      </c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</row>
    <row r="35" spans="1:58" ht="15" customHeight="1" x14ac:dyDescent="0.2">
      <c r="A35" s="7"/>
      <c r="B35" s="7"/>
      <c r="C35" s="7"/>
      <c r="D35" s="7" t="s">
        <v>36</v>
      </c>
      <c r="E35" s="11"/>
      <c r="F35" s="11"/>
      <c r="G35" s="7"/>
      <c r="H35" s="7"/>
      <c r="I35" s="7"/>
      <c r="J35" s="7"/>
      <c r="Q35" s="38"/>
      <c r="R35" s="39" t="s">
        <v>34</v>
      </c>
      <c r="S35" s="61">
        <v>63001.1</v>
      </c>
      <c r="T35" s="47">
        <f t="shared" si="4"/>
        <v>-2.0000000004074536E-2</v>
      </c>
      <c r="U35" s="47"/>
      <c r="V35" s="61">
        <f>'Series Monthly'!D63</f>
        <v>21244.21</v>
      </c>
      <c r="W35" s="61">
        <f>'Series Custom1'!D63</f>
        <v>1951.86</v>
      </c>
      <c r="X35" s="61">
        <f>'Series MonthlyIG'!D62</f>
        <v>4910.8100000000004</v>
      </c>
      <c r="Y35" s="61">
        <f>'Series Quarterly1'!D38</f>
        <v>7127.49</v>
      </c>
      <c r="Z35" s="61">
        <f>'Series QuarterlyX'!D52</f>
        <v>5869.54</v>
      </c>
      <c r="AA35" s="61">
        <f>'Series Q364'!D25</f>
        <v>21897.21</v>
      </c>
      <c r="AB35" s="61">
        <f>'Series A1'!D17</f>
        <v>0</v>
      </c>
      <c r="AC35" s="61">
        <f>'Series 2YIG'!D25</f>
        <v>0</v>
      </c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</row>
    <row r="36" spans="1:58" ht="15" customHeight="1" x14ac:dyDescent="0.2">
      <c r="A36" s="7"/>
      <c r="B36" s="7"/>
      <c r="C36" s="7"/>
      <c r="D36" s="7"/>
      <c r="E36" s="11"/>
      <c r="F36" s="11"/>
      <c r="G36" s="7"/>
      <c r="H36" s="7"/>
      <c r="I36" s="7"/>
      <c r="J36" s="7"/>
      <c r="L36" s="7"/>
      <c r="M36" s="7"/>
      <c r="Q36" s="38"/>
      <c r="R36" s="39" t="s">
        <v>33</v>
      </c>
      <c r="S36" s="61">
        <v>695.64</v>
      </c>
      <c r="T36" s="47">
        <f t="shared" si="4"/>
        <v>-4.0000000000077307E-2</v>
      </c>
      <c r="U36" s="47"/>
      <c r="V36" s="61">
        <f>'Series Monthly'!D64</f>
        <v>27.08</v>
      </c>
      <c r="W36" s="61">
        <f>'Series Custom1'!D64</f>
        <v>3.15</v>
      </c>
      <c r="X36" s="61">
        <f>'Series MonthlyIG'!D63</f>
        <v>8.92</v>
      </c>
      <c r="Y36" s="61">
        <f>'Series Quarterly1'!D39</f>
        <v>246.6</v>
      </c>
      <c r="Z36" s="61">
        <f>'Series QuarterlyX'!D53</f>
        <v>171.95</v>
      </c>
      <c r="AA36" s="61">
        <f>'Series Q364'!D26</f>
        <v>108.75</v>
      </c>
      <c r="AB36" s="61">
        <f>'Series A1'!D18</f>
        <v>126.78</v>
      </c>
      <c r="AC36" s="61">
        <f>'Series 2YIG'!D26</f>
        <v>2.4500000000000002</v>
      </c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</row>
    <row r="37" spans="1:58" ht="15" customHeight="1" x14ac:dyDescent="0.2">
      <c r="A37" s="7"/>
      <c r="B37" s="7"/>
      <c r="C37" s="7"/>
      <c r="D37" s="7"/>
      <c r="E37" s="11"/>
      <c r="F37" s="11"/>
      <c r="G37" s="7"/>
      <c r="H37" s="7"/>
      <c r="I37" s="7"/>
      <c r="J37" s="7"/>
      <c r="K37" s="7"/>
      <c r="L37"/>
      <c r="M37"/>
      <c r="Q37" s="38"/>
      <c r="R37" s="39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</row>
    <row r="38" spans="1:58" ht="15" customHeight="1" x14ac:dyDescent="0.2">
      <c r="A38" s="7"/>
      <c r="B38" s="7"/>
      <c r="C38" s="7"/>
      <c r="E38" s="31"/>
      <c r="F38" s="11"/>
      <c r="G38" s="7"/>
      <c r="H38" s="7"/>
      <c r="I38" s="7"/>
      <c r="J38" s="7"/>
      <c r="K38"/>
      <c r="L38"/>
      <c r="M38"/>
      <c r="Q38" s="38"/>
      <c r="R38" s="39" t="s">
        <v>39</v>
      </c>
      <c r="S38" s="41" t="s">
        <v>25</v>
      </c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</row>
    <row r="39" spans="1:58" ht="15" customHeight="1" x14ac:dyDescent="0.2">
      <c r="A39" s="7"/>
      <c r="B39" s="25"/>
      <c r="C39" s="7"/>
      <c r="D39" s="7"/>
      <c r="E39" s="11"/>
      <c r="F39" s="11"/>
      <c r="G39" s="7"/>
      <c r="H39" s="7"/>
      <c r="I39" s="7"/>
      <c r="J39" s="7"/>
      <c r="K39"/>
      <c r="L39"/>
      <c r="M39"/>
      <c r="N39"/>
      <c r="O39"/>
      <c r="Q39" s="38"/>
      <c r="R39" s="39" t="s">
        <v>11</v>
      </c>
      <c r="S39" s="61">
        <v>828207.58</v>
      </c>
      <c r="T39" s="47">
        <f t="shared" ref="T39:T40" si="5">+S39-SUM(U39:AX39)</f>
        <v>0</v>
      </c>
      <c r="U39" s="47"/>
      <c r="V39" s="61">
        <f>'Series Monthly'!E93</f>
        <v>133136.51999999999</v>
      </c>
      <c r="W39" s="61">
        <f>'Series Custom1'!E93</f>
        <v>12144</v>
      </c>
      <c r="X39" s="61">
        <f>'Series MonthlyIG'!E92</f>
        <v>47978.48</v>
      </c>
      <c r="Y39" s="61">
        <f>'Series Quarterly1'!E68</f>
        <v>215987.18</v>
      </c>
      <c r="Z39" s="61">
        <f>'Series QuarterlyX'!E82</f>
        <v>218395.86</v>
      </c>
      <c r="AA39" s="61">
        <f>'Series Q364'!E55</f>
        <v>87262.5</v>
      </c>
      <c r="AB39" s="61">
        <f>'Series A1'!E47</f>
        <v>95353.4</v>
      </c>
      <c r="AC39" s="61">
        <f>'Series 2YIG'!E55</f>
        <v>17949.64</v>
      </c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</row>
    <row r="40" spans="1:58" ht="15" customHeight="1" x14ac:dyDescent="0.2">
      <c r="A40" s="7"/>
      <c r="B40" s="25"/>
      <c r="C40" s="7"/>
      <c r="D40" s="7"/>
      <c r="E40" s="11"/>
      <c r="F40" s="11"/>
      <c r="G40" s="7"/>
      <c r="H40" s="7"/>
      <c r="I40" s="7"/>
      <c r="J40" s="7"/>
      <c r="Q40" s="38"/>
      <c r="R40" s="39" t="s">
        <v>37</v>
      </c>
      <c r="S40" s="61">
        <v>-159219.22</v>
      </c>
      <c r="T40" s="47">
        <f t="shared" si="5"/>
        <v>0</v>
      </c>
      <c r="U40" s="47"/>
      <c r="V40" s="61">
        <f>'Series Monthly'!E94</f>
        <v>-39841.339999999997</v>
      </c>
      <c r="W40" s="61">
        <f>'Series Custom1'!E94</f>
        <v>-3650.9</v>
      </c>
      <c r="X40" s="61">
        <f>'Series MonthlyIG'!E93</f>
        <v>-18300.919999999998</v>
      </c>
      <c r="Y40" s="61">
        <f>'Series Quarterly1'!E69</f>
        <v>-27875.919999999998</v>
      </c>
      <c r="Z40" s="61">
        <f>'Series QuarterlyX'!E83</f>
        <v>-69856.460000000006</v>
      </c>
      <c r="AA40" s="61">
        <f>'Series Q364'!E56</f>
        <v>306.32</v>
      </c>
      <c r="AB40" s="61">
        <f>'Series A1'!E48</f>
        <v>0</v>
      </c>
      <c r="AC40" s="61">
        <f>'Series 2YIG'!E56</f>
        <v>0</v>
      </c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</row>
    <row r="41" spans="1:58" ht="15" customHeight="1" x14ac:dyDescent="0.2">
      <c r="A41" s="7"/>
      <c r="B41" s="25"/>
      <c r="C41" s="7"/>
      <c r="D41" s="7"/>
      <c r="E41" s="11"/>
      <c r="F41" s="11"/>
      <c r="G41" s="7"/>
      <c r="H41" s="7"/>
      <c r="I41" s="7"/>
      <c r="J41" s="7"/>
      <c r="Q41" s="49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2" spans="1:58" ht="15" customHeight="1" x14ac:dyDescent="0.2">
      <c r="A42" s="7"/>
      <c r="B42" s="25"/>
      <c r="C42" s="7"/>
      <c r="D42" s="7"/>
      <c r="E42" s="11"/>
      <c r="F42" s="11"/>
      <c r="G42" s="7"/>
      <c r="H42" s="7"/>
      <c r="I42" s="7"/>
      <c r="J42" s="7"/>
    </row>
    <row r="43" spans="1:58" ht="15" customHeight="1" x14ac:dyDescent="0.2">
      <c r="A43" s="33"/>
      <c r="B43" s="25"/>
      <c r="C43" s="7"/>
      <c r="D43" s="7"/>
      <c r="E43" s="11"/>
      <c r="F43" s="11"/>
      <c r="G43" s="7"/>
      <c r="H43" s="7"/>
      <c r="I43" s="7"/>
      <c r="J43" s="7"/>
      <c r="K43"/>
      <c r="L43" s="121" t="s">
        <v>314</v>
      </c>
      <c r="M43" s="122"/>
      <c r="N43"/>
      <c r="O43"/>
      <c r="P43"/>
      <c r="Q43"/>
      <c r="R43"/>
      <c r="T43" s="31"/>
      <c r="U43" s="31"/>
    </row>
    <row r="44" spans="1:58" ht="15" customHeight="1" x14ac:dyDescent="0.2">
      <c r="A44" s="7"/>
      <c r="B44" s="25"/>
      <c r="C44" s="7"/>
      <c r="D44" s="7"/>
      <c r="E44" s="11"/>
      <c r="F44" s="11"/>
      <c r="G44" s="7"/>
      <c r="H44" s="7"/>
      <c r="I44" s="7"/>
      <c r="J44" s="7"/>
      <c r="K44"/>
      <c r="L44" s="130" t="s">
        <v>315</v>
      </c>
      <c r="M44" s="130" t="s">
        <v>316</v>
      </c>
      <c r="N44" s="130" t="s">
        <v>317</v>
      </c>
      <c r="O44" s="130" t="s">
        <v>318</v>
      </c>
      <c r="P44" s="130" t="s">
        <v>319</v>
      </c>
      <c r="Q44" s="130" t="s">
        <v>320</v>
      </c>
      <c r="R44" s="130" t="s">
        <v>321</v>
      </c>
      <c r="T44" s="31"/>
      <c r="U44" s="31"/>
    </row>
    <row r="45" spans="1:58" ht="15" customHeight="1" x14ac:dyDescent="0.2">
      <c r="A45" s="7"/>
      <c r="B45" s="25"/>
      <c r="C45" s="7"/>
      <c r="D45" s="7"/>
      <c r="E45" s="11"/>
      <c r="F45" s="11"/>
      <c r="G45" s="7"/>
      <c r="H45" s="7"/>
      <c r="I45" s="7"/>
      <c r="J45" s="7"/>
      <c r="K45"/>
      <c r="L45" s="131">
        <f>E30</f>
        <v>0</v>
      </c>
      <c r="M45" s="131">
        <f>E13</f>
        <v>198333.33</v>
      </c>
      <c r="P45" s="131">
        <f>E26</f>
        <v>198333.33</v>
      </c>
      <c r="Q45" s="131">
        <v>0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 ht="15" customHeight="1" x14ac:dyDescent="0.2">
      <c r="A46" s="7"/>
      <c r="B46" s="25"/>
      <c r="C46" s="7"/>
      <c r="D46" s="7"/>
      <c r="E46" s="11"/>
      <c r="F46" s="11"/>
      <c r="G46" s="7"/>
      <c r="H46" s="7"/>
      <c r="I46" s="7"/>
      <c r="J46" s="7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</row>
    <row r="47" spans="1:58" ht="15" customHeight="1" x14ac:dyDescent="0.2">
      <c r="A47" s="7"/>
      <c r="B47" s="25"/>
      <c r="C47" s="7"/>
      <c r="D47" s="7"/>
      <c r="E47" s="11"/>
      <c r="F47" s="11"/>
      <c r="G47" s="7"/>
      <c r="H47" s="7"/>
      <c r="I47" s="7"/>
      <c r="J47" s="7"/>
      <c r="K47"/>
      <c r="L47" s="121" t="s">
        <v>314</v>
      </c>
      <c r="M47" s="122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</row>
    <row r="48" spans="1:58" ht="15" customHeight="1" thickBot="1" x14ac:dyDescent="0.25">
      <c r="A48" s="7"/>
      <c r="B48" s="25"/>
      <c r="C48" s="7"/>
      <c r="D48" s="7"/>
      <c r="E48" s="11"/>
      <c r="F48" s="11"/>
      <c r="G48" s="7"/>
      <c r="H48" s="7"/>
      <c r="I48" s="7"/>
      <c r="J48" s="7"/>
      <c r="K48"/>
      <c r="L48" s="130" t="s">
        <v>315</v>
      </c>
      <c r="M48" s="130" t="s">
        <v>316</v>
      </c>
      <c r="N48" s="130" t="s">
        <v>317</v>
      </c>
      <c r="O48" s="130" t="s">
        <v>318</v>
      </c>
      <c r="P48" s="130" t="s">
        <v>319</v>
      </c>
      <c r="Q48" s="130" t="s">
        <v>320</v>
      </c>
      <c r="R48" s="130" t="s">
        <v>321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</row>
    <row r="49" spans="1:58" ht="15" customHeight="1" x14ac:dyDescent="0.2">
      <c r="A49" s="7"/>
      <c r="B49" s="25"/>
      <c r="C49" s="7"/>
      <c r="D49" s="7"/>
      <c r="E49" s="11"/>
      <c r="F49" s="11"/>
      <c r="G49" s="7"/>
      <c r="H49" s="7"/>
      <c r="I49" s="7"/>
      <c r="J49" s="7"/>
      <c r="K49" s="132" t="s">
        <v>322</v>
      </c>
      <c r="L49" s="133">
        <f>'Series Monthly'!H15</f>
        <v>793694515.400231</v>
      </c>
      <c r="M49" s="134">
        <f>'Series Monthly'!I15</f>
        <v>83451581.799999997</v>
      </c>
      <c r="N49" s="134">
        <f>'Series Monthly'!J15</f>
        <v>15133341.389999986</v>
      </c>
      <c r="O49" s="134">
        <f>'Series Monthly'!K15</f>
        <v>913204.24</v>
      </c>
      <c r="P49" s="134">
        <f>'Series Monthly'!L15</f>
        <v>93295.18</v>
      </c>
      <c r="Q49" s="135">
        <f>'Series Monthly'!M15</f>
        <v>0</v>
      </c>
      <c r="R49" s="136">
        <f>'Series Monthly'!N15</f>
        <v>0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 ht="15" customHeight="1" x14ac:dyDescent="0.2">
      <c r="A50" s="7"/>
      <c r="B50" s="25"/>
      <c r="C50" s="7"/>
      <c r="D50" s="7"/>
      <c r="E50" s="7"/>
      <c r="F50" s="7"/>
      <c r="G50" s="7"/>
      <c r="H50" s="7"/>
      <c r="I50" s="7"/>
      <c r="J50" s="7"/>
      <c r="K50" s="132" t="s">
        <v>323</v>
      </c>
      <c r="L50" s="137">
        <f>'Series Custom1'!H15</f>
        <v>72397442.870973215</v>
      </c>
      <c r="M50" s="138">
        <f>'Series Custom1'!I15</f>
        <v>7633250.6799999997</v>
      </c>
      <c r="N50" s="138">
        <f>'Series Custom1'!J15</f>
        <v>1406773.0299999993</v>
      </c>
      <c r="O50" s="138">
        <f>'Series Custom1'!K15</f>
        <v>83275.759999999995</v>
      </c>
      <c r="P50" s="138">
        <f>'Series Custom1'!L15</f>
        <v>8493.1</v>
      </c>
      <c r="Q50" s="139">
        <f>'Series Custom1'!M15</f>
        <v>0</v>
      </c>
      <c r="R50" s="140">
        <f>'Series Custom1'!N15</f>
        <v>0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</row>
    <row r="51" spans="1:58" ht="15" customHeight="1" x14ac:dyDescent="0.2">
      <c r="A51" s="7"/>
      <c r="B51" s="25"/>
      <c r="C51" s="7"/>
      <c r="D51" s="7"/>
      <c r="E51" s="7"/>
      <c r="F51" s="7"/>
      <c r="G51" s="7"/>
      <c r="H51" s="7"/>
      <c r="I51" s="7"/>
      <c r="J51" s="7"/>
      <c r="K51" s="132" t="s">
        <v>324</v>
      </c>
      <c r="L51" s="137">
        <f>'Series MonthlyIG'!H15</f>
        <v>226363817.98432747</v>
      </c>
      <c r="M51" s="138">
        <f>'Series MonthlyIG'!I15</f>
        <v>11284646.810000001</v>
      </c>
      <c r="N51" s="138">
        <f>'Series MonthlyIG'!J15</f>
        <v>3754065.6900000004</v>
      </c>
      <c r="O51" s="138">
        <f>'Series MonthlyIG'!K15</f>
        <v>560520</v>
      </c>
      <c r="P51" s="138">
        <f>'Series MonthlyIG'!L15</f>
        <v>29677.560000000005</v>
      </c>
      <c r="Q51" s="139">
        <f>'Series MonthlyIG'!M15</f>
        <v>0</v>
      </c>
      <c r="R51" s="140">
        <f>'Series MonthlyIG'!N15</f>
        <v>0</v>
      </c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1:58" ht="15" customHeight="1" x14ac:dyDescent="0.2">
      <c r="A52" s="7"/>
      <c r="B52" s="25"/>
      <c r="C52" s="7"/>
      <c r="D52" s="7"/>
      <c r="E52" s="7"/>
      <c r="F52" s="7"/>
      <c r="G52" s="7"/>
      <c r="H52" s="7"/>
      <c r="I52" s="7"/>
      <c r="J52" s="7"/>
      <c r="K52" s="132" t="s">
        <v>325</v>
      </c>
      <c r="L52" s="137">
        <f>'Series Quarterly1'!H15</f>
        <v>231380965.43489999</v>
      </c>
      <c r="M52" s="138">
        <f>'Series Quarterly1'!I15</f>
        <v>37796549.629999995</v>
      </c>
      <c r="N52" s="138">
        <f>'Series Quarterly1'!J15</f>
        <v>5689431.2120999908</v>
      </c>
      <c r="O52" s="138">
        <f>'Series Quarterly1'!K15</f>
        <v>0</v>
      </c>
      <c r="P52" s="138">
        <f>'Series Quarterly1'!L15</f>
        <v>188111.26</v>
      </c>
      <c r="Q52" s="139">
        <f>'Series Quarterly1'!M15</f>
        <v>0</v>
      </c>
      <c r="R52" s="140">
        <f>'Series Quarterly1'!N15</f>
        <v>0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</row>
    <row r="53" spans="1:58" ht="15" customHeight="1" x14ac:dyDescent="0.2">
      <c r="A53" s="7"/>
      <c r="B53" s="25"/>
      <c r="C53" s="7"/>
      <c r="D53" s="7"/>
      <c r="E53" s="7"/>
      <c r="F53" s="7"/>
      <c r="G53" s="7"/>
      <c r="H53" s="7"/>
      <c r="I53" s="7"/>
      <c r="J53" s="7"/>
      <c r="K53" s="132" t="s">
        <v>326</v>
      </c>
      <c r="L53" s="137">
        <f>'Series QuarterlyX'!H15</f>
        <v>231593056.41646445</v>
      </c>
      <c r="M53" s="138">
        <f>'Series QuarterlyX'!I15</f>
        <v>15344196.84</v>
      </c>
      <c r="N53" s="138">
        <f>'Series QuarterlyX'!J15</f>
        <v>5015887.7362645175</v>
      </c>
      <c r="O53" s="138">
        <f>'Series QuarterlyX'!K15</f>
        <v>0</v>
      </c>
      <c r="P53" s="138">
        <f>'Series QuarterlyX'!L15</f>
        <v>148539.39999999997</v>
      </c>
      <c r="Q53" s="139">
        <f>'Series QuarterlyX'!M15</f>
        <v>0</v>
      </c>
      <c r="R53" s="140">
        <f>'Series QuarterlyX'!N15</f>
        <v>0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</row>
    <row r="54" spans="1:58" ht="15" customHeight="1" x14ac:dyDescent="0.2">
      <c r="A54" s="7"/>
      <c r="B54" s="25"/>
      <c r="C54" s="7"/>
      <c r="D54" s="7"/>
      <c r="E54" s="7"/>
      <c r="F54" s="7"/>
      <c r="G54" s="7"/>
      <c r="H54" s="7"/>
      <c r="I54" s="7"/>
      <c r="J54" s="7"/>
      <c r="K54" s="132" t="s">
        <v>327</v>
      </c>
      <c r="L54" s="137">
        <f>'Series Q364'!H15</f>
        <v>90664759.477216125</v>
      </c>
      <c r="M54" s="138">
        <f>'Series Q364'!I15</f>
        <v>13172626.32</v>
      </c>
      <c r="N54" s="138">
        <f>'Series Q364'!J15</f>
        <v>10151941.543735478</v>
      </c>
      <c r="O54" s="138">
        <f>'Series Q364'!K15</f>
        <v>0</v>
      </c>
      <c r="P54" s="138">
        <f>'Series Q364'!L15</f>
        <v>87568.82</v>
      </c>
      <c r="Q54" s="139">
        <f>'Series Q364'!M15</f>
        <v>0</v>
      </c>
      <c r="R54" s="140">
        <f>'Series Q364'!N15</f>
        <v>0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</row>
    <row r="55" spans="1:58" ht="15" customHeight="1" x14ac:dyDescent="0.2">
      <c r="A55" s="7"/>
      <c r="B55" s="25"/>
      <c r="C55" s="7"/>
      <c r="D55" s="7"/>
      <c r="E55" s="7"/>
      <c r="F55" s="7"/>
      <c r="G55" s="7"/>
      <c r="H55" s="7"/>
      <c r="I55" s="7"/>
      <c r="J55" s="7"/>
      <c r="K55" s="141" t="s">
        <v>328</v>
      </c>
      <c r="L55" s="137">
        <v>0</v>
      </c>
      <c r="M55" s="138">
        <v>0</v>
      </c>
      <c r="N55" s="138">
        <v>0</v>
      </c>
      <c r="O55" s="138">
        <v>0</v>
      </c>
      <c r="P55" s="138">
        <v>0</v>
      </c>
      <c r="Q55" s="139">
        <f>'[1]Series S1'!W10</f>
        <v>0</v>
      </c>
      <c r="R55" s="140">
        <f>'[1]Series S1'!X10</f>
        <v>0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</row>
    <row r="56" spans="1:58" ht="15" customHeight="1" x14ac:dyDescent="0.2">
      <c r="A56" s="7"/>
      <c r="B56" s="25"/>
      <c r="C56" s="7"/>
      <c r="D56" s="7"/>
      <c r="E56" s="7"/>
      <c r="F56" s="7"/>
      <c r="G56" s="7"/>
      <c r="H56" s="7"/>
      <c r="I56" s="7"/>
      <c r="J56" s="7"/>
      <c r="K56" s="141" t="s">
        <v>329</v>
      </c>
      <c r="L56" s="137">
        <f>'Series A1'!H15</f>
        <v>75728333.330000013</v>
      </c>
      <c r="M56" s="138">
        <f>'Series A1'!I15</f>
        <v>858608.95000000007</v>
      </c>
      <c r="N56" s="138">
        <f>'Series A1'!J15</f>
        <v>0</v>
      </c>
      <c r="O56" s="138">
        <f>'Series A1'!K15</f>
        <v>0</v>
      </c>
      <c r="P56" s="138">
        <f>'Series A1'!L15</f>
        <v>0</v>
      </c>
      <c r="Q56" s="139">
        <f>'Series A1'!M15</f>
        <v>0</v>
      </c>
      <c r="R56" s="140">
        <f>'Series A1'!N15</f>
        <v>0</v>
      </c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</row>
    <row r="57" spans="1:58" ht="15" customHeight="1" thickBot="1" x14ac:dyDescent="0.25">
      <c r="A57" s="7"/>
      <c r="B57" s="25"/>
      <c r="C57" s="7"/>
      <c r="D57" s="7"/>
      <c r="E57" s="7"/>
      <c r="F57" s="7"/>
      <c r="G57" s="7"/>
      <c r="H57" s="7"/>
      <c r="I57" s="7"/>
      <c r="J57" s="7"/>
      <c r="K57" s="142" t="s">
        <v>330</v>
      </c>
      <c r="L57" s="143">
        <f>L45</f>
        <v>0</v>
      </c>
      <c r="M57" s="144">
        <f t="shared" ref="M57:R57" si="6">M45</f>
        <v>198333.33</v>
      </c>
      <c r="N57" s="144">
        <f t="shared" si="6"/>
        <v>0</v>
      </c>
      <c r="O57" s="144">
        <f t="shared" si="6"/>
        <v>0</v>
      </c>
      <c r="P57" s="144">
        <f t="shared" si="6"/>
        <v>198333.33</v>
      </c>
      <c r="Q57" s="145">
        <f t="shared" si="6"/>
        <v>0</v>
      </c>
      <c r="R57" s="146">
        <f t="shared" si="6"/>
        <v>0</v>
      </c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</row>
    <row r="58" spans="1:58" ht="15" customHeight="1" thickTop="1" x14ac:dyDescent="0.2">
      <c r="A58" s="7"/>
      <c r="B58" s="25"/>
      <c r="C58" s="7"/>
      <c r="D58" s="7"/>
      <c r="E58" s="7"/>
      <c r="F58" s="7"/>
      <c r="G58" s="7"/>
      <c r="H58" s="7"/>
      <c r="I58" s="7"/>
      <c r="J58" s="7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</row>
    <row r="59" spans="1:58" ht="15" customHeight="1" x14ac:dyDescent="0.2">
      <c r="A59" s="7"/>
      <c r="B59" s="25"/>
      <c r="C59" s="7"/>
      <c r="D59" s="7"/>
      <c r="E59" s="7"/>
      <c r="F59" s="7"/>
      <c r="G59" s="7"/>
      <c r="H59" s="7"/>
      <c r="I59" s="7"/>
      <c r="J59" s="7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</row>
    <row r="60" spans="1:58" ht="15" customHeight="1" x14ac:dyDescent="0.2">
      <c r="A60" s="7"/>
      <c r="B60" s="25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</row>
    <row r="61" spans="1:58" ht="15" customHeight="1" x14ac:dyDescent="0.2">
      <c r="A61" s="7"/>
      <c r="B61" s="25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</row>
    <row r="62" spans="1:58" ht="15" customHeight="1" x14ac:dyDescent="0.2">
      <c r="A62" s="7"/>
      <c r="B62" s="25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</row>
    <row r="63" spans="1:58" ht="15" customHeight="1" x14ac:dyDescent="0.2">
      <c r="A63" s="7"/>
      <c r="B63" s="25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</row>
    <row r="64" spans="1:58" ht="15" customHeight="1" x14ac:dyDescent="0.2">
      <c r="A64" s="7"/>
      <c r="B64" s="25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</row>
    <row r="65" spans="1:54" ht="15" customHeight="1" x14ac:dyDescent="0.2">
      <c r="A65" s="7"/>
      <c r="B65" s="25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</row>
    <row r="66" spans="1:54" ht="15" customHeight="1" x14ac:dyDescent="0.2">
      <c r="A66" s="7"/>
      <c r="B66" s="25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</row>
    <row r="67" spans="1:54" ht="15" customHeight="1" x14ac:dyDescent="0.2">
      <c r="A67" s="7"/>
      <c r="B67" s="25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</row>
    <row r="68" spans="1:54" ht="15" customHeight="1" x14ac:dyDescent="0.2">
      <c r="A68" s="7"/>
      <c r="B68" s="25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54" ht="15" customHeight="1" x14ac:dyDescent="0.2">
      <c r="A69" s="7"/>
      <c r="B69" s="25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spans="1:54" ht="15" customHeight="1" x14ac:dyDescent="0.2">
      <c r="A70" s="7"/>
      <c r="B70" s="25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spans="1:54" ht="15" customHeight="1" x14ac:dyDescent="0.2">
      <c r="A71" s="7"/>
      <c r="B71" s="25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54" ht="15" customHeight="1" x14ac:dyDescent="0.2">
      <c r="A72" s="7"/>
      <c r="B72" s="25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spans="1:54" ht="15" customHeight="1" x14ac:dyDescent="0.2">
      <c r="A73" s="7"/>
      <c r="B73" s="25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54" ht="15" customHeight="1" x14ac:dyDescent="0.2">
      <c r="A74" s="7"/>
      <c r="B74" s="25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spans="1:54" ht="15" customHeight="1" x14ac:dyDescent="0.2">
      <c r="A75" s="7"/>
      <c r="B75" s="25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spans="1:54" ht="15" customHeight="1" x14ac:dyDescent="0.2">
      <c r="A76" s="7"/>
      <c r="B76" s="25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spans="1:54" ht="1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spans="1:54" ht="1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54" ht="1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spans="1:54" ht="1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13" ht="1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spans="1:13" ht="1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spans="1:13" ht="15" customHeight="1" x14ac:dyDescent="0.2">
      <c r="K83" s="7"/>
    </row>
    <row r="84" spans="1:13" ht="15" customHeight="1" x14ac:dyDescent="0.2">
      <c r="K84" s="7"/>
    </row>
    <row r="85" spans="1:13" ht="15" customHeight="1" x14ac:dyDescent="0.2">
      <c r="K85" s="7"/>
    </row>
    <row r="86" spans="1:13" ht="15" customHeight="1" x14ac:dyDescent="0.2">
      <c r="K86" s="7"/>
    </row>
    <row r="87" spans="1:13" ht="15" customHeight="1" x14ac:dyDescent="0.2">
      <c r="K87" s="7"/>
    </row>
    <row r="88" spans="1:13" ht="15" customHeight="1" x14ac:dyDescent="0.2">
      <c r="K88" s="7"/>
    </row>
    <row r="89" spans="1:13" ht="15" customHeight="1" x14ac:dyDescent="0.2">
      <c r="K89" s="7"/>
    </row>
    <row r="90" spans="1:13" ht="15" customHeight="1" x14ac:dyDescent="0.2">
      <c r="K90" s="7"/>
    </row>
    <row r="91" spans="1:13" ht="15" customHeight="1" x14ac:dyDescent="0.2">
      <c r="K91" s="7"/>
    </row>
    <row r="92" spans="1:13" ht="15" customHeight="1" x14ac:dyDescent="0.2">
      <c r="K92" s="7"/>
    </row>
    <row r="93" spans="1:13" ht="15" customHeight="1" x14ac:dyDescent="0.2">
      <c r="K93" s="7"/>
    </row>
    <row r="94" spans="1:13" ht="15" customHeight="1" x14ac:dyDescent="0.2">
      <c r="K94" s="7"/>
    </row>
    <row r="95" spans="1:13" ht="15" customHeight="1" x14ac:dyDescent="0.2">
      <c r="K95" s="7"/>
    </row>
    <row r="96" spans="1:13" ht="15" customHeight="1" x14ac:dyDescent="0.2">
      <c r="K96" s="7"/>
    </row>
    <row r="97" spans="11:11" ht="15" customHeight="1" x14ac:dyDescent="0.2">
      <c r="K97" s="7"/>
    </row>
    <row r="98" spans="11:11" ht="15" customHeight="1" x14ac:dyDescent="0.2">
      <c r="K98" s="7"/>
    </row>
    <row r="99" spans="11:11" ht="15" customHeight="1" x14ac:dyDescent="0.2">
      <c r="K99" s="7"/>
    </row>
    <row r="100" spans="11:11" ht="15" customHeight="1" x14ac:dyDescent="0.2">
      <c r="K100" s="7"/>
    </row>
    <row r="101" spans="11:11" ht="15" customHeight="1" x14ac:dyDescent="0.2">
      <c r="K101" s="7"/>
    </row>
    <row r="102" spans="11:11" ht="15" customHeight="1" x14ac:dyDescent="0.2">
      <c r="K102" s="7"/>
    </row>
    <row r="103" spans="11:11" ht="15" customHeight="1" x14ac:dyDescent="0.2">
      <c r="K103" s="7"/>
    </row>
    <row r="104" spans="11:11" ht="15" customHeight="1" x14ac:dyDescent="0.2">
      <c r="K104" s="7"/>
    </row>
    <row r="105" spans="11:11" ht="15" customHeight="1" x14ac:dyDescent="0.2">
      <c r="K105" s="7"/>
    </row>
  </sheetData>
  <mergeCells count="1">
    <mergeCell ref="B8:E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28B5A-5CA6-414D-A22C-FE73FD6B0152}">
  <dimension ref="A1:BE503"/>
  <sheetViews>
    <sheetView showGridLines="0" zoomScale="80" zoomScaleNormal="80" workbookViewId="0">
      <selection activeCell="L19" sqref="L19"/>
    </sheetView>
  </sheetViews>
  <sheetFormatPr defaultColWidth="9.140625" defaultRowHeight="15" customHeight="1" x14ac:dyDescent="0.15"/>
  <cols>
    <col min="1" max="1" width="19.140625" style="54" customWidth="1"/>
    <col min="2" max="2" width="14.7109375" style="54" customWidth="1"/>
    <col min="3" max="3" width="12.5703125" style="54" customWidth="1"/>
    <col min="4" max="4" width="21.5703125" style="54" customWidth="1"/>
    <col min="5" max="5" width="18.85546875" style="54" bestFit="1" customWidth="1"/>
    <col min="6" max="7" width="3.7109375" style="54" customWidth="1"/>
    <col min="8" max="8" width="16.5703125" style="54" bestFit="1" customWidth="1"/>
    <col min="9" max="9" width="11.7109375" style="54" customWidth="1"/>
    <col min="10" max="10" width="11.85546875" style="54" customWidth="1"/>
    <col min="11" max="11" width="15.140625" style="54" bestFit="1" customWidth="1"/>
    <col min="12" max="12" width="16.28515625" style="54" bestFit="1" customWidth="1"/>
    <col min="13" max="13" width="17.7109375" style="54" bestFit="1" customWidth="1"/>
    <col min="14" max="14" width="11.85546875" style="54" bestFit="1" customWidth="1"/>
    <col min="15" max="15" width="13.28515625" style="54" customWidth="1"/>
    <col min="16" max="16" width="10" style="54" customWidth="1"/>
    <col min="17" max="17" width="7" style="54" bestFit="1" customWidth="1"/>
    <col min="18" max="18" width="17.42578125" style="54" bestFit="1" customWidth="1"/>
    <col min="19" max="19" width="16.5703125" style="54" bestFit="1" customWidth="1"/>
    <col min="20" max="20" width="18.140625" style="54" bestFit="1" customWidth="1"/>
    <col min="21" max="21" width="15.140625" style="54" bestFit="1" customWidth="1"/>
    <col min="22" max="22" width="16.5703125" style="54" bestFit="1" customWidth="1"/>
    <col min="23" max="16384" width="9.140625" style="54"/>
  </cols>
  <sheetData>
    <row r="1" spans="1:57" ht="49.5" customHeight="1" thickBot="1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</row>
    <row r="2" spans="1:57" s="52" customFormat="1" ht="24.75" thickTop="1" thickBot="1" x14ac:dyDescent="0.4">
      <c r="A2" s="3" t="s">
        <v>16</v>
      </c>
      <c r="B2" s="4"/>
      <c r="C2" s="4"/>
      <c r="D2" s="3" t="s">
        <v>308</v>
      </c>
      <c r="E2" s="4"/>
      <c r="F2" s="4"/>
      <c r="G2" s="4"/>
      <c r="H2" s="64"/>
      <c r="I2" s="64"/>
      <c r="J2" s="4"/>
      <c r="K2" s="64"/>
      <c r="L2" s="64"/>
      <c r="M2" s="4"/>
      <c r="N2" s="4"/>
      <c r="O2" s="4"/>
      <c r="P2" s="4"/>
      <c r="Q2" s="4"/>
      <c r="R2" s="4"/>
      <c r="S2" s="65" t="s">
        <v>309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</row>
    <row r="3" spans="1:57" s="52" customFormat="1" ht="15" customHeight="1" thickTop="1" x14ac:dyDescent="0.2">
      <c r="A3" s="7" t="s">
        <v>14</v>
      </c>
      <c r="B3" s="8">
        <v>44834</v>
      </c>
      <c r="C3" s="5"/>
      <c r="D3" s="6"/>
      <c r="E3" s="5"/>
      <c r="F3" s="5"/>
      <c r="G3" s="5"/>
      <c r="H3" s="66">
        <v>40000000</v>
      </c>
      <c r="I3" s="67" t="s">
        <v>48</v>
      </c>
      <c r="J3" s="5"/>
      <c r="K3" s="68" t="s">
        <v>49</v>
      </c>
      <c r="L3" s="69">
        <v>360</v>
      </c>
      <c r="M3" s="5"/>
      <c r="N3" s="5"/>
      <c r="O3" s="5"/>
      <c r="P3" s="5"/>
      <c r="Q3" s="5"/>
      <c r="R3" s="5"/>
      <c r="S3" s="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</row>
    <row r="4" spans="1:57" s="52" customFormat="1" ht="15" customHeight="1" thickBot="1" x14ac:dyDescent="0.25">
      <c r="A4" s="7" t="s">
        <v>50</v>
      </c>
      <c r="B4" s="8">
        <v>44798</v>
      </c>
      <c r="C4" s="5"/>
      <c r="D4" s="5"/>
      <c r="E4" s="5"/>
      <c r="F4" s="5"/>
      <c r="G4" s="5"/>
      <c r="H4" s="70">
        <f>+E70</f>
        <v>39733994.030000001</v>
      </c>
      <c r="I4" s="71" t="s">
        <v>51</v>
      </c>
      <c r="J4" s="5"/>
      <c r="K4" s="72" t="s">
        <v>52</v>
      </c>
      <c r="L4" s="73">
        <v>0.99547184220831897</v>
      </c>
      <c r="M4" s="5"/>
      <c r="N4" s="74"/>
      <c r="O4" s="5"/>
      <c r="P4" s="5"/>
      <c r="Q4" s="5"/>
      <c r="R4" s="5"/>
      <c r="S4" s="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</row>
    <row r="5" spans="1:57" s="52" customFormat="1" ht="15" customHeight="1" thickBot="1" x14ac:dyDescent="0.25">
      <c r="A5" s="7" t="s">
        <v>53</v>
      </c>
      <c r="B5" s="8">
        <v>44834</v>
      </c>
      <c r="C5" s="5"/>
      <c r="D5" s="5"/>
      <c r="E5" s="5"/>
      <c r="F5" s="5"/>
      <c r="G5" s="5"/>
      <c r="H5" s="75">
        <f>(H4*L4/H3-1)*L3/(B3-B4)</f>
        <v>-0.11148194116538779</v>
      </c>
      <c r="I5" s="76" t="s">
        <v>54</v>
      </c>
      <c r="J5" s="5"/>
      <c r="K5" s="5"/>
      <c r="L5" s="5"/>
      <c r="M5" s="5"/>
      <c r="N5" s="74"/>
      <c r="O5" s="5"/>
      <c r="P5" s="5"/>
      <c r="Q5"/>
      <c r="R5"/>
      <c r="S5"/>
      <c r="T5"/>
      <c r="U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</row>
    <row r="6" spans="1:57" s="52" customFormat="1" ht="15" customHeight="1" x14ac:dyDescent="0.2">
      <c r="A6" s="7" t="s">
        <v>55</v>
      </c>
      <c r="B6" s="8">
        <v>45554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4"/>
      <c r="O6" s="5"/>
      <c r="P6" s="5"/>
      <c r="Q6"/>
      <c r="R6"/>
      <c r="S6"/>
      <c r="T6"/>
      <c r="U6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</row>
    <row r="7" spans="1:57" s="52" customFormat="1" ht="15" customHeight="1" x14ac:dyDescent="0.2">
      <c r="A7" s="16" t="s">
        <v>0</v>
      </c>
      <c r="B7" s="1"/>
      <c r="C7" s="1"/>
      <c r="D7" s="1"/>
      <c r="E7" s="1"/>
      <c r="F7" s="12"/>
      <c r="G7" s="22"/>
      <c r="H7" s="16"/>
      <c r="I7" s="1"/>
      <c r="J7" s="1"/>
      <c r="K7" s="1"/>
      <c r="L7" s="1"/>
      <c r="M7" s="7"/>
      <c r="N7" s="7"/>
      <c r="O7" s="7"/>
      <c r="P7" s="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57" s="52" customFormat="1" ht="15" customHeight="1" x14ac:dyDescent="0.2">
      <c r="A8" s="1"/>
      <c r="B8" s="147" t="s">
        <v>5</v>
      </c>
      <c r="C8" s="148"/>
      <c r="D8" s="148"/>
      <c r="E8" s="149"/>
      <c r="F8" s="7"/>
      <c r="G8" s="23"/>
      <c r="H8" s="1"/>
      <c r="I8" s="147"/>
      <c r="J8" s="148"/>
      <c r="K8" s="148"/>
      <c r="L8" s="149"/>
      <c r="M8" s="7"/>
      <c r="N8" s="7"/>
      <c r="O8" s="7">
        <f>39551494.03+182500</f>
        <v>39733994.030000001</v>
      </c>
      <c r="P8" s="7"/>
      <c r="Q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57" s="52" customFormat="1" ht="15" customHeight="1" x14ac:dyDescent="0.2">
      <c r="A9" s="15" t="s">
        <v>1</v>
      </c>
      <c r="B9" s="15" t="s">
        <v>2</v>
      </c>
      <c r="C9" s="15" t="s">
        <v>3</v>
      </c>
      <c r="D9" s="15" t="s">
        <v>4</v>
      </c>
      <c r="E9" s="34" t="s">
        <v>15</v>
      </c>
      <c r="F9" s="18"/>
      <c r="G9" s="23"/>
      <c r="H9" s="15"/>
      <c r="I9" s="15"/>
      <c r="J9" s="15"/>
      <c r="K9" s="15"/>
      <c r="L9" s="15"/>
      <c r="M9" s="1"/>
      <c r="N9" s="7"/>
      <c r="O9" s="7"/>
      <c r="P9" s="7"/>
      <c r="Q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57" s="52" customFormat="1" ht="15" customHeight="1" x14ac:dyDescent="0.2">
      <c r="A10" s="7" t="s">
        <v>310</v>
      </c>
      <c r="B10" s="10">
        <v>44825</v>
      </c>
      <c r="C10" s="10">
        <v>45554</v>
      </c>
      <c r="D10" s="77">
        <v>39207000</v>
      </c>
      <c r="E10" s="78">
        <v>39260109.969999999</v>
      </c>
      <c r="F10" s="79"/>
      <c r="G10" s="80"/>
      <c r="H10" s="7"/>
      <c r="I10" s="10"/>
      <c r="J10" s="10"/>
      <c r="K10" s="79"/>
      <c r="L10" s="79"/>
      <c r="M10" s="1"/>
      <c r="N10" s="7"/>
      <c r="O10" s="7"/>
      <c r="P10" s="7"/>
      <c r="Q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57" s="52" customFormat="1" ht="15" customHeight="1" x14ac:dyDescent="0.2">
      <c r="A11" s="7" t="s">
        <v>311</v>
      </c>
      <c r="B11" s="10">
        <v>44834</v>
      </c>
      <c r="C11" s="10">
        <v>44834</v>
      </c>
      <c r="D11" s="77">
        <v>40000000</v>
      </c>
      <c r="E11" s="78">
        <v>0</v>
      </c>
      <c r="F11" s="79"/>
      <c r="G11" s="80"/>
      <c r="H11" s="7"/>
      <c r="I11" s="10"/>
      <c r="J11" s="10"/>
      <c r="K11" s="79"/>
      <c r="L11" s="79"/>
      <c r="M11" s="1"/>
      <c r="N11" s="7"/>
      <c r="O11" s="7"/>
      <c r="P11" s="7"/>
      <c r="Q11"/>
      <c r="R11"/>
      <c r="S11"/>
      <c r="T11" s="56"/>
      <c r="U11" s="56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57" s="52" customFormat="1" ht="15" customHeight="1" x14ac:dyDescent="0.2">
      <c r="A12" s="7" t="s">
        <v>311</v>
      </c>
      <c r="B12" s="10">
        <v>44834</v>
      </c>
      <c r="C12" s="10">
        <v>44834</v>
      </c>
      <c r="D12" s="77">
        <v>40000000</v>
      </c>
      <c r="E12" s="78">
        <v>0</v>
      </c>
      <c r="F12" s="79"/>
      <c r="G12" s="80"/>
      <c r="H12" s="7"/>
      <c r="I12" s="10"/>
      <c r="J12" s="10"/>
      <c r="K12" s="79"/>
      <c r="L12" s="79"/>
      <c r="M12" s="1"/>
      <c r="N12" s="7"/>
      <c r="O12" s="7"/>
      <c r="P12" s="7"/>
      <c r="Q12"/>
      <c r="R12"/>
      <c r="S12"/>
      <c r="T12" s="56"/>
      <c r="U12" s="56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57" s="52" customFormat="1" ht="15" customHeight="1" x14ac:dyDescent="0.2">
      <c r="A13" s="7" t="s">
        <v>311</v>
      </c>
      <c r="B13" s="10">
        <v>44834</v>
      </c>
      <c r="C13" s="10">
        <v>44834</v>
      </c>
      <c r="D13" s="77">
        <v>40000000</v>
      </c>
      <c r="E13" s="78">
        <v>0</v>
      </c>
      <c r="F13" s="79"/>
      <c r="G13" s="80"/>
      <c r="H13" s="121" t="s">
        <v>314</v>
      </c>
      <c r="I13" s="122"/>
      <c r="J13"/>
      <c r="K13"/>
      <c r="L13"/>
      <c r="M13"/>
      <c r="N13"/>
      <c r="O13" s="7"/>
      <c r="P13" s="7"/>
      <c r="Q13"/>
      <c r="R13"/>
      <c r="S13"/>
      <c r="T13" s="56"/>
      <c r="U13" s="56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57" s="52" customFormat="1" ht="15" customHeight="1" x14ac:dyDescent="0.2">
      <c r="A14" s="7" t="s">
        <v>311</v>
      </c>
      <c r="B14" s="10">
        <v>44834</v>
      </c>
      <c r="C14" s="10">
        <v>44834</v>
      </c>
      <c r="D14" s="77">
        <v>40000000</v>
      </c>
      <c r="E14" s="78">
        <v>0</v>
      </c>
      <c r="F14" s="79"/>
      <c r="G14" s="80"/>
      <c r="H14" s="123" t="s">
        <v>315</v>
      </c>
      <c r="I14" s="124" t="s">
        <v>316</v>
      </c>
      <c r="J14" s="124" t="s">
        <v>317</v>
      </c>
      <c r="K14" s="124" t="s">
        <v>318</v>
      </c>
      <c r="L14" s="124" t="s">
        <v>319</v>
      </c>
      <c r="M14" s="123" t="s">
        <v>320</v>
      </c>
      <c r="N14" s="125" t="s">
        <v>321</v>
      </c>
      <c r="O14" s="7"/>
      <c r="P14" s="7"/>
      <c r="Q14"/>
      <c r="R14"/>
      <c r="S14"/>
      <c r="T14" s="56"/>
      <c r="U14" s="56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57" s="52" customFormat="1" ht="15" customHeight="1" x14ac:dyDescent="0.2">
      <c r="A15" s="7" t="s">
        <v>311</v>
      </c>
      <c r="B15" s="10">
        <v>44834</v>
      </c>
      <c r="C15" s="10">
        <v>44834</v>
      </c>
      <c r="D15" s="77">
        <v>40000000</v>
      </c>
      <c r="E15" s="78">
        <v>0</v>
      </c>
      <c r="F15" s="79"/>
      <c r="G15" s="80"/>
      <c r="H15" s="126">
        <f>H4</f>
        <v>39733994.030000001</v>
      </c>
      <c r="I15" s="127">
        <f>D20+D32+D18</f>
        <v>519999.77999999997</v>
      </c>
      <c r="J15" s="127">
        <f>D35</f>
        <v>0</v>
      </c>
      <c r="K15" s="127">
        <f>D19</f>
        <v>0</v>
      </c>
      <c r="L15" s="127">
        <f>E63</f>
        <v>17949.64</v>
      </c>
      <c r="M15" s="126">
        <v>0</v>
      </c>
      <c r="N15" s="128">
        <f>D33</f>
        <v>0</v>
      </c>
      <c r="O15" s="7"/>
      <c r="P15" s="7"/>
      <c r="Q15"/>
      <c r="R15"/>
      <c r="S15"/>
      <c r="T15" s="56"/>
      <c r="U15" s="5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57" s="52" customFormat="1" ht="15" customHeight="1" x14ac:dyDescent="0.2">
      <c r="A16" s="7" t="s">
        <v>311</v>
      </c>
      <c r="B16" s="10">
        <v>44834</v>
      </c>
      <c r="C16" s="10">
        <v>44834</v>
      </c>
      <c r="D16" s="77">
        <v>40000000</v>
      </c>
      <c r="E16" s="78">
        <v>0</v>
      </c>
      <c r="F16" s="79"/>
      <c r="G16" s="80"/>
      <c r="H16" s="7"/>
      <c r="I16" s="10"/>
      <c r="J16" s="10"/>
      <c r="K16" s="79"/>
      <c r="L16" s="79"/>
      <c r="M16" s="1"/>
      <c r="N16" s="7"/>
      <c r="O16" s="7"/>
      <c r="P16" s="7"/>
      <c r="Q16"/>
      <c r="R16"/>
      <c r="S16"/>
      <c r="T16" s="56"/>
      <c r="U16" s="5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52" customFormat="1" ht="15" customHeight="1" x14ac:dyDescent="0.2">
      <c r="A17" s="7" t="s">
        <v>311</v>
      </c>
      <c r="B17" s="10">
        <v>44834</v>
      </c>
      <c r="C17" s="10">
        <v>44834</v>
      </c>
      <c r="D17" s="77">
        <v>40000000</v>
      </c>
      <c r="E17" s="78">
        <v>0</v>
      </c>
      <c r="F17" s="79"/>
      <c r="G17" s="80"/>
      <c r="H17" s="7"/>
      <c r="I17" s="10"/>
      <c r="J17" s="10"/>
      <c r="K17" s="79"/>
      <c r="L17" s="79"/>
      <c r="M17" s="1"/>
      <c r="N17" s="7"/>
      <c r="O17" s="7"/>
      <c r="P17" s="7"/>
      <c r="Q17"/>
      <c r="R17"/>
      <c r="S17"/>
      <c r="T17" s="56"/>
      <c r="U17" s="56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52" customFormat="1" ht="15" customHeight="1" x14ac:dyDescent="0.2">
      <c r="A18" s="7" t="s">
        <v>312</v>
      </c>
      <c r="B18" s="10">
        <v>44834</v>
      </c>
      <c r="C18" s="10">
        <v>44834</v>
      </c>
      <c r="D18" s="77">
        <v>519238.8</v>
      </c>
      <c r="E18" s="78">
        <v>519238.8</v>
      </c>
      <c r="F18" s="79"/>
      <c r="G18" s="80"/>
      <c r="H18" s="7"/>
      <c r="I18" s="10"/>
      <c r="J18" s="10"/>
      <c r="K18" s="79"/>
      <c r="L18" s="79"/>
      <c r="M18" s="1"/>
      <c r="N18" s="7"/>
      <c r="O18" s="7"/>
      <c r="P18" s="7"/>
      <c r="Q18"/>
      <c r="R18"/>
      <c r="S18"/>
      <c r="T18" s="56"/>
      <c r="U18" s="56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52" customFormat="1" ht="15" customHeight="1" x14ac:dyDescent="0.2">
      <c r="A19" s="7" t="s">
        <v>104</v>
      </c>
      <c r="B19" s="10">
        <v>44834</v>
      </c>
      <c r="C19" s="10">
        <v>44834</v>
      </c>
      <c r="D19" s="77">
        <v>0</v>
      </c>
      <c r="E19" s="78">
        <v>0</v>
      </c>
      <c r="F19" s="79"/>
      <c r="G19" s="8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56"/>
      <c r="U19" s="56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s="52" customFormat="1" ht="15" customHeight="1" x14ac:dyDescent="0.2">
      <c r="A20" s="7" t="s">
        <v>105</v>
      </c>
      <c r="B20" s="82">
        <v>44834</v>
      </c>
      <c r="C20" s="10">
        <v>44834</v>
      </c>
      <c r="D20" s="77">
        <v>-10227.58</v>
      </c>
      <c r="E20" s="77">
        <v>-10227.58</v>
      </c>
      <c r="F20" s="79"/>
      <c r="G20" s="2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56"/>
      <c r="U20" s="56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52" customFormat="1" ht="15" customHeight="1" x14ac:dyDescent="0.2">
      <c r="A21" s="7"/>
      <c r="B21" s="7"/>
      <c r="C21" s="7"/>
      <c r="D21" s="7"/>
      <c r="E21" s="79"/>
      <c r="F21" s="79"/>
      <c r="G21" s="2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56"/>
      <c r="U21" s="56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52" customFormat="1" ht="15" customHeight="1" x14ac:dyDescent="0.2">
      <c r="A22" s="7" t="str">
        <f>"MMF Unpaid Int Due to "&amp;MONTH($B$3)&amp;"/"&amp;DAY($B$3)</f>
        <v>MMF Unpaid Int Due to 9/30</v>
      </c>
      <c r="B22" s="7"/>
      <c r="C22" s="7" t="s">
        <v>106</v>
      </c>
      <c r="D22" s="83">
        <v>167.47</v>
      </c>
      <c r="E22" s="84">
        <v>167.47</v>
      </c>
      <c r="F22" s="79"/>
      <c r="G22" s="23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56"/>
      <c r="U22" s="56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52" customFormat="1" ht="15" customHeight="1" x14ac:dyDescent="0.2">
      <c r="A23" s="7" t="str">
        <f>"MMF Unpaid Int Due to "&amp;MONTH($B$3)&amp;"/"&amp;DAY($B$3)</f>
        <v>MMF Unpaid Int Due to 9/30</v>
      </c>
      <c r="B23" s="7"/>
      <c r="C23" s="7" t="s">
        <v>107</v>
      </c>
      <c r="D23" s="83">
        <v>6.77</v>
      </c>
      <c r="E23" s="84">
        <v>6.77</v>
      </c>
      <c r="F23" s="79"/>
      <c r="G23" s="23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56"/>
      <c r="U23" s="56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s="52" customFormat="1" ht="15" customHeight="1" x14ac:dyDescent="0.2">
      <c r="A24" s="7" t="s">
        <v>108</v>
      </c>
      <c r="B24" s="7"/>
      <c r="C24" s="7" t="s">
        <v>108</v>
      </c>
      <c r="D24" s="83">
        <v>0</v>
      </c>
      <c r="E24" s="84">
        <v>0</v>
      </c>
      <c r="F24" s="79"/>
      <c r="G24" s="2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56"/>
      <c r="U24" s="56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52" customFormat="1" ht="15" customHeight="1" x14ac:dyDescent="0.2">
      <c r="A25" s="7" t="str">
        <f>"MMF Unpaid Int Due to "&amp;MONTH($B$3)&amp;"/"&amp;DAY($B$3)</f>
        <v>MMF Unpaid Int Due to 9/30</v>
      </c>
      <c r="B25" s="7"/>
      <c r="C25" s="7" t="s">
        <v>109</v>
      </c>
      <c r="D25" s="83">
        <v>0</v>
      </c>
      <c r="E25" s="84">
        <v>0</v>
      </c>
      <c r="F25" s="79"/>
      <c r="G25" s="2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56"/>
      <c r="U25" s="56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52" customFormat="1" ht="15" customHeight="1" x14ac:dyDescent="0.2">
      <c r="A26" s="13" t="str">
        <f>"MMF Unpaid Int Due to "&amp;MONTH($B$3)&amp;"/"&amp;DAY($B$3)</f>
        <v>MMF Unpaid Int Due to 9/30</v>
      </c>
      <c r="B26" s="13"/>
      <c r="C26" s="13" t="s">
        <v>110</v>
      </c>
      <c r="D26" s="85">
        <v>2.4500000000000002</v>
      </c>
      <c r="E26" s="86">
        <v>2.4500000000000002</v>
      </c>
      <c r="F26" s="79"/>
      <c r="G26" s="23"/>
      <c r="H26" s="13"/>
      <c r="I26" s="7"/>
      <c r="J26" s="7"/>
      <c r="K26" s="7"/>
      <c r="L26" s="87"/>
      <c r="M26" s="7"/>
      <c r="N26" s="7"/>
      <c r="O26" s="7"/>
      <c r="P26" s="7"/>
      <c r="Q26" s="7"/>
      <c r="R26" s="7"/>
      <c r="S26" s="25"/>
      <c r="T26" s="56"/>
      <c r="U26" s="5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s="52" customFormat="1" ht="15" customHeight="1" x14ac:dyDescent="0.2">
      <c r="A27" s="9" t="s">
        <v>111</v>
      </c>
      <c r="B27" s="9"/>
      <c r="C27" s="9"/>
      <c r="D27" s="9"/>
      <c r="E27" s="88">
        <f>SUM(E10:E26)</f>
        <v>39769297.880000003</v>
      </c>
      <c r="F27" s="88"/>
      <c r="G27" s="89"/>
      <c r="H27" s="9"/>
      <c r="I27" s="9"/>
      <c r="J27" s="9"/>
      <c r="K27" s="9"/>
      <c r="L27" s="88"/>
      <c r="M27" s="9"/>
      <c r="N27" s="9"/>
      <c r="O27" s="7"/>
      <c r="P27" s="7"/>
      <c r="Q27" s="7"/>
      <c r="R27" s="7"/>
      <c r="S27" s="25"/>
      <c r="T27" s="56"/>
      <c r="U27" s="56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52" customFormat="1" ht="15" customHeight="1" x14ac:dyDescent="0.2">
      <c r="A28" s="9"/>
      <c r="B28" s="9"/>
      <c r="C28" s="9"/>
      <c r="D28" s="9"/>
      <c r="E28" s="88"/>
      <c r="F28" s="88"/>
      <c r="G28" s="89"/>
      <c r="H28" s="9"/>
      <c r="I28" s="9"/>
      <c r="J28" s="9"/>
      <c r="K28" s="9"/>
      <c r="L28" s="88"/>
      <c r="M28" s="9"/>
      <c r="N28" s="9"/>
      <c r="O28" s="7"/>
      <c r="P28" s="7"/>
      <c r="Q28" s="7"/>
      <c r="R28" s="7"/>
      <c r="S28" s="25"/>
      <c r="T28" s="56"/>
      <c r="U28" s="56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52" customFormat="1" ht="15" customHeight="1" x14ac:dyDescent="0.2">
      <c r="A29" s="9"/>
      <c r="B29" s="147" t="s">
        <v>112</v>
      </c>
      <c r="C29" s="148"/>
      <c r="D29" s="148"/>
      <c r="E29" s="149"/>
      <c r="F29" s="88"/>
      <c r="G29" s="89"/>
      <c r="H29" s="9"/>
      <c r="I29" s="9"/>
      <c r="J29" s="9"/>
      <c r="K29" s="9"/>
      <c r="L29" s="88"/>
      <c r="M29" s="9"/>
      <c r="N29" s="9"/>
      <c r="O29" s="7"/>
      <c r="P29" s="7"/>
      <c r="Q29" s="7"/>
      <c r="R29" s="7"/>
      <c r="S29" s="25"/>
      <c r="T29" s="56"/>
      <c r="U29" s="56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52" customFormat="1" ht="15" customHeight="1" x14ac:dyDescent="0.2">
      <c r="A30" s="15" t="s">
        <v>1</v>
      </c>
      <c r="B30" s="15" t="s">
        <v>2</v>
      </c>
      <c r="C30" s="15" t="s">
        <v>3</v>
      </c>
      <c r="D30" s="15" t="s">
        <v>12</v>
      </c>
      <c r="E30" s="15" t="s">
        <v>113</v>
      </c>
      <c r="F30" s="1"/>
      <c r="G30" s="23"/>
      <c r="H30" s="1"/>
      <c r="I30" s="1"/>
      <c r="J30" s="1"/>
      <c r="K30" s="1"/>
      <c r="L30" s="1"/>
      <c r="M30" s="7"/>
      <c r="N30" s="7"/>
      <c r="O30" s="7"/>
      <c r="P30" s="7"/>
      <c r="Q30" s="7"/>
      <c r="R30" s="7"/>
      <c r="S30" s="25"/>
      <c r="T30" s="56"/>
      <c r="U30" s="56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s="52" customFormat="1" ht="15" customHeight="1" x14ac:dyDescent="0.2">
      <c r="A31" s="7" t="s">
        <v>114</v>
      </c>
      <c r="B31" s="1"/>
      <c r="C31" s="10">
        <f>$B$3</f>
        <v>44834</v>
      </c>
      <c r="D31" s="77">
        <v>0</v>
      </c>
      <c r="E31" s="77">
        <v>0</v>
      </c>
      <c r="F31" s="1"/>
      <c r="G31" s="23"/>
      <c r="H31" s="31"/>
      <c r="I31" s="1"/>
      <c r="J31" s="1"/>
      <c r="K31" s="1"/>
      <c r="L31" s="1"/>
      <c r="M31" s="7"/>
      <c r="N31" s="7"/>
      <c r="O31" s="7"/>
      <c r="P31" s="7"/>
      <c r="Q31" s="7"/>
      <c r="R31" s="7"/>
      <c r="S31" s="25"/>
      <c r="T31" s="56"/>
      <c r="U31" s="56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s="52" customFormat="1" ht="15" customHeight="1" x14ac:dyDescent="0.2">
      <c r="A32" s="7" t="s">
        <v>115</v>
      </c>
      <c r="B32" s="1"/>
      <c r="C32" s="10">
        <f>$B$3</f>
        <v>44834</v>
      </c>
      <c r="D32" s="77">
        <v>10988.56</v>
      </c>
      <c r="E32" s="77">
        <v>10988.56</v>
      </c>
      <c r="F32" s="1"/>
      <c r="G32" s="23"/>
      <c r="H32" s="31"/>
      <c r="I32" s="1"/>
      <c r="J32" s="1"/>
      <c r="K32" s="1"/>
      <c r="L32" s="1"/>
      <c r="M32" s="7"/>
      <c r="N32" s="7"/>
      <c r="O32" s="7"/>
      <c r="P32" s="7"/>
      <c r="Q32" s="7"/>
      <c r="R32" s="7"/>
      <c r="S32" s="25"/>
      <c r="T32" s="56"/>
      <c r="U32" s="56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s="52" customFormat="1" ht="15" customHeight="1" x14ac:dyDescent="0.2">
      <c r="A33" s="7" t="s">
        <v>116</v>
      </c>
      <c r="B33" s="1"/>
      <c r="C33" s="10">
        <f>$B$3</f>
        <v>44834</v>
      </c>
      <c r="D33" s="77">
        <v>0</v>
      </c>
      <c r="E33" s="77">
        <v>0</v>
      </c>
      <c r="F33" s="1"/>
      <c r="G33" s="23"/>
      <c r="H33" s="31"/>
      <c r="I33" s="1"/>
      <c r="J33" s="1"/>
      <c r="K33" s="1"/>
      <c r="L33" s="1"/>
      <c r="M33" s="7"/>
      <c r="N33" s="7"/>
      <c r="O33" s="7"/>
      <c r="P33" s="7"/>
      <c r="Q33" s="7"/>
      <c r="R33" s="7"/>
      <c r="S33" s="25"/>
      <c r="T33" s="56"/>
      <c r="U33" s="56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s="52" customFormat="1" ht="15" customHeight="1" x14ac:dyDescent="0.2">
      <c r="A34" s="7" t="s">
        <v>117</v>
      </c>
      <c r="B34" s="1"/>
      <c r="C34" s="10">
        <f>$B$3</f>
        <v>44834</v>
      </c>
      <c r="D34" s="77">
        <v>0</v>
      </c>
      <c r="E34" s="77">
        <v>0</v>
      </c>
      <c r="F34" s="1"/>
      <c r="G34" s="23"/>
      <c r="H34" s="31"/>
      <c r="I34" s="1"/>
      <c r="J34" s="1"/>
      <c r="K34" s="1"/>
      <c r="L34" s="1"/>
      <c r="M34" s="7"/>
      <c r="N34" s="7"/>
      <c r="O34" s="7"/>
      <c r="P34" s="7"/>
      <c r="Q34" s="7"/>
      <c r="R34" s="7"/>
      <c r="S34" s="25"/>
      <c r="T34" s="56"/>
      <c r="U34" s="56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s="52" customFormat="1" ht="15" customHeight="1" x14ac:dyDescent="0.2">
      <c r="A35" s="7" t="s">
        <v>118</v>
      </c>
      <c r="B35" s="1"/>
      <c r="C35" s="10">
        <f>$B$3</f>
        <v>44834</v>
      </c>
      <c r="D35" s="77">
        <v>0</v>
      </c>
      <c r="E35" s="77">
        <v>0</v>
      </c>
      <c r="F35" s="1"/>
      <c r="G35" s="23"/>
      <c r="H35" s="31"/>
      <c r="I35" s="1"/>
      <c r="J35" s="1"/>
      <c r="K35" s="1"/>
      <c r="L35" s="1"/>
      <c r="M35" s="7"/>
      <c r="N35" s="7"/>
      <c r="O35" s="7"/>
      <c r="P35" s="7"/>
      <c r="Q35" s="7"/>
      <c r="R35" s="7"/>
      <c r="S35" s="25"/>
      <c r="T35" s="56"/>
      <c r="U35" s="56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s="52" customFormat="1" ht="15" customHeight="1" x14ac:dyDescent="0.2">
      <c r="A36" s="9" t="s">
        <v>13</v>
      </c>
      <c r="B36" s="9"/>
      <c r="C36" s="9"/>
      <c r="D36" s="9"/>
      <c r="E36" s="88">
        <f>SUM(E31:E35)</f>
        <v>10988.56</v>
      </c>
      <c r="F36" s="79"/>
      <c r="G36" s="23"/>
      <c r="H36" s="7"/>
      <c r="I36" s="7"/>
      <c r="J36" s="7"/>
      <c r="K36" s="7"/>
      <c r="L36" s="90"/>
      <c r="M36" s="7"/>
      <c r="N36" s="7"/>
      <c r="O36" s="7"/>
      <c r="P36" s="7"/>
      <c r="Q36" s="7"/>
      <c r="R36" s="7"/>
      <c r="S36" s="7"/>
      <c r="T36" s="56"/>
      <c r="U36" s="5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s="52" customFormat="1" ht="15" customHeight="1" thickBot="1" x14ac:dyDescent="0.25">
      <c r="A37" s="9"/>
      <c r="B37" s="9"/>
      <c r="C37" s="9"/>
      <c r="D37" s="9"/>
      <c r="E37" s="88"/>
      <c r="F37" s="79"/>
      <c r="G37" s="23"/>
      <c r="H37" s="7"/>
      <c r="I37" s="7"/>
      <c r="J37" s="7"/>
      <c r="K37" s="7"/>
      <c r="L37" s="90"/>
      <c r="M37" s="7"/>
      <c r="N37" s="7"/>
      <c r="O37" s="7"/>
      <c r="P37" s="7"/>
      <c r="Q37" s="7"/>
      <c r="R37" s="7"/>
      <c r="S37" s="7"/>
      <c r="T37" s="56"/>
      <c r="U37" s="56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s="52" customFormat="1" ht="15" customHeight="1" thickBot="1" x14ac:dyDescent="0.25">
      <c r="A38" s="9" t="s">
        <v>119</v>
      </c>
      <c r="B38" s="9"/>
      <c r="C38" s="9"/>
      <c r="D38" s="9"/>
      <c r="E38" s="91">
        <f>E27+E36</f>
        <v>39780286.440000005</v>
      </c>
      <c r="F38" s="79"/>
      <c r="G38" s="23"/>
      <c r="H38" s="9"/>
      <c r="I38" s="9"/>
      <c r="J38" s="9"/>
      <c r="K38" s="9"/>
      <c r="L38" s="91"/>
      <c r="M38" s="7"/>
      <c r="N38" s="7"/>
      <c r="O38" s="7"/>
      <c r="P38" s="7"/>
      <c r="Q38" s="7"/>
      <c r="R38" s="7"/>
      <c r="S38" s="7"/>
      <c r="T38" s="56"/>
      <c r="U38" s="56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s="52" customFormat="1" ht="15" customHeight="1" thickBot="1" x14ac:dyDescent="0.25">
      <c r="A39" s="26"/>
      <c r="B39" s="26"/>
      <c r="C39" s="26"/>
      <c r="D39" s="26"/>
      <c r="E39" s="92"/>
      <c r="F39" s="93"/>
      <c r="G39" s="29"/>
      <c r="H39" s="30"/>
      <c r="I39" s="30"/>
      <c r="J39" s="30"/>
      <c r="K39" s="30"/>
      <c r="L39" s="94"/>
      <c r="M39" s="30"/>
      <c r="N39" s="30"/>
      <c r="O39" s="30"/>
      <c r="P39" s="30"/>
      <c r="Q39" s="30"/>
      <c r="R39" s="30"/>
      <c r="S39" s="30"/>
      <c r="T39" s="56"/>
      <c r="U39" s="56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s="52" customFormat="1" ht="15" customHeight="1" thickTop="1" x14ac:dyDescent="0.2">
      <c r="A40" s="9"/>
      <c r="B40" s="9"/>
      <c r="C40" s="9"/>
      <c r="D40" s="9"/>
      <c r="E40" s="95"/>
      <c r="F40" s="79"/>
      <c r="G40" s="23"/>
      <c r="H40" s="7"/>
      <c r="I40" s="7"/>
      <c r="J40" s="7"/>
      <c r="K40" s="7"/>
      <c r="L40" s="90"/>
      <c r="M40" s="7"/>
      <c r="N40" s="7"/>
      <c r="O40" s="7"/>
      <c r="P40" s="7"/>
      <c r="Q40" s="7"/>
      <c r="R40" s="7"/>
      <c r="S40" s="7"/>
      <c r="T40" s="56"/>
      <c r="U40" s="56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s="52" customFormat="1" ht="15" customHeight="1" x14ac:dyDescent="0.2">
      <c r="A41" s="16" t="s">
        <v>6</v>
      </c>
      <c r="B41" s="9"/>
      <c r="C41" s="9"/>
      <c r="D41" s="113"/>
      <c r="E41" s="95"/>
      <c r="F41" s="79"/>
      <c r="G41" s="23"/>
      <c r="H41" s="16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56"/>
      <c r="U41" s="56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s="52" customFormat="1" ht="15" customHeight="1" x14ac:dyDescent="0.2">
      <c r="A42" s="9"/>
      <c r="B42" s="9"/>
      <c r="C42" s="9"/>
      <c r="D42" s="9"/>
      <c r="E42" s="95"/>
      <c r="F42" s="79"/>
      <c r="G42" s="23"/>
      <c r="H42" s="9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56"/>
      <c r="U42" s="56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52" customFormat="1" ht="15" customHeight="1" x14ac:dyDescent="0.2">
      <c r="A43" s="15" t="str">
        <f>"Accruals since "&amp;MONTH(B5)&amp;"/"&amp;DAY(B5)</f>
        <v>Accruals since 9/30</v>
      </c>
      <c r="B43" s="13" t="s">
        <v>120</v>
      </c>
      <c r="C43" s="15"/>
      <c r="D43" s="15"/>
      <c r="E43" s="15" t="s">
        <v>12</v>
      </c>
      <c r="F43" s="79"/>
      <c r="G43" s="23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56"/>
      <c r="U43" s="56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s="52" customFormat="1" ht="15" customHeight="1" x14ac:dyDescent="0.2">
      <c r="A44" s="7" t="s">
        <v>11</v>
      </c>
      <c r="B44" s="96">
        <v>499.48</v>
      </c>
      <c r="C44" s="9"/>
      <c r="D44" s="9"/>
      <c r="E44" s="79">
        <f>+B44*($B$3-$B$5)</f>
        <v>0</v>
      </c>
      <c r="F44" s="79"/>
      <c r="G44" s="23"/>
      <c r="H44" s="7"/>
      <c r="I44" s="7"/>
      <c r="J44" s="1"/>
      <c r="K44" s="7"/>
      <c r="L44" s="97"/>
      <c r="M44" s="7"/>
      <c r="N44" s="7"/>
      <c r="O44" s="7"/>
      <c r="P44" s="7"/>
      <c r="Q44" s="7"/>
      <c r="R44" s="7"/>
      <c r="S44" s="7"/>
      <c r="T44" s="56"/>
      <c r="U44" s="56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s="52" customFormat="1" ht="15" customHeight="1" x14ac:dyDescent="0.2">
      <c r="A45" s="7" t="s">
        <v>37</v>
      </c>
      <c r="B45" s="96">
        <v>0</v>
      </c>
      <c r="C45" s="9"/>
      <c r="D45" s="9"/>
      <c r="E45" s="79">
        <f t="shared" ref="E45:E51" si="0">+B45*($B$3-$B$5)</f>
        <v>0</v>
      </c>
      <c r="F45" s="79"/>
      <c r="G45" s="23"/>
      <c r="H45" s="7"/>
      <c r="I45" s="7"/>
      <c r="J45" s="1"/>
      <c r="K45" s="7"/>
      <c r="L45" s="97"/>
      <c r="M45" s="7"/>
      <c r="N45" s="7"/>
      <c r="O45" s="7"/>
      <c r="P45" s="7"/>
      <c r="Q45" s="7"/>
      <c r="R45" s="7"/>
      <c r="S45" s="7"/>
      <c r="T45" s="56"/>
      <c r="U45" s="56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52" customFormat="1" ht="15" customHeight="1" x14ac:dyDescent="0.2">
      <c r="A46" s="7" t="s">
        <v>38</v>
      </c>
      <c r="B46" s="96">
        <v>28342.770000003278</v>
      </c>
      <c r="C46" s="9"/>
      <c r="D46" s="9"/>
      <c r="E46" s="98">
        <f>+B46</f>
        <v>28342.770000003278</v>
      </c>
      <c r="F46" s="79"/>
      <c r="G46" s="23"/>
      <c r="H46" s="7"/>
      <c r="I46" s="7"/>
      <c r="J46" s="1"/>
      <c r="K46" s="7"/>
      <c r="L46" s="97"/>
      <c r="M46" s="7"/>
      <c r="N46" s="7"/>
      <c r="O46" s="7"/>
      <c r="P46" s="7"/>
      <c r="Q46" s="7"/>
      <c r="R46" s="7"/>
      <c r="S46" s="7"/>
      <c r="T46" s="56"/>
      <c r="U46" s="5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52" customFormat="1" ht="15" customHeight="1" x14ac:dyDescent="0.2">
      <c r="A47" s="7" t="s">
        <v>7</v>
      </c>
      <c r="B47" s="99">
        <v>32.72</v>
      </c>
      <c r="C47" s="9"/>
      <c r="D47" s="9"/>
      <c r="E47" s="79">
        <f t="shared" si="0"/>
        <v>0</v>
      </c>
      <c r="F47" s="79"/>
      <c r="G47" s="23"/>
      <c r="H47" s="7"/>
      <c r="I47" s="90"/>
      <c r="J47" s="31"/>
      <c r="K47" s="97"/>
      <c r="L47" s="100"/>
      <c r="M47" s="101"/>
      <c r="N47" s="7"/>
      <c r="O47" s="7"/>
      <c r="P47" s="7"/>
      <c r="Q47" s="7"/>
      <c r="R47" s="7"/>
      <c r="S47" s="7"/>
      <c r="T47" s="56"/>
      <c r="U47" s="56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s="52" customFormat="1" ht="15" customHeight="1" x14ac:dyDescent="0.2">
      <c r="A48" s="7" t="s">
        <v>9</v>
      </c>
      <c r="B48" s="99">
        <v>10</v>
      </c>
      <c r="C48" s="9"/>
      <c r="D48" s="9"/>
      <c r="E48" s="79">
        <f t="shared" si="0"/>
        <v>0</v>
      </c>
      <c r="F48" s="79"/>
      <c r="G48" s="23"/>
      <c r="H48" s="7"/>
      <c r="I48" s="90"/>
      <c r="J48" s="31"/>
      <c r="K48" s="97"/>
      <c r="L48" s="97"/>
      <c r="M48" s="102"/>
      <c r="N48" s="7"/>
      <c r="O48" s="7"/>
      <c r="P48" s="7"/>
      <c r="Q48" s="7"/>
      <c r="R48" s="7"/>
      <c r="S48" s="7"/>
      <c r="T48" s="56"/>
      <c r="U48" s="56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s="52" customFormat="1" ht="15" customHeight="1" x14ac:dyDescent="0.2">
      <c r="A49" s="7" t="s">
        <v>8</v>
      </c>
      <c r="B49" s="99">
        <v>6.81</v>
      </c>
      <c r="C49" s="9"/>
      <c r="D49" s="9"/>
      <c r="E49" s="79">
        <f t="shared" si="0"/>
        <v>0</v>
      </c>
      <c r="F49" s="79"/>
      <c r="G49" s="23"/>
      <c r="H49" s="7"/>
      <c r="I49" s="90"/>
      <c r="J49" s="31"/>
      <c r="K49" s="97"/>
      <c r="L49" s="97"/>
      <c r="M49" s="102"/>
      <c r="N49" s="7"/>
      <c r="O49" s="7"/>
      <c r="P49" s="7"/>
      <c r="Q49" s="7"/>
      <c r="R49" s="7"/>
      <c r="S49" s="7"/>
      <c r="T49" s="56"/>
      <c r="U49" s="56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s="52" customFormat="1" ht="15" customHeight="1" x14ac:dyDescent="0.2">
      <c r="A50" s="7" t="s">
        <v>10</v>
      </c>
      <c r="B50" s="99">
        <v>0.41</v>
      </c>
      <c r="C50" s="9"/>
      <c r="D50" s="9"/>
      <c r="E50" s="79">
        <f t="shared" si="0"/>
        <v>0</v>
      </c>
      <c r="F50" s="79"/>
      <c r="G50" s="23"/>
      <c r="H50" s="7"/>
      <c r="I50" s="90"/>
      <c r="J50" s="31"/>
      <c r="K50" s="97"/>
      <c r="L50" s="97"/>
      <c r="M50" s="103"/>
      <c r="N50" s="7"/>
      <c r="O50" s="7"/>
      <c r="P50" s="7"/>
      <c r="Q50" s="7"/>
      <c r="R50" s="7"/>
      <c r="S50" s="7"/>
      <c r="T50" s="56"/>
      <c r="U50" s="56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s="52" customFormat="1" ht="15" customHeight="1" x14ac:dyDescent="0.2">
      <c r="A51" s="7" t="s">
        <v>121</v>
      </c>
      <c r="B51" s="99">
        <v>0.46</v>
      </c>
      <c r="C51" s="9"/>
      <c r="D51" s="9"/>
      <c r="E51" s="79">
        <f t="shared" si="0"/>
        <v>0</v>
      </c>
      <c r="F51" s="79"/>
      <c r="G51" s="23"/>
      <c r="H51" s="7"/>
      <c r="I51" s="90"/>
      <c r="J51" s="31"/>
      <c r="K51" s="97"/>
      <c r="L51" s="97"/>
      <c r="M51" s="103"/>
      <c r="N51" s="7"/>
      <c r="O51" s="7"/>
      <c r="P51" s="7"/>
      <c r="Q51" s="7"/>
      <c r="R51" s="7"/>
      <c r="S51" s="7"/>
      <c r="T51" s="56"/>
      <c r="U51" s="56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s="52" customFormat="1" ht="15" customHeight="1" x14ac:dyDescent="0.2">
      <c r="A52" s="104" t="str">
        <f>"TOTAL Liabilities Accrued since "&amp;MONTH(B5)&amp;"/"&amp;DAY(B5)</f>
        <v>TOTAL Liabilities Accrued since 9/30</v>
      </c>
      <c r="B52" s="105"/>
      <c r="C52" s="105"/>
      <c r="D52" s="105"/>
      <c r="E52" s="106">
        <f>SUM(E44:E51)</f>
        <v>28342.770000003278</v>
      </c>
      <c r="F52" s="79"/>
      <c r="G52" s="23"/>
      <c r="H52" s="7"/>
      <c r="I52" s="7"/>
      <c r="J52" s="31"/>
      <c r="K52" s="7"/>
      <c r="L52" s="97"/>
      <c r="M52" s="101"/>
      <c r="N52" s="7"/>
      <c r="O52" s="7"/>
      <c r="P52" s="7"/>
      <c r="Q52" s="7"/>
      <c r="R52" s="1"/>
      <c r="S52" s="7"/>
      <c r="T52" s="56"/>
      <c r="U52" s="56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s="52" customFormat="1" ht="15" customHeight="1" x14ac:dyDescent="0.2">
      <c r="A53" s="7"/>
      <c r="B53" s="7"/>
      <c r="C53" s="7"/>
      <c r="D53" s="7"/>
      <c r="E53" s="79"/>
      <c r="F53" s="79"/>
      <c r="G53" s="23"/>
      <c r="H53" s="7"/>
      <c r="I53" s="7"/>
      <c r="J53" s="7"/>
      <c r="K53" s="7"/>
      <c r="L53" s="101"/>
      <c r="M53" s="7"/>
      <c r="N53" s="7"/>
      <c r="O53" s="7"/>
      <c r="P53" s="7"/>
      <c r="Q53" s="7"/>
      <c r="R53" s="1"/>
      <c r="S53" s="7"/>
      <c r="T53" s="56"/>
      <c r="U53" s="56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52" customFormat="1" ht="15" customHeight="1" x14ac:dyDescent="0.2">
      <c r="A54" s="107" t="s">
        <v>122</v>
      </c>
      <c r="B54" s="13"/>
      <c r="C54" s="13"/>
      <c r="D54" s="13"/>
      <c r="E54" s="108" t="s">
        <v>123</v>
      </c>
      <c r="F54" s="79"/>
      <c r="G54" s="23"/>
      <c r="H54" s="7"/>
      <c r="I54" s="90"/>
      <c r="J54" s="7"/>
      <c r="K54" s="7"/>
      <c r="L54" s="7"/>
      <c r="M54" s="7"/>
      <c r="N54" s="7"/>
      <c r="O54" s="7"/>
      <c r="P54" s="7"/>
      <c r="Q54" s="7"/>
      <c r="R54" s="1"/>
      <c r="S54" s="7"/>
      <c r="T54" s="56"/>
      <c r="U54" s="56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s="52" customFormat="1" ht="15" customHeight="1" x14ac:dyDescent="0.2">
      <c r="A55" s="7" t="s">
        <v>11</v>
      </c>
      <c r="B55" s="109">
        <v>0</v>
      </c>
      <c r="C55" s="7"/>
      <c r="D55" s="7"/>
      <c r="E55" s="110">
        <v>17949.64</v>
      </c>
      <c r="F55" s="79"/>
      <c r="G55" s="23"/>
      <c r="H55" s="1"/>
      <c r="I55" s="7"/>
      <c r="J55" s="7"/>
      <c r="K55" s="111"/>
      <c r="L55" s="1"/>
      <c r="M55" s="7"/>
      <c r="N55" s="7"/>
      <c r="O55" s="7"/>
      <c r="P55" s="7"/>
      <c r="Q55" s="7"/>
      <c r="R55" s="1"/>
      <c r="S55" s="7"/>
      <c r="T55" s="56"/>
      <c r="U55" s="56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s="52" customFormat="1" ht="15" customHeight="1" x14ac:dyDescent="0.2">
      <c r="A56" s="7" t="s">
        <v>37</v>
      </c>
      <c r="B56" s="109">
        <v>0</v>
      </c>
      <c r="C56" s="7"/>
      <c r="D56" s="7"/>
      <c r="E56" s="110">
        <v>0</v>
      </c>
      <c r="F56" s="79"/>
      <c r="G56" s="23"/>
      <c r="H56" s="1"/>
      <c r="I56" s="7"/>
      <c r="J56" s="7"/>
      <c r="K56" s="111"/>
      <c r="L56" s="1"/>
      <c r="M56" s="7"/>
      <c r="N56" s="7"/>
      <c r="O56" s="7"/>
      <c r="P56" s="7"/>
      <c r="Q56" s="7"/>
      <c r="R56" s="1"/>
      <c r="S56" s="7"/>
      <c r="T56" s="56"/>
      <c r="U56" s="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s="52" customFormat="1" ht="15" customHeight="1" x14ac:dyDescent="0.2">
      <c r="A57" s="7" t="s">
        <v>38</v>
      </c>
      <c r="B57" s="109">
        <v>0</v>
      </c>
      <c r="C57" s="7"/>
      <c r="D57" s="7"/>
      <c r="E57" s="110">
        <v>0</v>
      </c>
      <c r="F57" s="79"/>
      <c r="G57" s="23"/>
      <c r="H57" s="1"/>
      <c r="I57" s="7"/>
      <c r="J57" s="7"/>
      <c r="K57" s="111"/>
      <c r="L57" s="1"/>
      <c r="M57" s="7"/>
      <c r="N57" s="7"/>
      <c r="O57" s="7"/>
      <c r="P57" s="7"/>
      <c r="Q57" s="7"/>
      <c r="R57" s="1"/>
      <c r="S57" s="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s="52" customFormat="1" ht="15" customHeight="1" x14ac:dyDescent="0.2">
      <c r="A58" s="7" t="s">
        <v>7</v>
      </c>
      <c r="B58" s="112">
        <v>0</v>
      </c>
      <c r="C58" s="7"/>
      <c r="D58" s="7"/>
      <c r="E58" s="110">
        <v>0</v>
      </c>
      <c r="F58" s="79"/>
      <c r="G58" s="23"/>
      <c r="H58" s="113"/>
      <c r="I58" s="90"/>
      <c r="J58" s="7"/>
      <c r="K58" s="111"/>
      <c r="L58" s="1"/>
      <c r="M58" s="7"/>
      <c r="N58" s="7"/>
      <c r="O58" s="7"/>
      <c r="P58" s="7"/>
      <c r="Q58" s="7"/>
      <c r="R58" s="1"/>
      <c r="S58" s="7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s="52" customFormat="1" ht="15" customHeight="1" x14ac:dyDescent="0.2">
      <c r="A59" s="7" t="s">
        <v>9</v>
      </c>
      <c r="B59" s="112">
        <v>0</v>
      </c>
      <c r="C59" s="7"/>
      <c r="D59" s="7"/>
      <c r="E59" s="110">
        <v>0</v>
      </c>
      <c r="F59" s="79"/>
      <c r="G59" s="23"/>
      <c r="H59" s="1"/>
      <c r="I59" s="90"/>
      <c r="J59" s="7"/>
      <c r="K59" s="111"/>
      <c r="L59" s="1"/>
      <c r="M59" s="7"/>
      <c r="N59" s="7"/>
      <c r="O59" s="7"/>
      <c r="P59" s="7"/>
      <c r="Q59" s="7"/>
      <c r="R59" s="1"/>
      <c r="S59" s="7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s="52" customFormat="1" ht="15" customHeight="1" x14ac:dyDescent="0.2">
      <c r="A60" s="7" t="s">
        <v>8</v>
      </c>
      <c r="B60" s="112">
        <v>0</v>
      </c>
      <c r="C60" s="7"/>
      <c r="D60" s="7"/>
      <c r="E60" s="110">
        <v>0</v>
      </c>
      <c r="F60" s="79"/>
      <c r="G60" s="23"/>
      <c r="H60" s="7"/>
      <c r="I60" s="90"/>
      <c r="J60" s="7"/>
      <c r="K60" s="111"/>
      <c r="L60" s="1"/>
      <c r="M60" s="7"/>
      <c r="N60" s="7"/>
      <c r="O60" s="7"/>
      <c r="P60" s="7"/>
      <c r="Q60" s="7"/>
      <c r="R60" s="1"/>
      <c r="S60" s="7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s="52" customFormat="1" ht="15" customHeight="1" x14ac:dyDescent="0.2">
      <c r="A61" s="7" t="s">
        <v>10</v>
      </c>
      <c r="B61" s="112">
        <v>0</v>
      </c>
      <c r="C61" s="7"/>
      <c r="D61" s="7"/>
      <c r="E61" s="110">
        <v>0</v>
      </c>
      <c r="F61" s="79"/>
      <c r="G61" s="23"/>
      <c r="H61" s="1"/>
      <c r="I61" s="90"/>
      <c r="J61" s="7"/>
      <c r="K61" s="111"/>
      <c r="L61" s="7"/>
      <c r="M61" s="7"/>
      <c r="N61" s="7"/>
      <c r="O61" s="7"/>
      <c r="P61" s="7"/>
      <c r="Q61" s="7"/>
      <c r="R61" s="1"/>
      <c r="S61" s="7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s="52" customFormat="1" ht="15" customHeight="1" x14ac:dyDescent="0.2">
      <c r="A62" s="7" t="s">
        <v>121</v>
      </c>
      <c r="B62" s="112">
        <v>0</v>
      </c>
      <c r="C62" s="7"/>
      <c r="D62" s="7"/>
      <c r="E62" s="110">
        <v>0</v>
      </c>
      <c r="F62" s="79"/>
      <c r="G62" s="23"/>
      <c r="H62" s="1"/>
      <c r="I62" s="90"/>
      <c r="J62" s="7"/>
      <c r="K62" s="111"/>
      <c r="L62" s="7"/>
      <c r="M62" s="7"/>
      <c r="N62" s="7"/>
      <c r="O62" s="7"/>
      <c r="P62" s="7"/>
      <c r="Q62" s="7"/>
      <c r="R62" s="1"/>
      <c r="S62" s="7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s="52" customFormat="1" ht="15" customHeight="1" x14ac:dyDescent="0.2">
      <c r="A63" s="104" t="str">
        <f>"TOTAL Liabilities Accrued as of "&amp;MONTH(B5)&amp;"/"&amp;DAY(B5)</f>
        <v>TOTAL Liabilities Accrued as of 9/30</v>
      </c>
      <c r="B63" s="105"/>
      <c r="C63" s="105"/>
      <c r="D63" s="105"/>
      <c r="E63" s="106">
        <f>SUM(E55:E62)</f>
        <v>17949.64</v>
      </c>
      <c r="F63" s="88"/>
      <c r="G63" s="23"/>
      <c r="H63" s="1"/>
      <c r="I63" s="1"/>
      <c r="J63" s="31"/>
      <c r="K63" s="7"/>
      <c r="L63" s="7"/>
      <c r="M63" s="7"/>
      <c r="N63" s="7"/>
      <c r="O63" s="7"/>
      <c r="P63" s="7"/>
      <c r="Q63" s="7"/>
      <c r="R63" s="7"/>
      <c r="S63" s="7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s="52" customFormat="1" ht="15" customHeight="1" x14ac:dyDescent="0.2">
      <c r="A64" s="9"/>
      <c r="B64" s="7"/>
      <c r="C64" s="7"/>
      <c r="D64" s="7"/>
      <c r="E64" s="88"/>
      <c r="F64" s="88"/>
      <c r="G64" s="23"/>
      <c r="H64" s="1"/>
      <c r="I64" s="1"/>
      <c r="J64" s="31"/>
      <c r="K64" s="7"/>
      <c r="L64" s="7"/>
      <c r="M64" s="7"/>
      <c r="N64" s="7"/>
      <c r="O64" s="7"/>
      <c r="P64" s="7"/>
      <c r="Q64" s="7"/>
      <c r="R64" s="7"/>
      <c r="S64" s="7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s="52" customFormat="1" ht="15" customHeight="1" x14ac:dyDescent="0.2">
      <c r="A65" s="7" t="s">
        <v>124</v>
      </c>
      <c r="B65" s="7"/>
      <c r="C65" s="7"/>
      <c r="D65" s="7"/>
      <c r="E65" s="114">
        <v>0</v>
      </c>
      <c r="F65" s="79"/>
      <c r="G65" s="23"/>
      <c r="H65" s="1"/>
      <c r="I65" s="1"/>
      <c r="J65" s="1"/>
      <c r="K65" s="7"/>
      <c r="L65" s="7"/>
      <c r="M65" s="7"/>
      <c r="N65" s="7"/>
      <c r="O65" s="7"/>
      <c r="P65" s="7"/>
      <c r="Q65" s="7"/>
      <c r="R65" s="7"/>
      <c r="S65" s="7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s="52" customFormat="1" ht="15" customHeight="1" x14ac:dyDescent="0.2">
      <c r="A66" s="7" t="s">
        <v>125</v>
      </c>
      <c r="B66" s="7"/>
      <c r="C66" s="7"/>
      <c r="D66" s="7"/>
      <c r="E66" s="115">
        <v>0</v>
      </c>
      <c r="F66" s="79"/>
      <c r="G66" s="23"/>
      <c r="H66" s="1"/>
      <c r="I66" s="1"/>
      <c r="J66" s="1"/>
      <c r="K66" s="7"/>
      <c r="L66" s="7"/>
      <c r="M66" s="7"/>
      <c r="N66" s="7"/>
      <c r="O66" s="7"/>
      <c r="P66" s="7"/>
      <c r="Q66" s="7"/>
      <c r="R66" s="7"/>
      <c r="S66" s="7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s="52" customFormat="1" ht="15" customHeight="1" x14ac:dyDescent="0.2">
      <c r="A67" s="1"/>
      <c r="B67" s="7"/>
      <c r="C67" s="7"/>
      <c r="D67" s="7"/>
      <c r="E67" s="79"/>
      <c r="F67" s="79"/>
      <c r="G67" s="23"/>
      <c r="H67" s="1"/>
      <c r="I67" s="1"/>
      <c r="J67" s="1"/>
      <c r="K67" s="7"/>
      <c r="L67" s="7"/>
      <c r="M67" s="7"/>
      <c r="N67" s="7"/>
      <c r="O67" s="7"/>
      <c r="P67" s="7"/>
      <c r="Q67" s="7"/>
      <c r="R67" s="7"/>
      <c r="S67" s="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s="52" customFormat="1" ht="15" customHeight="1" x14ac:dyDescent="0.2">
      <c r="A68" s="9" t="s">
        <v>126</v>
      </c>
      <c r="B68" s="7"/>
      <c r="C68" s="7"/>
      <c r="D68" s="7"/>
      <c r="E68" s="116">
        <f>E52+E63+E65+E66</f>
        <v>46292.410000003278</v>
      </c>
      <c r="F68" s="79"/>
      <c r="G68" s="23"/>
      <c r="H68" s="9"/>
      <c r="I68" s="7"/>
      <c r="J68" s="7"/>
      <c r="K68" s="7"/>
      <c r="L68" s="88"/>
      <c r="M68" s="7"/>
      <c r="N68" s="7"/>
      <c r="O68" s="7"/>
      <c r="P68" s="7"/>
      <c r="Q68" s="7"/>
      <c r="R68" s="7"/>
      <c r="S68" s="7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s="52" customFormat="1" ht="15" customHeight="1" thickBot="1" x14ac:dyDescent="0.25">
      <c r="A69" s="9"/>
      <c r="B69" s="7"/>
      <c r="C69" s="7"/>
      <c r="D69" s="7"/>
      <c r="E69" s="79"/>
      <c r="F69" s="79"/>
      <c r="G69" s="23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s="52" customFormat="1" ht="15" customHeight="1" thickBot="1" x14ac:dyDescent="0.25">
      <c r="A70" s="9" t="s">
        <v>127</v>
      </c>
      <c r="B70" s="7"/>
      <c r="C70" s="7"/>
      <c r="D70" s="7"/>
      <c r="E70" s="91">
        <f>E38-E68</f>
        <v>39733994.030000001</v>
      </c>
      <c r="F70" s="95"/>
      <c r="G70" s="23"/>
      <c r="H70" s="9"/>
      <c r="I70" s="7"/>
      <c r="J70" s="7"/>
      <c r="K70" s="7"/>
      <c r="L70" s="91"/>
      <c r="M70" s="7"/>
      <c r="N70" s="7"/>
      <c r="O70" s="7"/>
      <c r="P70" s="7"/>
      <c r="Q70" s="7"/>
      <c r="R70" s="7"/>
      <c r="S70" s="7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s="52" customFormat="1" ht="15" customHeight="1" x14ac:dyDescent="0.2">
      <c r="A71" s="9"/>
      <c r="B71" s="7"/>
      <c r="C71" s="7"/>
      <c r="D71" s="7"/>
      <c r="E71" s="79"/>
      <c r="F71" s="79"/>
      <c r="G71" s="23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s="52" customFormat="1" ht="15" customHeight="1" x14ac:dyDescent="0.2">
      <c r="A72" s="7"/>
      <c r="B72" s="7"/>
      <c r="C72" s="7"/>
      <c r="D72" s="25"/>
      <c r="E72" s="79"/>
      <c r="F72" s="79"/>
      <c r="G72" s="23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s="52" customFormat="1" ht="15" customHeight="1" x14ac:dyDescent="0.2">
      <c r="A73" s="7"/>
      <c r="B73" s="7"/>
      <c r="C73" s="7"/>
      <c r="D73" s="7"/>
      <c r="E73" s="79"/>
      <c r="F73" s="79"/>
      <c r="G73" s="23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s="52" customFormat="1" ht="15" customHeight="1" x14ac:dyDescent="0.2">
      <c r="A74" s="7"/>
      <c r="B74" s="7"/>
      <c r="C74" s="7"/>
      <c r="D74" s="7"/>
      <c r="E74" s="117"/>
      <c r="F74" s="79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s="52" customFormat="1" ht="15" customHeight="1" x14ac:dyDescent="0.2">
      <c r="A75" s="7"/>
      <c r="B75" s="7"/>
      <c r="C75" s="7"/>
      <c r="D75" s="7"/>
      <c r="E75" s="79"/>
      <c r="F75" s="79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s="52" customFormat="1" ht="15" customHeight="1" x14ac:dyDescent="0.2">
      <c r="A76" s="7"/>
      <c r="B76" s="7"/>
      <c r="C76" s="7"/>
      <c r="D76" s="7"/>
      <c r="E76" s="79"/>
      <c r="F76" s="79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s="52" customFormat="1" ht="15" customHeight="1" x14ac:dyDescent="0.2">
      <c r="A77" s="7"/>
      <c r="B77" s="7"/>
      <c r="C77" s="7"/>
      <c r="D77" s="1"/>
      <c r="E77" s="31"/>
      <c r="F77" s="79"/>
      <c r="G77" s="7"/>
      <c r="H77" s="88"/>
      <c r="I77" s="7"/>
      <c r="J77" s="7"/>
      <c r="K77" s="7"/>
      <c r="L77" s="90"/>
      <c r="M77" s="118"/>
      <c r="N77" s="7"/>
      <c r="O77" s="7"/>
      <c r="P77" s="7"/>
      <c r="Q77" s="7"/>
      <c r="R77" s="7"/>
      <c r="S77" s="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s="52" customFormat="1" ht="15" customHeight="1" x14ac:dyDescent="0.2">
      <c r="A78" s="7"/>
      <c r="B78" s="25"/>
      <c r="C78" s="7"/>
      <c r="D78" s="7"/>
      <c r="E78" s="79"/>
      <c r="F78" s="79"/>
      <c r="G78" s="7"/>
      <c r="H78" s="88"/>
      <c r="I78" s="7"/>
      <c r="J78" s="7"/>
      <c r="K78" s="7"/>
      <c r="L78" s="90"/>
      <c r="M78" s="7"/>
      <c r="N78" s="7"/>
      <c r="O78" s="7"/>
      <c r="P78" s="7"/>
      <c r="Q78" s="7"/>
      <c r="R78" s="7"/>
      <c r="S78" s="7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s="52" customFormat="1" ht="15" customHeight="1" x14ac:dyDescent="0.2">
      <c r="A79" s="7"/>
      <c r="B79" s="25"/>
      <c r="C79" s="7"/>
      <c r="D79" s="7"/>
      <c r="E79" s="79"/>
      <c r="F79" s="79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s="52" customFormat="1" ht="15" customHeight="1" x14ac:dyDescent="0.2">
      <c r="A80" s="7"/>
      <c r="B80" s="25"/>
      <c r="C80" s="7"/>
      <c r="D80" s="7"/>
      <c r="E80" s="79"/>
      <c r="F80" s="79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s="52" customFormat="1" ht="15" customHeight="1" x14ac:dyDescent="0.2">
      <c r="A81" s="7"/>
      <c r="B81" s="25"/>
      <c r="C81" s="7"/>
      <c r="D81" s="7"/>
      <c r="E81" s="79"/>
      <c r="F81" s="79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s="52" customFormat="1" ht="15" customHeight="1" x14ac:dyDescent="0.2">
      <c r="A82" s="33"/>
      <c r="B82" s="25"/>
      <c r="C82" s="7"/>
      <c r="D82" s="7"/>
      <c r="E82" s="79"/>
      <c r="F82" s="79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s="52" customFormat="1" ht="15" customHeight="1" x14ac:dyDescent="0.2">
      <c r="A83" s="7"/>
      <c r="B83" s="25"/>
      <c r="C83" s="7"/>
      <c r="D83" s="7"/>
      <c r="E83" s="79"/>
      <c r="F83" s="79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s="52" customFormat="1" ht="15" customHeight="1" x14ac:dyDescent="0.2">
      <c r="A84" s="7"/>
      <c r="B84" s="25"/>
      <c r="C84" s="7"/>
      <c r="D84" s="7"/>
      <c r="E84" s="79"/>
      <c r="F84" s="79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s="52" customFormat="1" ht="15" customHeight="1" x14ac:dyDescent="0.2">
      <c r="A85" s="7"/>
      <c r="B85" s="25"/>
      <c r="C85" s="7"/>
      <c r="D85" s="7"/>
      <c r="E85" s="79"/>
      <c r="F85" s="79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s="52" customFormat="1" ht="15" customHeight="1" x14ac:dyDescent="0.2">
      <c r="A86" s="7"/>
      <c r="B86" s="25"/>
      <c r="C86" s="7"/>
      <c r="D86" s="7"/>
      <c r="E86" s="79"/>
      <c r="F86" s="79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s="52" customFormat="1" ht="15" customHeight="1" x14ac:dyDescent="0.2">
      <c r="A87" s="7"/>
      <c r="B87" s="25"/>
      <c r="C87" s="7"/>
      <c r="D87" s="7"/>
      <c r="E87" s="79"/>
      <c r="F87" s="79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s="52" customFormat="1" ht="15" customHeight="1" x14ac:dyDescent="0.2">
      <c r="A88" s="7"/>
      <c r="B88" s="25"/>
      <c r="C88" s="7"/>
      <c r="D88" s="7"/>
      <c r="E88" s="79"/>
      <c r="F88" s="79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s="52" customFormat="1" ht="15" customHeight="1" x14ac:dyDescent="0.2">
      <c r="A89" s="7"/>
      <c r="B89" s="25"/>
      <c r="C89" s="7"/>
      <c r="D89" s="7"/>
      <c r="E89" s="79"/>
      <c r="F89" s="79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s="52" customFormat="1" ht="15" customHeight="1" x14ac:dyDescent="0.2">
      <c r="A90" s="7"/>
      <c r="B90" s="25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s="52" customFormat="1" ht="15" customHeight="1" x14ac:dyDescent="0.2">
      <c r="A91" s="7"/>
      <c r="B91" s="25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s="52" customFormat="1" ht="15" customHeight="1" x14ac:dyDescent="0.2">
      <c r="A92" s="7"/>
      <c r="B92" s="25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s="52" customFormat="1" ht="15" customHeight="1" x14ac:dyDescent="0.2">
      <c r="A93" s="7"/>
      <c r="B93" s="25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s="52" customFormat="1" ht="15" customHeight="1" x14ac:dyDescent="0.2">
      <c r="A94" s="7"/>
      <c r="B94" s="25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s="52" customFormat="1" ht="15" customHeight="1" x14ac:dyDescent="0.2">
      <c r="A95" s="7"/>
      <c r="B95" s="25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s="52" customFormat="1" ht="15" customHeight="1" x14ac:dyDescent="0.2">
      <c r="A96" s="7"/>
      <c r="B96" s="25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39" s="52" customFormat="1" ht="15" customHeight="1" x14ac:dyDescent="0.2">
      <c r="A97" s="7"/>
      <c r="B97" s="25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  <row r="98" spans="1:39" s="52" customFormat="1" ht="15" customHeight="1" x14ac:dyDescent="0.2">
      <c r="A98" s="7"/>
      <c r="B98" s="25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</row>
    <row r="99" spans="1:39" s="52" customFormat="1" ht="15" customHeight="1" x14ac:dyDescent="0.2">
      <c r="A99" s="7"/>
      <c r="B99" s="25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</row>
    <row r="100" spans="1:39" s="52" customFormat="1" ht="15" customHeight="1" x14ac:dyDescent="0.2">
      <c r="A100" s="7"/>
      <c r="B100" s="25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</row>
    <row r="101" spans="1:39" s="52" customFormat="1" ht="15" customHeight="1" x14ac:dyDescent="0.2">
      <c r="A101" s="7"/>
      <c r="B101" s="25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</row>
    <row r="102" spans="1:39" s="52" customFormat="1" ht="15" customHeight="1" x14ac:dyDescent="0.2">
      <c r="A102" s="7"/>
      <c r="B102" s="25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</row>
    <row r="103" spans="1:39" s="52" customFormat="1" ht="15" customHeight="1" x14ac:dyDescent="0.2">
      <c r="A103" s="7"/>
      <c r="B103" s="25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</row>
    <row r="104" spans="1:39" s="52" customFormat="1" ht="15" customHeight="1" x14ac:dyDescent="0.2">
      <c r="A104" s="7"/>
      <c r="B104" s="25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</row>
    <row r="105" spans="1:39" s="52" customFormat="1" ht="15" customHeight="1" x14ac:dyDescent="0.2">
      <c r="A105" s="7"/>
      <c r="B105" s="25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</row>
    <row r="106" spans="1:39" s="52" customFormat="1" ht="15" customHeight="1" x14ac:dyDescent="0.2">
      <c r="A106" s="7"/>
      <c r="B106" s="25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</row>
    <row r="107" spans="1:39" s="52" customFormat="1" ht="15" customHeight="1" x14ac:dyDescent="0.2">
      <c r="A107" s="7"/>
      <c r="B107" s="25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</row>
    <row r="108" spans="1:39" s="52" customFormat="1" ht="15" customHeight="1" x14ac:dyDescent="0.2">
      <c r="A108" s="7"/>
      <c r="B108" s="25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</row>
    <row r="109" spans="1:39" s="52" customFormat="1" ht="15" customHeight="1" x14ac:dyDescent="0.2">
      <c r="A109" s="7"/>
      <c r="B109" s="25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</row>
    <row r="110" spans="1:39" s="52" customFormat="1" ht="15" customHeight="1" x14ac:dyDescent="0.2">
      <c r="A110" s="7"/>
      <c r="B110" s="25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</row>
    <row r="111" spans="1:39" s="52" customFormat="1" ht="15" customHeight="1" x14ac:dyDescent="0.2">
      <c r="A111" s="7"/>
      <c r="B111" s="25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</row>
    <row r="112" spans="1:39" s="52" customFormat="1" ht="15" customHeight="1" x14ac:dyDescent="0.2">
      <c r="A112" s="7"/>
      <c r="B112" s="25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</row>
    <row r="113" spans="1:39" s="52" customFormat="1" ht="15" customHeight="1" x14ac:dyDescent="0.2">
      <c r="A113" s="7"/>
      <c r="B113" s="25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</row>
    <row r="114" spans="1:39" s="52" customFormat="1" ht="15" customHeight="1" x14ac:dyDescent="0.2">
      <c r="A114" s="7"/>
      <c r="B114" s="25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</row>
    <row r="115" spans="1:39" s="52" customFormat="1" ht="15" customHeight="1" x14ac:dyDescent="0.2">
      <c r="A115" s="7"/>
      <c r="B115" s="25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</row>
    <row r="116" spans="1:39" s="52" customFormat="1" ht="15" customHeight="1" x14ac:dyDescent="0.2">
      <c r="A116" s="7"/>
      <c r="B116" s="25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</row>
    <row r="117" spans="1:39" s="52" customFormat="1" ht="1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</row>
    <row r="118" spans="1:39" s="52" customFormat="1" ht="1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</row>
    <row r="119" spans="1:39" s="52" customFormat="1" ht="1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</row>
    <row r="120" spans="1:39" s="52" customFormat="1" ht="1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</row>
    <row r="121" spans="1:39" s="52" customFormat="1" ht="1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</row>
    <row r="122" spans="1:39" s="52" customFormat="1" ht="1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1"/>
      <c r="N122" s="7"/>
      <c r="O122" s="7"/>
      <c r="P122" s="7"/>
      <c r="Q122" s="7"/>
      <c r="R122" s="7"/>
      <c r="S122" s="7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39" s="52" customFormat="1" ht="1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39" s="52" customFormat="1" ht="1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39" s="52" customFormat="1" ht="1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39" s="52" customFormat="1" ht="1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</row>
    <row r="127" spans="1:39" s="52" customFormat="1" ht="1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</row>
    <row r="128" spans="1:39" s="52" customFormat="1" ht="1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</row>
    <row r="129" spans="1:39" s="52" customFormat="1" ht="1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</row>
    <row r="130" spans="1:39" s="52" customFormat="1" ht="1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</row>
    <row r="131" spans="1:39" s="52" customFormat="1" ht="1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</row>
    <row r="132" spans="1:39" s="52" customFormat="1" ht="1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</row>
    <row r="133" spans="1:39" s="52" customFormat="1" ht="1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</row>
    <row r="134" spans="1:39" s="52" customFormat="1" ht="1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</row>
    <row r="135" spans="1:39" s="52" customFormat="1" ht="1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</row>
    <row r="136" spans="1:39" s="52" customFormat="1" ht="1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</row>
    <row r="137" spans="1:39" s="52" customFormat="1" ht="1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1:39" s="52" customFormat="1" ht="1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1:39" s="52" customFormat="1" ht="1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</row>
    <row r="140" spans="1:39" s="52" customFormat="1" ht="1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</row>
    <row r="141" spans="1:39" s="52" customFormat="1" ht="1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</row>
    <row r="142" spans="1:39" s="52" customFormat="1" ht="1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</row>
    <row r="143" spans="1:39" s="52" customFormat="1" ht="1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</row>
    <row r="144" spans="1:39" s="52" customFormat="1" ht="1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</row>
    <row r="145" spans="1:39" s="52" customFormat="1" ht="1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</row>
    <row r="146" spans="1:39" s="52" customFormat="1" ht="1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</row>
    <row r="147" spans="1:39" s="52" customFormat="1" ht="1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</row>
    <row r="148" spans="1:39" s="52" customFormat="1" ht="1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</row>
    <row r="149" spans="1:39" s="52" customFormat="1" ht="1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</row>
    <row r="150" spans="1:39" s="52" customFormat="1" ht="1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:39" s="52" customFormat="1" ht="1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  <row r="152" spans="1:39" s="52" customFormat="1" ht="1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</row>
    <row r="153" spans="1:39" s="52" customFormat="1" ht="1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</row>
    <row r="154" spans="1:39" s="52" customFormat="1" ht="1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</row>
    <row r="155" spans="1:39" s="52" customFormat="1" ht="1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</row>
    <row r="156" spans="1:39" s="52" customFormat="1" ht="1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</row>
    <row r="157" spans="1:39" s="52" customFormat="1" ht="1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</row>
    <row r="158" spans="1:39" s="52" customFormat="1" ht="1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</row>
    <row r="159" spans="1:39" s="52" customFormat="1" ht="1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</row>
    <row r="160" spans="1:39" s="52" customFormat="1" ht="1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</row>
    <row r="161" spans="1:39" s="52" customFormat="1" ht="1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</row>
    <row r="162" spans="1:39" s="52" customFormat="1" ht="1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</row>
    <row r="163" spans="1:39" s="52" customFormat="1" ht="1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</row>
    <row r="164" spans="1:39" s="52" customFormat="1" ht="1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</row>
    <row r="165" spans="1:39" s="52" customFormat="1" ht="1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</row>
    <row r="166" spans="1:39" s="52" customFormat="1" ht="1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</row>
    <row r="167" spans="1:39" s="52" customFormat="1" ht="1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</row>
    <row r="168" spans="1:39" s="52" customFormat="1" ht="1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</row>
    <row r="169" spans="1:39" s="52" customFormat="1" ht="1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</row>
    <row r="170" spans="1:39" s="52" customFormat="1" ht="1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</row>
    <row r="171" spans="1:39" s="52" customFormat="1" ht="1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</row>
    <row r="172" spans="1:39" s="52" customFormat="1" ht="1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</row>
    <row r="173" spans="1:39" s="52" customFormat="1" ht="1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</row>
    <row r="174" spans="1:39" s="52" customFormat="1" ht="1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</row>
    <row r="175" spans="1:39" s="52" customFormat="1" ht="1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</row>
    <row r="176" spans="1:39" s="52" customFormat="1" ht="1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</row>
    <row r="177" spans="1:39" s="52" customFormat="1" ht="1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</row>
    <row r="178" spans="1:39" s="52" customFormat="1" ht="1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</row>
    <row r="179" spans="1:39" s="52" customFormat="1" ht="1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</row>
    <row r="180" spans="1:39" s="52" customFormat="1" ht="1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</row>
    <row r="181" spans="1:39" s="52" customFormat="1" ht="1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</row>
    <row r="182" spans="1:39" s="52" customFormat="1" ht="1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</row>
    <row r="183" spans="1:39" s="52" customFormat="1" ht="1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</row>
    <row r="184" spans="1:39" s="52" customFormat="1" ht="1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</row>
    <row r="185" spans="1:39" s="52" customFormat="1" ht="1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</row>
    <row r="186" spans="1:39" s="52" customFormat="1" ht="1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</row>
    <row r="187" spans="1:39" s="52" customFormat="1" ht="1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</row>
    <row r="188" spans="1:39" s="52" customFormat="1" ht="1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</row>
    <row r="189" spans="1:39" s="52" customFormat="1" ht="1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</row>
    <row r="190" spans="1:39" s="52" customFormat="1" ht="1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</row>
    <row r="191" spans="1:39" s="52" customFormat="1" ht="1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</row>
    <row r="192" spans="1:39" s="52" customFormat="1" ht="1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</row>
    <row r="193" spans="1:39" s="52" customFormat="1" ht="1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</row>
    <row r="194" spans="1:39" s="52" customFormat="1" ht="1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</row>
    <row r="195" spans="1:39" s="52" customFormat="1" ht="1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</row>
    <row r="196" spans="1:39" s="52" customFormat="1" ht="1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</row>
    <row r="197" spans="1:39" s="52" customFormat="1" ht="1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</row>
    <row r="198" spans="1:39" s="52" customFormat="1" ht="1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</row>
    <row r="199" spans="1:39" s="52" customFormat="1" ht="1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</row>
    <row r="200" spans="1:39" s="52" customFormat="1" ht="1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</row>
    <row r="201" spans="1:39" s="52" customFormat="1" ht="1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</row>
    <row r="202" spans="1:39" s="52" customFormat="1" ht="1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</row>
    <row r="203" spans="1:39" s="52" customFormat="1" ht="1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</row>
    <row r="204" spans="1:39" s="52" customFormat="1" ht="1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</row>
    <row r="205" spans="1:39" s="52" customFormat="1" ht="1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</row>
    <row r="206" spans="1:39" s="52" customFormat="1" ht="1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</row>
    <row r="207" spans="1:39" s="52" customFormat="1" ht="1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</row>
    <row r="208" spans="1:39" s="52" customFormat="1" ht="1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</row>
    <row r="209" spans="1:39" s="52" customFormat="1" ht="1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</row>
    <row r="210" spans="1:39" s="52" customFormat="1" ht="1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</row>
    <row r="211" spans="1:39" s="52" customFormat="1" ht="1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</row>
    <row r="212" spans="1:39" s="52" customFormat="1" ht="1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</row>
    <row r="213" spans="1:39" s="52" customFormat="1" ht="1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</row>
    <row r="214" spans="1:39" s="52" customFormat="1" ht="1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</row>
    <row r="215" spans="1:39" s="52" customFormat="1" ht="1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</row>
    <row r="216" spans="1:39" s="52" customFormat="1" ht="1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</row>
    <row r="217" spans="1:39" s="52" customFormat="1" ht="1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</row>
    <row r="218" spans="1:39" s="52" customFormat="1" ht="1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</row>
    <row r="219" spans="1:39" s="52" customFormat="1" ht="1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</row>
    <row r="220" spans="1:39" s="52" customFormat="1" ht="1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</row>
    <row r="221" spans="1:39" s="52" customFormat="1" ht="1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</row>
    <row r="222" spans="1:39" s="52" customFormat="1" ht="1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</row>
    <row r="223" spans="1:39" s="52" customFormat="1" ht="1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</row>
    <row r="224" spans="1:39" s="52" customFormat="1" ht="1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</row>
    <row r="225" spans="1:39" s="52" customFormat="1" ht="1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</row>
    <row r="226" spans="1:39" s="52" customFormat="1" ht="1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</row>
    <row r="227" spans="1:39" s="52" customFormat="1" ht="1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</row>
    <row r="228" spans="1:39" s="52" customFormat="1" ht="1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</row>
    <row r="229" spans="1:39" s="52" customFormat="1" ht="1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</row>
    <row r="230" spans="1:39" s="52" customFormat="1" ht="1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</row>
    <row r="231" spans="1:39" s="52" customFormat="1" ht="1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</row>
    <row r="232" spans="1:39" s="52" customFormat="1" ht="1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</row>
    <row r="233" spans="1:39" s="52" customFormat="1" ht="1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</row>
    <row r="234" spans="1:39" s="52" customFormat="1" ht="1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</row>
    <row r="235" spans="1:39" s="52" customFormat="1" ht="1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</row>
    <row r="236" spans="1:39" s="52" customFormat="1" ht="1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</row>
    <row r="237" spans="1:39" s="52" customFormat="1" ht="1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</row>
    <row r="238" spans="1:39" s="52" customFormat="1" ht="1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</row>
    <row r="239" spans="1:39" s="52" customFormat="1" ht="1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</row>
    <row r="240" spans="1:39" s="52" customFormat="1" ht="1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</row>
    <row r="241" spans="1:39" s="52" customFormat="1" ht="1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</row>
    <row r="242" spans="1:39" s="52" customFormat="1" ht="1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</row>
    <row r="243" spans="1:39" s="52" customFormat="1" ht="1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</row>
    <row r="244" spans="1:39" s="52" customFormat="1" ht="1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</row>
    <row r="245" spans="1:39" s="52" customFormat="1" ht="1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</row>
    <row r="246" spans="1:39" s="52" customFormat="1" ht="1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</row>
    <row r="247" spans="1:39" s="52" customFormat="1" ht="1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</row>
    <row r="248" spans="1:39" s="52" customFormat="1" ht="1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</row>
    <row r="249" spans="1:39" s="52" customFormat="1" ht="1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</row>
    <row r="250" spans="1:39" s="52" customFormat="1" ht="1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</row>
    <row r="251" spans="1:39" s="52" customFormat="1" ht="1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</row>
    <row r="252" spans="1:39" s="52" customFormat="1" ht="1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</row>
    <row r="253" spans="1:39" s="52" customFormat="1" ht="1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</row>
    <row r="254" spans="1:39" s="52" customFormat="1" ht="1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</row>
    <row r="255" spans="1:39" s="52" customFormat="1" ht="1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</row>
    <row r="256" spans="1:39" s="52" customFormat="1" ht="1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</row>
    <row r="257" spans="1:39" s="52" customFormat="1" ht="1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</row>
    <row r="258" spans="1:39" s="52" customFormat="1" ht="1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</row>
    <row r="259" spans="1:39" s="52" customFormat="1" ht="1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</row>
    <row r="260" spans="1:39" s="52" customFormat="1" ht="1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</row>
    <row r="261" spans="1:39" s="52" customFormat="1" ht="1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</row>
    <row r="262" spans="1:39" s="52" customFormat="1" ht="1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</row>
    <row r="263" spans="1:39" s="52" customFormat="1" ht="1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</row>
    <row r="264" spans="1:39" s="52" customFormat="1" ht="1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</row>
    <row r="265" spans="1:39" s="52" customFormat="1" ht="1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</row>
    <row r="266" spans="1:39" s="52" customFormat="1" ht="1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</row>
    <row r="267" spans="1:39" s="52" customFormat="1" ht="1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</row>
    <row r="268" spans="1:39" s="52" customFormat="1" ht="1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</row>
    <row r="269" spans="1:39" s="52" customFormat="1" ht="1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</row>
    <row r="270" spans="1:39" s="52" customFormat="1" ht="1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</row>
    <row r="271" spans="1:39" s="52" customFormat="1" ht="1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</row>
    <row r="272" spans="1:39" s="52" customFormat="1" ht="1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</row>
    <row r="273" spans="1:39" s="52" customFormat="1" ht="1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</row>
    <row r="274" spans="1:39" s="52" customFormat="1" ht="1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</row>
    <row r="275" spans="1:39" s="52" customFormat="1" ht="1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</row>
    <row r="276" spans="1:39" s="52" customFormat="1" ht="1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</row>
    <row r="277" spans="1:39" s="52" customFormat="1" ht="1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</row>
    <row r="278" spans="1:39" s="52" customFormat="1" ht="1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</row>
    <row r="279" spans="1:39" s="52" customFormat="1" ht="1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</row>
    <row r="280" spans="1:39" s="52" customFormat="1" ht="1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</row>
    <row r="281" spans="1:39" s="52" customFormat="1" ht="1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</row>
    <row r="282" spans="1:39" s="52" customFormat="1" ht="1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</row>
    <row r="283" spans="1:39" s="52" customFormat="1" ht="1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</row>
    <row r="284" spans="1:39" s="52" customFormat="1" ht="1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</row>
    <row r="285" spans="1:39" s="52" customFormat="1" ht="1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</row>
    <row r="286" spans="1:39" s="52" customFormat="1" ht="1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</row>
    <row r="287" spans="1:39" ht="1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</row>
    <row r="288" spans="1:39" ht="1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</row>
    <row r="289" spans="1:39" ht="1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</row>
    <row r="290" spans="1:39" ht="1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</row>
    <row r="291" spans="1:39" ht="1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</row>
    <row r="292" spans="1:39" ht="1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</row>
    <row r="293" spans="1:39" ht="1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</row>
    <row r="294" spans="1:39" ht="1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</row>
    <row r="295" spans="1:39" ht="1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</row>
    <row r="296" spans="1:39" ht="1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</row>
    <row r="297" spans="1:39" ht="1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</row>
    <row r="298" spans="1:39" ht="1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</row>
    <row r="299" spans="1:39" ht="1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</row>
    <row r="300" spans="1:39" ht="1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</row>
    <row r="301" spans="1:39" ht="1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</row>
    <row r="302" spans="1:39" ht="1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</row>
    <row r="303" spans="1:39" ht="1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</row>
    <row r="304" spans="1:39" ht="1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</row>
    <row r="305" spans="1:39" ht="1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</row>
    <row r="306" spans="1:39" ht="1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</row>
    <row r="307" spans="1:39" ht="1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</row>
    <row r="308" spans="1:39" ht="1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</row>
    <row r="309" spans="1:39" ht="1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</row>
    <row r="310" spans="1:39" ht="1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</row>
    <row r="311" spans="1:39" ht="1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</row>
    <row r="312" spans="1:39" ht="1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</row>
    <row r="313" spans="1:39" ht="1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</row>
    <row r="314" spans="1:39" ht="1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</row>
    <row r="315" spans="1:39" ht="1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</row>
    <row r="316" spans="1:39" ht="1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</row>
    <row r="317" spans="1:39" ht="1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</row>
    <row r="318" spans="1:39" ht="1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</row>
    <row r="319" spans="1:39" ht="1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</row>
    <row r="320" spans="1:39" ht="1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</row>
    <row r="321" spans="1:39" ht="1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</row>
    <row r="322" spans="1:39" ht="1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</row>
    <row r="323" spans="1:39" ht="1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</row>
    <row r="324" spans="1:39" ht="1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</row>
    <row r="325" spans="1:39" ht="1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</row>
    <row r="326" spans="1:39" ht="1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</row>
    <row r="327" spans="1:39" ht="1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</row>
    <row r="328" spans="1:39" ht="1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</row>
    <row r="329" spans="1:39" ht="1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</row>
    <row r="330" spans="1:39" ht="1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</row>
    <row r="331" spans="1:39" ht="1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</row>
    <row r="332" spans="1:39" ht="1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</row>
    <row r="333" spans="1:39" ht="1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</row>
    <row r="334" spans="1:39" ht="1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</row>
    <row r="335" spans="1:39" ht="1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</row>
    <row r="336" spans="1:39" ht="1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</row>
    <row r="337" spans="1:39" ht="1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</row>
    <row r="338" spans="1:39" ht="1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</row>
    <row r="339" spans="1:39" ht="1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</row>
    <row r="340" spans="1:39" ht="1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</row>
    <row r="341" spans="1:39" ht="1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</row>
    <row r="342" spans="1:39" ht="1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</row>
    <row r="343" spans="1:39" ht="1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</row>
    <row r="344" spans="1:39" ht="1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</row>
    <row r="345" spans="1:39" ht="1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</row>
    <row r="346" spans="1:39" ht="1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</row>
    <row r="347" spans="1:39" ht="1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</row>
    <row r="348" spans="1:39" ht="1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</row>
    <row r="349" spans="1:39" ht="1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</row>
    <row r="350" spans="1:39" ht="1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</row>
    <row r="351" spans="1:39" ht="1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</row>
    <row r="352" spans="1:39" ht="1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</row>
    <row r="353" spans="1:39" ht="1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</row>
    <row r="354" spans="1:39" ht="1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</row>
    <row r="355" spans="1:39" ht="1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</row>
    <row r="356" spans="1:39" ht="1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</row>
    <row r="357" spans="1:39" ht="1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</row>
    <row r="358" spans="1:39" ht="1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</row>
    <row r="359" spans="1:39" ht="1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</row>
    <row r="360" spans="1:39" ht="1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</row>
    <row r="361" spans="1:39" ht="1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</row>
    <row r="362" spans="1:39" ht="1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</row>
    <row r="363" spans="1:39" ht="1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</row>
    <row r="364" spans="1:39" ht="1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</row>
    <row r="365" spans="1:39" ht="1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</row>
    <row r="366" spans="1:39" ht="1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</row>
    <row r="367" spans="1:39" ht="1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</row>
    <row r="368" spans="1:39" ht="1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</row>
    <row r="369" spans="1:39" ht="1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</row>
    <row r="370" spans="1:39" ht="1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</row>
    <row r="371" spans="1:39" ht="1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</row>
    <row r="372" spans="1:39" ht="1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</row>
    <row r="373" spans="1:39" ht="1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</row>
    <row r="374" spans="1:39" ht="1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</row>
    <row r="375" spans="1:39" ht="1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</row>
    <row r="376" spans="1:39" ht="1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</row>
    <row r="377" spans="1:39" ht="1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</row>
    <row r="378" spans="1:39" ht="1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</row>
    <row r="379" spans="1:39" ht="1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</row>
    <row r="380" spans="1:39" ht="1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</row>
    <row r="381" spans="1:39" ht="1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</row>
    <row r="382" spans="1:39" ht="1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</row>
    <row r="383" spans="1:39" ht="1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</row>
    <row r="384" spans="1:39" ht="1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</row>
    <row r="385" spans="1:39" ht="1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</row>
    <row r="386" spans="1:39" ht="1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</row>
    <row r="387" spans="1:39" ht="1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</row>
    <row r="388" spans="1:39" ht="1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</row>
    <row r="389" spans="1:39" ht="1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</row>
    <row r="390" spans="1:39" ht="1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</row>
    <row r="391" spans="1:39" ht="1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</row>
    <row r="392" spans="1:39" ht="1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</row>
    <row r="393" spans="1:39" ht="1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</row>
    <row r="394" spans="1:39" ht="1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</row>
    <row r="395" spans="1:39" ht="1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</row>
    <row r="396" spans="1:39" ht="1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</row>
    <row r="397" spans="1:39" ht="1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</row>
    <row r="398" spans="1:39" ht="1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</row>
    <row r="399" spans="1:39" ht="1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</row>
    <row r="400" spans="1:39" ht="1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</row>
    <row r="401" spans="1:39" ht="1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</row>
    <row r="402" spans="1:39" ht="1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</row>
    <row r="403" spans="1:39" ht="1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</row>
    <row r="404" spans="1:39" ht="1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</row>
    <row r="405" spans="1:39" ht="1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</row>
    <row r="406" spans="1:39" ht="1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</row>
    <row r="407" spans="1:39" ht="1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</row>
    <row r="408" spans="1:39" ht="1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</row>
    <row r="409" spans="1:39" ht="1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</row>
    <row r="410" spans="1:39" ht="1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</row>
    <row r="411" spans="1:39" ht="1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</row>
    <row r="412" spans="1:39" ht="1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</row>
    <row r="413" spans="1:39" ht="1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</row>
    <row r="414" spans="1:39" ht="1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</row>
    <row r="415" spans="1:39" ht="1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</row>
    <row r="416" spans="1:39" ht="1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</row>
    <row r="417" spans="1:39" ht="1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</row>
    <row r="418" spans="1:39" ht="1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</row>
    <row r="419" spans="1:39" ht="1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</row>
    <row r="420" spans="1:39" ht="1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</row>
    <row r="421" spans="1:39" ht="1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</row>
    <row r="422" spans="1:39" ht="1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</row>
    <row r="423" spans="1:39" ht="1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</row>
    <row r="424" spans="1:39" ht="1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</row>
    <row r="425" spans="1:39" ht="1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</row>
    <row r="426" spans="1:39" ht="1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</row>
    <row r="427" spans="1:39" ht="1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</row>
    <row r="428" spans="1:39" ht="1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</row>
    <row r="429" spans="1:39" ht="1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</row>
    <row r="430" spans="1:39" ht="1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</row>
    <row r="431" spans="1:39" ht="1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</row>
    <row r="432" spans="1:39" ht="1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</row>
    <row r="433" spans="1:39" ht="1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</row>
    <row r="434" spans="1:39" ht="1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</row>
    <row r="435" spans="1:39" ht="1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</row>
    <row r="436" spans="1:39" ht="1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</row>
    <row r="437" spans="1:39" ht="1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</row>
    <row r="438" spans="1:39" ht="1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</row>
    <row r="439" spans="1:39" ht="1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</row>
    <row r="440" spans="1:39" ht="1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</row>
    <row r="441" spans="1:39" ht="1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</row>
    <row r="442" spans="1:39" ht="1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</row>
    <row r="443" spans="1:39" ht="1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</row>
    <row r="444" spans="1:39" ht="1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</row>
    <row r="445" spans="1:39" ht="1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</row>
    <row r="446" spans="1:39" ht="1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</row>
    <row r="447" spans="1:39" ht="1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</row>
    <row r="448" spans="1:39" ht="1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</row>
    <row r="449" spans="1:39" ht="1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</row>
    <row r="450" spans="1:39" ht="1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</row>
    <row r="451" spans="1:39" ht="1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</row>
    <row r="452" spans="1:39" ht="1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</row>
    <row r="453" spans="1:39" ht="1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</row>
    <row r="454" spans="1:39" ht="1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</row>
    <row r="455" spans="1:39" ht="1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</row>
    <row r="456" spans="1:39" ht="1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</row>
    <row r="457" spans="1:39" ht="1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</row>
    <row r="458" spans="1:39" ht="1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</row>
    <row r="459" spans="1:39" ht="1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</row>
    <row r="460" spans="1:39" ht="1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</row>
    <row r="461" spans="1:39" ht="1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</row>
    <row r="462" spans="1:39" ht="1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</row>
    <row r="463" spans="1:39" ht="1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</row>
    <row r="464" spans="1:39" ht="1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</row>
    <row r="465" spans="1:39" ht="1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</row>
    <row r="466" spans="1:39" ht="1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</row>
    <row r="467" spans="1:39" ht="1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</row>
    <row r="468" spans="1:39" ht="1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</row>
    <row r="469" spans="1:39" ht="1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</row>
    <row r="470" spans="1:39" ht="1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</row>
    <row r="471" spans="1:39" ht="1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</row>
    <row r="472" spans="1:39" ht="1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</row>
    <row r="473" spans="1:39" ht="1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</row>
    <row r="474" spans="1:39" ht="1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</row>
    <row r="475" spans="1:39" ht="1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</row>
    <row r="476" spans="1:39" ht="1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</row>
    <row r="477" spans="1:39" ht="1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</row>
    <row r="478" spans="1:39" ht="1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</row>
    <row r="479" spans="1:39" ht="1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</row>
    <row r="480" spans="1:39" ht="1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</row>
    <row r="481" spans="1:39" ht="1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</row>
    <row r="482" spans="1:39" ht="1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</row>
    <row r="483" spans="1:39" ht="1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</row>
    <row r="484" spans="1:39" ht="1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</row>
    <row r="485" spans="1:39" ht="1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</row>
    <row r="486" spans="1:39" ht="1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</row>
    <row r="487" spans="1:39" ht="1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</row>
    <row r="488" spans="1:39" ht="1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</row>
    <row r="489" spans="1:39" ht="1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</row>
    <row r="490" spans="1:39" ht="1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</row>
    <row r="491" spans="1:39" ht="1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</row>
    <row r="492" spans="1:39" ht="1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</row>
    <row r="493" spans="1:39" ht="1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</row>
    <row r="494" spans="1:39" ht="1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</row>
    <row r="495" spans="1:39" ht="1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</row>
    <row r="496" spans="1:39" ht="1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</row>
    <row r="497" spans="1:39" ht="1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</row>
    <row r="498" spans="1:39" ht="1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</row>
    <row r="499" spans="1:39" ht="1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</row>
    <row r="500" spans="1:39" ht="1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</row>
    <row r="501" spans="1:39" ht="15" customHeight="1" x14ac:dyDescent="0.1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</row>
    <row r="502" spans="1:39" ht="15" customHeight="1" x14ac:dyDescent="0.1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</row>
    <row r="503" spans="1:39" ht="15" customHeight="1" x14ac:dyDescent="0.1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</row>
  </sheetData>
  <mergeCells count="3">
    <mergeCell ref="B8:E8"/>
    <mergeCell ref="I8:L8"/>
    <mergeCell ref="B29:E2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090D-C43F-46A9-9E7A-5A463E08EA1D}">
  <dimension ref="A1:BE503"/>
  <sheetViews>
    <sheetView showGridLines="0" zoomScale="80" zoomScaleNormal="80" workbookViewId="0">
      <selection activeCell="H13" sqref="H13:N15"/>
    </sheetView>
  </sheetViews>
  <sheetFormatPr defaultColWidth="9.140625" defaultRowHeight="15" customHeight="1" x14ac:dyDescent="0.15"/>
  <cols>
    <col min="1" max="1" width="19.140625" style="54" customWidth="1"/>
    <col min="2" max="2" width="14.7109375" style="54" customWidth="1"/>
    <col min="3" max="3" width="12.5703125" style="54" customWidth="1"/>
    <col min="4" max="4" width="21.5703125" style="54" customWidth="1"/>
    <col min="5" max="5" width="18.85546875" style="54" bestFit="1" customWidth="1"/>
    <col min="6" max="7" width="3.7109375" style="54" customWidth="1"/>
    <col min="8" max="8" width="16.5703125" style="54" bestFit="1" customWidth="1"/>
    <col min="9" max="9" width="11.7109375" style="54" customWidth="1"/>
    <col min="10" max="10" width="11.85546875" style="54" customWidth="1"/>
    <col min="11" max="11" width="15.140625" style="54" bestFit="1" customWidth="1"/>
    <col min="12" max="12" width="16.28515625" style="54" bestFit="1" customWidth="1"/>
    <col min="13" max="13" width="17.7109375" style="54" bestFit="1" customWidth="1"/>
    <col min="14" max="14" width="11.85546875" style="54" bestFit="1" customWidth="1"/>
    <col min="15" max="15" width="13.28515625" style="54" customWidth="1"/>
    <col min="16" max="16" width="10" style="54" customWidth="1"/>
    <col min="17" max="17" width="7" style="54" bestFit="1" customWidth="1"/>
    <col min="18" max="18" width="17.42578125" style="54" bestFit="1" customWidth="1"/>
    <col min="19" max="19" width="16.5703125" style="54" bestFit="1" customWidth="1"/>
    <col min="20" max="20" width="18.140625" style="54" bestFit="1" customWidth="1"/>
    <col min="21" max="21" width="15.140625" style="54" bestFit="1" customWidth="1"/>
    <col min="22" max="22" width="16.5703125" style="54" bestFit="1" customWidth="1"/>
    <col min="23" max="16384" width="9.140625" style="54"/>
  </cols>
  <sheetData>
    <row r="1" spans="1:57" ht="49.5" customHeight="1" thickBot="1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</row>
    <row r="2" spans="1:57" s="52" customFormat="1" ht="24.75" thickTop="1" thickBot="1" x14ac:dyDescent="0.4">
      <c r="A2" s="3" t="s">
        <v>16</v>
      </c>
      <c r="B2" s="4"/>
      <c r="C2" s="4"/>
      <c r="D2" s="3" t="s">
        <v>304</v>
      </c>
      <c r="E2" s="4"/>
      <c r="F2" s="4"/>
      <c r="G2" s="4"/>
      <c r="H2" s="64"/>
      <c r="I2" s="64"/>
      <c r="J2" s="4"/>
      <c r="K2" s="64"/>
      <c r="L2" s="64"/>
      <c r="M2" s="4"/>
      <c r="N2" s="4"/>
      <c r="O2" s="4"/>
      <c r="P2" s="4"/>
      <c r="Q2" s="4"/>
      <c r="R2" s="4"/>
      <c r="S2" s="65" t="s">
        <v>305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</row>
    <row r="3" spans="1:57" s="52" customFormat="1" ht="15" customHeight="1" thickTop="1" x14ac:dyDescent="0.2">
      <c r="A3" s="7" t="s">
        <v>14</v>
      </c>
      <c r="B3" s="8">
        <v>44834</v>
      </c>
      <c r="C3" s="5"/>
      <c r="D3" s="6"/>
      <c r="E3" s="5"/>
      <c r="F3" s="5"/>
      <c r="G3" s="5"/>
      <c r="H3" s="66">
        <v>75000000</v>
      </c>
      <c r="I3" s="67" t="s">
        <v>48</v>
      </c>
      <c r="J3" s="5"/>
      <c r="K3" s="68" t="s">
        <v>49</v>
      </c>
      <c r="L3" s="69">
        <v>360</v>
      </c>
      <c r="M3" s="5"/>
      <c r="N3" s="5"/>
      <c r="O3" s="5"/>
      <c r="P3" s="5"/>
      <c r="Q3" s="5"/>
      <c r="R3" s="5"/>
      <c r="S3" s="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</row>
    <row r="4" spans="1:57" s="52" customFormat="1" ht="15" customHeight="1" thickBot="1" x14ac:dyDescent="0.25">
      <c r="A4" s="7" t="s">
        <v>50</v>
      </c>
      <c r="B4" s="8">
        <v>44742</v>
      </c>
      <c r="C4" s="5"/>
      <c r="D4" s="5"/>
      <c r="E4" s="5"/>
      <c r="F4" s="5"/>
      <c r="G4" s="5"/>
      <c r="H4" s="70">
        <f>+E62</f>
        <v>75728333.330000013</v>
      </c>
      <c r="I4" s="71" t="s">
        <v>51</v>
      </c>
      <c r="J4" s="5"/>
      <c r="K4" s="72" t="s">
        <v>52</v>
      </c>
      <c r="L4" s="73">
        <v>1</v>
      </c>
      <c r="M4" s="5"/>
      <c r="N4" s="74"/>
      <c r="O4" s="5"/>
      <c r="P4" s="5"/>
      <c r="Q4" s="5"/>
      <c r="R4" s="5"/>
      <c r="S4" s="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</row>
    <row r="5" spans="1:57" s="52" customFormat="1" ht="15" customHeight="1" thickBot="1" x14ac:dyDescent="0.25">
      <c r="A5" s="7" t="s">
        <v>53</v>
      </c>
      <c r="B5" s="8">
        <v>44834</v>
      </c>
      <c r="C5" s="5"/>
      <c r="D5" s="5"/>
      <c r="E5" s="5"/>
      <c r="F5" s="5"/>
      <c r="G5" s="5"/>
      <c r="H5" s="75">
        <f>(H4*L4/H3-1)*L3/(B3-B4)</f>
        <v>3.7999999826087393E-2</v>
      </c>
      <c r="I5" s="76" t="s">
        <v>54</v>
      </c>
      <c r="J5" s="5"/>
      <c r="K5" s="5"/>
      <c r="L5" s="5"/>
      <c r="M5" s="5"/>
      <c r="N5" s="74"/>
      <c r="O5" s="5"/>
      <c r="P5" s="5"/>
      <c r="Q5"/>
      <c r="R5"/>
      <c r="S5"/>
      <c r="T5"/>
      <c r="U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</row>
    <row r="6" spans="1:57" s="52" customFormat="1" ht="15" customHeight="1" x14ac:dyDescent="0.2">
      <c r="A6" s="7" t="s">
        <v>55</v>
      </c>
      <c r="B6" s="8">
        <v>44834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4"/>
      <c r="O6" s="5"/>
      <c r="P6" s="5"/>
      <c r="Q6"/>
      <c r="R6"/>
      <c r="S6"/>
      <c r="T6"/>
      <c r="U6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</row>
    <row r="7" spans="1:57" s="52" customFormat="1" ht="15" customHeight="1" x14ac:dyDescent="0.2">
      <c r="A7" s="16" t="s">
        <v>0</v>
      </c>
      <c r="B7" s="1"/>
      <c r="C7" s="1"/>
      <c r="D7" s="1"/>
      <c r="E7" s="1"/>
      <c r="F7" s="12"/>
      <c r="G7" s="22"/>
      <c r="H7" s="16"/>
      <c r="I7" s="1"/>
      <c r="J7" s="1"/>
      <c r="K7" s="1"/>
      <c r="L7" s="1"/>
      <c r="M7" s="7"/>
      <c r="N7" s="7"/>
      <c r="O7" s="7"/>
      <c r="P7" s="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57" s="52" customFormat="1" ht="15" customHeight="1" x14ac:dyDescent="0.2">
      <c r="A8" s="1"/>
      <c r="B8" s="147" t="s">
        <v>5</v>
      </c>
      <c r="C8" s="148"/>
      <c r="D8" s="148"/>
      <c r="E8" s="149"/>
      <c r="F8" s="7"/>
      <c r="G8" s="23"/>
      <c r="H8" s="1"/>
      <c r="I8" s="147"/>
      <c r="J8" s="148"/>
      <c r="K8" s="148"/>
      <c r="L8" s="149"/>
      <c r="M8" s="7"/>
      <c r="N8" s="7"/>
      <c r="O8" s="7"/>
      <c r="P8" s="7"/>
      <c r="Q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57" s="52" customFormat="1" ht="15" customHeight="1" x14ac:dyDescent="0.2">
      <c r="A9" s="15" t="s">
        <v>1</v>
      </c>
      <c r="B9" s="15" t="s">
        <v>2</v>
      </c>
      <c r="C9" s="15" t="s">
        <v>3</v>
      </c>
      <c r="D9" s="15" t="s">
        <v>4</v>
      </c>
      <c r="E9" s="34" t="s">
        <v>15</v>
      </c>
      <c r="F9" s="18"/>
      <c r="G9" s="23"/>
      <c r="H9" s="15"/>
      <c r="I9" s="15"/>
      <c r="J9" s="15"/>
      <c r="K9" s="15"/>
      <c r="L9" s="15"/>
      <c r="M9" s="1"/>
      <c r="N9" s="7"/>
      <c r="O9" s="7"/>
      <c r="P9" s="7"/>
      <c r="Q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57" s="52" customFormat="1" ht="15" customHeight="1" x14ac:dyDescent="0.2">
      <c r="A10" s="7" t="s">
        <v>306</v>
      </c>
      <c r="B10" s="10">
        <v>44834</v>
      </c>
      <c r="C10" s="10">
        <v>45425</v>
      </c>
      <c r="D10" s="77">
        <v>75000000.010000005</v>
      </c>
      <c r="E10" s="78">
        <v>75000000.010000005</v>
      </c>
      <c r="F10" s="79"/>
      <c r="G10" s="80"/>
      <c r="H10" s="7"/>
      <c r="I10" s="10"/>
      <c r="J10" s="10"/>
      <c r="K10" s="79"/>
      <c r="L10" s="79"/>
      <c r="M10" s="1"/>
      <c r="N10" s="7"/>
      <c r="O10" s="7"/>
      <c r="P10" s="7"/>
      <c r="Q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57" s="52" customFormat="1" ht="15" customHeight="1" x14ac:dyDescent="0.2">
      <c r="A11" s="7" t="s">
        <v>104</v>
      </c>
      <c r="B11" s="10">
        <v>44834</v>
      </c>
      <c r="C11" s="10">
        <v>44834</v>
      </c>
      <c r="D11" s="77">
        <v>0</v>
      </c>
      <c r="E11" s="78">
        <v>0</v>
      </c>
      <c r="F11" s="79"/>
      <c r="G11" s="8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56"/>
      <c r="U11" s="56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57" s="52" customFormat="1" ht="15" customHeight="1" x14ac:dyDescent="0.2">
      <c r="A12" s="7" t="s">
        <v>105</v>
      </c>
      <c r="B12" s="82">
        <v>44834</v>
      </c>
      <c r="C12" s="10">
        <v>44834</v>
      </c>
      <c r="D12" s="77">
        <v>763255.55</v>
      </c>
      <c r="E12" s="77">
        <v>763255.55</v>
      </c>
      <c r="F12" s="79"/>
      <c r="G12" s="23"/>
      <c r="H12" s="120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56"/>
      <c r="U12" s="56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57" s="52" customFormat="1" ht="15" customHeight="1" x14ac:dyDescent="0.2">
      <c r="A13" s="7"/>
      <c r="B13" s="7"/>
      <c r="C13" s="7"/>
      <c r="D13" s="7"/>
      <c r="E13" s="79"/>
      <c r="F13" s="79"/>
      <c r="G13" s="23"/>
      <c r="H13" s="121" t="s">
        <v>314</v>
      </c>
      <c r="I13" s="122"/>
      <c r="J13"/>
      <c r="K13"/>
      <c r="L13"/>
      <c r="M13"/>
      <c r="N13"/>
      <c r="O13" s="7"/>
      <c r="P13" s="7"/>
      <c r="Q13" s="7"/>
      <c r="R13" s="7"/>
      <c r="S13" s="7"/>
      <c r="T13" s="56"/>
      <c r="U13" s="56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57" s="52" customFormat="1" ht="15" customHeight="1" x14ac:dyDescent="0.2">
      <c r="A14" s="7" t="str">
        <f>"MMF Unpaid Int Due to "&amp;MONTH($B$3)&amp;"/"&amp;DAY($B$3)</f>
        <v>MMF Unpaid Int Due to 9/30</v>
      </c>
      <c r="B14" s="7"/>
      <c r="C14" s="7" t="s">
        <v>106</v>
      </c>
      <c r="D14" s="83">
        <v>-99.55</v>
      </c>
      <c r="E14" s="84">
        <v>-99.55</v>
      </c>
      <c r="F14" s="79"/>
      <c r="G14" s="23"/>
      <c r="H14" s="123" t="s">
        <v>315</v>
      </c>
      <c r="I14" s="124" t="s">
        <v>316</v>
      </c>
      <c r="J14" s="124" t="s">
        <v>317</v>
      </c>
      <c r="K14" s="124" t="s">
        <v>318</v>
      </c>
      <c r="L14" s="124" t="s">
        <v>319</v>
      </c>
      <c r="M14" s="123" t="s">
        <v>320</v>
      </c>
      <c r="N14" s="125" t="s">
        <v>321</v>
      </c>
      <c r="O14" s="7"/>
      <c r="P14" s="7"/>
      <c r="Q14" s="7"/>
      <c r="R14" s="7"/>
      <c r="S14" s="7"/>
      <c r="T14" s="56"/>
      <c r="U14" s="56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57" s="52" customFormat="1" ht="15" customHeight="1" x14ac:dyDescent="0.2">
      <c r="A15" s="7" t="str">
        <f>"MMF Unpaid Int Due to "&amp;MONTH($B$3)&amp;"/"&amp;DAY($B$3)</f>
        <v>MMF Unpaid Int Due to 9/30</v>
      </c>
      <c r="B15" s="7"/>
      <c r="C15" s="7" t="s">
        <v>107</v>
      </c>
      <c r="D15" s="83">
        <v>12.6</v>
      </c>
      <c r="E15" s="84">
        <v>12.6</v>
      </c>
      <c r="F15" s="79"/>
      <c r="G15" s="23"/>
      <c r="H15" s="126">
        <f>H4</f>
        <v>75728333.330000013</v>
      </c>
      <c r="I15" s="127">
        <f>D12+D24</f>
        <v>858608.95000000007</v>
      </c>
      <c r="J15" s="127">
        <f>D35</f>
        <v>0</v>
      </c>
      <c r="K15" s="127">
        <f>D19</f>
        <v>0</v>
      </c>
      <c r="L15" s="127">
        <f>E63</f>
        <v>0</v>
      </c>
      <c r="M15" s="126">
        <v>0</v>
      </c>
      <c r="N15" s="128">
        <f>D33</f>
        <v>0</v>
      </c>
      <c r="O15" s="7"/>
      <c r="P15" s="7"/>
      <c r="Q15" s="7"/>
      <c r="R15" s="7"/>
      <c r="S15" s="7"/>
      <c r="T15" s="56"/>
      <c r="U15" s="5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57" s="52" customFormat="1" ht="15" customHeight="1" x14ac:dyDescent="0.2">
      <c r="A16" s="7" t="s">
        <v>108</v>
      </c>
      <c r="B16" s="7"/>
      <c r="C16" s="7" t="s">
        <v>108</v>
      </c>
      <c r="D16" s="83">
        <v>0</v>
      </c>
      <c r="E16" s="84">
        <v>0</v>
      </c>
      <c r="F16" s="79"/>
      <c r="G16" s="2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56"/>
      <c r="U16" s="5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52" customFormat="1" ht="15" customHeight="1" x14ac:dyDescent="0.2">
      <c r="A17" s="7" t="str">
        <f>"MMF Unpaid Int Due to "&amp;MONTH($B$3)&amp;"/"&amp;DAY($B$3)</f>
        <v>MMF Unpaid Int Due to 9/30</v>
      </c>
      <c r="B17" s="7"/>
      <c r="C17" s="7" t="s">
        <v>109</v>
      </c>
      <c r="D17" s="83">
        <v>0</v>
      </c>
      <c r="E17" s="84">
        <v>0</v>
      </c>
      <c r="F17" s="79"/>
      <c r="G17" s="2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56"/>
      <c r="U17" s="56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52" customFormat="1" ht="15" customHeight="1" x14ac:dyDescent="0.2">
      <c r="A18" s="13" t="str">
        <f>"MMF Unpaid Int Due to "&amp;MONTH($B$3)&amp;"/"&amp;DAY($B$3)</f>
        <v>MMF Unpaid Int Due to 9/30</v>
      </c>
      <c r="B18" s="13"/>
      <c r="C18" s="13" t="s">
        <v>110</v>
      </c>
      <c r="D18" s="85">
        <v>126.78</v>
      </c>
      <c r="E18" s="86">
        <v>126.78</v>
      </c>
      <c r="F18" s="79"/>
      <c r="G18" s="23"/>
      <c r="H18" s="13"/>
      <c r="I18" s="7"/>
      <c r="J18" s="7"/>
      <c r="K18" s="7"/>
      <c r="L18" s="87"/>
      <c r="M18" s="7"/>
      <c r="N18" s="7"/>
      <c r="O18" s="7"/>
      <c r="P18" s="7"/>
      <c r="Q18" s="7"/>
      <c r="R18" s="7"/>
      <c r="S18" s="25"/>
      <c r="T18" s="56"/>
      <c r="U18" s="56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52" customFormat="1" ht="15" customHeight="1" x14ac:dyDescent="0.2">
      <c r="A19" s="9" t="s">
        <v>111</v>
      </c>
      <c r="B19" s="9"/>
      <c r="C19" s="9"/>
      <c r="D19" s="9"/>
      <c r="E19" s="88">
        <f>SUM(E10:E18)</f>
        <v>75763295.390000001</v>
      </c>
      <c r="F19" s="88"/>
      <c r="G19" s="89"/>
      <c r="H19" s="9"/>
      <c r="I19" s="9"/>
      <c r="J19" s="9"/>
      <c r="K19" s="9"/>
      <c r="L19" s="88"/>
      <c r="M19" s="9"/>
      <c r="N19" s="9"/>
      <c r="O19" s="7"/>
      <c r="P19" s="7"/>
      <c r="Q19" s="7"/>
      <c r="R19" s="7"/>
      <c r="S19" s="25"/>
      <c r="T19" s="56"/>
      <c r="U19" s="56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s="52" customFormat="1" ht="15" customHeight="1" x14ac:dyDescent="0.2">
      <c r="A20" s="9"/>
      <c r="B20" s="9"/>
      <c r="C20" s="9"/>
      <c r="D20" s="9"/>
      <c r="E20" s="88"/>
      <c r="F20" s="88"/>
      <c r="G20" s="89"/>
      <c r="H20" s="9"/>
      <c r="I20" s="9"/>
      <c r="J20" s="9"/>
      <c r="K20" s="9"/>
      <c r="L20" s="88"/>
      <c r="M20" s="9"/>
      <c r="N20" s="9"/>
      <c r="O20" s="7"/>
      <c r="P20" s="7"/>
      <c r="Q20" s="7"/>
      <c r="R20" s="7"/>
      <c r="S20" s="25"/>
      <c r="T20" s="56"/>
      <c r="U20" s="56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52" customFormat="1" ht="15" customHeight="1" x14ac:dyDescent="0.2">
      <c r="A21" s="9"/>
      <c r="B21" s="147" t="s">
        <v>112</v>
      </c>
      <c r="C21" s="148"/>
      <c r="D21" s="148"/>
      <c r="E21" s="149"/>
      <c r="F21" s="88"/>
      <c r="G21" s="89"/>
      <c r="H21" s="9"/>
      <c r="I21" s="9"/>
      <c r="J21" s="9"/>
      <c r="K21" s="9"/>
      <c r="L21" s="88"/>
      <c r="M21" s="9"/>
      <c r="N21" s="9"/>
      <c r="O21" s="7"/>
      <c r="P21" s="7"/>
      <c r="Q21" s="7"/>
      <c r="R21" s="7"/>
      <c r="S21" s="25"/>
      <c r="T21" s="56"/>
      <c r="U21" s="56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52" customFormat="1" ht="15" customHeight="1" x14ac:dyDescent="0.2">
      <c r="A22" s="15" t="s">
        <v>1</v>
      </c>
      <c r="B22" s="15" t="s">
        <v>2</v>
      </c>
      <c r="C22" s="15" t="s">
        <v>3</v>
      </c>
      <c r="D22" s="15" t="s">
        <v>12</v>
      </c>
      <c r="E22" s="15" t="s">
        <v>113</v>
      </c>
      <c r="F22" s="1"/>
      <c r="G22" s="23"/>
      <c r="H22" s="1"/>
      <c r="I22" s="1"/>
      <c r="J22" s="1"/>
      <c r="K22" s="1"/>
      <c r="L22" s="1"/>
      <c r="M22" s="7"/>
      <c r="N22" s="7"/>
      <c r="O22" s="7"/>
      <c r="P22" s="7"/>
      <c r="Q22" s="7"/>
      <c r="R22" s="7"/>
      <c r="S22" s="25"/>
      <c r="T22" s="56"/>
      <c r="U22" s="56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52" customFormat="1" ht="15" customHeight="1" x14ac:dyDescent="0.2">
      <c r="A23" s="7" t="s">
        <v>114</v>
      </c>
      <c r="B23" s="1"/>
      <c r="C23" s="10">
        <f>$B$3</f>
        <v>44834</v>
      </c>
      <c r="D23" s="77">
        <v>0</v>
      </c>
      <c r="E23" s="77">
        <v>0</v>
      </c>
      <c r="F23" s="1"/>
      <c r="G23" s="23"/>
      <c r="H23" s="31"/>
      <c r="I23" s="1"/>
      <c r="J23" s="1"/>
      <c r="K23" s="1"/>
      <c r="L23" s="1"/>
      <c r="M23" s="7"/>
      <c r="N23" s="7"/>
      <c r="O23" s="7"/>
      <c r="P23" s="7"/>
      <c r="Q23" s="7"/>
      <c r="R23" s="7"/>
      <c r="S23" s="25"/>
      <c r="T23" s="56"/>
      <c r="U23" s="56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s="52" customFormat="1" ht="15" customHeight="1" x14ac:dyDescent="0.2">
      <c r="A24" s="7" t="s">
        <v>115</v>
      </c>
      <c r="B24" s="1"/>
      <c r="C24" s="10">
        <f>$B$3</f>
        <v>44834</v>
      </c>
      <c r="D24" s="77">
        <v>95353.4</v>
      </c>
      <c r="E24" s="77">
        <v>95353.4</v>
      </c>
      <c r="F24" s="1"/>
      <c r="G24" s="23"/>
      <c r="H24" s="31"/>
      <c r="I24" s="1"/>
      <c r="J24" s="1"/>
      <c r="K24" s="1"/>
      <c r="L24" s="1"/>
      <c r="M24" s="7"/>
      <c r="N24" s="7"/>
      <c r="O24" s="7"/>
      <c r="P24" s="7"/>
      <c r="Q24" s="7"/>
      <c r="R24" s="7"/>
      <c r="S24" s="25"/>
      <c r="T24" s="56"/>
      <c r="U24" s="56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52" customFormat="1" ht="15" customHeight="1" x14ac:dyDescent="0.2">
      <c r="A25" s="7" t="s">
        <v>116</v>
      </c>
      <c r="B25" s="1"/>
      <c r="C25" s="10">
        <f>$B$3</f>
        <v>44834</v>
      </c>
      <c r="D25" s="77">
        <v>0</v>
      </c>
      <c r="E25" s="77">
        <v>0</v>
      </c>
      <c r="F25" s="1"/>
      <c r="G25" s="23"/>
      <c r="H25" s="31"/>
      <c r="I25" s="1"/>
      <c r="J25" s="1"/>
      <c r="K25" s="1"/>
      <c r="L25" s="1"/>
      <c r="M25" s="7"/>
      <c r="N25" s="7"/>
      <c r="O25" s="7"/>
      <c r="P25" s="7"/>
      <c r="Q25" s="7"/>
      <c r="R25" s="7"/>
      <c r="S25" s="25"/>
      <c r="T25" s="56"/>
      <c r="U25" s="56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52" customFormat="1" ht="15" customHeight="1" x14ac:dyDescent="0.2">
      <c r="A26" s="7" t="s">
        <v>117</v>
      </c>
      <c r="B26" s="1"/>
      <c r="C26" s="10">
        <f>$B$3</f>
        <v>44834</v>
      </c>
      <c r="D26" s="77">
        <v>0</v>
      </c>
      <c r="E26" s="77">
        <v>0</v>
      </c>
      <c r="F26" s="1"/>
      <c r="G26" s="23"/>
      <c r="H26" s="31"/>
      <c r="I26" s="1"/>
      <c r="J26" s="1"/>
      <c r="K26" s="1"/>
      <c r="L26" s="1"/>
      <c r="M26" s="7"/>
      <c r="N26" s="7"/>
      <c r="O26" s="7"/>
      <c r="P26" s="7"/>
      <c r="Q26" s="7"/>
      <c r="R26" s="7"/>
      <c r="S26" s="25"/>
      <c r="T26" s="56"/>
      <c r="U26" s="5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s="52" customFormat="1" ht="15" customHeight="1" x14ac:dyDescent="0.2">
      <c r="A27" s="7" t="s">
        <v>118</v>
      </c>
      <c r="B27" s="1"/>
      <c r="C27" s="10">
        <f>$B$3</f>
        <v>44834</v>
      </c>
      <c r="D27" s="77">
        <v>0</v>
      </c>
      <c r="E27" s="77">
        <v>0</v>
      </c>
      <c r="F27" s="1"/>
      <c r="G27" s="23"/>
      <c r="H27" s="31"/>
      <c r="I27" s="1"/>
      <c r="J27" s="1"/>
      <c r="K27" s="1"/>
      <c r="L27" s="1"/>
      <c r="M27" s="7"/>
      <c r="N27" s="7"/>
      <c r="O27" s="7"/>
      <c r="P27" s="7"/>
      <c r="Q27" s="7"/>
      <c r="R27" s="7"/>
      <c r="S27" s="25"/>
      <c r="T27" s="56"/>
      <c r="U27" s="56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52" customFormat="1" ht="15" customHeight="1" x14ac:dyDescent="0.2">
      <c r="A28" s="9" t="s">
        <v>13</v>
      </c>
      <c r="B28" s="9"/>
      <c r="C28" s="9"/>
      <c r="D28" s="9"/>
      <c r="E28" s="88">
        <f>SUM(E23:E27)</f>
        <v>95353.4</v>
      </c>
      <c r="F28" s="79"/>
      <c r="G28" s="23"/>
      <c r="H28" s="7"/>
      <c r="I28" s="7"/>
      <c r="J28" s="7"/>
      <c r="K28" s="7"/>
      <c r="L28" s="90"/>
      <c r="M28" s="7"/>
      <c r="N28" s="7"/>
      <c r="O28" s="7"/>
      <c r="P28" s="7"/>
      <c r="Q28" s="7"/>
      <c r="R28" s="7"/>
      <c r="S28" s="7"/>
      <c r="T28" s="56"/>
      <c r="U28" s="56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52" customFormat="1" ht="15" customHeight="1" thickBot="1" x14ac:dyDescent="0.25">
      <c r="A29" s="9"/>
      <c r="B29" s="9"/>
      <c r="C29" s="9"/>
      <c r="D29" s="9"/>
      <c r="E29" s="88"/>
      <c r="F29" s="79"/>
      <c r="G29" s="23"/>
      <c r="H29" s="7"/>
      <c r="I29" s="7"/>
      <c r="J29" s="7"/>
      <c r="K29" s="7"/>
      <c r="L29" s="90"/>
      <c r="M29" s="7"/>
      <c r="N29" s="7"/>
      <c r="O29" s="7"/>
      <c r="P29" s="7"/>
      <c r="Q29" s="7"/>
      <c r="R29" s="7"/>
      <c r="S29" s="7"/>
      <c r="T29" s="56"/>
      <c r="U29" s="56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52" customFormat="1" ht="15" customHeight="1" thickBot="1" x14ac:dyDescent="0.25">
      <c r="A30" s="9" t="s">
        <v>119</v>
      </c>
      <c r="B30" s="9"/>
      <c r="C30" s="9"/>
      <c r="D30" s="9"/>
      <c r="E30" s="91">
        <f>E19+E28</f>
        <v>75858648.790000007</v>
      </c>
      <c r="F30" s="79"/>
      <c r="G30" s="23"/>
      <c r="H30" s="9"/>
      <c r="I30" s="9"/>
      <c r="J30" s="9"/>
      <c r="K30" s="9"/>
      <c r="L30" s="91"/>
      <c r="M30" s="7"/>
      <c r="N30" s="7"/>
      <c r="O30" s="7"/>
      <c r="P30" s="7"/>
      <c r="Q30" s="7"/>
      <c r="R30" s="7"/>
      <c r="S30" s="7"/>
      <c r="T30" s="56"/>
      <c r="U30" s="56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s="52" customFormat="1" ht="15" customHeight="1" thickBot="1" x14ac:dyDescent="0.25">
      <c r="A31" s="26"/>
      <c r="B31" s="26"/>
      <c r="C31" s="26"/>
      <c r="D31" s="26"/>
      <c r="E31" s="92"/>
      <c r="F31" s="93"/>
      <c r="G31" s="29"/>
      <c r="H31" s="30"/>
      <c r="I31" s="30"/>
      <c r="J31" s="30"/>
      <c r="K31" s="30"/>
      <c r="L31" s="94"/>
      <c r="M31" s="30"/>
      <c r="N31" s="30"/>
      <c r="O31" s="30"/>
      <c r="P31" s="30"/>
      <c r="Q31" s="30"/>
      <c r="R31" s="30"/>
      <c r="S31" s="30"/>
      <c r="T31" s="56"/>
      <c r="U31" s="56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s="52" customFormat="1" ht="15" customHeight="1" thickTop="1" x14ac:dyDescent="0.2">
      <c r="A32" s="9"/>
      <c r="B32" s="9"/>
      <c r="C32" s="9"/>
      <c r="D32" s="9"/>
      <c r="E32" s="95"/>
      <c r="F32" s="79"/>
      <c r="G32" s="23"/>
      <c r="H32" s="7"/>
      <c r="I32" s="7"/>
      <c r="J32" s="7"/>
      <c r="K32" s="7"/>
      <c r="L32" s="90"/>
      <c r="M32" s="7"/>
      <c r="N32" s="7"/>
      <c r="O32" s="7"/>
      <c r="P32" s="7"/>
      <c r="Q32" s="7"/>
      <c r="R32" s="7"/>
      <c r="S32" s="7"/>
      <c r="T32" s="56"/>
      <c r="U32" s="56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s="52" customFormat="1" ht="15" customHeight="1" x14ac:dyDescent="0.2">
      <c r="A33" s="16" t="s">
        <v>6</v>
      </c>
      <c r="B33" s="9"/>
      <c r="C33" s="9"/>
      <c r="D33" s="9"/>
      <c r="E33" s="95"/>
      <c r="F33" s="79"/>
      <c r="G33" s="23"/>
      <c r="H33" s="1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56"/>
      <c r="U33" s="56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s="52" customFormat="1" ht="15" customHeight="1" x14ac:dyDescent="0.2">
      <c r="A34" s="9"/>
      <c r="B34" s="9"/>
      <c r="C34" s="9"/>
      <c r="D34" s="9"/>
      <c r="E34" s="95"/>
      <c r="F34" s="79"/>
      <c r="G34" s="23"/>
      <c r="H34" s="9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56"/>
      <c r="U34" s="56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s="52" customFormat="1" ht="15" customHeight="1" x14ac:dyDescent="0.2">
      <c r="A35" s="15" t="str">
        <f>"Accruals since "&amp;MONTH(B5)&amp;"/"&amp;DAY(B5)</f>
        <v>Accruals since 9/30</v>
      </c>
      <c r="B35" s="13" t="s">
        <v>120</v>
      </c>
      <c r="C35" s="15"/>
      <c r="D35" s="15"/>
      <c r="E35" s="15" t="s">
        <v>12</v>
      </c>
      <c r="F35" s="79"/>
      <c r="G35" s="23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56"/>
      <c r="U35" s="56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s="52" customFormat="1" ht="15" customHeight="1" x14ac:dyDescent="0.2">
      <c r="A36" s="7" t="s">
        <v>11</v>
      </c>
      <c r="B36" s="96">
        <v>1036.45</v>
      </c>
      <c r="C36" s="9"/>
      <c r="D36" s="9"/>
      <c r="E36" s="79">
        <f>+B36*($B$3-$B$5)</f>
        <v>0</v>
      </c>
      <c r="F36" s="79"/>
      <c r="G36" s="23"/>
      <c r="H36" s="7"/>
      <c r="I36" s="7"/>
      <c r="J36" s="1"/>
      <c r="K36" s="7"/>
      <c r="L36" s="97"/>
      <c r="M36" s="7"/>
      <c r="N36" s="7"/>
      <c r="O36" s="7"/>
      <c r="P36" s="7"/>
      <c r="Q36" s="7"/>
      <c r="R36" s="7"/>
      <c r="S36" s="7"/>
      <c r="T36" s="56"/>
      <c r="U36" s="5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s="52" customFormat="1" ht="15" customHeight="1" x14ac:dyDescent="0.2">
      <c r="A37" s="7" t="s">
        <v>37</v>
      </c>
      <c r="B37" s="96">
        <v>0</v>
      </c>
      <c r="C37" s="9"/>
      <c r="D37" s="9"/>
      <c r="E37" s="79">
        <f t="shared" ref="E37:E43" si="0">+B37*($B$3-$B$5)</f>
        <v>0</v>
      </c>
      <c r="F37" s="79"/>
      <c r="G37" s="23"/>
      <c r="H37" s="7"/>
      <c r="I37" s="7"/>
      <c r="J37" s="1"/>
      <c r="K37" s="7"/>
      <c r="L37" s="97"/>
      <c r="M37" s="7"/>
      <c r="N37" s="7"/>
      <c r="O37" s="7"/>
      <c r="P37" s="7"/>
      <c r="Q37" s="7"/>
      <c r="R37" s="7"/>
      <c r="S37" s="7"/>
      <c r="T37" s="56"/>
      <c r="U37" s="56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s="52" customFormat="1" ht="15" customHeight="1" x14ac:dyDescent="0.2">
      <c r="A38" s="7" t="s">
        <v>38</v>
      </c>
      <c r="B38" s="96">
        <v>34962.06</v>
      </c>
      <c r="C38" s="9"/>
      <c r="D38" s="9"/>
      <c r="E38" s="98">
        <f>+B38</f>
        <v>34962.06</v>
      </c>
      <c r="F38" s="79"/>
      <c r="G38" s="23"/>
      <c r="H38" s="7"/>
      <c r="I38" s="7"/>
      <c r="J38" s="1"/>
      <c r="K38" s="7"/>
      <c r="L38" s="97"/>
      <c r="M38" s="7"/>
      <c r="N38" s="7"/>
      <c r="O38" s="7"/>
      <c r="P38" s="7"/>
      <c r="Q38" s="7"/>
      <c r="R38" s="7"/>
      <c r="S38" s="7"/>
      <c r="T38" s="56"/>
      <c r="U38" s="56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s="52" customFormat="1" ht="15" customHeight="1" x14ac:dyDescent="0.2">
      <c r="A39" s="7" t="s">
        <v>7</v>
      </c>
      <c r="B39" s="99">
        <v>61.7</v>
      </c>
      <c r="C39" s="9"/>
      <c r="D39" s="9"/>
      <c r="E39" s="79">
        <f t="shared" si="0"/>
        <v>0</v>
      </c>
      <c r="F39" s="79"/>
      <c r="G39" s="23"/>
      <c r="H39" s="7"/>
      <c r="I39" s="90"/>
      <c r="J39" s="31"/>
      <c r="K39" s="97"/>
      <c r="L39" s="100"/>
      <c r="M39" s="101"/>
      <c r="N39" s="7"/>
      <c r="O39" s="7"/>
      <c r="P39" s="7"/>
      <c r="Q39" s="7"/>
      <c r="R39" s="7"/>
      <c r="S39" s="7"/>
      <c r="T39" s="56"/>
      <c r="U39" s="56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s="52" customFormat="1" ht="15" customHeight="1" x14ac:dyDescent="0.2">
      <c r="A40" s="7" t="s">
        <v>9</v>
      </c>
      <c r="B40" s="99">
        <v>18.86</v>
      </c>
      <c r="C40" s="9"/>
      <c r="D40" s="9"/>
      <c r="E40" s="79">
        <f t="shared" si="0"/>
        <v>0</v>
      </c>
      <c r="F40" s="79"/>
      <c r="G40" s="23"/>
      <c r="H40" s="7"/>
      <c r="I40" s="90"/>
      <c r="J40" s="31"/>
      <c r="K40" s="97"/>
      <c r="L40" s="97"/>
      <c r="M40" s="102"/>
      <c r="N40" s="7"/>
      <c r="O40" s="7"/>
      <c r="P40" s="7"/>
      <c r="Q40" s="7"/>
      <c r="R40" s="7"/>
      <c r="S40" s="7"/>
      <c r="T40" s="56"/>
      <c r="U40" s="56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s="52" customFormat="1" ht="15" customHeight="1" x14ac:dyDescent="0.2">
      <c r="A41" s="7" t="s">
        <v>8</v>
      </c>
      <c r="B41" s="99">
        <v>12.85</v>
      </c>
      <c r="C41" s="9"/>
      <c r="D41" s="9"/>
      <c r="E41" s="79">
        <f t="shared" si="0"/>
        <v>0</v>
      </c>
      <c r="F41" s="79"/>
      <c r="G41" s="23"/>
      <c r="H41" s="7"/>
      <c r="I41" s="90"/>
      <c r="J41" s="31"/>
      <c r="K41" s="97"/>
      <c r="L41" s="97"/>
      <c r="M41" s="102"/>
      <c r="N41" s="7"/>
      <c r="O41" s="7"/>
      <c r="P41" s="7"/>
      <c r="Q41" s="7"/>
      <c r="R41" s="7"/>
      <c r="S41" s="7"/>
      <c r="T41" s="56"/>
      <c r="U41" s="56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s="52" customFormat="1" ht="15" customHeight="1" x14ac:dyDescent="0.2">
      <c r="A42" s="7" t="s">
        <v>10</v>
      </c>
      <c r="B42" s="99">
        <v>0.77</v>
      </c>
      <c r="C42" s="9"/>
      <c r="D42" s="9"/>
      <c r="E42" s="79">
        <f t="shared" si="0"/>
        <v>0</v>
      </c>
      <c r="F42" s="79"/>
      <c r="G42" s="23"/>
      <c r="H42" s="7"/>
      <c r="I42" s="90"/>
      <c r="J42" s="31"/>
      <c r="K42" s="97"/>
      <c r="L42" s="97"/>
      <c r="M42" s="103"/>
      <c r="N42" s="7"/>
      <c r="O42" s="7"/>
      <c r="P42" s="7"/>
      <c r="Q42" s="7"/>
      <c r="R42" s="7"/>
      <c r="S42" s="7"/>
      <c r="T42" s="56"/>
      <c r="U42" s="56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52" customFormat="1" ht="15" customHeight="1" x14ac:dyDescent="0.2">
      <c r="A43" s="7" t="s">
        <v>121</v>
      </c>
      <c r="B43" s="99">
        <v>0.86</v>
      </c>
      <c r="C43" s="9"/>
      <c r="D43" s="9"/>
      <c r="E43" s="79">
        <f t="shared" si="0"/>
        <v>0</v>
      </c>
      <c r="F43" s="79"/>
      <c r="G43" s="23"/>
      <c r="H43" s="7"/>
      <c r="I43" s="90"/>
      <c r="J43" s="31"/>
      <c r="K43" s="97"/>
      <c r="L43" s="97"/>
      <c r="M43" s="103"/>
      <c r="N43" s="7"/>
      <c r="O43" s="7"/>
      <c r="P43" s="7"/>
      <c r="Q43" s="7"/>
      <c r="R43" s="7"/>
      <c r="S43" s="7"/>
      <c r="T43" s="56"/>
      <c r="U43" s="56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s="52" customFormat="1" ht="15" customHeight="1" x14ac:dyDescent="0.2">
      <c r="A44" s="104" t="str">
        <f>"TOTAL Liabilities Accrued since "&amp;MONTH(B5)&amp;"/"&amp;DAY(B5)</f>
        <v>TOTAL Liabilities Accrued since 9/30</v>
      </c>
      <c r="B44" s="105"/>
      <c r="C44" s="105"/>
      <c r="D44" s="105"/>
      <c r="E44" s="106">
        <f>SUM(E36:E43)</f>
        <v>34962.06</v>
      </c>
      <c r="F44" s="79"/>
      <c r="G44" s="23"/>
      <c r="H44" s="7"/>
      <c r="I44" s="7"/>
      <c r="J44" s="31"/>
      <c r="K44" s="7"/>
      <c r="L44" s="97"/>
      <c r="M44" s="101"/>
      <c r="N44" s="7"/>
      <c r="O44" s="7"/>
      <c r="P44" s="7"/>
      <c r="Q44" s="7"/>
      <c r="R44" s="1"/>
      <c r="S44" s="7"/>
      <c r="T44" s="56"/>
      <c r="U44" s="56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s="52" customFormat="1" ht="15" customHeight="1" x14ac:dyDescent="0.2">
      <c r="A45" s="7"/>
      <c r="B45" s="7"/>
      <c r="C45" s="7"/>
      <c r="D45" s="7"/>
      <c r="E45" s="79"/>
      <c r="F45" s="79"/>
      <c r="G45" s="23"/>
      <c r="H45" s="7"/>
      <c r="I45" s="7"/>
      <c r="J45" s="7"/>
      <c r="K45" s="7"/>
      <c r="L45" s="101"/>
      <c r="M45" s="7"/>
      <c r="N45" s="7"/>
      <c r="O45" s="7"/>
      <c r="P45" s="7"/>
      <c r="Q45" s="7"/>
      <c r="R45" s="1"/>
      <c r="S45" s="7"/>
      <c r="T45" s="56"/>
      <c r="U45" s="56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52" customFormat="1" ht="15" customHeight="1" x14ac:dyDescent="0.2">
      <c r="A46" s="107" t="s">
        <v>122</v>
      </c>
      <c r="B46" s="13"/>
      <c r="C46" s="13"/>
      <c r="D46" s="13"/>
      <c r="E46" s="108" t="s">
        <v>123</v>
      </c>
      <c r="F46" s="79"/>
      <c r="G46" s="23"/>
      <c r="H46" s="7"/>
      <c r="I46" s="90"/>
      <c r="J46" s="7"/>
      <c r="K46" s="7"/>
      <c r="L46" s="7"/>
      <c r="M46" s="7"/>
      <c r="N46" s="7"/>
      <c r="O46" s="7"/>
      <c r="P46" s="7"/>
      <c r="Q46" s="7"/>
      <c r="R46" s="1"/>
      <c r="S46" s="7"/>
      <c r="T46" s="56"/>
      <c r="U46" s="5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52" customFormat="1" ht="15" customHeight="1" x14ac:dyDescent="0.2">
      <c r="A47" s="7" t="s">
        <v>11</v>
      </c>
      <c r="B47" s="109">
        <v>0</v>
      </c>
      <c r="C47" s="7"/>
      <c r="D47" s="7"/>
      <c r="E47" s="110">
        <v>95353.4</v>
      </c>
      <c r="F47" s="79"/>
      <c r="G47" s="23"/>
      <c r="H47" s="1"/>
      <c r="I47" s="7"/>
      <c r="J47" s="7"/>
      <c r="K47" s="111"/>
      <c r="L47" s="1"/>
      <c r="M47" s="7"/>
      <c r="N47" s="7"/>
      <c r="O47" s="7"/>
      <c r="P47" s="7"/>
      <c r="Q47" s="7"/>
      <c r="R47" s="1"/>
      <c r="S47" s="7"/>
      <c r="T47" s="56"/>
      <c r="U47" s="56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s="52" customFormat="1" ht="15" customHeight="1" x14ac:dyDescent="0.2">
      <c r="A48" s="7" t="s">
        <v>37</v>
      </c>
      <c r="B48" s="109">
        <v>0</v>
      </c>
      <c r="C48" s="7"/>
      <c r="D48" s="7"/>
      <c r="E48" s="110">
        <v>0</v>
      </c>
      <c r="F48" s="79"/>
      <c r="G48" s="23"/>
      <c r="H48" s="1"/>
      <c r="I48" s="7"/>
      <c r="J48" s="7"/>
      <c r="K48" s="111"/>
      <c r="L48" s="1"/>
      <c r="M48" s="7"/>
      <c r="N48" s="7"/>
      <c r="O48" s="7"/>
      <c r="P48" s="7"/>
      <c r="Q48" s="7"/>
      <c r="R48" s="1"/>
      <c r="S48" s="7"/>
      <c r="T48" s="56"/>
      <c r="U48" s="56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s="52" customFormat="1" ht="15" customHeight="1" x14ac:dyDescent="0.2">
      <c r="A49" s="7" t="s">
        <v>38</v>
      </c>
      <c r="B49" s="109">
        <v>0</v>
      </c>
      <c r="C49" s="7"/>
      <c r="D49" s="7"/>
      <c r="E49" s="110">
        <v>0</v>
      </c>
      <c r="F49" s="79"/>
      <c r="G49" s="23"/>
      <c r="H49" s="1"/>
      <c r="I49" s="7"/>
      <c r="J49" s="7"/>
      <c r="K49" s="111"/>
      <c r="L49" s="1"/>
      <c r="M49" s="7"/>
      <c r="N49" s="7"/>
      <c r="O49" s="7"/>
      <c r="P49" s="7"/>
      <c r="Q49" s="7"/>
      <c r="R49" s="1"/>
      <c r="S49" s="7"/>
      <c r="T49" s="56"/>
      <c r="U49" s="56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s="52" customFormat="1" ht="15" customHeight="1" x14ac:dyDescent="0.2">
      <c r="A50" s="7" t="s">
        <v>7</v>
      </c>
      <c r="B50" s="112">
        <v>0</v>
      </c>
      <c r="C50" s="7"/>
      <c r="D50" s="7"/>
      <c r="E50" s="110">
        <v>0</v>
      </c>
      <c r="F50" s="79"/>
      <c r="G50" s="23"/>
      <c r="H50" s="113"/>
      <c r="I50" s="90"/>
      <c r="J50" s="7"/>
      <c r="K50" s="111"/>
      <c r="L50" s="1"/>
      <c r="M50" s="7"/>
      <c r="N50" s="7"/>
      <c r="O50" s="7"/>
      <c r="P50" s="7"/>
      <c r="Q50" s="7"/>
      <c r="R50" s="1"/>
      <c r="S50" s="7"/>
      <c r="T50" s="56"/>
      <c r="U50" s="56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s="52" customFormat="1" ht="15" customHeight="1" x14ac:dyDescent="0.2">
      <c r="A51" s="7" t="s">
        <v>9</v>
      </c>
      <c r="B51" s="112">
        <v>0</v>
      </c>
      <c r="C51" s="7"/>
      <c r="D51" s="7"/>
      <c r="E51" s="110">
        <v>0</v>
      </c>
      <c r="F51" s="79"/>
      <c r="G51" s="23"/>
      <c r="H51" s="1"/>
      <c r="I51" s="90"/>
      <c r="J51" s="7"/>
      <c r="K51" s="111"/>
      <c r="L51" s="1"/>
      <c r="M51" s="7"/>
      <c r="N51" s="7"/>
      <c r="O51" s="7"/>
      <c r="P51" s="7"/>
      <c r="Q51" s="7"/>
      <c r="R51" s="1"/>
      <c r="S51" s="7"/>
      <c r="T51" s="56"/>
      <c r="U51" s="56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s="52" customFormat="1" ht="15" customHeight="1" x14ac:dyDescent="0.2">
      <c r="A52" s="7" t="s">
        <v>8</v>
      </c>
      <c r="B52" s="112">
        <v>0</v>
      </c>
      <c r="C52" s="7"/>
      <c r="D52" s="7"/>
      <c r="E52" s="110">
        <v>0</v>
      </c>
      <c r="F52" s="79"/>
      <c r="G52" s="23"/>
      <c r="H52" s="7"/>
      <c r="I52" s="90"/>
      <c r="J52" s="7"/>
      <c r="K52" s="111"/>
      <c r="L52" s="1"/>
      <c r="M52" s="7"/>
      <c r="N52" s="7"/>
      <c r="O52" s="7"/>
      <c r="P52" s="7"/>
      <c r="Q52" s="7"/>
      <c r="R52" s="1"/>
      <c r="S52" s="7"/>
      <c r="T52" s="56"/>
      <c r="U52" s="56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s="52" customFormat="1" ht="15" customHeight="1" x14ac:dyDescent="0.2">
      <c r="A53" s="7" t="s">
        <v>10</v>
      </c>
      <c r="B53" s="112">
        <v>0</v>
      </c>
      <c r="C53" s="7"/>
      <c r="D53" s="7"/>
      <c r="E53" s="110">
        <v>0</v>
      </c>
      <c r="F53" s="79"/>
      <c r="G53" s="23"/>
      <c r="H53" s="1"/>
      <c r="I53" s="90"/>
      <c r="J53" s="7"/>
      <c r="K53" s="111"/>
      <c r="L53" s="7"/>
      <c r="M53" s="7"/>
      <c r="N53" s="7"/>
      <c r="O53" s="7"/>
      <c r="P53" s="7"/>
      <c r="Q53" s="7"/>
      <c r="R53" s="1"/>
      <c r="S53" s="7"/>
      <c r="T53" s="56"/>
      <c r="U53" s="56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52" customFormat="1" ht="15" customHeight="1" x14ac:dyDescent="0.2">
      <c r="A54" s="7" t="s">
        <v>121</v>
      </c>
      <c r="B54" s="112">
        <v>0</v>
      </c>
      <c r="C54" s="7"/>
      <c r="D54" s="7"/>
      <c r="E54" s="110">
        <v>0</v>
      </c>
      <c r="F54" s="79"/>
      <c r="G54" s="23"/>
      <c r="H54" s="1"/>
      <c r="I54" s="90"/>
      <c r="J54" s="7"/>
      <c r="K54" s="111"/>
      <c r="L54" s="7"/>
      <c r="M54" s="7"/>
      <c r="N54" s="7"/>
      <c r="O54" s="7"/>
      <c r="P54" s="7"/>
      <c r="Q54" s="7"/>
      <c r="R54" s="1"/>
      <c r="S54" s="7"/>
      <c r="T54" s="56"/>
      <c r="U54" s="56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s="52" customFormat="1" ht="15" customHeight="1" x14ac:dyDescent="0.2">
      <c r="A55" s="104" t="str">
        <f>"TOTAL Liabilities Accrued as of "&amp;MONTH(B5)&amp;"/"&amp;DAY(B5)</f>
        <v>TOTAL Liabilities Accrued as of 9/30</v>
      </c>
      <c r="B55" s="105"/>
      <c r="C55" s="105"/>
      <c r="D55" s="105"/>
      <c r="E55" s="106">
        <f>SUM(E47:E54)</f>
        <v>95353.4</v>
      </c>
      <c r="F55" s="88"/>
      <c r="G55" s="23"/>
      <c r="H55" s="1"/>
      <c r="I55" s="1"/>
      <c r="J55" s="31"/>
      <c r="K55" s="7"/>
      <c r="L55" s="7"/>
      <c r="M55" s="7"/>
      <c r="N55" s="7"/>
      <c r="O55" s="7"/>
      <c r="P55" s="7"/>
      <c r="Q55" s="7"/>
      <c r="R55" s="7"/>
      <c r="S55" s="7"/>
      <c r="T55" s="56"/>
      <c r="U55" s="56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s="52" customFormat="1" ht="15" customHeight="1" x14ac:dyDescent="0.2">
      <c r="A56" s="9"/>
      <c r="B56" s="7"/>
      <c r="C56" s="7"/>
      <c r="D56" s="7"/>
      <c r="E56" s="88"/>
      <c r="F56" s="88"/>
      <c r="G56" s="23"/>
      <c r="H56" s="1"/>
      <c r="I56" s="1"/>
      <c r="J56" s="31"/>
      <c r="K56" s="7"/>
      <c r="L56" s="7"/>
      <c r="M56" s="7"/>
      <c r="N56" s="7"/>
      <c r="O56" s="7"/>
      <c r="P56" s="7"/>
      <c r="Q56" s="7"/>
      <c r="R56" s="7"/>
      <c r="S56" s="7"/>
      <c r="T56" s="56"/>
      <c r="U56" s="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s="52" customFormat="1" ht="15" customHeight="1" x14ac:dyDescent="0.2">
      <c r="A57" s="7" t="s">
        <v>124</v>
      </c>
      <c r="B57" s="7"/>
      <c r="C57" s="7"/>
      <c r="D57" s="7"/>
      <c r="E57" s="114">
        <v>0</v>
      </c>
      <c r="F57" s="79"/>
      <c r="G57" s="23"/>
      <c r="H57" s="1"/>
      <c r="I57" s="1"/>
      <c r="J57" s="1"/>
      <c r="K57" s="7"/>
      <c r="L57" s="7"/>
      <c r="M57" s="7"/>
      <c r="N57" s="7"/>
      <c r="O57" s="7"/>
      <c r="P57" s="7"/>
      <c r="Q57" s="7"/>
      <c r="R57" s="7"/>
      <c r="S57" s="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s="52" customFormat="1" ht="15" customHeight="1" x14ac:dyDescent="0.2">
      <c r="A58" s="7" t="s">
        <v>125</v>
      </c>
      <c r="B58" s="7"/>
      <c r="C58" s="7"/>
      <c r="D58" s="7"/>
      <c r="E58" s="115">
        <v>0</v>
      </c>
      <c r="F58" s="79"/>
      <c r="G58" s="23"/>
      <c r="H58" s="1"/>
      <c r="I58" s="1"/>
      <c r="J58" s="1"/>
      <c r="K58" s="7"/>
      <c r="L58" s="7"/>
      <c r="M58" s="7"/>
      <c r="N58" s="7"/>
      <c r="O58" s="7"/>
      <c r="P58" s="7"/>
      <c r="Q58" s="7"/>
      <c r="R58" s="7"/>
      <c r="S58" s="7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s="52" customFormat="1" ht="15" customHeight="1" x14ac:dyDescent="0.2">
      <c r="A59" s="1"/>
      <c r="B59" s="7"/>
      <c r="C59" s="7"/>
      <c r="D59" s="7"/>
      <c r="E59" s="79"/>
      <c r="F59" s="79"/>
      <c r="G59" s="23"/>
      <c r="H59" s="1"/>
      <c r="I59" s="1"/>
      <c r="J59" s="1"/>
      <c r="K59" s="7"/>
      <c r="L59" s="7"/>
      <c r="M59" s="7"/>
      <c r="N59" s="7"/>
      <c r="O59" s="7"/>
      <c r="P59" s="7"/>
      <c r="Q59" s="7"/>
      <c r="R59" s="7"/>
      <c r="S59" s="7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s="52" customFormat="1" ht="15" customHeight="1" x14ac:dyDescent="0.2">
      <c r="A60" s="9" t="s">
        <v>126</v>
      </c>
      <c r="B60" s="7"/>
      <c r="C60" s="7"/>
      <c r="D60" s="7"/>
      <c r="E60" s="116">
        <f>E44+E55+E57+E58</f>
        <v>130315.45999999999</v>
      </c>
      <c r="F60" s="79"/>
      <c r="G60" s="23"/>
      <c r="H60" s="9"/>
      <c r="I60" s="7"/>
      <c r="J60" s="7"/>
      <c r="K60" s="7"/>
      <c r="L60" s="88"/>
      <c r="M60" s="7"/>
      <c r="N60" s="7"/>
      <c r="O60" s="7"/>
      <c r="P60" s="7"/>
      <c r="Q60" s="7"/>
      <c r="R60" s="7"/>
      <c r="S60" s="7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s="52" customFormat="1" ht="15" customHeight="1" thickBot="1" x14ac:dyDescent="0.25">
      <c r="A61" s="9"/>
      <c r="B61" s="7"/>
      <c r="C61" s="7"/>
      <c r="D61" s="7"/>
      <c r="E61" s="79"/>
      <c r="F61" s="79"/>
      <c r="G61" s="23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s="52" customFormat="1" ht="15" customHeight="1" thickBot="1" x14ac:dyDescent="0.25">
      <c r="A62" s="9" t="s">
        <v>127</v>
      </c>
      <c r="B62" s="7"/>
      <c r="C62" s="7"/>
      <c r="D62" s="7"/>
      <c r="E62" s="91">
        <f>E30-E60</f>
        <v>75728333.330000013</v>
      </c>
      <c r="F62" s="95"/>
      <c r="G62" s="23"/>
      <c r="H62" s="9"/>
      <c r="I62" s="7"/>
      <c r="J62" s="7"/>
      <c r="K62" s="7"/>
      <c r="L62" s="91"/>
      <c r="M62" s="7"/>
      <c r="N62" s="7"/>
      <c r="O62" s="7"/>
      <c r="P62" s="7"/>
      <c r="Q62" s="7"/>
      <c r="R62" s="7"/>
      <c r="S62" s="7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s="52" customFormat="1" ht="15" customHeight="1" x14ac:dyDescent="0.2">
      <c r="A63" s="9"/>
      <c r="B63" s="7"/>
      <c r="C63" s="7"/>
      <c r="D63" s="7"/>
      <c r="E63" s="79"/>
      <c r="F63" s="79"/>
      <c r="G63" s="23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s="52" customFormat="1" ht="15" customHeight="1" x14ac:dyDescent="0.2">
      <c r="A64" s="7"/>
      <c r="B64" s="7"/>
      <c r="C64" s="7"/>
      <c r="D64" s="25"/>
      <c r="E64" s="79"/>
      <c r="F64" s="79"/>
      <c r="G64" s="23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s="52" customFormat="1" ht="15" customHeight="1" x14ac:dyDescent="0.2">
      <c r="A65" s="7"/>
      <c r="B65" s="7"/>
      <c r="C65" s="7"/>
      <c r="D65" s="7"/>
      <c r="E65" s="79"/>
      <c r="F65" s="79"/>
      <c r="G65" s="23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s="52" customFormat="1" ht="15" customHeight="1" x14ac:dyDescent="0.2">
      <c r="A66" s="7"/>
      <c r="B66" s="7"/>
      <c r="C66" s="7"/>
      <c r="D66" s="7"/>
      <c r="E66" s="117"/>
      <c r="F66" s="79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s="52" customFormat="1" ht="15" customHeight="1" x14ac:dyDescent="0.2">
      <c r="A67" s="7"/>
      <c r="B67" s="7"/>
      <c r="C67" s="7"/>
      <c r="D67" s="7"/>
      <c r="E67" s="79"/>
      <c r="F67" s="79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s="52" customFormat="1" ht="15" customHeight="1" x14ac:dyDescent="0.2">
      <c r="A68" s="7"/>
      <c r="B68" s="7"/>
      <c r="C68" s="7"/>
      <c r="D68" s="7"/>
      <c r="E68" s="79"/>
      <c r="F68" s="79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s="52" customFormat="1" ht="15" customHeight="1" x14ac:dyDescent="0.2">
      <c r="A69" s="7"/>
      <c r="B69" s="7"/>
      <c r="C69" s="7"/>
      <c r="D69" s="1"/>
      <c r="E69" s="31"/>
      <c r="F69" s="79"/>
      <c r="G69" s="7"/>
      <c r="H69" s="88"/>
      <c r="I69" s="7"/>
      <c r="J69" s="7"/>
      <c r="K69" s="7"/>
      <c r="L69" s="90"/>
      <c r="M69" s="118"/>
      <c r="N69" s="7"/>
      <c r="O69" s="7"/>
      <c r="P69" s="7"/>
      <c r="Q69" s="7"/>
      <c r="R69" s="7"/>
      <c r="S69" s="7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s="52" customFormat="1" ht="15" customHeight="1" x14ac:dyDescent="0.2">
      <c r="A70" s="7"/>
      <c r="B70" s="25"/>
      <c r="C70" s="7"/>
      <c r="D70" s="7"/>
      <c r="E70" s="79"/>
      <c r="F70" s="79"/>
      <c r="G70" s="7"/>
      <c r="H70" s="88"/>
      <c r="I70" s="7"/>
      <c r="J70" s="7"/>
      <c r="K70" s="7"/>
      <c r="L70" s="90"/>
      <c r="M70" s="7"/>
      <c r="N70" s="7"/>
      <c r="O70" s="7"/>
      <c r="P70" s="7"/>
      <c r="Q70" s="7"/>
      <c r="R70" s="7"/>
      <c r="S70" s="7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s="52" customFormat="1" ht="15" customHeight="1" x14ac:dyDescent="0.2">
      <c r="A71" s="7"/>
      <c r="B71" s="25"/>
      <c r="C71" s="7"/>
      <c r="D71" s="7"/>
      <c r="E71" s="79"/>
      <c r="F71" s="79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s="52" customFormat="1" ht="15" customHeight="1" x14ac:dyDescent="0.2">
      <c r="A72" s="7"/>
      <c r="B72" s="25"/>
      <c r="C72" s="7"/>
      <c r="D72" s="7"/>
      <c r="E72" s="79"/>
      <c r="F72" s="79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s="52" customFormat="1" ht="15" customHeight="1" x14ac:dyDescent="0.2">
      <c r="A73" s="7"/>
      <c r="B73" s="25"/>
      <c r="C73" s="7"/>
      <c r="D73" s="7"/>
      <c r="E73" s="79"/>
      <c r="F73" s="79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s="52" customFormat="1" ht="15" customHeight="1" x14ac:dyDescent="0.2">
      <c r="A74" s="33"/>
      <c r="B74" s="25"/>
      <c r="C74" s="7"/>
      <c r="D74" s="7"/>
      <c r="E74" s="79"/>
      <c r="F74" s="79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s="52" customFormat="1" ht="15" customHeight="1" x14ac:dyDescent="0.2">
      <c r="A75" s="7"/>
      <c r="B75" s="25"/>
      <c r="C75" s="7"/>
      <c r="D75" s="7"/>
      <c r="E75" s="79"/>
      <c r="F75" s="79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s="52" customFormat="1" ht="15" customHeight="1" x14ac:dyDescent="0.2">
      <c r="A76" s="7"/>
      <c r="B76" s="25"/>
      <c r="C76" s="7"/>
      <c r="D76" s="7"/>
      <c r="E76" s="79"/>
      <c r="F76" s="79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s="52" customFormat="1" ht="15" customHeight="1" x14ac:dyDescent="0.2">
      <c r="A77" s="7"/>
      <c r="B77" s="25"/>
      <c r="C77" s="7"/>
      <c r="D77" s="7"/>
      <c r="E77" s="79"/>
      <c r="F77" s="79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s="52" customFormat="1" ht="15" customHeight="1" x14ac:dyDescent="0.2">
      <c r="A78" s="7"/>
      <c r="B78" s="25"/>
      <c r="C78" s="7"/>
      <c r="D78" s="7"/>
      <c r="E78" s="79"/>
      <c r="F78" s="79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s="52" customFormat="1" ht="15" customHeight="1" x14ac:dyDescent="0.2">
      <c r="A79" s="7"/>
      <c r="B79" s="25"/>
      <c r="C79" s="7"/>
      <c r="D79" s="7"/>
      <c r="E79" s="79"/>
      <c r="F79" s="79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s="52" customFormat="1" ht="15" customHeight="1" x14ac:dyDescent="0.2">
      <c r="A80" s="7"/>
      <c r="B80" s="25"/>
      <c r="C80" s="7"/>
      <c r="D80" s="7"/>
      <c r="E80" s="79"/>
      <c r="F80" s="79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s="52" customFormat="1" ht="15" customHeight="1" x14ac:dyDescent="0.2">
      <c r="A81" s="7"/>
      <c r="B81" s="25"/>
      <c r="C81" s="7"/>
      <c r="D81" s="7"/>
      <c r="E81" s="79"/>
      <c r="F81" s="79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s="52" customFormat="1" ht="15" customHeight="1" x14ac:dyDescent="0.2">
      <c r="A82" s="7"/>
      <c r="B82" s="25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s="52" customFormat="1" ht="15" customHeight="1" x14ac:dyDescent="0.2">
      <c r="A83" s="7"/>
      <c r="B83" s="25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s="52" customFormat="1" ht="15" customHeight="1" x14ac:dyDescent="0.2">
      <c r="A84" s="7"/>
      <c r="B84" s="25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s="52" customFormat="1" ht="15" customHeight="1" x14ac:dyDescent="0.2">
      <c r="A85" s="7"/>
      <c r="B85" s="25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s="52" customFormat="1" ht="15" customHeight="1" x14ac:dyDescent="0.2">
      <c r="A86" s="7"/>
      <c r="B86" s="25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s="52" customFormat="1" ht="15" customHeight="1" x14ac:dyDescent="0.2">
      <c r="A87" s="7"/>
      <c r="B87" s="25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s="52" customFormat="1" ht="15" customHeight="1" x14ac:dyDescent="0.2">
      <c r="A88" s="7"/>
      <c r="B88" s="25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s="52" customFormat="1" ht="15" customHeight="1" x14ac:dyDescent="0.2">
      <c r="A89" s="7"/>
      <c r="B89" s="25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s="52" customFormat="1" ht="15" customHeight="1" x14ac:dyDescent="0.2">
      <c r="A90" s="7"/>
      <c r="B90" s="25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s="52" customFormat="1" ht="15" customHeight="1" x14ac:dyDescent="0.2">
      <c r="A91" s="7"/>
      <c r="B91" s="25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s="52" customFormat="1" ht="15" customHeight="1" x14ac:dyDescent="0.2">
      <c r="A92" s="7"/>
      <c r="B92" s="25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s="52" customFormat="1" ht="15" customHeight="1" x14ac:dyDescent="0.2">
      <c r="A93" s="7"/>
      <c r="B93" s="25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s="52" customFormat="1" ht="15" customHeight="1" x14ac:dyDescent="0.2">
      <c r="A94" s="7"/>
      <c r="B94" s="25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s="52" customFormat="1" ht="15" customHeight="1" x14ac:dyDescent="0.2">
      <c r="A95" s="7"/>
      <c r="B95" s="25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s="52" customFormat="1" ht="15" customHeight="1" x14ac:dyDescent="0.2">
      <c r="A96" s="7"/>
      <c r="B96" s="25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39" s="52" customFormat="1" ht="15" customHeight="1" x14ac:dyDescent="0.2">
      <c r="A97" s="7"/>
      <c r="B97" s="25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  <row r="98" spans="1:39" s="52" customFormat="1" ht="15" customHeight="1" x14ac:dyDescent="0.2">
      <c r="A98" s="7"/>
      <c r="B98" s="25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</row>
    <row r="99" spans="1:39" s="52" customFormat="1" ht="15" customHeight="1" x14ac:dyDescent="0.2">
      <c r="A99" s="7"/>
      <c r="B99" s="25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</row>
    <row r="100" spans="1:39" s="52" customFormat="1" ht="15" customHeight="1" x14ac:dyDescent="0.2">
      <c r="A100" s="7"/>
      <c r="B100" s="25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</row>
    <row r="101" spans="1:39" s="52" customFormat="1" ht="15" customHeight="1" x14ac:dyDescent="0.2">
      <c r="A101" s="7"/>
      <c r="B101" s="25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</row>
    <row r="102" spans="1:39" s="52" customFormat="1" ht="15" customHeight="1" x14ac:dyDescent="0.2">
      <c r="A102" s="7"/>
      <c r="B102" s="25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</row>
    <row r="103" spans="1:39" s="52" customFormat="1" ht="15" customHeight="1" x14ac:dyDescent="0.2">
      <c r="A103" s="7"/>
      <c r="B103" s="25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</row>
    <row r="104" spans="1:39" s="52" customFormat="1" ht="15" customHeight="1" x14ac:dyDescent="0.2">
      <c r="A104" s="7"/>
      <c r="B104" s="25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</row>
    <row r="105" spans="1:39" s="52" customFormat="1" ht="15" customHeight="1" x14ac:dyDescent="0.2">
      <c r="A105" s="7"/>
      <c r="B105" s="25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</row>
    <row r="106" spans="1:39" s="52" customFormat="1" ht="15" customHeight="1" x14ac:dyDescent="0.2">
      <c r="A106" s="7"/>
      <c r="B106" s="25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</row>
    <row r="107" spans="1:39" s="52" customFormat="1" ht="15" customHeight="1" x14ac:dyDescent="0.2">
      <c r="A107" s="7"/>
      <c r="B107" s="25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</row>
    <row r="108" spans="1:39" s="52" customFormat="1" ht="15" customHeight="1" x14ac:dyDescent="0.2">
      <c r="A108" s="7"/>
      <c r="B108" s="25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</row>
    <row r="109" spans="1:39" s="52" customFormat="1" ht="1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</row>
    <row r="110" spans="1:39" s="52" customFormat="1" ht="1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</row>
    <row r="111" spans="1:39" s="52" customFormat="1" ht="1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</row>
    <row r="112" spans="1:39" s="52" customFormat="1" ht="1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</row>
    <row r="113" spans="1:39" s="52" customFormat="1" ht="1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</row>
    <row r="114" spans="1:39" s="52" customFormat="1" ht="1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1"/>
      <c r="N114" s="7"/>
      <c r="O114" s="7"/>
      <c r="P114" s="7"/>
      <c r="Q114" s="7"/>
      <c r="R114" s="7"/>
      <c r="S114" s="7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</row>
    <row r="115" spans="1:39" s="52" customFormat="1" ht="1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</row>
    <row r="116" spans="1:39" s="52" customFormat="1" ht="1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</row>
    <row r="117" spans="1:39" s="52" customFormat="1" ht="1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</row>
    <row r="118" spans="1:39" s="52" customFormat="1" ht="1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</row>
    <row r="119" spans="1:39" s="52" customFormat="1" ht="1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</row>
    <row r="120" spans="1:39" s="52" customFormat="1" ht="1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</row>
    <row r="121" spans="1:39" s="52" customFormat="1" ht="1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</row>
    <row r="122" spans="1:39" s="52" customFormat="1" ht="1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39" s="52" customFormat="1" ht="1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39" s="52" customFormat="1" ht="1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39" s="52" customFormat="1" ht="1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39" s="52" customFormat="1" ht="1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</row>
    <row r="127" spans="1:39" s="52" customFormat="1" ht="1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</row>
    <row r="128" spans="1:39" s="52" customFormat="1" ht="1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</row>
    <row r="129" spans="1:39" s="52" customFormat="1" ht="1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</row>
    <row r="130" spans="1:39" s="52" customFormat="1" ht="1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</row>
    <row r="131" spans="1:39" s="52" customFormat="1" ht="1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</row>
    <row r="132" spans="1:39" s="52" customFormat="1" ht="1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</row>
    <row r="133" spans="1:39" s="52" customFormat="1" ht="1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</row>
    <row r="134" spans="1:39" s="52" customFormat="1" ht="1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</row>
    <row r="135" spans="1:39" s="52" customFormat="1" ht="1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</row>
    <row r="136" spans="1:39" s="52" customFormat="1" ht="1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</row>
    <row r="137" spans="1:39" s="52" customFormat="1" ht="1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1:39" s="52" customFormat="1" ht="1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1:39" s="52" customFormat="1" ht="1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</row>
    <row r="140" spans="1:39" s="52" customFormat="1" ht="1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</row>
    <row r="141" spans="1:39" s="52" customFormat="1" ht="1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</row>
    <row r="142" spans="1:39" s="52" customFormat="1" ht="1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</row>
    <row r="143" spans="1:39" s="52" customFormat="1" ht="1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</row>
    <row r="144" spans="1:39" s="52" customFormat="1" ht="1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</row>
    <row r="145" spans="1:39" s="52" customFormat="1" ht="1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</row>
    <row r="146" spans="1:39" s="52" customFormat="1" ht="1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</row>
    <row r="147" spans="1:39" s="52" customFormat="1" ht="1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</row>
    <row r="148" spans="1:39" s="52" customFormat="1" ht="1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</row>
    <row r="149" spans="1:39" s="52" customFormat="1" ht="1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</row>
    <row r="150" spans="1:39" s="52" customFormat="1" ht="1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:39" s="52" customFormat="1" ht="1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  <row r="152" spans="1:39" s="52" customFormat="1" ht="1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</row>
    <row r="153" spans="1:39" s="52" customFormat="1" ht="1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</row>
    <row r="154" spans="1:39" s="52" customFormat="1" ht="1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</row>
    <row r="155" spans="1:39" s="52" customFormat="1" ht="1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</row>
    <row r="156" spans="1:39" s="52" customFormat="1" ht="1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</row>
    <row r="157" spans="1:39" s="52" customFormat="1" ht="1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</row>
    <row r="158" spans="1:39" s="52" customFormat="1" ht="1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</row>
    <row r="159" spans="1:39" s="52" customFormat="1" ht="1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</row>
    <row r="160" spans="1:39" s="52" customFormat="1" ht="1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</row>
    <row r="161" spans="1:39" s="52" customFormat="1" ht="1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</row>
    <row r="162" spans="1:39" s="52" customFormat="1" ht="1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</row>
    <row r="163" spans="1:39" s="52" customFormat="1" ht="1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</row>
    <row r="164" spans="1:39" s="52" customFormat="1" ht="1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</row>
    <row r="165" spans="1:39" s="52" customFormat="1" ht="1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</row>
    <row r="166" spans="1:39" s="52" customFormat="1" ht="1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</row>
    <row r="167" spans="1:39" s="52" customFormat="1" ht="1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</row>
    <row r="168" spans="1:39" s="52" customFormat="1" ht="1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</row>
    <row r="169" spans="1:39" s="52" customFormat="1" ht="1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</row>
    <row r="170" spans="1:39" s="52" customFormat="1" ht="1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</row>
    <row r="171" spans="1:39" s="52" customFormat="1" ht="1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</row>
    <row r="172" spans="1:39" s="52" customFormat="1" ht="1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</row>
    <row r="173" spans="1:39" s="52" customFormat="1" ht="1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</row>
    <row r="174" spans="1:39" s="52" customFormat="1" ht="1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</row>
    <row r="175" spans="1:39" s="52" customFormat="1" ht="1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</row>
    <row r="176" spans="1:39" s="52" customFormat="1" ht="1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</row>
    <row r="177" spans="1:39" s="52" customFormat="1" ht="1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</row>
    <row r="178" spans="1:39" s="52" customFormat="1" ht="1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</row>
    <row r="179" spans="1:39" s="52" customFormat="1" ht="1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</row>
    <row r="180" spans="1:39" s="52" customFormat="1" ht="1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</row>
    <row r="181" spans="1:39" s="52" customFormat="1" ht="1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</row>
    <row r="182" spans="1:39" s="52" customFormat="1" ht="1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</row>
    <row r="183" spans="1:39" s="52" customFormat="1" ht="1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</row>
    <row r="184" spans="1:39" s="52" customFormat="1" ht="1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</row>
    <row r="185" spans="1:39" s="52" customFormat="1" ht="1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</row>
    <row r="186" spans="1:39" s="52" customFormat="1" ht="1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</row>
    <row r="187" spans="1:39" s="52" customFormat="1" ht="1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</row>
    <row r="188" spans="1:39" s="52" customFormat="1" ht="1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</row>
    <row r="189" spans="1:39" s="52" customFormat="1" ht="1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</row>
    <row r="190" spans="1:39" s="52" customFormat="1" ht="1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</row>
    <row r="191" spans="1:39" s="52" customFormat="1" ht="1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</row>
    <row r="192" spans="1:39" s="52" customFormat="1" ht="1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</row>
    <row r="193" spans="1:39" s="52" customFormat="1" ht="1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</row>
    <row r="194" spans="1:39" s="52" customFormat="1" ht="1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</row>
    <row r="195" spans="1:39" s="52" customFormat="1" ht="1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</row>
    <row r="196" spans="1:39" s="52" customFormat="1" ht="1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</row>
    <row r="197" spans="1:39" s="52" customFormat="1" ht="1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</row>
    <row r="198" spans="1:39" s="52" customFormat="1" ht="1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</row>
    <row r="199" spans="1:39" s="52" customFormat="1" ht="1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</row>
    <row r="200" spans="1:39" s="52" customFormat="1" ht="1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</row>
    <row r="201" spans="1:39" s="52" customFormat="1" ht="1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</row>
    <row r="202" spans="1:39" s="52" customFormat="1" ht="1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</row>
    <row r="203" spans="1:39" s="52" customFormat="1" ht="1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</row>
    <row r="204" spans="1:39" s="52" customFormat="1" ht="1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</row>
    <row r="205" spans="1:39" s="52" customFormat="1" ht="1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</row>
    <row r="206" spans="1:39" s="52" customFormat="1" ht="1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</row>
    <row r="207" spans="1:39" s="52" customFormat="1" ht="1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</row>
    <row r="208" spans="1:39" s="52" customFormat="1" ht="1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</row>
    <row r="209" spans="1:39" s="52" customFormat="1" ht="1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</row>
    <row r="210" spans="1:39" s="52" customFormat="1" ht="1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</row>
    <row r="211" spans="1:39" s="52" customFormat="1" ht="1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</row>
    <row r="212" spans="1:39" s="52" customFormat="1" ht="1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</row>
    <row r="213" spans="1:39" s="52" customFormat="1" ht="1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</row>
    <row r="214" spans="1:39" s="52" customFormat="1" ht="1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</row>
    <row r="215" spans="1:39" s="52" customFormat="1" ht="1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</row>
    <row r="216" spans="1:39" s="52" customFormat="1" ht="1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</row>
    <row r="217" spans="1:39" s="52" customFormat="1" ht="1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</row>
    <row r="218" spans="1:39" s="52" customFormat="1" ht="1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</row>
    <row r="219" spans="1:39" s="52" customFormat="1" ht="1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</row>
    <row r="220" spans="1:39" s="52" customFormat="1" ht="1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</row>
    <row r="221" spans="1:39" s="52" customFormat="1" ht="1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</row>
    <row r="222" spans="1:39" s="52" customFormat="1" ht="1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</row>
    <row r="223" spans="1:39" s="52" customFormat="1" ht="1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</row>
    <row r="224" spans="1:39" s="52" customFormat="1" ht="1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</row>
    <row r="225" spans="1:39" s="52" customFormat="1" ht="1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</row>
    <row r="226" spans="1:39" s="52" customFormat="1" ht="1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</row>
    <row r="227" spans="1:39" s="52" customFormat="1" ht="1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</row>
    <row r="228" spans="1:39" s="52" customFormat="1" ht="1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</row>
    <row r="229" spans="1:39" s="52" customFormat="1" ht="1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</row>
    <row r="230" spans="1:39" s="52" customFormat="1" ht="1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</row>
    <row r="231" spans="1:39" s="52" customFormat="1" ht="1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</row>
    <row r="232" spans="1:39" s="52" customFormat="1" ht="1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</row>
    <row r="233" spans="1:39" s="52" customFormat="1" ht="1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</row>
    <row r="234" spans="1:39" s="52" customFormat="1" ht="1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</row>
    <row r="235" spans="1:39" s="52" customFormat="1" ht="1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</row>
    <row r="236" spans="1:39" s="52" customFormat="1" ht="1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</row>
    <row r="237" spans="1:39" s="52" customFormat="1" ht="1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</row>
    <row r="238" spans="1:39" s="52" customFormat="1" ht="1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</row>
    <row r="239" spans="1:39" s="52" customFormat="1" ht="1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</row>
    <row r="240" spans="1:39" s="52" customFormat="1" ht="1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</row>
    <row r="241" spans="1:39" s="52" customFormat="1" ht="1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</row>
    <row r="242" spans="1:39" s="52" customFormat="1" ht="1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</row>
    <row r="243" spans="1:39" s="52" customFormat="1" ht="1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</row>
    <row r="244" spans="1:39" s="52" customFormat="1" ht="1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</row>
    <row r="245" spans="1:39" s="52" customFormat="1" ht="1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</row>
    <row r="246" spans="1:39" s="52" customFormat="1" ht="1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</row>
    <row r="247" spans="1:39" s="52" customFormat="1" ht="1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</row>
    <row r="248" spans="1:39" s="52" customFormat="1" ht="1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</row>
    <row r="249" spans="1:39" s="52" customFormat="1" ht="1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</row>
    <row r="250" spans="1:39" s="52" customFormat="1" ht="1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</row>
    <row r="251" spans="1:39" s="52" customFormat="1" ht="1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</row>
    <row r="252" spans="1:39" s="52" customFormat="1" ht="1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</row>
    <row r="253" spans="1:39" s="52" customFormat="1" ht="1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</row>
    <row r="254" spans="1:39" s="52" customFormat="1" ht="1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</row>
    <row r="255" spans="1:39" s="52" customFormat="1" ht="1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</row>
    <row r="256" spans="1:39" s="52" customFormat="1" ht="1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</row>
    <row r="257" spans="1:39" s="52" customFormat="1" ht="1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</row>
    <row r="258" spans="1:39" s="52" customFormat="1" ht="1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</row>
    <row r="259" spans="1:39" s="52" customFormat="1" ht="1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</row>
    <row r="260" spans="1:39" s="52" customFormat="1" ht="1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</row>
    <row r="261" spans="1:39" s="52" customFormat="1" ht="1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</row>
    <row r="262" spans="1:39" s="52" customFormat="1" ht="1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</row>
    <row r="263" spans="1:39" s="52" customFormat="1" ht="1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</row>
    <row r="264" spans="1:39" s="52" customFormat="1" ht="1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</row>
    <row r="265" spans="1:39" s="52" customFormat="1" ht="1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</row>
    <row r="266" spans="1:39" s="52" customFormat="1" ht="1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</row>
    <row r="267" spans="1:39" s="52" customFormat="1" ht="1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</row>
    <row r="268" spans="1:39" s="52" customFormat="1" ht="1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</row>
    <row r="269" spans="1:39" s="52" customFormat="1" ht="1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</row>
    <row r="270" spans="1:39" s="52" customFormat="1" ht="1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</row>
    <row r="271" spans="1:39" s="52" customFormat="1" ht="1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</row>
    <row r="272" spans="1:39" s="52" customFormat="1" ht="1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</row>
    <row r="273" spans="1:39" s="52" customFormat="1" ht="1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</row>
    <row r="274" spans="1:39" s="52" customFormat="1" ht="1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</row>
    <row r="275" spans="1:39" s="52" customFormat="1" ht="1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</row>
    <row r="276" spans="1:39" s="52" customFormat="1" ht="1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</row>
    <row r="277" spans="1:39" s="52" customFormat="1" ht="1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</row>
    <row r="278" spans="1:39" s="52" customFormat="1" ht="1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</row>
    <row r="279" spans="1:39" s="52" customFormat="1" ht="1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</row>
    <row r="280" spans="1:39" s="52" customFormat="1" ht="1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</row>
    <row r="281" spans="1:39" s="52" customFormat="1" ht="1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</row>
    <row r="282" spans="1:39" s="52" customFormat="1" ht="1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</row>
    <row r="283" spans="1:39" s="52" customFormat="1" ht="1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</row>
    <row r="284" spans="1:39" s="52" customFormat="1" ht="1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</row>
    <row r="285" spans="1:39" s="52" customFormat="1" ht="1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</row>
    <row r="286" spans="1:39" s="52" customFormat="1" ht="1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</row>
    <row r="287" spans="1:39" ht="1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</row>
    <row r="288" spans="1:39" ht="1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</row>
    <row r="289" spans="1:39" ht="1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</row>
    <row r="290" spans="1:39" ht="1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</row>
    <row r="291" spans="1:39" ht="1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</row>
    <row r="292" spans="1:39" ht="1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</row>
    <row r="293" spans="1:39" ht="1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</row>
    <row r="294" spans="1:39" ht="1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</row>
    <row r="295" spans="1:39" ht="1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</row>
    <row r="296" spans="1:39" ht="1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</row>
    <row r="297" spans="1:39" ht="1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</row>
    <row r="298" spans="1:39" ht="1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</row>
    <row r="299" spans="1:39" ht="1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</row>
    <row r="300" spans="1:39" ht="1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</row>
    <row r="301" spans="1:39" ht="1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</row>
    <row r="302" spans="1:39" ht="1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</row>
    <row r="303" spans="1:39" ht="1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</row>
    <row r="304" spans="1:39" ht="1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</row>
    <row r="305" spans="1:39" ht="1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</row>
    <row r="306" spans="1:39" ht="1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</row>
    <row r="307" spans="1:39" ht="1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</row>
    <row r="308" spans="1:39" ht="1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</row>
    <row r="309" spans="1:39" ht="1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</row>
    <row r="310" spans="1:39" ht="1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</row>
    <row r="311" spans="1:39" ht="1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</row>
    <row r="312" spans="1:39" ht="1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</row>
    <row r="313" spans="1:39" ht="1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</row>
    <row r="314" spans="1:39" ht="1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</row>
    <row r="315" spans="1:39" ht="1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</row>
    <row r="316" spans="1:39" ht="1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</row>
    <row r="317" spans="1:39" ht="1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</row>
    <row r="318" spans="1:39" ht="1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</row>
    <row r="319" spans="1:39" ht="1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</row>
    <row r="320" spans="1:39" ht="1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</row>
    <row r="321" spans="1:39" ht="1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</row>
    <row r="322" spans="1:39" ht="1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</row>
    <row r="323" spans="1:39" ht="1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</row>
    <row r="324" spans="1:39" ht="1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</row>
    <row r="325" spans="1:39" ht="1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</row>
    <row r="326" spans="1:39" ht="1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</row>
    <row r="327" spans="1:39" ht="1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</row>
    <row r="328" spans="1:39" ht="1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</row>
    <row r="329" spans="1:39" ht="1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</row>
    <row r="330" spans="1:39" ht="1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</row>
    <row r="331" spans="1:39" ht="1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</row>
    <row r="332" spans="1:39" ht="1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</row>
    <row r="333" spans="1:39" ht="1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</row>
    <row r="334" spans="1:39" ht="1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</row>
    <row r="335" spans="1:39" ht="1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</row>
    <row r="336" spans="1:39" ht="1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</row>
    <row r="337" spans="1:39" ht="1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</row>
    <row r="338" spans="1:39" ht="1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</row>
    <row r="339" spans="1:39" ht="1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</row>
    <row r="340" spans="1:39" ht="1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</row>
    <row r="341" spans="1:39" ht="1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</row>
    <row r="342" spans="1:39" ht="1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</row>
    <row r="343" spans="1:39" ht="1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</row>
    <row r="344" spans="1:39" ht="1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</row>
    <row r="345" spans="1:39" ht="1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</row>
    <row r="346" spans="1:39" ht="1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</row>
    <row r="347" spans="1:39" ht="1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</row>
    <row r="348" spans="1:39" ht="1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</row>
    <row r="349" spans="1:39" ht="1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</row>
    <row r="350" spans="1:39" ht="1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</row>
    <row r="351" spans="1:39" ht="1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</row>
    <row r="352" spans="1:39" ht="1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</row>
    <row r="353" spans="1:39" ht="1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</row>
    <row r="354" spans="1:39" ht="1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</row>
    <row r="355" spans="1:39" ht="1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</row>
    <row r="356" spans="1:39" ht="1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</row>
    <row r="357" spans="1:39" ht="1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</row>
    <row r="358" spans="1:39" ht="1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</row>
    <row r="359" spans="1:39" ht="1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</row>
    <row r="360" spans="1:39" ht="1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</row>
    <row r="361" spans="1:39" ht="1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</row>
    <row r="362" spans="1:39" ht="1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</row>
    <row r="363" spans="1:39" ht="1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</row>
    <row r="364" spans="1:39" ht="1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</row>
    <row r="365" spans="1:39" ht="1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</row>
    <row r="366" spans="1:39" ht="1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</row>
    <row r="367" spans="1:39" ht="1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</row>
    <row r="368" spans="1:39" ht="1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</row>
    <row r="369" spans="1:39" ht="1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</row>
    <row r="370" spans="1:39" ht="1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</row>
    <row r="371" spans="1:39" ht="1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</row>
    <row r="372" spans="1:39" ht="1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</row>
    <row r="373" spans="1:39" ht="1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</row>
    <row r="374" spans="1:39" ht="1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</row>
    <row r="375" spans="1:39" ht="1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</row>
    <row r="376" spans="1:39" ht="1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</row>
    <row r="377" spans="1:39" ht="1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</row>
    <row r="378" spans="1:39" ht="1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</row>
    <row r="379" spans="1:39" ht="1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</row>
    <row r="380" spans="1:39" ht="1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</row>
    <row r="381" spans="1:39" ht="1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</row>
    <row r="382" spans="1:39" ht="1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</row>
    <row r="383" spans="1:39" ht="1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</row>
    <row r="384" spans="1:39" ht="1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</row>
    <row r="385" spans="1:39" ht="1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</row>
    <row r="386" spans="1:39" ht="1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</row>
    <row r="387" spans="1:39" ht="1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</row>
    <row r="388" spans="1:39" ht="1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</row>
    <row r="389" spans="1:39" ht="1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</row>
    <row r="390" spans="1:39" ht="1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</row>
    <row r="391" spans="1:39" ht="1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</row>
    <row r="392" spans="1:39" ht="1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</row>
    <row r="393" spans="1:39" ht="1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</row>
    <row r="394" spans="1:39" ht="1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</row>
    <row r="395" spans="1:39" ht="1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</row>
    <row r="396" spans="1:39" ht="1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</row>
    <row r="397" spans="1:39" ht="1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</row>
    <row r="398" spans="1:39" ht="1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</row>
    <row r="399" spans="1:39" ht="1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</row>
    <row r="400" spans="1:39" ht="1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</row>
    <row r="401" spans="1:39" ht="1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</row>
    <row r="402" spans="1:39" ht="1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</row>
    <row r="403" spans="1:39" ht="1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</row>
    <row r="404" spans="1:39" ht="1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</row>
    <row r="405" spans="1:39" ht="1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</row>
    <row r="406" spans="1:39" ht="1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</row>
    <row r="407" spans="1:39" ht="1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</row>
    <row r="408" spans="1:39" ht="1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</row>
    <row r="409" spans="1:39" ht="1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</row>
    <row r="410" spans="1:39" ht="1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</row>
    <row r="411" spans="1:39" ht="1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</row>
    <row r="412" spans="1:39" ht="1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</row>
    <row r="413" spans="1:39" ht="1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</row>
    <row r="414" spans="1:39" ht="1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</row>
    <row r="415" spans="1:39" ht="1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</row>
    <row r="416" spans="1:39" ht="1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</row>
    <row r="417" spans="1:39" ht="1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</row>
    <row r="418" spans="1:39" ht="1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</row>
    <row r="419" spans="1:39" ht="1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</row>
    <row r="420" spans="1:39" ht="1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</row>
    <row r="421" spans="1:39" ht="1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</row>
    <row r="422" spans="1:39" ht="1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</row>
    <row r="423" spans="1:39" ht="1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</row>
    <row r="424" spans="1:39" ht="1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</row>
    <row r="425" spans="1:39" ht="1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</row>
    <row r="426" spans="1:39" ht="1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</row>
    <row r="427" spans="1:39" ht="1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</row>
    <row r="428" spans="1:39" ht="1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</row>
    <row r="429" spans="1:39" ht="1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</row>
    <row r="430" spans="1:39" ht="1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</row>
    <row r="431" spans="1:39" ht="1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</row>
    <row r="432" spans="1:39" ht="1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</row>
    <row r="433" spans="1:39" ht="1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</row>
    <row r="434" spans="1:39" ht="1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</row>
    <row r="435" spans="1:39" ht="1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</row>
    <row r="436" spans="1:39" ht="1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</row>
    <row r="437" spans="1:39" ht="1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</row>
    <row r="438" spans="1:39" ht="1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</row>
    <row r="439" spans="1:39" ht="1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</row>
    <row r="440" spans="1:39" ht="1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</row>
    <row r="441" spans="1:39" ht="1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</row>
    <row r="442" spans="1:39" ht="1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</row>
    <row r="443" spans="1:39" ht="1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</row>
    <row r="444" spans="1:39" ht="1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</row>
    <row r="445" spans="1:39" ht="1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</row>
    <row r="446" spans="1:39" ht="1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</row>
    <row r="447" spans="1:39" ht="1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</row>
    <row r="448" spans="1:39" ht="1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</row>
    <row r="449" spans="1:39" ht="1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</row>
    <row r="450" spans="1:39" ht="1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</row>
    <row r="451" spans="1:39" ht="1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</row>
    <row r="452" spans="1:39" ht="1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</row>
    <row r="453" spans="1:39" ht="1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</row>
    <row r="454" spans="1:39" ht="1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</row>
    <row r="455" spans="1:39" ht="1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</row>
    <row r="456" spans="1:39" ht="1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</row>
    <row r="457" spans="1:39" ht="1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</row>
    <row r="458" spans="1:39" ht="1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</row>
    <row r="459" spans="1:39" ht="1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</row>
    <row r="460" spans="1:39" ht="1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</row>
    <row r="461" spans="1:39" ht="1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</row>
    <row r="462" spans="1:39" ht="1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</row>
    <row r="463" spans="1:39" ht="1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</row>
    <row r="464" spans="1:39" ht="1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</row>
    <row r="465" spans="1:39" ht="1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</row>
    <row r="466" spans="1:39" ht="1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</row>
    <row r="467" spans="1:39" ht="1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</row>
    <row r="468" spans="1:39" ht="1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</row>
    <row r="469" spans="1:39" ht="1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</row>
    <row r="470" spans="1:39" ht="1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</row>
    <row r="471" spans="1:39" ht="1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</row>
    <row r="472" spans="1:39" ht="1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</row>
    <row r="473" spans="1:39" ht="1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</row>
    <row r="474" spans="1:39" ht="1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</row>
    <row r="475" spans="1:39" ht="1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</row>
    <row r="476" spans="1:39" ht="1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</row>
    <row r="477" spans="1:39" ht="1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</row>
    <row r="478" spans="1:39" ht="1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</row>
    <row r="479" spans="1:39" ht="1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</row>
    <row r="480" spans="1:39" ht="1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</row>
    <row r="481" spans="1:39" ht="1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</row>
    <row r="482" spans="1:39" ht="1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</row>
    <row r="483" spans="1:39" ht="1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</row>
    <row r="484" spans="1:39" ht="1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</row>
    <row r="485" spans="1:39" ht="1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</row>
    <row r="486" spans="1:39" ht="1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</row>
    <row r="487" spans="1:39" ht="1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</row>
    <row r="488" spans="1:39" ht="1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</row>
    <row r="489" spans="1:39" ht="1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</row>
    <row r="490" spans="1:39" ht="1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</row>
    <row r="491" spans="1:39" ht="1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</row>
    <row r="492" spans="1:39" ht="1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</row>
    <row r="493" spans="1:39" ht="1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</row>
    <row r="494" spans="1:39" ht="1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</row>
    <row r="495" spans="1:39" ht="1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</row>
    <row r="496" spans="1:39" ht="1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</row>
    <row r="497" spans="1:39" ht="1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</row>
    <row r="498" spans="1:39" ht="1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</row>
    <row r="499" spans="1:39" ht="1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</row>
    <row r="500" spans="1:39" ht="1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</row>
    <row r="501" spans="1:39" ht="15" customHeight="1" x14ac:dyDescent="0.1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</row>
    <row r="502" spans="1:39" ht="15" customHeight="1" x14ac:dyDescent="0.1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</row>
    <row r="503" spans="1:39" ht="15" customHeight="1" x14ac:dyDescent="0.1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</row>
  </sheetData>
  <mergeCells count="3">
    <mergeCell ref="B8:E8"/>
    <mergeCell ref="I8:L8"/>
    <mergeCell ref="B21:E2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512F2-EC8D-453A-8CA9-6D5B2D0D60DD}">
  <dimension ref="A1:BE503"/>
  <sheetViews>
    <sheetView showGridLines="0" zoomScale="80" zoomScaleNormal="80" workbookViewId="0">
      <selection activeCell="H13" sqref="H13:N15"/>
    </sheetView>
  </sheetViews>
  <sheetFormatPr defaultColWidth="9.140625" defaultRowHeight="15" customHeight="1" x14ac:dyDescent="0.15"/>
  <cols>
    <col min="1" max="1" width="19.140625" style="54" customWidth="1"/>
    <col min="2" max="2" width="14.7109375" style="54" customWidth="1"/>
    <col min="3" max="3" width="12.5703125" style="54" customWidth="1"/>
    <col min="4" max="4" width="21.5703125" style="54" customWidth="1"/>
    <col min="5" max="5" width="18.85546875" style="54" bestFit="1" customWidth="1"/>
    <col min="6" max="7" width="3.7109375" style="54" customWidth="1"/>
    <col min="8" max="8" width="16.5703125" style="54" bestFit="1" customWidth="1"/>
    <col min="9" max="9" width="11.7109375" style="54" customWidth="1"/>
    <col min="10" max="10" width="11.85546875" style="54" customWidth="1"/>
    <col min="11" max="11" width="15.140625" style="54" bestFit="1" customWidth="1"/>
    <col min="12" max="12" width="16.28515625" style="54" bestFit="1" customWidth="1"/>
    <col min="13" max="13" width="17.7109375" style="54" bestFit="1" customWidth="1"/>
    <col min="14" max="14" width="11.85546875" style="54" bestFit="1" customWidth="1"/>
    <col min="15" max="15" width="13.28515625" style="54" customWidth="1"/>
    <col min="16" max="16" width="10" style="54" customWidth="1"/>
    <col min="17" max="17" width="7" style="54" bestFit="1" customWidth="1"/>
    <col min="18" max="18" width="17.42578125" style="54" bestFit="1" customWidth="1"/>
    <col min="19" max="19" width="16.5703125" style="54" bestFit="1" customWidth="1"/>
    <col min="20" max="20" width="18.140625" style="54" bestFit="1" customWidth="1"/>
    <col min="21" max="21" width="15.140625" style="54" bestFit="1" customWidth="1"/>
    <col min="22" max="22" width="16.5703125" style="54" bestFit="1" customWidth="1"/>
    <col min="23" max="16384" width="9.140625" style="54"/>
  </cols>
  <sheetData>
    <row r="1" spans="1:57" ht="49.5" customHeight="1" thickBot="1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</row>
    <row r="2" spans="1:57" s="52" customFormat="1" ht="24.75" thickTop="1" thickBot="1" x14ac:dyDescent="0.4">
      <c r="A2" s="3" t="s">
        <v>16</v>
      </c>
      <c r="B2" s="4"/>
      <c r="C2" s="4"/>
      <c r="D2" s="3" t="s">
        <v>292</v>
      </c>
      <c r="E2" s="4"/>
      <c r="F2" s="4"/>
      <c r="G2" s="4"/>
      <c r="H2" s="64"/>
      <c r="I2" s="64"/>
      <c r="J2" s="4"/>
      <c r="K2" s="64"/>
      <c r="L2" s="64"/>
      <c r="M2" s="4"/>
      <c r="N2" s="4"/>
      <c r="O2" s="4"/>
      <c r="P2" s="4"/>
      <c r="Q2" s="4"/>
      <c r="R2" s="4"/>
      <c r="S2" s="65" t="s">
        <v>293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</row>
    <row r="3" spans="1:57" s="52" customFormat="1" ht="15" customHeight="1" thickTop="1" x14ac:dyDescent="0.2">
      <c r="A3" s="7" t="s">
        <v>14</v>
      </c>
      <c r="B3" s="8">
        <v>44834</v>
      </c>
      <c r="C3" s="5"/>
      <c r="D3" s="6"/>
      <c r="E3" s="5"/>
      <c r="F3" s="5"/>
      <c r="G3" s="5"/>
      <c r="H3" s="66">
        <v>90000000.000000015</v>
      </c>
      <c r="I3" s="67" t="s">
        <v>48</v>
      </c>
      <c r="J3" s="5"/>
      <c r="K3" s="68" t="s">
        <v>49</v>
      </c>
      <c r="L3" s="69">
        <v>360</v>
      </c>
      <c r="M3" s="5"/>
      <c r="N3" s="5"/>
      <c r="O3" s="5"/>
      <c r="P3" s="5"/>
      <c r="Q3" s="5"/>
      <c r="R3" s="5"/>
      <c r="S3" s="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</row>
    <row r="4" spans="1:57" s="52" customFormat="1" ht="15" customHeight="1" thickBot="1" x14ac:dyDescent="0.25">
      <c r="A4" s="7" t="s">
        <v>50</v>
      </c>
      <c r="B4" s="8">
        <v>44756</v>
      </c>
      <c r="C4" s="5"/>
      <c r="D4" s="5"/>
      <c r="E4" s="5"/>
      <c r="F4" s="5"/>
      <c r="G4" s="5"/>
      <c r="H4" s="70">
        <f>+E70</f>
        <v>90664759.477216125</v>
      </c>
      <c r="I4" s="71" t="s">
        <v>51</v>
      </c>
      <c r="J4" s="5"/>
      <c r="K4" s="72" t="s">
        <v>52</v>
      </c>
      <c r="L4" s="73">
        <v>1</v>
      </c>
      <c r="M4" s="5"/>
      <c r="N4" s="74"/>
      <c r="O4" s="5"/>
      <c r="P4" s="5"/>
      <c r="Q4" s="5"/>
      <c r="R4" s="5"/>
      <c r="S4" s="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</row>
    <row r="5" spans="1:57" s="52" customFormat="1" ht="15" customHeight="1" thickBot="1" x14ac:dyDescent="0.25">
      <c r="A5" s="7" t="s">
        <v>53</v>
      </c>
      <c r="B5" s="8">
        <v>44834</v>
      </c>
      <c r="C5" s="5"/>
      <c r="D5" s="5"/>
      <c r="E5" s="5"/>
      <c r="F5" s="5"/>
      <c r="G5" s="5"/>
      <c r="H5" s="75">
        <f>(H4*L4/H3-1)*L3/(B3-B4)</f>
        <v>3.4090229600826166E-2</v>
      </c>
      <c r="I5" s="76" t="s">
        <v>54</v>
      </c>
      <c r="J5" s="5"/>
      <c r="K5" s="5"/>
      <c r="L5" s="5"/>
      <c r="M5" s="5"/>
      <c r="N5" s="74"/>
      <c r="O5" s="5"/>
      <c r="P5" s="5"/>
      <c r="Q5"/>
      <c r="R5"/>
      <c r="S5"/>
      <c r="T5"/>
      <c r="U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</row>
    <row r="6" spans="1:57" s="52" customFormat="1" ht="15" customHeight="1" x14ac:dyDescent="0.2">
      <c r="A6" s="7" t="s">
        <v>55</v>
      </c>
      <c r="B6" s="8">
        <v>45029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4"/>
      <c r="O6" s="5"/>
      <c r="P6" s="5"/>
      <c r="Q6"/>
      <c r="R6"/>
      <c r="S6"/>
      <c r="T6"/>
      <c r="U6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</row>
    <row r="7" spans="1:57" s="52" customFormat="1" ht="15" customHeight="1" x14ac:dyDescent="0.2">
      <c r="A7" s="16" t="s">
        <v>0</v>
      </c>
      <c r="B7" s="1"/>
      <c r="C7" s="1"/>
      <c r="D7" s="1"/>
      <c r="E7" s="1"/>
      <c r="F7" s="12"/>
      <c r="G7" s="22"/>
      <c r="H7" s="16"/>
      <c r="I7" s="1"/>
      <c r="J7" s="1"/>
      <c r="K7" s="1"/>
      <c r="L7" s="1"/>
      <c r="M7" s="7"/>
      <c r="N7" s="7"/>
      <c r="O7" s="7"/>
      <c r="P7" s="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57" s="52" customFormat="1" ht="15" customHeight="1" x14ac:dyDescent="0.2">
      <c r="A8" s="1"/>
      <c r="B8" s="147" t="s">
        <v>5</v>
      </c>
      <c r="C8" s="148"/>
      <c r="D8" s="148"/>
      <c r="E8" s="149"/>
      <c r="F8" s="7"/>
      <c r="G8" s="23"/>
      <c r="H8" s="1"/>
      <c r="I8" s="147"/>
      <c r="J8" s="148"/>
      <c r="K8" s="148"/>
      <c r="L8" s="149"/>
      <c r="M8" s="7"/>
      <c r="N8" s="7"/>
      <c r="O8" s="7"/>
      <c r="P8" s="7"/>
      <c r="Q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57" s="52" customFormat="1" ht="15" customHeight="1" x14ac:dyDescent="0.2">
      <c r="A9" s="15" t="s">
        <v>1</v>
      </c>
      <c r="B9" s="15" t="s">
        <v>2</v>
      </c>
      <c r="C9" s="15" t="s">
        <v>3</v>
      </c>
      <c r="D9" s="15" t="s">
        <v>4</v>
      </c>
      <c r="E9" s="34" t="s">
        <v>15</v>
      </c>
      <c r="F9" s="18"/>
      <c r="G9" s="23"/>
      <c r="H9" s="15"/>
      <c r="I9" s="15"/>
      <c r="J9" s="15"/>
      <c r="K9" s="15"/>
      <c r="L9" s="15"/>
      <c r="M9" s="1"/>
      <c r="N9" s="7"/>
      <c r="O9" s="7"/>
      <c r="P9" s="7"/>
      <c r="Q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57" s="52" customFormat="1" ht="15" customHeight="1" x14ac:dyDescent="0.2">
      <c r="A10" s="7" t="s">
        <v>294</v>
      </c>
      <c r="B10" s="10">
        <v>44756</v>
      </c>
      <c r="C10" s="10">
        <v>45029</v>
      </c>
      <c r="D10" s="77">
        <v>9808000</v>
      </c>
      <c r="E10" s="78">
        <v>9891578.8699999992</v>
      </c>
      <c r="F10" s="79"/>
      <c r="G10" s="80"/>
      <c r="H10" s="7"/>
      <c r="I10" s="10"/>
      <c r="J10" s="10"/>
      <c r="K10" s="79"/>
      <c r="L10" s="79"/>
      <c r="M10" s="1"/>
      <c r="N10" s="7"/>
      <c r="O10" s="7"/>
      <c r="P10" s="7"/>
      <c r="Q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57" s="52" customFormat="1" ht="15" customHeight="1" x14ac:dyDescent="0.2">
      <c r="A11" s="7" t="s">
        <v>295</v>
      </c>
      <c r="B11" s="10">
        <v>44756</v>
      </c>
      <c r="C11" s="10">
        <v>45029</v>
      </c>
      <c r="D11" s="77">
        <v>8686000</v>
      </c>
      <c r="E11" s="78">
        <v>8754205.1199999992</v>
      </c>
      <c r="F11" s="79"/>
      <c r="G11" s="80"/>
      <c r="H11" s="7"/>
      <c r="I11" s="10"/>
      <c r="J11" s="10"/>
      <c r="K11" s="79"/>
      <c r="L11" s="79"/>
      <c r="M11" s="1"/>
      <c r="N11" s="7"/>
      <c r="O11" s="7"/>
      <c r="P11" s="7"/>
      <c r="Q11"/>
      <c r="R11"/>
      <c r="S11"/>
      <c r="T11" s="56"/>
      <c r="U11" s="56"/>
      <c r="V11"/>
      <c r="W11" s="129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57" s="52" customFormat="1" ht="15" customHeight="1" x14ac:dyDescent="0.2">
      <c r="A12" s="7" t="s">
        <v>296</v>
      </c>
      <c r="B12" s="10">
        <v>44756</v>
      </c>
      <c r="C12" s="10">
        <v>45029</v>
      </c>
      <c r="D12" s="77">
        <v>36846000</v>
      </c>
      <c r="E12" s="78">
        <v>37146835.640000001</v>
      </c>
      <c r="F12" s="79"/>
      <c r="G12" s="80"/>
      <c r="H12" s="7"/>
      <c r="I12" s="10"/>
      <c r="J12" s="10"/>
      <c r="K12" s="79"/>
      <c r="L12" s="79"/>
      <c r="M12" s="1"/>
      <c r="N12" s="7"/>
      <c r="O12" s="7"/>
      <c r="P12" s="7"/>
      <c r="Q12"/>
      <c r="R12"/>
      <c r="S12"/>
      <c r="T12" s="56"/>
      <c r="U12" s="56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57" s="52" customFormat="1" ht="15" customHeight="1" x14ac:dyDescent="0.2">
      <c r="A13" s="7" t="s">
        <v>297</v>
      </c>
      <c r="B13" s="10">
        <v>44756</v>
      </c>
      <c r="C13" s="10">
        <v>45029</v>
      </c>
      <c r="D13" s="77">
        <v>10469000</v>
      </c>
      <c r="E13" s="78">
        <v>10554048.66</v>
      </c>
      <c r="F13" s="79"/>
      <c r="G13" s="80"/>
      <c r="H13" s="121" t="s">
        <v>314</v>
      </c>
      <c r="I13" s="122"/>
      <c r="J13"/>
      <c r="K13"/>
      <c r="L13"/>
      <c r="M13"/>
      <c r="N13"/>
      <c r="O13" s="7"/>
      <c r="P13" s="7"/>
      <c r="Q13"/>
      <c r="R13"/>
      <c r="S13"/>
      <c r="T13" s="56"/>
      <c r="U13" s="56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57" s="52" customFormat="1" ht="15" customHeight="1" x14ac:dyDescent="0.2">
      <c r="A14" s="7" t="s">
        <v>298</v>
      </c>
      <c r="B14" s="10">
        <v>44756</v>
      </c>
      <c r="C14" s="10">
        <v>45029</v>
      </c>
      <c r="D14" s="77">
        <v>1756000</v>
      </c>
      <c r="E14" s="78">
        <v>1770393.05</v>
      </c>
      <c r="F14" s="79"/>
      <c r="G14" s="80"/>
      <c r="H14" s="123" t="s">
        <v>315</v>
      </c>
      <c r="I14" s="124" t="s">
        <v>316</v>
      </c>
      <c r="J14" s="124" t="s">
        <v>317</v>
      </c>
      <c r="K14" s="124" t="s">
        <v>318</v>
      </c>
      <c r="L14" s="124" t="s">
        <v>319</v>
      </c>
      <c r="M14" s="123" t="s">
        <v>320</v>
      </c>
      <c r="N14" s="125" t="s">
        <v>321</v>
      </c>
      <c r="O14" s="7"/>
      <c r="P14" s="7"/>
      <c r="Q14"/>
      <c r="R14"/>
      <c r="S14"/>
      <c r="T14" s="56"/>
      <c r="U14" s="56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57" s="52" customFormat="1" ht="15" customHeight="1" x14ac:dyDescent="0.2">
      <c r="A15" s="7" t="s">
        <v>299</v>
      </c>
      <c r="B15" s="10">
        <v>44756</v>
      </c>
      <c r="C15" s="10">
        <v>45029</v>
      </c>
      <c r="D15" s="77">
        <v>483000</v>
      </c>
      <c r="E15" s="78">
        <v>486944.61</v>
      </c>
      <c r="F15" s="79"/>
      <c r="G15" s="80"/>
      <c r="H15" s="126">
        <f>H4</f>
        <v>90664759.477216125</v>
      </c>
      <c r="I15" s="127">
        <f>D20+D32</f>
        <v>13172626.32</v>
      </c>
      <c r="J15" s="127">
        <f>D35</f>
        <v>10151941.543735478</v>
      </c>
      <c r="K15" s="127">
        <f>D19</f>
        <v>0</v>
      </c>
      <c r="L15" s="127">
        <f>E63</f>
        <v>87568.82</v>
      </c>
      <c r="M15" s="126">
        <v>0</v>
      </c>
      <c r="N15" s="128">
        <f>D33</f>
        <v>0</v>
      </c>
      <c r="O15" s="7"/>
      <c r="P15" s="7"/>
      <c r="Q15"/>
      <c r="R15"/>
      <c r="S15"/>
      <c r="T15" s="56"/>
      <c r="U15" s="5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57" s="52" customFormat="1" ht="15" customHeight="1" x14ac:dyDescent="0.2">
      <c r="A16" s="7" t="s">
        <v>300</v>
      </c>
      <c r="B16" s="10">
        <v>44831</v>
      </c>
      <c r="C16" s="81" t="s">
        <v>96</v>
      </c>
      <c r="D16" s="77">
        <v>1883061.82</v>
      </c>
      <c r="E16" s="78">
        <v>1883457.29</v>
      </c>
      <c r="F16" s="79"/>
      <c r="G16" s="80"/>
      <c r="H16" s="7"/>
      <c r="I16" s="10"/>
      <c r="J16" s="10"/>
      <c r="K16" s="79"/>
      <c r="L16" s="79"/>
      <c r="M16" s="1"/>
      <c r="N16" s="7"/>
      <c r="O16" s="7"/>
      <c r="P16" s="7"/>
      <c r="Q16"/>
      <c r="R16"/>
      <c r="S16"/>
      <c r="T16" s="56"/>
      <c r="U16" s="5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52" customFormat="1" ht="15" customHeight="1" x14ac:dyDescent="0.2">
      <c r="A17" s="7" t="s">
        <v>301</v>
      </c>
      <c r="B17" s="10">
        <v>44795</v>
      </c>
      <c r="C17" s="81" t="s">
        <v>96</v>
      </c>
      <c r="D17" s="77">
        <v>441325.34</v>
      </c>
      <c r="E17" s="78">
        <v>441701.48</v>
      </c>
      <c r="F17" s="79"/>
      <c r="G17" s="80"/>
      <c r="H17" s="7"/>
      <c r="I17" s="10"/>
      <c r="J17" s="10"/>
      <c r="K17" s="79"/>
      <c r="L17" s="79"/>
      <c r="M17" s="1"/>
      <c r="N17" s="7"/>
      <c r="O17" s="7"/>
      <c r="P17" s="7"/>
      <c r="Q17"/>
      <c r="R17"/>
      <c r="S17"/>
      <c r="T17" s="56"/>
      <c r="U17" s="56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52" customFormat="1" ht="15" customHeight="1" x14ac:dyDescent="0.2">
      <c r="A18" s="7" t="s">
        <v>302</v>
      </c>
      <c r="B18" s="10">
        <v>44756</v>
      </c>
      <c r="C18" s="10">
        <v>44847</v>
      </c>
      <c r="D18" s="77">
        <v>6548269.1699999999</v>
      </c>
      <c r="E18" s="78">
        <v>6605489.04</v>
      </c>
      <c r="F18" s="79"/>
      <c r="G18" s="80"/>
      <c r="H18" s="7"/>
      <c r="I18" s="10"/>
      <c r="J18" s="10"/>
      <c r="K18" s="79"/>
      <c r="L18" s="79"/>
      <c r="M18" s="1"/>
      <c r="N18" s="7"/>
      <c r="O18" s="7"/>
      <c r="P18" s="7"/>
      <c r="Q18"/>
      <c r="R18"/>
      <c r="S18"/>
      <c r="T18" s="56"/>
      <c r="U18" s="56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52" customFormat="1" ht="15" customHeight="1" x14ac:dyDescent="0.2">
      <c r="A19" s="7" t="s">
        <v>104</v>
      </c>
      <c r="B19" s="10">
        <v>44834</v>
      </c>
      <c r="C19" s="10">
        <v>44834</v>
      </c>
      <c r="D19" s="77">
        <v>0</v>
      </c>
      <c r="E19" s="78">
        <v>0</v>
      </c>
      <c r="F19" s="79"/>
      <c r="G19" s="8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56"/>
      <c r="U19" s="56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s="52" customFormat="1" ht="15" customHeight="1" x14ac:dyDescent="0.2">
      <c r="A20" s="7" t="s">
        <v>105</v>
      </c>
      <c r="B20" s="82">
        <v>44834</v>
      </c>
      <c r="C20" s="10">
        <v>44834</v>
      </c>
      <c r="D20" s="77">
        <v>13085057.5</v>
      </c>
      <c r="E20" s="77">
        <v>13085057.5</v>
      </c>
      <c r="F20" s="79"/>
      <c r="G20" s="2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56"/>
      <c r="U20" s="56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52" customFormat="1" ht="15" customHeight="1" x14ac:dyDescent="0.2">
      <c r="A21" s="7"/>
      <c r="B21" s="7"/>
      <c r="C21" s="7"/>
      <c r="D21" s="7"/>
      <c r="E21" s="79"/>
      <c r="F21" s="79"/>
      <c r="G21" s="2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56"/>
      <c r="U21" s="56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52" customFormat="1" ht="15" customHeight="1" x14ac:dyDescent="0.2">
      <c r="A22" s="7" t="str">
        <f>"MMF Unpaid Int Due to "&amp;MONTH($B$3)&amp;"/"&amp;DAY($B$3)</f>
        <v>MMF Unpaid Int Due to 9/30</v>
      </c>
      <c r="B22" s="7"/>
      <c r="C22" s="7" t="s">
        <v>106</v>
      </c>
      <c r="D22" s="83">
        <v>23026.92</v>
      </c>
      <c r="E22" s="84">
        <v>23026.92</v>
      </c>
      <c r="F22" s="79"/>
      <c r="G22" s="23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56"/>
      <c r="U22" s="56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52" customFormat="1" ht="15" customHeight="1" x14ac:dyDescent="0.2">
      <c r="A23" s="7" t="str">
        <f>"MMF Unpaid Int Due to "&amp;MONTH($B$3)&amp;"/"&amp;DAY($B$3)</f>
        <v>MMF Unpaid Int Due to 9/30</v>
      </c>
      <c r="B23" s="7"/>
      <c r="C23" s="7" t="s">
        <v>107</v>
      </c>
      <c r="D23" s="83">
        <v>15.34</v>
      </c>
      <c r="E23" s="84">
        <v>15.34</v>
      </c>
      <c r="F23" s="79"/>
      <c r="G23" s="23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56"/>
      <c r="U23" s="56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s="52" customFormat="1" ht="15" customHeight="1" x14ac:dyDescent="0.2">
      <c r="A24" s="7" t="s">
        <v>108</v>
      </c>
      <c r="B24" s="7"/>
      <c r="C24" s="7" t="s">
        <v>108</v>
      </c>
      <c r="D24" s="83">
        <v>0</v>
      </c>
      <c r="E24" s="84">
        <v>0</v>
      </c>
      <c r="F24" s="79"/>
      <c r="G24" s="2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56"/>
      <c r="U24" s="56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52" customFormat="1" ht="15" customHeight="1" x14ac:dyDescent="0.2">
      <c r="A25" s="7" t="str">
        <f>"MMF Unpaid Int Due to "&amp;MONTH($B$3)&amp;"/"&amp;DAY($B$3)</f>
        <v>MMF Unpaid Int Due to 9/30</v>
      </c>
      <c r="B25" s="7"/>
      <c r="C25" s="7" t="s">
        <v>109</v>
      </c>
      <c r="D25" s="83">
        <v>21897.21</v>
      </c>
      <c r="E25" s="84">
        <v>21897.21</v>
      </c>
      <c r="F25" s="79"/>
      <c r="G25" s="2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56"/>
      <c r="U25" s="56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52" customFormat="1" ht="15" customHeight="1" x14ac:dyDescent="0.2">
      <c r="A26" s="13" t="str">
        <f>"MMF Unpaid Int Due to "&amp;MONTH($B$3)&amp;"/"&amp;DAY($B$3)</f>
        <v>MMF Unpaid Int Due to 9/30</v>
      </c>
      <c r="B26" s="13"/>
      <c r="C26" s="13" t="s">
        <v>110</v>
      </c>
      <c r="D26" s="85">
        <v>108.75</v>
      </c>
      <c r="E26" s="86">
        <v>108.75</v>
      </c>
      <c r="F26" s="79"/>
      <c r="G26" s="23"/>
      <c r="H26" s="13"/>
      <c r="I26" s="7"/>
      <c r="J26" s="7"/>
      <c r="K26" s="7"/>
      <c r="L26" s="87"/>
      <c r="M26" s="7"/>
      <c r="N26" s="7"/>
      <c r="O26" s="7"/>
      <c r="P26" s="7"/>
      <c r="Q26" s="7"/>
      <c r="R26" s="7"/>
      <c r="S26" s="25"/>
      <c r="T26" s="56"/>
      <c r="U26" s="5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s="52" customFormat="1" ht="15" customHeight="1" x14ac:dyDescent="0.2">
      <c r="A27" s="9" t="s">
        <v>111</v>
      </c>
      <c r="B27" s="9"/>
      <c r="C27" s="9"/>
      <c r="D27" s="9"/>
      <c r="E27" s="88">
        <f>SUM(E10:E26)</f>
        <v>90664759.480000004</v>
      </c>
      <c r="F27" s="88"/>
      <c r="G27" s="89"/>
      <c r="H27" s="9"/>
      <c r="I27" s="9"/>
      <c r="J27" s="9"/>
      <c r="K27" s="9"/>
      <c r="L27" s="88"/>
      <c r="M27" s="9"/>
      <c r="N27" s="9"/>
      <c r="O27" s="7"/>
      <c r="P27" s="7"/>
      <c r="Q27" s="7"/>
      <c r="R27" s="7"/>
      <c r="S27" s="25"/>
      <c r="T27" s="56"/>
      <c r="U27" s="56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52" customFormat="1" ht="15" customHeight="1" x14ac:dyDescent="0.2">
      <c r="A28" s="9"/>
      <c r="B28" s="9"/>
      <c r="C28" s="9"/>
      <c r="D28" s="9"/>
      <c r="E28" s="88"/>
      <c r="F28" s="88"/>
      <c r="G28" s="89"/>
      <c r="H28" s="9"/>
      <c r="I28" s="9"/>
      <c r="J28" s="9"/>
      <c r="K28" s="9"/>
      <c r="L28" s="88"/>
      <c r="M28" s="9"/>
      <c r="N28" s="9"/>
      <c r="O28" s="7"/>
      <c r="P28" s="7"/>
      <c r="Q28" s="7"/>
      <c r="R28" s="7"/>
      <c r="S28" s="25"/>
      <c r="T28" s="56"/>
      <c r="U28" s="56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52" customFormat="1" ht="15" customHeight="1" x14ac:dyDescent="0.2">
      <c r="A29" s="9"/>
      <c r="B29" s="147" t="s">
        <v>112</v>
      </c>
      <c r="C29" s="148"/>
      <c r="D29" s="148"/>
      <c r="E29" s="149"/>
      <c r="F29" s="88"/>
      <c r="G29" s="89"/>
      <c r="H29" s="9"/>
      <c r="I29" s="9"/>
      <c r="J29" s="9"/>
      <c r="K29" s="9"/>
      <c r="L29" s="88"/>
      <c r="M29" s="9"/>
      <c r="N29" s="9"/>
      <c r="O29" s="7"/>
      <c r="P29" s="7"/>
      <c r="Q29" s="7"/>
      <c r="R29" s="7"/>
      <c r="S29" s="25"/>
      <c r="T29" s="56"/>
      <c r="U29" s="56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52" customFormat="1" ht="15" customHeight="1" x14ac:dyDescent="0.2">
      <c r="A30" s="15" t="s">
        <v>1</v>
      </c>
      <c r="B30" s="15" t="s">
        <v>2</v>
      </c>
      <c r="C30" s="15" t="s">
        <v>3</v>
      </c>
      <c r="D30" s="15" t="s">
        <v>12</v>
      </c>
      <c r="E30" s="15" t="s">
        <v>113</v>
      </c>
      <c r="F30" s="1"/>
      <c r="G30" s="23"/>
      <c r="H30" s="1"/>
      <c r="I30" s="1"/>
      <c r="J30" s="1"/>
      <c r="K30" s="1"/>
      <c r="L30" s="1"/>
      <c r="M30" s="7"/>
      <c r="N30" s="7"/>
      <c r="O30" s="7"/>
      <c r="P30" s="7"/>
      <c r="Q30" s="7"/>
      <c r="R30" s="7"/>
      <c r="S30" s="25"/>
      <c r="T30" s="56"/>
      <c r="U30" s="56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s="52" customFormat="1" ht="15" customHeight="1" x14ac:dyDescent="0.2">
      <c r="A31" s="7" t="s">
        <v>114</v>
      </c>
      <c r="B31" s="1"/>
      <c r="C31" s="10">
        <f>$B$3</f>
        <v>44834</v>
      </c>
      <c r="D31" s="77">
        <v>0</v>
      </c>
      <c r="E31" s="77">
        <v>0</v>
      </c>
      <c r="F31" s="1"/>
      <c r="G31" s="23"/>
      <c r="H31" s="31"/>
      <c r="I31" s="1"/>
      <c r="J31" s="1"/>
      <c r="K31" s="1"/>
      <c r="L31" s="1"/>
      <c r="M31" s="7"/>
      <c r="N31" s="7"/>
      <c r="O31" s="7"/>
      <c r="P31" s="7"/>
      <c r="Q31" s="7"/>
      <c r="R31" s="7"/>
      <c r="S31" s="25"/>
      <c r="T31" s="56"/>
      <c r="U31" s="56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s="52" customFormat="1" ht="15" customHeight="1" x14ac:dyDescent="0.2">
      <c r="A32" s="7" t="s">
        <v>115</v>
      </c>
      <c r="B32" s="1"/>
      <c r="C32" s="10">
        <f>$B$3</f>
        <v>44834</v>
      </c>
      <c r="D32" s="77">
        <v>87568.82</v>
      </c>
      <c r="E32" s="77">
        <v>87568.82</v>
      </c>
      <c r="F32" s="1"/>
      <c r="G32" s="23"/>
      <c r="H32" s="31"/>
      <c r="I32" s="1"/>
      <c r="J32" s="1"/>
      <c r="K32" s="1"/>
      <c r="L32" s="1"/>
      <c r="M32" s="7"/>
      <c r="N32" s="7"/>
      <c r="O32" s="7"/>
      <c r="P32" s="7"/>
      <c r="Q32" s="7"/>
      <c r="R32" s="7"/>
      <c r="S32" s="25"/>
      <c r="T32" s="56"/>
      <c r="U32" s="56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s="52" customFormat="1" ht="15" customHeight="1" x14ac:dyDescent="0.2">
      <c r="A33" s="7" t="s">
        <v>116</v>
      </c>
      <c r="B33" s="1"/>
      <c r="C33" s="10">
        <f>$B$3</f>
        <v>44834</v>
      </c>
      <c r="D33" s="77">
        <v>0</v>
      </c>
      <c r="E33" s="77">
        <v>0</v>
      </c>
      <c r="F33" s="1"/>
      <c r="G33" s="23"/>
      <c r="H33" s="31"/>
      <c r="I33" s="1"/>
      <c r="J33" s="1"/>
      <c r="K33" s="1"/>
      <c r="L33" s="1"/>
      <c r="M33" s="7"/>
      <c r="N33" s="7"/>
      <c r="O33" s="7"/>
      <c r="P33" s="7"/>
      <c r="Q33" s="7"/>
      <c r="R33" s="7"/>
      <c r="S33" s="25"/>
      <c r="T33" s="56"/>
      <c r="U33" s="56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s="52" customFormat="1" ht="15" customHeight="1" x14ac:dyDescent="0.2">
      <c r="A34" s="7" t="s">
        <v>117</v>
      </c>
      <c r="B34" s="1"/>
      <c r="C34" s="10">
        <f>$B$3</f>
        <v>44834</v>
      </c>
      <c r="D34" s="77">
        <v>-4.8193544353125617E-3</v>
      </c>
      <c r="E34" s="77">
        <v>-4.8193544353125617E-3</v>
      </c>
      <c r="F34" s="1"/>
      <c r="G34" s="23"/>
      <c r="H34" s="31"/>
      <c r="I34" s="1"/>
      <c r="J34" s="1"/>
      <c r="K34" s="1"/>
      <c r="L34" s="1"/>
      <c r="M34" s="7"/>
      <c r="N34" s="7"/>
      <c r="O34" s="7"/>
      <c r="P34" s="7"/>
      <c r="Q34" s="7"/>
      <c r="R34" s="7"/>
      <c r="S34" s="25"/>
      <c r="T34" s="56"/>
      <c r="U34" s="56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s="52" customFormat="1" ht="15" customHeight="1" x14ac:dyDescent="0.2">
      <c r="A35" s="7" t="s">
        <v>118</v>
      </c>
      <c r="B35" s="1"/>
      <c r="C35" s="10">
        <f>$B$3</f>
        <v>44834</v>
      </c>
      <c r="D35" s="77">
        <v>10151941.543735478</v>
      </c>
      <c r="E35" s="77">
        <v>10151941.543735478</v>
      </c>
      <c r="F35" s="1"/>
      <c r="G35" s="23"/>
      <c r="H35" s="31"/>
      <c r="I35" s="1"/>
      <c r="J35" s="1"/>
      <c r="K35" s="1"/>
      <c r="L35" s="1"/>
      <c r="M35" s="7"/>
      <c r="N35" s="7"/>
      <c r="O35" s="7"/>
      <c r="P35" s="7"/>
      <c r="Q35" s="7"/>
      <c r="R35" s="7"/>
      <c r="S35" s="25"/>
      <c r="T35" s="56"/>
      <c r="U35" s="56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s="52" customFormat="1" ht="15" customHeight="1" x14ac:dyDescent="0.2">
      <c r="A36" s="9" t="s">
        <v>13</v>
      </c>
      <c r="B36" s="9"/>
      <c r="C36" s="9"/>
      <c r="D36" s="9"/>
      <c r="E36" s="88">
        <f>SUM(E31:E35)</f>
        <v>10239510.358916124</v>
      </c>
      <c r="F36" s="79"/>
      <c r="G36" s="23"/>
      <c r="H36" s="7"/>
      <c r="I36" s="7"/>
      <c r="J36" s="7"/>
      <c r="K36" s="7"/>
      <c r="L36" s="90"/>
      <c r="M36" s="7"/>
      <c r="N36" s="7"/>
      <c r="O36" s="7"/>
      <c r="P36" s="7"/>
      <c r="Q36" s="7"/>
      <c r="R36" s="7"/>
      <c r="S36" s="7"/>
      <c r="T36" s="56"/>
      <c r="U36" s="5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s="52" customFormat="1" ht="15" customHeight="1" thickBot="1" x14ac:dyDescent="0.25">
      <c r="A37" s="9"/>
      <c r="B37" s="9"/>
      <c r="C37" s="9"/>
      <c r="D37" s="9"/>
      <c r="E37" s="88"/>
      <c r="F37" s="79"/>
      <c r="G37" s="23"/>
      <c r="H37" s="7"/>
      <c r="I37" s="7"/>
      <c r="J37" s="7"/>
      <c r="K37" s="7"/>
      <c r="L37" s="90"/>
      <c r="M37" s="7"/>
      <c r="N37" s="7"/>
      <c r="O37" s="7"/>
      <c r="P37" s="7"/>
      <c r="Q37" s="7"/>
      <c r="R37" s="7"/>
      <c r="S37" s="7"/>
      <c r="T37" s="56"/>
      <c r="U37" s="56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s="52" customFormat="1" ht="15" customHeight="1" thickBot="1" x14ac:dyDescent="0.25">
      <c r="A38" s="9" t="s">
        <v>119</v>
      </c>
      <c r="B38" s="9"/>
      <c r="C38" s="9"/>
      <c r="D38" s="9"/>
      <c r="E38" s="91">
        <f>E27+E36</f>
        <v>100904269.83891612</v>
      </c>
      <c r="F38" s="79"/>
      <c r="G38" s="23"/>
      <c r="H38" s="9"/>
      <c r="I38" s="9"/>
      <c r="J38" s="9"/>
      <c r="K38" s="9"/>
      <c r="L38" s="91"/>
      <c r="M38" s="7"/>
      <c r="N38" s="7"/>
      <c r="O38" s="7"/>
      <c r="P38" s="7"/>
      <c r="Q38" s="7"/>
      <c r="R38" s="7"/>
      <c r="S38" s="7"/>
      <c r="T38" s="56"/>
      <c r="U38" s="56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s="52" customFormat="1" ht="15" customHeight="1" thickBot="1" x14ac:dyDescent="0.25">
      <c r="A39" s="26"/>
      <c r="B39" s="26"/>
      <c r="C39" s="26"/>
      <c r="D39" s="26"/>
      <c r="E39" s="92"/>
      <c r="F39" s="93"/>
      <c r="G39" s="29"/>
      <c r="H39" s="30"/>
      <c r="I39" s="30"/>
      <c r="J39" s="30"/>
      <c r="K39" s="30"/>
      <c r="L39" s="94"/>
      <c r="M39" s="30"/>
      <c r="N39" s="30"/>
      <c r="O39" s="30"/>
      <c r="P39" s="30"/>
      <c r="Q39" s="30"/>
      <c r="R39" s="30"/>
      <c r="S39" s="30"/>
      <c r="T39" s="56"/>
      <c r="U39" s="56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s="52" customFormat="1" ht="15" customHeight="1" thickTop="1" x14ac:dyDescent="0.2">
      <c r="A40" s="9"/>
      <c r="B40" s="9"/>
      <c r="C40" s="9"/>
      <c r="D40" s="9"/>
      <c r="E40" s="95"/>
      <c r="F40" s="79"/>
      <c r="G40" s="23"/>
      <c r="H40" s="7"/>
      <c r="I40" s="7"/>
      <c r="J40" s="7"/>
      <c r="K40" s="7"/>
      <c r="L40" s="90"/>
      <c r="M40" s="7"/>
      <c r="N40" s="7"/>
      <c r="O40" s="7"/>
      <c r="P40" s="7"/>
      <c r="Q40" s="7"/>
      <c r="R40" s="7"/>
      <c r="S40" s="7"/>
      <c r="T40" s="56"/>
      <c r="U40" s="56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s="52" customFormat="1" ht="15" customHeight="1" x14ac:dyDescent="0.2">
      <c r="A41" s="16" t="s">
        <v>6</v>
      </c>
      <c r="B41" s="9"/>
      <c r="C41" s="9"/>
      <c r="D41" s="9"/>
      <c r="E41" s="95"/>
      <c r="F41" s="79"/>
      <c r="G41" s="23"/>
      <c r="H41" s="16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56"/>
      <c r="U41" s="56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s="52" customFormat="1" ht="15" customHeight="1" x14ac:dyDescent="0.2">
      <c r="A42" s="9"/>
      <c r="B42" s="9"/>
      <c r="C42" s="9"/>
      <c r="D42" s="9"/>
      <c r="E42" s="95"/>
      <c r="F42" s="79"/>
      <c r="G42" s="23"/>
      <c r="H42" s="9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56"/>
      <c r="U42" s="56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52" customFormat="1" ht="15" customHeight="1" x14ac:dyDescent="0.2">
      <c r="A43" s="15" t="str">
        <f>"Accruals since "&amp;MONTH(B5)&amp;"/"&amp;DAY(B5)</f>
        <v>Accruals since 9/30</v>
      </c>
      <c r="B43" s="13" t="s">
        <v>120</v>
      </c>
      <c r="C43" s="15"/>
      <c r="D43" s="15"/>
      <c r="E43" s="15" t="s">
        <v>12</v>
      </c>
      <c r="F43" s="79"/>
      <c r="G43" s="23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56"/>
      <c r="U43" s="56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s="52" customFormat="1" ht="15" customHeight="1" x14ac:dyDescent="0.2">
      <c r="A44" s="7" t="s">
        <v>11</v>
      </c>
      <c r="B44" s="96">
        <v>1118.75</v>
      </c>
      <c r="C44" s="9"/>
      <c r="D44" s="9"/>
      <c r="E44" s="79">
        <f>+B44*($B$3-$B$5)</f>
        <v>0</v>
      </c>
      <c r="F44" s="79"/>
      <c r="G44" s="23"/>
      <c r="H44" s="7"/>
      <c r="I44" s="7"/>
      <c r="J44" s="1"/>
      <c r="K44" s="7"/>
      <c r="L44" s="97"/>
      <c r="M44" s="7"/>
      <c r="N44" s="7"/>
      <c r="O44" s="7"/>
      <c r="P44" s="7"/>
      <c r="Q44" s="7"/>
      <c r="R44" s="7"/>
      <c r="S44" s="7"/>
      <c r="T44" s="56"/>
      <c r="U44" s="56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s="52" customFormat="1" ht="15" customHeight="1" x14ac:dyDescent="0.2">
      <c r="A45" s="7" t="s">
        <v>37</v>
      </c>
      <c r="B45" s="96">
        <v>0</v>
      </c>
      <c r="C45" s="9"/>
      <c r="D45" s="9"/>
      <c r="E45" s="79">
        <f t="shared" ref="E45:E51" si="0">+B45*($B$3-$B$5)</f>
        <v>0</v>
      </c>
      <c r="F45" s="79"/>
      <c r="G45" s="23"/>
      <c r="H45" s="7"/>
      <c r="I45" s="7"/>
      <c r="J45" s="1"/>
      <c r="K45" s="7"/>
      <c r="L45" s="97"/>
      <c r="M45" s="7"/>
      <c r="N45" s="7"/>
      <c r="O45" s="7"/>
      <c r="P45" s="7"/>
      <c r="Q45" s="7"/>
      <c r="R45" s="7"/>
      <c r="S45" s="7"/>
      <c r="T45" s="56"/>
      <c r="U45" s="56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52" customFormat="1" ht="15" customHeight="1" x14ac:dyDescent="0.2">
      <c r="A46" s="7" t="s">
        <v>38</v>
      </c>
      <c r="B46" s="96">
        <v>0</v>
      </c>
      <c r="C46" s="9"/>
      <c r="D46" s="9"/>
      <c r="E46" s="98">
        <f>+B46</f>
        <v>0</v>
      </c>
      <c r="F46" s="79"/>
      <c r="G46" s="23"/>
      <c r="H46" s="7"/>
      <c r="I46" s="7"/>
      <c r="J46" s="1"/>
      <c r="K46" s="7"/>
      <c r="L46" s="97"/>
      <c r="M46" s="7"/>
      <c r="N46" s="7"/>
      <c r="O46" s="7"/>
      <c r="P46" s="7"/>
      <c r="Q46" s="7"/>
      <c r="R46" s="7"/>
      <c r="S46" s="7"/>
      <c r="T46" s="56"/>
      <c r="U46" s="5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52" customFormat="1" ht="15" customHeight="1" x14ac:dyDescent="0.2">
      <c r="A47" s="7" t="s">
        <v>7</v>
      </c>
      <c r="B47" s="99">
        <v>73.91</v>
      </c>
      <c r="C47" s="9"/>
      <c r="D47" s="9"/>
      <c r="E47" s="79">
        <f t="shared" si="0"/>
        <v>0</v>
      </c>
      <c r="F47" s="79"/>
      <c r="G47" s="23"/>
      <c r="H47" s="7"/>
      <c r="I47" s="90"/>
      <c r="J47" s="31"/>
      <c r="K47" s="97"/>
      <c r="L47" s="100"/>
      <c r="M47" s="101"/>
      <c r="N47" s="7"/>
      <c r="O47" s="7"/>
      <c r="P47" s="7"/>
      <c r="Q47" s="7"/>
      <c r="R47" s="7"/>
      <c r="S47" s="7"/>
      <c r="T47" s="56"/>
      <c r="U47" s="56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s="52" customFormat="1" ht="15" customHeight="1" x14ac:dyDescent="0.2">
      <c r="A48" s="7" t="s">
        <v>9</v>
      </c>
      <c r="B48" s="99">
        <v>22.59</v>
      </c>
      <c r="C48" s="9"/>
      <c r="D48" s="9"/>
      <c r="E48" s="79">
        <f t="shared" si="0"/>
        <v>0</v>
      </c>
      <c r="F48" s="79"/>
      <c r="G48" s="23"/>
      <c r="H48" s="7"/>
      <c r="I48" s="90"/>
      <c r="J48" s="31"/>
      <c r="K48" s="97"/>
      <c r="L48" s="97"/>
      <c r="M48" s="102"/>
      <c r="N48" s="7"/>
      <c r="O48" s="7"/>
      <c r="P48" s="7"/>
      <c r="Q48" s="7"/>
      <c r="R48" s="7"/>
      <c r="S48" s="7"/>
      <c r="T48" s="56"/>
      <c r="U48" s="56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s="52" customFormat="1" ht="15" customHeight="1" x14ac:dyDescent="0.2">
      <c r="A49" s="7" t="s">
        <v>8</v>
      </c>
      <c r="B49" s="99">
        <v>15.39</v>
      </c>
      <c r="C49" s="9"/>
      <c r="D49" s="9"/>
      <c r="E49" s="79">
        <f t="shared" si="0"/>
        <v>0</v>
      </c>
      <c r="F49" s="79"/>
      <c r="G49" s="23"/>
      <c r="H49" s="7"/>
      <c r="I49" s="90"/>
      <c r="J49" s="31"/>
      <c r="K49" s="97"/>
      <c r="L49" s="97"/>
      <c r="M49" s="102"/>
      <c r="N49" s="7"/>
      <c r="O49" s="7"/>
      <c r="P49" s="7"/>
      <c r="Q49" s="7"/>
      <c r="R49" s="7"/>
      <c r="S49" s="7"/>
      <c r="T49" s="56"/>
      <c r="U49" s="56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s="52" customFormat="1" ht="15" customHeight="1" x14ac:dyDescent="0.2">
      <c r="A50" s="7" t="s">
        <v>10</v>
      </c>
      <c r="B50" s="99">
        <v>0.92</v>
      </c>
      <c r="C50" s="9"/>
      <c r="D50" s="9"/>
      <c r="E50" s="79">
        <f t="shared" si="0"/>
        <v>0</v>
      </c>
      <c r="F50" s="79"/>
      <c r="G50" s="23"/>
      <c r="H50" s="7"/>
      <c r="I50" s="90"/>
      <c r="J50" s="31"/>
      <c r="K50" s="97"/>
      <c r="L50" s="97"/>
      <c r="M50" s="103"/>
      <c r="N50" s="7"/>
      <c r="O50" s="7"/>
      <c r="P50" s="7"/>
      <c r="Q50" s="7"/>
      <c r="R50" s="7"/>
      <c r="S50" s="7"/>
      <c r="T50" s="56"/>
      <c r="U50" s="56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s="52" customFormat="1" ht="15" customHeight="1" x14ac:dyDescent="0.2">
      <c r="A51" s="7" t="s">
        <v>121</v>
      </c>
      <c r="B51" s="99">
        <v>1.03</v>
      </c>
      <c r="C51" s="9"/>
      <c r="D51" s="9"/>
      <c r="E51" s="79">
        <f t="shared" si="0"/>
        <v>0</v>
      </c>
      <c r="F51" s="79"/>
      <c r="G51" s="23"/>
      <c r="H51" s="7"/>
      <c r="I51" s="90"/>
      <c r="J51" s="31"/>
      <c r="K51" s="97"/>
      <c r="L51" s="97"/>
      <c r="M51" s="103"/>
      <c r="N51" s="7"/>
      <c r="O51" s="7"/>
      <c r="P51" s="7"/>
      <c r="Q51" s="7"/>
      <c r="R51" s="7"/>
      <c r="S51" s="7"/>
      <c r="T51" s="56"/>
      <c r="U51" s="56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s="52" customFormat="1" ht="15" customHeight="1" x14ac:dyDescent="0.2">
      <c r="A52" s="104" t="str">
        <f>"TOTAL Liabilities Accrued since "&amp;MONTH(B5)&amp;"/"&amp;DAY(B5)</f>
        <v>TOTAL Liabilities Accrued since 9/30</v>
      </c>
      <c r="B52" s="105"/>
      <c r="C52" s="105"/>
      <c r="D52" s="105"/>
      <c r="E52" s="106">
        <f>SUM(E44:E51)</f>
        <v>0</v>
      </c>
      <c r="F52" s="79"/>
      <c r="G52" s="23"/>
      <c r="H52" s="7"/>
      <c r="I52" s="7"/>
      <c r="J52" s="31"/>
      <c r="K52" s="7"/>
      <c r="L52" s="97"/>
      <c r="M52" s="101"/>
      <c r="N52" s="7"/>
      <c r="O52" s="7"/>
      <c r="P52" s="7"/>
      <c r="Q52" s="7"/>
      <c r="R52" s="1"/>
      <c r="S52" s="7"/>
      <c r="T52" s="56"/>
      <c r="U52" s="56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s="52" customFormat="1" ht="15" customHeight="1" x14ac:dyDescent="0.2">
      <c r="A53" s="7"/>
      <c r="B53" s="7"/>
      <c r="C53" s="7"/>
      <c r="D53" s="7"/>
      <c r="E53" s="79"/>
      <c r="F53" s="79"/>
      <c r="G53" s="23"/>
      <c r="H53" s="7"/>
      <c r="I53" s="7"/>
      <c r="J53" s="7"/>
      <c r="K53" s="7"/>
      <c r="L53" s="101"/>
      <c r="M53" s="7"/>
      <c r="N53" s="7"/>
      <c r="O53" s="7"/>
      <c r="P53" s="7"/>
      <c r="Q53" s="7"/>
      <c r="R53" s="1"/>
      <c r="S53" s="7"/>
      <c r="T53" s="56"/>
      <c r="U53" s="56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52" customFormat="1" ht="15" customHeight="1" x14ac:dyDescent="0.2">
      <c r="A54" s="107" t="s">
        <v>122</v>
      </c>
      <c r="B54" s="13"/>
      <c r="C54" s="13"/>
      <c r="D54" s="13"/>
      <c r="E54" s="108" t="s">
        <v>123</v>
      </c>
      <c r="F54" s="79"/>
      <c r="G54" s="23"/>
      <c r="H54" s="7"/>
      <c r="I54" s="90"/>
      <c r="J54" s="7"/>
      <c r="K54" s="7"/>
      <c r="L54" s="7"/>
      <c r="M54" s="7"/>
      <c r="N54" s="7"/>
      <c r="O54" s="7"/>
      <c r="P54" s="7"/>
      <c r="Q54" s="7"/>
      <c r="R54" s="1"/>
      <c r="S54" s="7"/>
      <c r="T54" s="56"/>
      <c r="U54" s="56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s="52" customFormat="1" ht="15" customHeight="1" x14ac:dyDescent="0.2">
      <c r="A55" s="7" t="s">
        <v>11</v>
      </c>
      <c r="B55" s="109">
        <v>0</v>
      </c>
      <c r="C55" s="7"/>
      <c r="D55" s="7"/>
      <c r="E55" s="110">
        <v>87262.5</v>
      </c>
      <c r="F55" s="79"/>
      <c r="G55" s="23"/>
      <c r="H55" s="1"/>
      <c r="I55" s="7"/>
      <c r="J55" s="7"/>
      <c r="K55" s="111"/>
      <c r="L55" s="1"/>
      <c r="M55" s="7"/>
      <c r="N55" s="7"/>
      <c r="O55" s="7"/>
      <c r="P55" s="7"/>
      <c r="Q55" s="7"/>
      <c r="R55" s="1"/>
      <c r="S55" s="7"/>
      <c r="T55" s="56"/>
      <c r="U55" s="56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s="52" customFormat="1" ht="15" customHeight="1" x14ac:dyDescent="0.2">
      <c r="A56" s="7" t="s">
        <v>37</v>
      </c>
      <c r="B56" s="109">
        <v>0</v>
      </c>
      <c r="C56" s="7"/>
      <c r="D56" s="7"/>
      <c r="E56" s="110">
        <v>306.32</v>
      </c>
      <c r="F56" s="79"/>
      <c r="G56" s="23"/>
      <c r="H56" s="1"/>
      <c r="I56" s="7"/>
      <c r="J56" s="7"/>
      <c r="K56" s="111"/>
      <c r="L56" s="1"/>
      <c r="M56" s="7"/>
      <c r="N56" s="7"/>
      <c r="O56" s="7"/>
      <c r="P56" s="7"/>
      <c r="Q56" s="7"/>
      <c r="R56" s="1"/>
      <c r="S56" s="7"/>
      <c r="T56" s="56"/>
      <c r="U56" s="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s="52" customFormat="1" ht="15" customHeight="1" x14ac:dyDescent="0.2">
      <c r="A57" s="7" t="s">
        <v>38</v>
      </c>
      <c r="B57" s="109">
        <v>0</v>
      </c>
      <c r="C57" s="7"/>
      <c r="D57" s="7"/>
      <c r="E57" s="110">
        <v>0</v>
      </c>
      <c r="F57" s="79"/>
      <c r="G57" s="23"/>
      <c r="H57" s="1"/>
      <c r="I57" s="7"/>
      <c r="J57" s="7"/>
      <c r="K57" s="111"/>
      <c r="L57" s="1"/>
      <c r="M57" s="7"/>
      <c r="N57" s="7"/>
      <c r="O57" s="7"/>
      <c r="P57" s="7"/>
      <c r="Q57" s="7"/>
      <c r="R57" s="1"/>
      <c r="S57" s="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s="52" customFormat="1" ht="15" customHeight="1" x14ac:dyDescent="0.2">
      <c r="A58" s="7" t="s">
        <v>7</v>
      </c>
      <c r="B58" s="112">
        <v>0</v>
      </c>
      <c r="C58" s="7"/>
      <c r="D58" s="7"/>
      <c r="E58" s="110">
        <v>0</v>
      </c>
      <c r="F58" s="79"/>
      <c r="G58" s="23"/>
      <c r="H58" s="113"/>
      <c r="I58" s="90"/>
      <c r="J58" s="7"/>
      <c r="K58" s="111"/>
      <c r="L58" s="1"/>
      <c r="M58" s="7"/>
      <c r="N58" s="7"/>
      <c r="O58" s="7"/>
      <c r="P58" s="7"/>
      <c r="Q58" s="7"/>
      <c r="R58" s="1"/>
      <c r="S58" s="7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s="52" customFormat="1" ht="15" customHeight="1" x14ac:dyDescent="0.2">
      <c r="A59" s="7" t="s">
        <v>9</v>
      </c>
      <c r="B59" s="112">
        <v>0</v>
      </c>
      <c r="C59" s="7"/>
      <c r="D59" s="7"/>
      <c r="E59" s="110">
        <v>0</v>
      </c>
      <c r="F59" s="79"/>
      <c r="G59" s="23"/>
      <c r="H59" s="1"/>
      <c r="I59" s="90"/>
      <c r="J59" s="7"/>
      <c r="K59" s="111"/>
      <c r="L59" s="1"/>
      <c r="M59" s="7"/>
      <c r="N59" s="7"/>
      <c r="O59" s="7"/>
      <c r="P59" s="7"/>
      <c r="Q59" s="7"/>
      <c r="R59" s="1"/>
      <c r="S59" s="7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s="52" customFormat="1" ht="15" customHeight="1" x14ac:dyDescent="0.2">
      <c r="A60" s="7" t="s">
        <v>8</v>
      </c>
      <c r="B60" s="112">
        <v>0</v>
      </c>
      <c r="C60" s="7"/>
      <c r="D60" s="7"/>
      <c r="E60" s="110">
        <v>0</v>
      </c>
      <c r="F60" s="79"/>
      <c r="G60" s="23"/>
      <c r="H60" s="7"/>
      <c r="I60" s="90"/>
      <c r="J60" s="7"/>
      <c r="K60" s="111"/>
      <c r="L60" s="1"/>
      <c r="M60" s="7"/>
      <c r="N60" s="7"/>
      <c r="O60" s="7"/>
      <c r="P60" s="7"/>
      <c r="Q60" s="7"/>
      <c r="R60" s="1"/>
      <c r="S60" s="7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s="52" customFormat="1" ht="15" customHeight="1" x14ac:dyDescent="0.2">
      <c r="A61" s="7" t="s">
        <v>10</v>
      </c>
      <c r="B61" s="112">
        <v>0</v>
      </c>
      <c r="C61" s="7"/>
      <c r="D61" s="7"/>
      <c r="E61" s="110">
        <v>0</v>
      </c>
      <c r="F61" s="79"/>
      <c r="G61" s="23"/>
      <c r="H61" s="1"/>
      <c r="I61" s="90"/>
      <c r="J61" s="7"/>
      <c r="K61" s="111"/>
      <c r="L61" s="7"/>
      <c r="M61" s="7"/>
      <c r="N61" s="7"/>
      <c r="O61" s="7"/>
      <c r="P61" s="7"/>
      <c r="Q61" s="7"/>
      <c r="R61" s="1"/>
      <c r="S61" s="7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s="52" customFormat="1" ht="15" customHeight="1" x14ac:dyDescent="0.2">
      <c r="A62" s="7" t="s">
        <v>121</v>
      </c>
      <c r="B62" s="112">
        <v>0</v>
      </c>
      <c r="C62" s="7"/>
      <c r="D62" s="7"/>
      <c r="E62" s="110">
        <v>0</v>
      </c>
      <c r="F62" s="79"/>
      <c r="G62" s="23"/>
      <c r="H62" s="1"/>
      <c r="I62" s="90"/>
      <c r="J62" s="7"/>
      <c r="K62" s="111"/>
      <c r="L62" s="7"/>
      <c r="M62" s="7"/>
      <c r="N62" s="7"/>
      <c r="O62" s="7"/>
      <c r="P62" s="7"/>
      <c r="Q62" s="7"/>
      <c r="R62" s="1"/>
      <c r="S62" s="7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s="52" customFormat="1" ht="15" customHeight="1" x14ac:dyDescent="0.2">
      <c r="A63" s="104" t="str">
        <f>"TOTAL Liabilities Accrued as of "&amp;MONTH(B5)&amp;"/"&amp;DAY(B5)</f>
        <v>TOTAL Liabilities Accrued as of 9/30</v>
      </c>
      <c r="B63" s="105"/>
      <c r="C63" s="105"/>
      <c r="D63" s="105"/>
      <c r="E63" s="106">
        <f>SUM(E55:E62)</f>
        <v>87568.82</v>
      </c>
      <c r="F63" s="88"/>
      <c r="G63" s="23"/>
      <c r="H63" s="1"/>
      <c r="I63" s="1"/>
      <c r="J63" s="31"/>
      <c r="K63" s="7"/>
      <c r="L63" s="7"/>
      <c r="M63" s="7"/>
      <c r="N63" s="7"/>
      <c r="O63" s="7"/>
      <c r="P63" s="7"/>
      <c r="Q63" s="7"/>
      <c r="R63" s="7"/>
      <c r="S63" s="7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s="52" customFormat="1" ht="15" customHeight="1" x14ac:dyDescent="0.2">
      <c r="A64" s="9"/>
      <c r="B64" s="7"/>
      <c r="C64" s="7"/>
      <c r="D64" s="7"/>
      <c r="E64" s="88"/>
      <c r="F64" s="88"/>
      <c r="G64" s="23"/>
      <c r="H64" s="1"/>
      <c r="I64" s="1"/>
      <c r="J64" s="31"/>
      <c r="K64" s="7"/>
      <c r="L64" s="7"/>
      <c r="M64" s="7"/>
      <c r="N64" s="7"/>
      <c r="O64" s="7"/>
      <c r="P64" s="7"/>
      <c r="Q64" s="7"/>
      <c r="R64" s="7"/>
      <c r="S64" s="7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s="52" customFormat="1" ht="15" customHeight="1" x14ac:dyDescent="0.2">
      <c r="A65" s="7" t="s">
        <v>124</v>
      </c>
      <c r="B65" s="7"/>
      <c r="C65" s="7"/>
      <c r="D65" s="7"/>
      <c r="E65" s="114">
        <v>10151941.491699999</v>
      </c>
      <c r="F65" s="79"/>
      <c r="G65" s="23"/>
      <c r="H65" s="1"/>
      <c r="I65" s="1"/>
      <c r="J65" s="1"/>
      <c r="K65" s="7"/>
      <c r="L65" s="7"/>
      <c r="M65" s="7"/>
      <c r="N65" s="7"/>
      <c r="O65" s="7"/>
      <c r="P65" s="7"/>
      <c r="Q65" s="7"/>
      <c r="R65" s="7"/>
      <c r="S65" s="7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s="52" customFormat="1" ht="15" customHeight="1" x14ac:dyDescent="0.2">
      <c r="A66" s="7" t="s">
        <v>125</v>
      </c>
      <c r="B66" s="7"/>
      <c r="C66" s="7"/>
      <c r="D66" s="7"/>
      <c r="E66" s="115">
        <v>0.05</v>
      </c>
      <c r="F66" s="79"/>
      <c r="G66" s="23"/>
      <c r="H66" s="1"/>
      <c r="I66" s="1"/>
      <c r="J66" s="1"/>
      <c r="K66" s="7"/>
      <c r="L66" s="7"/>
      <c r="M66" s="7"/>
      <c r="N66" s="7"/>
      <c r="O66" s="7"/>
      <c r="P66" s="7"/>
      <c r="Q66" s="7"/>
      <c r="R66" s="7"/>
      <c r="S66" s="7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s="52" customFormat="1" ht="15" customHeight="1" x14ac:dyDescent="0.2">
      <c r="A67" s="1"/>
      <c r="B67" s="7"/>
      <c r="C67" s="7"/>
      <c r="D67" s="7"/>
      <c r="E67" s="79"/>
      <c r="F67" s="79"/>
      <c r="G67" s="23"/>
      <c r="H67" s="1"/>
      <c r="I67" s="1"/>
      <c r="J67" s="1"/>
      <c r="K67" s="7"/>
      <c r="L67" s="7"/>
      <c r="M67" s="7"/>
      <c r="N67" s="7"/>
      <c r="O67" s="7"/>
      <c r="P67" s="7"/>
      <c r="Q67" s="7"/>
      <c r="R67" s="7"/>
      <c r="S67" s="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s="52" customFormat="1" ht="15" customHeight="1" x14ac:dyDescent="0.2">
      <c r="A68" s="9" t="s">
        <v>126</v>
      </c>
      <c r="B68" s="7"/>
      <c r="C68" s="7"/>
      <c r="D68" s="7"/>
      <c r="E68" s="116">
        <f>E52+E63+E65+E66</f>
        <v>10239510.3617</v>
      </c>
      <c r="F68" s="79"/>
      <c r="G68" s="23"/>
      <c r="H68" s="9"/>
      <c r="I68" s="7"/>
      <c r="J68" s="7"/>
      <c r="K68" s="7"/>
      <c r="L68" s="88"/>
      <c r="M68" s="7"/>
      <c r="N68" s="7"/>
      <c r="O68" s="7"/>
      <c r="P68" s="7"/>
      <c r="Q68" s="7"/>
      <c r="R68" s="7"/>
      <c r="S68" s="7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s="52" customFormat="1" ht="15" customHeight="1" thickBot="1" x14ac:dyDescent="0.25">
      <c r="A69" s="9"/>
      <c r="B69" s="7"/>
      <c r="C69" s="7"/>
      <c r="D69" s="7"/>
      <c r="E69" s="79"/>
      <c r="F69" s="79"/>
      <c r="G69" s="23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s="52" customFormat="1" ht="15" customHeight="1" thickBot="1" x14ac:dyDescent="0.25">
      <c r="A70" s="9" t="s">
        <v>127</v>
      </c>
      <c r="B70" s="7"/>
      <c r="C70" s="7"/>
      <c r="D70" s="7"/>
      <c r="E70" s="91">
        <f>E38-E68</f>
        <v>90664759.477216125</v>
      </c>
      <c r="F70" s="95"/>
      <c r="G70" s="23"/>
      <c r="H70" s="9"/>
      <c r="I70" s="7"/>
      <c r="J70" s="7"/>
      <c r="K70" s="7"/>
      <c r="L70" s="91"/>
      <c r="M70" s="7"/>
      <c r="N70" s="7"/>
      <c r="O70" s="7"/>
      <c r="P70" s="7"/>
      <c r="Q70" s="7"/>
      <c r="R70" s="7"/>
      <c r="S70" s="7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s="52" customFormat="1" ht="15" customHeight="1" x14ac:dyDescent="0.2">
      <c r="A71" s="9"/>
      <c r="B71" s="7"/>
      <c r="C71" s="7"/>
      <c r="D71" s="7"/>
      <c r="E71" s="79"/>
      <c r="F71" s="79"/>
      <c r="G71" s="23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s="52" customFormat="1" ht="15" customHeight="1" x14ac:dyDescent="0.2">
      <c r="A72" s="7"/>
      <c r="B72" s="7"/>
      <c r="C72" s="7"/>
      <c r="D72" s="25"/>
      <c r="E72" s="79"/>
      <c r="F72" s="79"/>
      <c r="G72" s="23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s="52" customFormat="1" ht="15" customHeight="1" x14ac:dyDescent="0.2">
      <c r="A73" s="7"/>
      <c r="B73" s="7"/>
      <c r="C73" s="7"/>
      <c r="D73" s="7"/>
      <c r="E73" s="79"/>
      <c r="F73" s="79"/>
      <c r="G73" s="23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s="52" customFormat="1" ht="15" customHeight="1" x14ac:dyDescent="0.2">
      <c r="A74" s="7"/>
      <c r="B74" s="7"/>
      <c r="C74" s="7"/>
      <c r="D74" s="7"/>
      <c r="E74" s="117"/>
      <c r="F74" s="79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s="52" customFormat="1" ht="15" customHeight="1" x14ac:dyDescent="0.2">
      <c r="A75" s="7"/>
      <c r="B75" s="7"/>
      <c r="C75" s="7"/>
      <c r="D75" s="7"/>
      <c r="E75" s="79"/>
      <c r="F75" s="79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s="52" customFormat="1" ht="15" customHeight="1" x14ac:dyDescent="0.2">
      <c r="A76" s="7"/>
      <c r="B76" s="7"/>
      <c r="C76" s="7"/>
      <c r="D76" s="7"/>
      <c r="E76" s="79"/>
      <c r="F76" s="79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s="52" customFormat="1" ht="15" customHeight="1" x14ac:dyDescent="0.2">
      <c r="A77" s="7"/>
      <c r="B77" s="7"/>
      <c r="C77" s="7"/>
      <c r="D77" s="1"/>
      <c r="E77" s="31"/>
      <c r="F77" s="79"/>
      <c r="G77" s="7"/>
      <c r="H77" s="88"/>
      <c r="I77" s="7"/>
      <c r="J77" s="7"/>
      <c r="K77" s="7"/>
      <c r="L77" s="90"/>
      <c r="M77" s="118"/>
      <c r="N77" s="7"/>
      <c r="O77" s="7"/>
      <c r="P77" s="7"/>
      <c r="Q77" s="7"/>
      <c r="R77" s="7"/>
      <c r="S77" s="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s="52" customFormat="1" ht="15" customHeight="1" x14ac:dyDescent="0.2">
      <c r="A78" s="7"/>
      <c r="B78" s="25"/>
      <c r="C78" s="7"/>
      <c r="D78" s="7"/>
      <c r="E78" s="79"/>
      <c r="F78" s="79"/>
      <c r="G78" s="7"/>
      <c r="H78" s="88"/>
      <c r="I78" s="7"/>
      <c r="J78" s="7"/>
      <c r="K78" s="7"/>
      <c r="L78" s="90"/>
      <c r="M78" s="7"/>
      <c r="N78" s="7"/>
      <c r="O78" s="7"/>
      <c r="P78" s="7"/>
      <c r="Q78" s="7"/>
      <c r="R78" s="7"/>
      <c r="S78" s="7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s="52" customFormat="1" ht="15" customHeight="1" x14ac:dyDescent="0.2">
      <c r="A79" s="7"/>
      <c r="B79" s="25"/>
      <c r="C79" s="7"/>
      <c r="D79" s="7"/>
      <c r="E79" s="79"/>
      <c r="F79" s="79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s="52" customFormat="1" ht="15" customHeight="1" x14ac:dyDescent="0.2">
      <c r="A80" s="7"/>
      <c r="B80" s="25"/>
      <c r="C80" s="7"/>
      <c r="D80" s="7"/>
      <c r="E80" s="79"/>
      <c r="F80" s="79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s="52" customFormat="1" ht="15" customHeight="1" x14ac:dyDescent="0.2">
      <c r="A81" s="7"/>
      <c r="B81" s="25"/>
      <c r="C81" s="7"/>
      <c r="D81" s="7"/>
      <c r="E81" s="79"/>
      <c r="F81" s="79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s="52" customFormat="1" ht="15" customHeight="1" x14ac:dyDescent="0.2">
      <c r="A82" s="33"/>
      <c r="B82" s="25"/>
      <c r="C82" s="7"/>
      <c r="D82" s="7"/>
      <c r="E82" s="79"/>
      <c r="F82" s="79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s="52" customFormat="1" ht="15" customHeight="1" x14ac:dyDescent="0.2">
      <c r="A83" s="7"/>
      <c r="B83" s="25"/>
      <c r="C83" s="7"/>
      <c r="D83" s="7"/>
      <c r="E83" s="79"/>
      <c r="F83" s="79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s="52" customFormat="1" ht="15" customHeight="1" x14ac:dyDescent="0.2">
      <c r="A84" s="7"/>
      <c r="B84" s="25"/>
      <c r="C84" s="7"/>
      <c r="D84" s="7"/>
      <c r="E84" s="79"/>
      <c r="F84" s="79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s="52" customFormat="1" ht="15" customHeight="1" x14ac:dyDescent="0.2">
      <c r="A85" s="7"/>
      <c r="B85" s="25"/>
      <c r="C85" s="7"/>
      <c r="D85" s="7"/>
      <c r="E85" s="79"/>
      <c r="F85" s="79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s="52" customFormat="1" ht="15" customHeight="1" x14ac:dyDescent="0.2">
      <c r="A86" s="7"/>
      <c r="B86" s="25"/>
      <c r="C86" s="7"/>
      <c r="D86" s="7"/>
      <c r="E86" s="79"/>
      <c r="F86" s="79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s="52" customFormat="1" ht="15" customHeight="1" x14ac:dyDescent="0.2">
      <c r="A87" s="7"/>
      <c r="B87" s="25"/>
      <c r="C87" s="7"/>
      <c r="D87" s="7"/>
      <c r="E87" s="79"/>
      <c r="F87" s="79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s="52" customFormat="1" ht="15" customHeight="1" x14ac:dyDescent="0.2">
      <c r="A88" s="7"/>
      <c r="B88" s="25"/>
      <c r="C88" s="7"/>
      <c r="D88" s="7"/>
      <c r="E88" s="79"/>
      <c r="F88" s="79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s="52" customFormat="1" ht="15" customHeight="1" x14ac:dyDescent="0.2">
      <c r="A89" s="7"/>
      <c r="B89" s="25"/>
      <c r="C89" s="7"/>
      <c r="D89" s="7"/>
      <c r="E89" s="79"/>
      <c r="F89" s="79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s="52" customFormat="1" ht="15" customHeight="1" x14ac:dyDescent="0.2">
      <c r="A90" s="7"/>
      <c r="B90" s="25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s="52" customFormat="1" ht="15" customHeight="1" x14ac:dyDescent="0.2">
      <c r="A91" s="7"/>
      <c r="B91" s="25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s="52" customFormat="1" ht="15" customHeight="1" x14ac:dyDescent="0.2">
      <c r="A92" s="7"/>
      <c r="B92" s="25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s="52" customFormat="1" ht="15" customHeight="1" x14ac:dyDescent="0.2">
      <c r="A93" s="7"/>
      <c r="B93" s="25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s="52" customFormat="1" ht="15" customHeight="1" x14ac:dyDescent="0.2">
      <c r="A94" s="7"/>
      <c r="B94" s="25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s="52" customFormat="1" ht="15" customHeight="1" x14ac:dyDescent="0.2">
      <c r="A95" s="7"/>
      <c r="B95" s="25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s="52" customFormat="1" ht="15" customHeight="1" x14ac:dyDescent="0.2">
      <c r="A96" s="7"/>
      <c r="B96" s="25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39" s="52" customFormat="1" ht="15" customHeight="1" x14ac:dyDescent="0.2">
      <c r="A97" s="7"/>
      <c r="B97" s="25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  <row r="98" spans="1:39" s="52" customFormat="1" ht="15" customHeight="1" x14ac:dyDescent="0.2">
      <c r="A98" s="7"/>
      <c r="B98" s="25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</row>
    <row r="99" spans="1:39" s="52" customFormat="1" ht="15" customHeight="1" x14ac:dyDescent="0.2">
      <c r="A99" s="7"/>
      <c r="B99" s="25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</row>
    <row r="100" spans="1:39" s="52" customFormat="1" ht="15" customHeight="1" x14ac:dyDescent="0.2">
      <c r="A100" s="7"/>
      <c r="B100" s="25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</row>
    <row r="101" spans="1:39" s="52" customFormat="1" ht="15" customHeight="1" x14ac:dyDescent="0.2">
      <c r="A101" s="7"/>
      <c r="B101" s="25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</row>
    <row r="102" spans="1:39" s="52" customFormat="1" ht="15" customHeight="1" x14ac:dyDescent="0.2">
      <c r="A102" s="7"/>
      <c r="B102" s="25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</row>
    <row r="103" spans="1:39" s="52" customFormat="1" ht="15" customHeight="1" x14ac:dyDescent="0.2">
      <c r="A103" s="7"/>
      <c r="B103" s="25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</row>
    <row r="104" spans="1:39" s="52" customFormat="1" ht="15" customHeight="1" x14ac:dyDescent="0.2">
      <c r="A104" s="7"/>
      <c r="B104" s="25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</row>
    <row r="105" spans="1:39" s="52" customFormat="1" ht="15" customHeight="1" x14ac:dyDescent="0.2">
      <c r="A105" s="7"/>
      <c r="B105" s="25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</row>
    <row r="106" spans="1:39" s="52" customFormat="1" ht="15" customHeight="1" x14ac:dyDescent="0.2">
      <c r="A106" s="7"/>
      <c r="B106" s="25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</row>
    <row r="107" spans="1:39" s="52" customFormat="1" ht="15" customHeight="1" x14ac:dyDescent="0.2">
      <c r="A107" s="7"/>
      <c r="B107" s="25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</row>
    <row r="108" spans="1:39" s="52" customFormat="1" ht="15" customHeight="1" x14ac:dyDescent="0.2">
      <c r="A108" s="7"/>
      <c r="B108" s="25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</row>
    <row r="109" spans="1:39" s="52" customFormat="1" ht="15" customHeight="1" x14ac:dyDescent="0.2">
      <c r="A109" s="7"/>
      <c r="B109" s="25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</row>
    <row r="110" spans="1:39" s="52" customFormat="1" ht="15" customHeight="1" x14ac:dyDescent="0.2">
      <c r="A110" s="7"/>
      <c r="B110" s="25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</row>
    <row r="111" spans="1:39" s="52" customFormat="1" ht="15" customHeight="1" x14ac:dyDescent="0.2">
      <c r="A111" s="7"/>
      <c r="B111" s="25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</row>
    <row r="112" spans="1:39" s="52" customFormat="1" ht="15" customHeight="1" x14ac:dyDescent="0.2">
      <c r="A112" s="7"/>
      <c r="B112" s="25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</row>
    <row r="113" spans="1:39" s="52" customFormat="1" ht="15" customHeight="1" x14ac:dyDescent="0.2">
      <c r="A113" s="7"/>
      <c r="B113" s="25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</row>
    <row r="114" spans="1:39" s="52" customFormat="1" ht="15" customHeight="1" x14ac:dyDescent="0.2">
      <c r="A114" s="7"/>
      <c r="B114" s="25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</row>
    <row r="115" spans="1:39" s="52" customFormat="1" ht="15" customHeight="1" x14ac:dyDescent="0.2">
      <c r="A115" s="7"/>
      <c r="B115" s="25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</row>
    <row r="116" spans="1:39" s="52" customFormat="1" ht="15" customHeight="1" x14ac:dyDescent="0.2">
      <c r="A116" s="7"/>
      <c r="B116" s="25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</row>
    <row r="117" spans="1:39" s="52" customFormat="1" ht="1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</row>
    <row r="118" spans="1:39" s="52" customFormat="1" ht="1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</row>
    <row r="119" spans="1:39" s="52" customFormat="1" ht="1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</row>
    <row r="120" spans="1:39" s="52" customFormat="1" ht="1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</row>
    <row r="121" spans="1:39" s="52" customFormat="1" ht="1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</row>
    <row r="122" spans="1:39" s="52" customFormat="1" ht="1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1"/>
      <c r="N122" s="7"/>
      <c r="O122" s="7"/>
      <c r="P122" s="7"/>
      <c r="Q122" s="7"/>
      <c r="R122" s="7"/>
      <c r="S122" s="7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39" s="52" customFormat="1" ht="1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39" s="52" customFormat="1" ht="1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39" s="52" customFormat="1" ht="1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39" s="52" customFormat="1" ht="1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</row>
    <row r="127" spans="1:39" s="52" customFormat="1" ht="1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</row>
    <row r="128" spans="1:39" s="52" customFormat="1" ht="1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</row>
    <row r="129" spans="1:39" s="52" customFormat="1" ht="1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</row>
    <row r="130" spans="1:39" s="52" customFormat="1" ht="1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</row>
    <row r="131" spans="1:39" s="52" customFormat="1" ht="1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</row>
    <row r="132" spans="1:39" s="52" customFormat="1" ht="1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</row>
    <row r="133" spans="1:39" s="52" customFormat="1" ht="1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</row>
    <row r="134" spans="1:39" s="52" customFormat="1" ht="1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</row>
    <row r="135" spans="1:39" s="52" customFormat="1" ht="1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</row>
    <row r="136" spans="1:39" s="52" customFormat="1" ht="1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</row>
    <row r="137" spans="1:39" s="52" customFormat="1" ht="1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1:39" s="52" customFormat="1" ht="1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1:39" s="52" customFormat="1" ht="1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</row>
    <row r="140" spans="1:39" s="52" customFormat="1" ht="1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</row>
    <row r="141" spans="1:39" s="52" customFormat="1" ht="1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</row>
    <row r="142" spans="1:39" s="52" customFormat="1" ht="1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</row>
    <row r="143" spans="1:39" s="52" customFormat="1" ht="1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</row>
    <row r="144" spans="1:39" s="52" customFormat="1" ht="1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</row>
    <row r="145" spans="1:39" s="52" customFormat="1" ht="1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</row>
    <row r="146" spans="1:39" s="52" customFormat="1" ht="1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</row>
    <row r="147" spans="1:39" s="52" customFormat="1" ht="1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</row>
    <row r="148" spans="1:39" s="52" customFormat="1" ht="1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</row>
    <row r="149" spans="1:39" s="52" customFormat="1" ht="1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</row>
    <row r="150" spans="1:39" s="52" customFormat="1" ht="1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:39" s="52" customFormat="1" ht="1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  <row r="152" spans="1:39" s="52" customFormat="1" ht="1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</row>
    <row r="153" spans="1:39" s="52" customFormat="1" ht="1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</row>
    <row r="154" spans="1:39" s="52" customFormat="1" ht="1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</row>
    <row r="155" spans="1:39" s="52" customFormat="1" ht="1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</row>
    <row r="156" spans="1:39" s="52" customFormat="1" ht="1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</row>
    <row r="157" spans="1:39" s="52" customFormat="1" ht="1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</row>
    <row r="158" spans="1:39" s="52" customFormat="1" ht="1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</row>
    <row r="159" spans="1:39" s="52" customFormat="1" ht="1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</row>
    <row r="160" spans="1:39" s="52" customFormat="1" ht="1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</row>
    <row r="161" spans="1:39" s="52" customFormat="1" ht="1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</row>
    <row r="162" spans="1:39" s="52" customFormat="1" ht="1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</row>
    <row r="163" spans="1:39" s="52" customFormat="1" ht="1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</row>
    <row r="164" spans="1:39" s="52" customFormat="1" ht="1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</row>
    <row r="165" spans="1:39" s="52" customFormat="1" ht="1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</row>
    <row r="166" spans="1:39" s="52" customFormat="1" ht="1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</row>
    <row r="167" spans="1:39" s="52" customFormat="1" ht="1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</row>
    <row r="168" spans="1:39" s="52" customFormat="1" ht="1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</row>
    <row r="169" spans="1:39" s="52" customFormat="1" ht="1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</row>
    <row r="170" spans="1:39" s="52" customFormat="1" ht="1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</row>
    <row r="171" spans="1:39" s="52" customFormat="1" ht="1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</row>
    <row r="172" spans="1:39" s="52" customFormat="1" ht="1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</row>
    <row r="173" spans="1:39" s="52" customFormat="1" ht="1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</row>
    <row r="174" spans="1:39" s="52" customFormat="1" ht="1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</row>
    <row r="175" spans="1:39" s="52" customFormat="1" ht="1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</row>
    <row r="176" spans="1:39" s="52" customFormat="1" ht="1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</row>
    <row r="177" spans="1:39" s="52" customFormat="1" ht="1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</row>
    <row r="178" spans="1:39" s="52" customFormat="1" ht="1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</row>
    <row r="179" spans="1:39" s="52" customFormat="1" ht="1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</row>
    <row r="180" spans="1:39" s="52" customFormat="1" ht="1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</row>
    <row r="181" spans="1:39" s="52" customFormat="1" ht="1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</row>
    <row r="182" spans="1:39" s="52" customFormat="1" ht="1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</row>
    <row r="183" spans="1:39" s="52" customFormat="1" ht="1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</row>
    <row r="184" spans="1:39" s="52" customFormat="1" ht="1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</row>
    <row r="185" spans="1:39" s="52" customFormat="1" ht="1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</row>
    <row r="186" spans="1:39" s="52" customFormat="1" ht="1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</row>
    <row r="187" spans="1:39" s="52" customFormat="1" ht="1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</row>
    <row r="188" spans="1:39" s="52" customFormat="1" ht="1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</row>
    <row r="189" spans="1:39" s="52" customFormat="1" ht="1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</row>
    <row r="190" spans="1:39" s="52" customFormat="1" ht="1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</row>
    <row r="191" spans="1:39" s="52" customFormat="1" ht="1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</row>
    <row r="192" spans="1:39" s="52" customFormat="1" ht="1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</row>
    <row r="193" spans="1:39" s="52" customFormat="1" ht="1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</row>
    <row r="194" spans="1:39" s="52" customFormat="1" ht="1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</row>
    <row r="195" spans="1:39" s="52" customFormat="1" ht="1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</row>
    <row r="196" spans="1:39" s="52" customFormat="1" ht="1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</row>
    <row r="197" spans="1:39" s="52" customFormat="1" ht="1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</row>
    <row r="198" spans="1:39" s="52" customFormat="1" ht="1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</row>
    <row r="199" spans="1:39" s="52" customFormat="1" ht="1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</row>
    <row r="200" spans="1:39" s="52" customFormat="1" ht="1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</row>
    <row r="201" spans="1:39" s="52" customFormat="1" ht="1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</row>
    <row r="202" spans="1:39" s="52" customFormat="1" ht="1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</row>
    <row r="203" spans="1:39" s="52" customFormat="1" ht="1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</row>
    <row r="204" spans="1:39" s="52" customFormat="1" ht="1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</row>
    <row r="205" spans="1:39" s="52" customFormat="1" ht="1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</row>
    <row r="206" spans="1:39" s="52" customFormat="1" ht="1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</row>
    <row r="207" spans="1:39" s="52" customFormat="1" ht="1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</row>
    <row r="208" spans="1:39" s="52" customFormat="1" ht="1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</row>
    <row r="209" spans="1:39" s="52" customFormat="1" ht="1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</row>
    <row r="210" spans="1:39" s="52" customFormat="1" ht="1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</row>
    <row r="211" spans="1:39" s="52" customFormat="1" ht="1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</row>
    <row r="212" spans="1:39" s="52" customFormat="1" ht="1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</row>
    <row r="213" spans="1:39" s="52" customFormat="1" ht="1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</row>
    <row r="214" spans="1:39" s="52" customFormat="1" ht="1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</row>
    <row r="215" spans="1:39" s="52" customFormat="1" ht="1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</row>
    <row r="216" spans="1:39" s="52" customFormat="1" ht="1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</row>
    <row r="217" spans="1:39" s="52" customFormat="1" ht="1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</row>
    <row r="218" spans="1:39" s="52" customFormat="1" ht="1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</row>
    <row r="219" spans="1:39" s="52" customFormat="1" ht="1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</row>
    <row r="220" spans="1:39" s="52" customFormat="1" ht="1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</row>
    <row r="221" spans="1:39" s="52" customFormat="1" ht="1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</row>
    <row r="222" spans="1:39" s="52" customFormat="1" ht="1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</row>
    <row r="223" spans="1:39" s="52" customFormat="1" ht="1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</row>
    <row r="224" spans="1:39" s="52" customFormat="1" ht="1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</row>
    <row r="225" spans="1:39" s="52" customFormat="1" ht="1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</row>
    <row r="226" spans="1:39" s="52" customFormat="1" ht="1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</row>
    <row r="227" spans="1:39" s="52" customFormat="1" ht="1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</row>
    <row r="228" spans="1:39" s="52" customFormat="1" ht="1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</row>
    <row r="229" spans="1:39" s="52" customFormat="1" ht="1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</row>
    <row r="230" spans="1:39" s="52" customFormat="1" ht="1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</row>
    <row r="231" spans="1:39" s="52" customFormat="1" ht="1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</row>
    <row r="232" spans="1:39" s="52" customFormat="1" ht="1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</row>
    <row r="233" spans="1:39" s="52" customFormat="1" ht="1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</row>
    <row r="234" spans="1:39" s="52" customFormat="1" ht="1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</row>
    <row r="235" spans="1:39" s="52" customFormat="1" ht="1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</row>
    <row r="236" spans="1:39" s="52" customFormat="1" ht="1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</row>
    <row r="237" spans="1:39" s="52" customFormat="1" ht="1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</row>
    <row r="238" spans="1:39" s="52" customFormat="1" ht="1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</row>
    <row r="239" spans="1:39" s="52" customFormat="1" ht="1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</row>
    <row r="240" spans="1:39" s="52" customFormat="1" ht="1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</row>
    <row r="241" spans="1:39" s="52" customFormat="1" ht="1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</row>
    <row r="242" spans="1:39" s="52" customFormat="1" ht="1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</row>
    <row r="243" spans="1:39" s="52" customFormat="1" ht="1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</row>
    <row r="244" spans="1:39" s="52" customFormat="1" ht="1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</row>
    <row r="245" spans="1:39" s="52" customFormat="1" ht="1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</row>
    <row r="246" spans="1:39" s="52" customFormat="1" ht="1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</row>
    <row r="247" spans="1:39" s="52" customFormat="1" ht="1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</row>
    <row r="248" spans="1:39" s="52" customFormat="1" ht="1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</row>
    <row r="249" spans="1:39" s="52" customFormat="1" ht="1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</row>
    <row r="250" spans="1:39" s="52" customFormat="1" ht="1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</row>
    <row r="251" spans="1:39" s="52" customFormat="1" ht="1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</row>
    <row r="252" spans="1:39" s="52" customFormat="1" ht="1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</row>
    <row r="253" spans="1:39" s="52" customFormat="1" ht="1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</row>
    <row r="254" spans="1:39" s="52" customFormat="1" ht="1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</row>
    <row r="255" spans="1:39" s="52" customFormat="1" ht="1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</row>
    <row r="256" spans="1:39" s="52" customFormat="1" ht="1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</row>
    <row r="257" spans="1:39" s="52" customFormat="1" ht="1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</row>
    <row r="258" spans="1:39" s="52" customFormat="1" ht="1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</row>
    <row r="259" spans="1:39" s="52" customFormat="1" ht="1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</row>
    <row r="260" spans="1:39" s="52" customFormat="1" ht="1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</row>
    <row r="261" spans="1:39" s="52" customFormat="1" ht="1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</row>
    <row r="262" spans="1:39" s="52" customFormat="1" ht="1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</row>
    <row r="263" spans="1:39" s="52" customFormat="1" ht="1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</row>
    <row r="264" spans="1:39" s="52" customFormat="1" ht="1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</row>
    <row r="265" spans="1:39" s="52" customFormat="1" ht="1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</row>
    <row r="266" spans="1:39" s="52" customFormat="1" ht="1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</row>
    <row r="267" spans="1:39" s="52" customFormat="1" ht="1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</row>
    <row r="268" spans="1:39" s="52" customFormat="1" ht="1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</row>
    <row r="269" spans="1:39" s="52" customFormat="1" ht="1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</row>
    <row r="270" spans="1:39" s="52" customFormat="1" ht="1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</row>
    <row r="271" spans="1:39" s="52" customFormat="1" ht="1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</row>
    <row r="272" spans="1:39" s="52" customFormat="1" ht="1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</row>
    <row r="273" spans="1:39" s="52" customFormat="1" ht="1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</row>
    <row r="274" spans="1:39" s="52" customFormat="1" ht="1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</row>
    <row r="275" spans="1:39" s="52" customFormat="1" ht="1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</row>
    <row r="276" spans="1:39" s="52" customFormat="1" ht="1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</row>
    <row r="277" spans="1:39" s="52" customFormat="1" ht="1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</row>
    <row r="278" spans="1:39" s="52" customFormat="1" ht="1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</row>
    <row r="279" spans="1:39" s="52" customFormat="1" ht="1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</row>
    <row r="280" spans="1:39" s="52" customFormat="1" ht="1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</row>
    <row r="281" spans="1:39" s="52" customFormat="1" ht="1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</row>
    <row r="282" spans="1:39" s="52" customFormat="1" ht="1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</row>
    <row r="283" spans="1:39" s="52" customFormat="1" ht="1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</row>
    <row r="284" spans="1:39" s="52" customFormat="1" ht="1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</row>
    <row r="285" spans="1:39" s="52" customFormat="1" ht="1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</row>
    <row r="286" spans="1:39" s="52" customFormat="1" ht="1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</row>
    <row r="287" spans="1:39" ht="1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</row>
    <row r="288" spans="1:39" ht="1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</row>
    <row r="289" spans="1:39" ht="1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</row>
    <row r="290" spans="1:39" ht="1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</row>
    <row r="291" spans="1:39" ht="1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</row>
    <row r="292" spans="1:39" ht="1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</row>
    <row r="293" spans="1:39" ht="1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</row>
    <row r="294" spans="1:39" ht="1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</row>
    <row r="295" spans="1:39" ht="1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</row>
    <row r="296" spans="1:39" ht="1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</row>
    <row r="297" spans="1:39" ht="1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</row>
    <row r="298" spans="1:39" ht="1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</row>
    <row r="299" spans="1:39" ht="1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</row>
    <row r="300" spans="1:39" ht="1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</row>
    <row r="301" spans="1:39" ht="1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</row>
    <row r="302" spans="1:39" ht="1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</row>
    <row r="303" spans="1:39" ht="1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</row>
    <row r="304" spans="1:39" ht="1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</row>
    <row r="305" spans="1:39" ht="1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</row>
    <row r="306" spans="1:39" ht="1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</row>
    <row r="307" spans="1:39" ht="1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</row>
    <row r="308" spans="1:39" ht="1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</row>
    <row r="309" spans="1:39" ht="1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</row>
    <row r="310" spans="1:39" ht="1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</row>
    <row r="311" spans="1:39" ht="1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</row>
    <row r="312" spans="1:39" ht="1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</row>
    <row r="313" spans="1:39" ht="1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</row>
    <row r="314" spans="1:39" ht="1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</row>
    <row r="315" spans="1:39" ht="1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</row>
    <row r="316" spans="1:39" ht="1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</row>
    <row r="317" spans="1:39" ht="1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</row>
    <row r="318" spans="1:39" ht="1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</row>
    <row r="319" spans="1:39" ht="1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</row>
    <row r="320" spans="1:39" ht="1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</row>
    <row r="321" spans="1:39" ht="1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</row>
    <row r="322" spans="1:39" ht="1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</row>
    <row r="323" spans="1:39" ht="1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</row>
    <row r="324" spans="1:39" ht="1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</row>
    <row r="325" spans="1:39" ht="1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</row>
    <row r="326" spans="1:39" ht="1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</row>
    <row r="327" spans="1:39" ht="1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</row>
    <row r="328" spans="1:39" ht="1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</row>
    <row r="329" spans="1:39" ht="1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</row>
    <row r="330" spans="1:39" ht="1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</row>
    <row r="331" spans="1:39" ht="1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</row>
    <row r="332" spans="1:39" ht="1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</row>
    <row r="333" spans="1:39" ht="1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</row>
    <row r="334" spans="1:39" ht="1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</row>
    <row r="335" spans="1:39" ht="1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</row>
    <row r="336" spans="1:39" ht="1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</row>
    <row r="337" spans="1:39" ht="1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</row>
    <row r="338" spans="1:39" ht="1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</row>
    <row r="339" spans="1:39" ht="1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</row>
    <row r="340" spans="1:39" ht="1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</row>
    <row r="341" spans="1:39" ht="1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</row>
    <row r="342" spans="1:39" ht="1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</row>
    <row r="343" spans="1:39" ht="1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</row>
    <row r="344" spans="1:39" ht="1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</row>
    <row r="345" spans="1:39" ht="1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</row>
    <row r="346" spans="1:39" ht="1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</row>
    <row r="347" spans="1:39" ht="1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</row>
    <row r="348" spans="1:39" ht="1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</row>
    <row r="349" spans="1:39" ht="1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</row>
    <row r="350" spans="1:39" ht="1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</row>
    <row r="351" spans="1:39" ht="1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</row>
    <row r="352" spans="1:39" ht="1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</row>
    <row r="353" spans="1:39" ht="1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</row>
    <row r="354" spans="1:39" ht="1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</row>
    <row r="355" spans="1:39" ht="1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</row>
    <row r="356" spans="1:39" ht="1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</row>
    <row r="357" spans="1:39" ht="1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</row>
    <row r="358" spans="1:39" ht="1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</row>
    <row r="359" spans="1:39" ht="1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</row>
    <row r="360" spans="1:39" ht="1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</row>
    <row r="361" spans="1:39" ht="1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</row>
    <row r="362" spans="1:39" ht="1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</row>
    <row r="363" spans="1:39" ht="1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</row>
    <row r="364" spans="1:39" ht="1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</row>
    <row r="365" spans="1:39" ht="1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</row>
    <row r="366" spans="1:39" ht="1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</row>
    <row r="367" spans="1:39" ht="1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</row>
    <row r="368" spans="1:39" ht="1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</row>
    <row r="369" spans="1:39" ht="1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</row>
    <row r="370" spans="1:39" ht="1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</row>
    <row r="371" spans="1:39" ht="1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</row>
    <row r="372" spans="1:39" ht="1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</row>
    <row r="373" spans="1:39" ht="1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</row>
    <row r="374" spans="1:39" ht="1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</row>
    <row r="375" spans="1:39" ht="1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</row>
    <row r="376" spans="1:39" ht="1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</row>
    <row r="377" spans="1:39" ht="1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</row>
    <row r="378" spans="1:39" ht="1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</row>
    <row r="379" spans="1:39" ht="1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</row>
    <row r="380" spans="1:39" ht="1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</row>
    <row r="381" spans="1:39" ht="1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</row>
    <row r="382" spans="1:39" ht="1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</row>
    <row r="383" spans="1:39" ht="1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</row>
    <row r="384" spans="1:39" ht="1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</row>
    <row r="385" spans="1:39" ht="1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</row>
    <row r="386" spans="1:39" ht="1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</row>
    <row r="387" spans="1:39" ht="1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</row>
    <row r="388" spans="1:39" ht="1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</row>
    <row r="389" spans="1:39" ht="1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</row>
    <row r="390" spans="1:39" ht="1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</row>
    <row r="391" spans="1:39" ht="1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</row>
    <row r="392" spans="1:39" ht="1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</row>
    <row r="393" spans="1:39" ht="1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</row>
    <row r="394" spans="1:39" ht="1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</row>
    <row r="395" spans="1:39" ht="1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</row>
    <row r="396" spans="1:39" ht="1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</row>
    <row r="397" spans="1:39" ht="1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</row>
    <row r="398" spans="1:39" ht="1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</row>
    <row r="399" spans="1:39" ht="1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</row>
    <row r="400" spans="1:39" ht="1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</row>
    <row r="401" spans="1:39" ht="1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</row>
    <row r="402" spans="1:39" ht="1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</row>
    <row r="403" spans="1:39" ht="1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</row>
    <row r="404" spans="1:39" ht="1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</row>
    <row r="405" spans="1:39" ht="1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</row>
    <row r="406" spans="1:39" ht="1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</row>
    <row r="407" spans="1:39" ht="1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</row>
    <row r="408" spans="1:39" ht="1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</row>
    <row r="409" spans="1:39" ht="1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</row>
    <row r="410" spans="1:39" ht="1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</row>
    <row r="411" spans="1:39" ht="1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</row>
    <row r="412" spans="1:39" ht="1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</row>
    <row r="413" spans="1:39" ht="1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</row>
    <row r="414" spans="1:39" ht="1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</row>
    <row r="415" spans="1:39" ht="1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</row>
    <row r="416" spans="1:39" ht="1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</row>
    <row r="417" spans="1:39" ht="1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</row>
    <row r="418" spans="1:39" ht="1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</row>
    <row r="419" spans="1:39" ht="1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</row>
    <row r="420" spans="1:39" ht="1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</row>
    <row r="421" spans="1:39" ht="1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</row>
    <row r="422" spans="1:39" ht="1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</row>
    <row r="423" spans="1:39" ht="1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</row>
    <row r="424" spans="1:39" ht="1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</row>
    <row r="425" spans="1:39" ht="1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</row>
    <row r="426" spans="1:39" ht="1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</row>
    <row r="427" spans="1:39" ht="1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</row>
    <row r="428" spans="1:39" ht="1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</row>
    <row r="429" spans="1:39" ht="1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</row>
    <row r="430" spans="1:39" ht="1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</row>
    <row r="431" spans="1:39" ht="1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</row>
    <row r="432" spans="1:39" ht="1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</row>
    <row r="433" spans="1:39" ht="1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</row>
    <row r="434" spans="1:39" ht="1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</row>
    <row r="435" spans="1:39" ht="1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</row>
    <row r="436" spans="1:39" ht="1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</row>
    <row r="437" spans="1:39" ht="1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</row>
    <row r="438" spans="1:39" ht="1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</row>
    <row r="439" spans="1:39" ht="1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</row>
    <row r="440" spans="1:39" ht="1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</row>
    <row r="441" spans="1:39" ht="1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</row>
    <row r="442" spans="1:39" ht="1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</row>
    <row r="443" spans="1:39" ht="1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</row>
    <row r="444" spans="1:39" ht="1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</row>
    <row r="445" spans="1:39" ht="1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</row>
    <row r="446" spans="1:39" ht="1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</row>
    <row r="447" spans="1:39" ht="1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</row>
    <row r="448" spans="1:39" ht="1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</row>
    <row r="449" spans="1:39" ht="1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</row>
    <row r="450" spans="1:39" ht="1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</row>
    <row r="451" spans="1:39" ht="1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</row>
    <row r="452" spans="1:39" ht="1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</row>
    <row r="453" spans="1:39" ht="1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</row>
    <row r="454" spans="1:39" ht="1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</row>
    <row r="455" spans="1:39" ht="1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</row>
    <row r="456" spans="1:39" ht="1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</row>
    <row r="457" spans="1:39" ht="1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</row>
    <row r="458" spans="1:39" ht="1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</row>
    <row r="459" spans="1:39" ht="1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</row>
    <row r="460" spans="1:39" ht="1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</row>
    <row r="461" spans="1:39" ht="1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</row>
    <row r="462" spans="1:39" ht="1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</row>
    <row r="463" spans="1:39" ht="1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</row>
    <row r="464" spans="1:39" ht="1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</row>
    <row r="465" spans="1:39" ht="1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</row>
    <row r="466" spans="1:39" ht="1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</row>
    <row r="467" spans="1:39" ht="1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</row>
    <row r="468" spans="1:39" ht="1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</row>
    <row r="469" spans="1:39" ht="1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</row>
    <row r="470" spans="1:39" ht="1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</row>
    <row r="471" spans="1:39" ht="1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</row>
    <row r="472" spans="1:39" ht="1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</row>
    <row r="473" spans="1:39" ht="1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</row>
    <row r="474" spans="1:39" ht="1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</row>
    <row r="475" spans="1:39" ht="1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</row>
    <row r="476" spans="1:39" ht="1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</row>
    <row r="477" spans="1:39" ht="1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</row>
    <row r="478" spans="1:39" ht="1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</row>
    <row r="479" spans="1:39" ht="1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</row>
    <row r="480" spans="1:39" ht="1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</row>
    <row r="481" spans="1:39" ht="1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</row>
    <row r="482" spans="1:39" ht="1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</row>
    <row r="483" spans="1:39" ht="1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</row>
    <row r="484" spans="1:39" ht="1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</row>
    <row r="485" spans="1:39" ht="1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</row>
    <row r="486" spans="1:39" ht="1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</row>
    <row r="487" spans="1:39" ht="1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</row>
    <row r="488" spans="1:39" ht="1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</row>
    <row r="489" spans="1:39" ht="1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</row>
    <row r="490" spans="1:39" ht="1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</row>
    <row r="491" spans="1:39" ht="1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</row>
    <row r="492" spans="1:39" ht="1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</row>
    <row r="493" spans="1:39" ht="1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</row>
    <row r="494" spans="1:39" ht="1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</row>
    <row r="495" spans="1:39" ht="1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</row>
    <row r="496" spans="1:39" ht="1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</row>
    <row r="497" spans="1:39" ht="1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</row>
    <row r="498" spans="1:39" ht="1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</row>
    <row r="499" spans="1:39" ht="1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</row>
    <row r="500" spans="1:39" ht="1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</row>
    <row r="501" spans="1:39" ht="15" customHeight="1" x14ac:dyDescent="0.1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</row>
    <row r="502" spans="1:39" ht="15" customHeight="1" x14ac:dyDescent="0.1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</row>
    <row r="503" spans="1:39" ht="15" customHeight="1" x14ac:dyDescent="0.1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</row>
  </sheetData>
  <mergeCells count="3">
    <mergeCell ref="B8:E8"/>
    <mergeCell ref="I8:L8"/>
    <mergeCell ref="B29:E2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8856-A6E1-4012-9854-300433150D77}">
  <dimension ref="A1:BE503"/>
  <sheetViews>
    <sheetView showGridLines="0" zoomScale="80" zoomScaleNormal="80" workbookViewId="0">
      <selection activeCell="Q15" sqref="Q15"/>
    </sheetView>
  </sheetViews>
  <sheetFormatPr defaultColWidth="9.140625" defaultRowHeight="15" customHeight="1" x14ac:dyDescent="0.15"/>
  <cols>
    <col min="1" max="1" width="19.140625" style="54" customWidth="1"/>
    <col min="2" max="2" width="14.7109375" style="54" customWidth="1"/>
    <col min="3" max="3" width="12.5703125" style="54" customWidth="1"/>
    <col min="4" max="4" width="21.5703125" style="54" customWidth="1"/>
    <col min="5" max="5" width="18.85546875" style="54" bestFit="1" customWidth="1"/>
    <col min="6" max="7" width="3.7109375" style="54" customWidth="1"/>
    <col min="8" max="8" width="16.5703125" style="54" bestFit="1" customWidth="1"/>
    <col min="9" max="9" width="11.7109375" style="54" customWidth="1"/>
    <col min="10" max="10" width="11.85546875" style="54" customWidth="1"/>
    <col min="11" max="11" width="15.140625" style="54" bestFit="1" customWidth="1"/>
    <col min="12" max="12" width="16.28515625" style="54" bestFit="1" customWidth="1"/>
    <col min="13" max="13" width="17.7109375" style="54" bestFit="1" customWidth="1"/>
    <col min="14" max="14" width="11.85546875" style="54" bestFit="1" customWidth="1"/>
    <col min="15" max="15" width="13.28515625" style="54" customWidth="1"/>
    <col min="16" max="16" width="10" style="54" customWidth="1"/>
    <col min="17" max="17" width="7" style="54" bestFit="1" customWidth="1"/>
    <col min="18" max="18" width="17.42578125" style="54" bestFit="1" customWidth="1"/>
    <col min="19" max="19" width="16.5703125" style="54" bestFit="1" customWidth="1"/>
    <col min="20" max="20" width="18.140625" style="54" bestFit="1" customWidth="1"/>
    <col min="21" max="21" width="15.140625" style="54" bestFit="1" customWidth="1"/>
    <col min="22" max="22" width="16.5703125" style="54" bestFit="1" customWidth="1"/>
    <col min="23" max="16384" width="9.140625" style="54"/>
  </cols>
  <sheetData>
    <row r="1" spans="1:57" ht="49.5" customHeight="1" thickBot="1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</row>
    <row r="2" spans="1:57" s="52" customFormat="1" ht="24.75" thickTop="1" thickBot="1" x14ac:dyDescent="0.4">
      <c r="A2" s="3" t="s">
        <v>16</v>
      </c>
      <c r="B2" s="4"/>
      <c r="C2" s="4"/>
      <c r="D2" s="3" t="s">
        <v>253</v>
      </c>
      <c r="E2" s="4"/>
      <c r="F2" s="4"/>
      <c r="G2" s="4"/>
      <c r="H2" s="64"/>
      <c r="I2" s="64"/>
      <c r="J2" s="4"/>
      <c r="K2" s="64"/>
      <c r="L2" s="64"/>
      <c r="M2" s="4"/>
      <c r="N2" s="4"/>
      <c r="O2" s="4"/>
      <c r="P2" s="4"/>
      <c r="Q2" s="4"/>
      <c r="R2" s="4"/>
      <c r="S2" s="65" t="s">
        <v>254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</row>
    <row r="3" spans="1:57" s="52" customFormat="1" ht="15" customHeight="1" thickTop="1" x14ac:dyDescent="0.2">
      <c r="A3" s="7" t="s">
        <v>14</v>
      </c>
      <c r="B3" s="8">
        <v>44834</v>
      </c>
      <c r="C3" s="5"/>
      <c r="D3" s="6"/>
      <c r="E3" s="5"/>
      <c r="F3" s="5"/>
      <c r="G3" s="5"/>
      <c r="H3" s="66">
        <v>223331347.16000003</v>
      </c>
      <c r="I3" s="67" t="s">
        <v>48</v>
      </c>
      <c r="J3" s="5"/>
      <c r="K3" s="68" t="s">
        <v>49</v>
      </c>
      <c r="L3" s="69">
        <v>360</v>
      </c>
      <c r="M3" s="5"/>
      <c r="N3" s="5"/>
      <c r="O3" s="5"/>
      <c r="P3" s="5"/>
      <c r="Q3" s="5"/>
      <c r="R3" s="5"/>
      <c r="S3" s="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</row>
    <row r="4" spans="1:57" s="52" customFormat="1" ht="15" customHeight="1" thickBot="1" x14ac:dyDescent="0.25">
      <c r="A4" s="7" t="s">
        <v>50</v>
      </c>
      <c r="B4" s="8">
        <v>44756</v>
      </c>
      <c r="C4" s="5"/>
      <c r="D4" s="5"/>
      <c r="E4" s="5"/>
      <c r="F4" s="5"/>
      <c r="G4" s="5"/>
      <c r="H4" s="70">
        <f>+E97</f>
        <v>231593056.41646445</v>
      </c>
      <c r="I4" s="71" t="s">
        <v>51</v>
      </c>
      <c r="J4" s="5"/>
      <c r="K4" s="72" t="s">
        <v>52</v>
      </c>
      <c r="L4" s="73">
        <v>0.9710125785060264</v>
      </c>
      <c r="M4" s="5"/>
      <c r="N4" s="74"/>
      <c r="O4" s="5"/>
      <c r="P4" s="5"/>
      <c r="Q4" s="5"/>
      <c r="R4" s="5"/>
      <c r="S4" s="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</row>
    <row r="5" spans="1:57" s="52" customFormat="1" ht="15" customHeight="1" thickBot="1" x14ac:dyDescent="0.25">
      <c r="A5" s="7" t="s">
        <v>53</v>
      </c>
      <c r="B5" s="8">
        <v>44834</v>
      </c>
      <c r="C5" s="5"/>
      <c r="D5" s="5"/>
      <c r="E5" s="5"/>
      <c r="F5" s="5"/>
      <c r="G5" s="5"/>
      <c r="H5" s="75">
        <f>(H4*L4/H3-1)*L3/(B3-B4)</f>
        <v>3.1999856192982998E-2</v>
      </c>
      <c r="I5" s="76" t="s">
        <v>54</v>
      </c>
      <c r="J5" s="5"/>
      <c r="K5" s="5"/>
      <c r="L5" s="5"/>
      <c r="M5" s="5"/>
      <c r="N5" s="74"/>
      <c r="O5" s="5"/>
      <c r="P5" s="5"/>
      <c r="Q5"/>
      <c r="R5"/>
      <c r="S5"/>
      <c r="T5"/>
      <c r="U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</row>
    <row r="6" spans="1:57" s="52" customFormat="1" ht="15" customHeight="1" x14ac:dyDescent="0.2">
      <c r="A6" s="7" t="s">
        <v>55</v>
      </c>
      <c r="B6" s="8">
        <v>44847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4"/>
      <c r="O6" s="5"/>
      <c r="P6" s="5"/>
      <c r="Q6"/>
      <c r="R6"/>
      <c r="S6"/>
      <c r="T6"/>
      <c r="U6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</row>
    <row r="7" spans="1:57" s="52" customFormat="1" ht="15" customHeight="1" x14ac:dyDescent="0.2">
      <c r="A7" s="16" t="s">
        <v>0</v>
      </c>
      <c r="B7" s="1"/>
      <c r="C7" s="1"/>
      <c r="D7" s="1"/>
      <c r="E7" s="1"/>
      <c r="F7" s="12"/>
      <c r="G7" s="22"/>
      <c r="H7" s="16"/>
      <c r="I7" s="1"/>
      <c r="J7" s="1"/>
      <c r="K7" s="1"/>
      <c r="L7" s="1"/>
      <c r="M7" s="7"/>
      <c r="N7" s="7"/>
      <c r="O7" s="7"/>
      <c r="P7" s="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57" s="52" customFormat="1" ht="15" customHeight="1" x14ac:dyDescent="0.2">
      <c r="A8" s="1"/>
      <c r="B8" s="147" t="s">
        <v>5</v>
      </c>
      <c r="C8" s="148"/>
      <c r="D8" s="148"/>
      <c r="E8" s="149"/>
      <c r="F8" s="7"/>
      <c r="G8" s="23"/>
      <c r="H8" s="1"/>
      <c r="I8" s="147"/>
      <c r="J8" s="148"/>
      <c r="K8" s="148"/>
      <c r="L8" s="149"/>
      <c r="M8" s="7"/>
      <c r="N8" s="7"/>
      <c r="O8" s="7"/>
      <c r="P8" s="7"/>
      <c r="Q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57" s="52" customFormat="1" ht="15" customHeight="1" x14ac:dyDescent="0.2">
      <c r="A9" s="15" t="s">
        <v>1</v>
      </c>
      <c r="B9" s="15" t="s">
        <v>2</v>
      </c>
      <c r="C9" s="15" t="s">
        <v>3</v>
      </c>
      <c r="D9" s="15" t="s">
        <v>4</v>
      </c>
      <c r="E9" s="34" t="s">
        <v>15</v>
      </c>
      <c r="F9" s="18"/>
      <c r="G9" s="23"/>
      <c r="H9" s="15"/>
      <c r="I9" s="15"/>
      <c r="J9" s="15"/>
      <c r="K9" s="15"/>
      <c r="L9" s="15"/>
      <c r="M9" s="1"/>
      <c r="N9" s="7"/>
      <c r="O9" s="7"/>
      <c r="P9" s="7"/>
      <c r="Q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57" s="52" customFormat="1" ht="15" customHeight="1" x14ac:dyDescent="0.2">
      <c r="A10" s="7" t="s">
        <v>255</v>
      </c>
      <c r="B10" s="10">
        <v>44756</v>
      </c>
      <c r="C10" s="10">
        <v>44847</v>
      </c>
      <c r="D10" s="77">
        <v>22845350</v>
      </c>
      <c r="E10" s="78">
        <v>23016749.75</v>
      </c>
      <c r="F10" s="79"/>
      <c r="G10" s="80"/>
      <c r="H10" s="7"/>
      <c r="I10" s="10"/>
      <c r="J10" s="10"/>
      <c r="K10" s="79"/>
      <c r="L10" s="79"/>
      <c r="M10" s="1"/>
      <c r="N10" s="7"/>
      <c r="O10" s="7"/>
      <c r="P10" s="7"/>
      <c r="Q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57" s="52" customFormat="1" ht="15" customHeight="1" x14ac:dyDescent="0.2">
      <c r="A11" s="7" t="s">
        <v>256</v>
      </c>
      <c r="B11" s="10">
        <v>44812</v>
      </c>
      <c r="C11" s="10">
        <v>44847</v>
      </c>
      <c r="D11" s="77">
        <v>1346000</v>
      </c>
      <c r="E11" s="78">
        <v>1349360.02</v>
      </c>
      <c r="F11" s="79"/>
      <c r="G11" s="80"/>
      <c r="H11" s="7"/>
      <c r="I11" s="10"/>
      <c r="J11" s="10"/>
      <c r="K11" s="79"/>
      <c r="L11" s="79"/>
      <c r="M11" s="1"/>
      <c r="N11" s="7"/>
      <c r="O11" s="7"/>
      <c r="P11" s="7"/>
      <c r="Q11"/>
      <c r="R11"/>
      <c r="S11"/>
      <c r="T11" s="56"/>
      <c r="U11" s="56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57" s="52" customFormat="1" ht="15" customHeight="1" x14ac:dyDescent="0.2">
      <c r="A12" s="7" t="s">
        <v>257</v>
      </c>
      <c r="B12" s="10">
        <v>44756</v>
      </c>
      <c r="C12" s="10">
        <v>44847</v>
      </c>
      <c r="D12" s="77">
        <v>10837750</v>
      </c>
      <c r="E12" s="78">
        <v>10909835.34</v>
      </c>
      <c r="F12" s="79"/>
      <c r="G12" s="80"/>
      <c r="H12" s="7"/>
      <c r="I12" s="10"/>
      <c r="J12" s="10"/>
      <c r="K12" s="79"/>
      <c r="L12" s="79"/>
      <c r="M12" s="1"/>
      <c r="N12" s="7"/>
      <c r="O12" s="7"/>
      <c r="P12" s="7"/>
      <c r="Q12"/>
      <c r="R12"/>
      <c r="S12"/>
      <c r="T12" s="56"/>
      <c r="U12" s="56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57" s="52" customFormat="1" ht="15" customHeight="1" x14ac:dyDescent="0.2">
      <c r="A13" s="7" t="s">
        <v>258</v>
      </c>
      <c r="B13" s="10">
        <v>44756</v>
      </c>
      <c r="C13" s="10">
        <v>44847</v>
      </c>
      <c r="D13" s="77">
        <v>3517650</v>
      </c>
      <c r="E13" s="78">
        <v>3544711.31</v>
      </c>
      <c r="F13" s="79"/>
      <c r="G13" s="80"/>
      <c r="H13" s="121" t="s">
        <v>314</v>
      </c>
      <c r="I13" s="122"/>
      <c r="J13"/>
      <c r="K13"/>
      <c r="L13"/>
      <c r="M13"/>
      <c r="N13"/>
      <c r="O13" s="7"/>
      <c r="P13" s="7"/>
      <c r="Q13"/>
      <c r="R13"/>
      <c r="S13"/>
      <c r="T13" s="56"/>
      <c r="U13" s="56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57" s="52" customFormat="1" ht="15" customHeight="1" x14ac:dyDescent="0.2">
      <c r="A14" s="7" t="s">
        <v>259</v>
      </c>
      <c r="B14" s="10">
        <v>44756</v>
      </c>
      <c r="C14" s="10">
        <v>44847</v>
      </c>
      <c r="D14" s="77">
        <v>433000</v>
      </c>
      <c r="E14" s="78">
        <v>436610.28</v>
      </c>
      <c r="F14" s="79"/>
      <c r="G14" s="80"/>
      <c r="H14" s="123" t="s">
        <v>315</v>
      </c>
      <c r="I14" s="124" t="s">
        <v>316</v>
      </c>
      <c r="J14" s="124" t="s">
        <v>317</v>
      </c>
      <c r="K14" s="124" t="s">
        <v>318</v>
      </c>
      <c r="L14" s="124" t="s">
        <v>319</v>
      </c>
      <c r="M14" s="123" t="s">
        <v>320</v>
      </c>
      <c r="N14" s="125" t="s">
        <v>321</v>
      </c>
      <c r="O14" s="7"/>
      <c r="P14" s="7"/>
      <c r="Q14"/>
      <c r="R14"/>
      <c r="S14"/>
      <c r="T14" s="56"/>
      <c r="U14" s="56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57" s="52" customFormat="1" ht="15" customHeight="1" x14ac:dyDescent="0.2">
      <c r="A15" s="7" t="s">
        <v>260</v>
      </c>
      <c r="B15" s="10">
        <v>44756</v>
      </c>
      <c r="C15" s="10">
        <v>44847</v>
      </c>
      <c r="D15" s="77">
        <v>794000</v>
      </c>
      <c r="E15" s="78">
        <v>800620.24</v>
      </c>
      <c r="F15" s="79"/>
      <c r="G15" s="80"/>
      <c r="H15" s="126">
        <f>H4</f>
        <v>231593056.41646445</v>
      </c>
      <c r="I15" s="127">
        <f>D47+D59</f>
        <v>15344196.84</v>
      </c>
      <c r="J15" s="127">
        <f>D62+D61</f>
        <v>5015887.7362645175</v>
      </c>
      <c r="K15" s="127">
        <f>D46</f>
        <v>0</v>
      </c>
      <c r="L15" s="127">
        <f>E79+E90</f>
        <v>148539.39999999997</v>
      </c>
      <c r="M15" s="126">
        <v>0</v>
      </c>
      <c r="N15" s="128">
        <f>D60</f>
        <v>0</v>
      </c>
      <c r="O15" s="7"/>
      <c r="P15" s="7"/>
      <c r="Q15"/>
      <c r="R15"/>
      <c r="S15"/>
      <c r="T15" s="56"/>
      <c r="U15" s="5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57" s="52" customFormat="1" ht="15" customHeight="1" x14ac:dyDescent="0.2">
      <c r="A16" s="7" t="s">
        <v>261</v>
      </c>
      <c r="B16" s="10">
        <v>44812</v>
      </c>
      <c r="C16" s="10">
        <v>44847</v>
      </c>
      <c r="D16" s="77">
        <v>777000</v>
      </c>
      <c r="E16" s="78">
        <v>778901.08</v>
      </c>
      <c r="F16" s="79"/>
      <c r="G16" s="80"/>
      <c r="H16" s="7"/>
      <c r="I16" s="10"/>
      <c r="J16" s="10"/>
      <c r="K16" s="79"/>
      <c r="L16" s="79"/>
      <c r="M16" s="1"/>
      <c r="N16" s="7"/>
      <c r="O16" s="7"/>
      <c r="P16" s="7"/>
      <c r="Q16"/>
      <c r="R16"/>
      <c r="S16"/>
      <c r="T16" s="56"/>
      <c r="U16" s="5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52" customFormat="1" ht="15" customHeight="1" x14ac:dyDescent="0.2">
      <c r="A17" s="7" t="s">
        <v>262</v>
      </c>
      <c r="B17" s="10">
        <v>44756</v>
      </c>
      <c r="C17" s="10">
        <v>44847</v>
      </c>
      <c r="D17" s="77">
        <v>875700</v>
      </c>
      <c r="E17" s="78">
        <v>882429.09</v>
      </c>
      <c r="F17" s="79"/>
      <c r="G17" s="80"/>
      <c r="H17" s="7"/>
      <c r="I17" s="10"/>
      <c r="J17" s="10"/>
      <c r="K17" s="79"/>
      <c r="L17" s="79"/>
      <c r="M17" s="1"/>
      <c r="N17" s="7"/>
      <c r="O17" s="7"/>
      <c r="P17" s="7"/>
      <c r="Q17"/>
      <c r="R17"/>
      <c r="S17"/>
      <c r="T17" s="56"/>
      <c r="U17" s="56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52" customFormat="1" ht="15" customHeight="1" x14ac:dyDescent="0.2">
      <c r="A18" s="7" t="s">
        <v>263</v>
      </c>
      <c r="B18" s="10">
        <v>44810</v>
      </c>
      <c r="C18" s="10">
        <v>44938</v>
      </c>
      <c r="D18" s="77">
        <v>3986000</v>
      </c>
      <c r="E18" s="78">
        <v>3995731.5</v>
      </c>
      <c r="F18" s="79"/>
      <c r="G18" s="80"/>
      <c r="H18" s="7"/>
      <c r="I18" s="10"/>
      <c r="J18" s="10"/>
      <c r="K18" s="79"/>
      <c r="L18" s="79"/>
      <c r="M18" s="1"/>
      <c r="N18" s="7"/>
      <c r="O18" s="7"/>
      <c r="P18" s="7"/>
      <c r="Q18"/>
      <c r="R18"/>
      <c r="S18"/>
      <c r="T18" s="56"/>
      <c r="U18" s="56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52" customFormat="1" ht="15" customHeight="1" x14ac:dyDescent="0.2">
      <c r="A19" s="7" t="s">
        <v>264</v>
      </c>
      <c r="B19" s="10">
        <v>44810</v>
      </c>
      <c r="C19" s="10">
        <v>44938</v>
      </c>
      <c r="D19" s="77">
        <v>8870000</v>
      </c>
      <c r="E19" s="78">
        <v>8891655.5299999993</v>
      </c>
      <c r="F19" s="79"/>
      <c r="G19" s="80"/>
      <c r="H19" s="7"/>
      <c r="I19" s="10"/>
      <c r="J19" s="10"/>
      <c r="K19" s="79"/>
      <c r="L19" s="79"/>
      <c r="M19" s="1"/>
      <c r="N19" s="7"/>
      <c r="O19" s="7"/>
      <c r="P19" s="7"/>
      <c r="Q19"/>
      <c r="R19"/>
      <c r="S19"/>
      <c r="T19" s="56"/>
      <c r="U19" s="56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s="52" customFormat="1" ht="15" customHeight="1" x14ac:dyDescent="0.2">
      <c r="A20" s="7" t="s">
        <v>265</v>
      </c>
      <c r="B20" s="10">
        <v>44756</v>
      </c>
      <c r="C20" s="10">
        <v>44847</v>
      </c>
      <c r="D20" s="77">
        <v>884000</v>
      </c>
      <c r="E20" s="78">
        <v>891370.64</v>
      </c>
      <c r="F20" s="79"/>
      <c r="G20" s="80"/>
      <c r="H20" s="7"/>
      <c r="I20" s="10"/>
      <c r="J20" s="10"/>
      <c r="K20" s="79"/>
      <c r="L20" s="79"/>
      <c r="M20" s="1"/>
      <c r="N20" s="7"/>
      <c r="O20" s="7"/>
      <c r="P20" s="7"/>
      <c r="Q20"/>
      <c r="R20"/>
      <c r="S20"/>
      <c r="T20" s="56"/>
      <c r="U20" s="56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52" customFormat="1" ht="15" customHeight="1" x14ac:dyDescent="0.2">
      <c r="A21" s="7" t="s">
        <v>266</v>
      </c>
      <c r="B21" s="10">
        <v>44756</v>
      </c>
      <c r="C21" s="10">
        <v>44847</v>
      </c>
      <c r="D21" s="77">
        <v>1402713.9</v>
      </c>
      <c r="E21" s="78">
        <v>1412691.64</v>
      </c>
      <c r="F21" s="79"/>
      <c r="G21" s="80"/>
      <c r="H21" s="7"/>
      <c r="I21" s="10"/>
      <c r="J21" s="10"/>
      <c r="K21" s="79"/>
      <c r="L21" s="79"/>
      <c r="M21" s="1"/>
      <c r="N21" s="7"/>
      <c r="O21" s="7"/>
      <c r="P21" s="7"/>
      <c r="Q21"/>
      <c r="R21"/>
      <c r="S21"/>
      <c r="T21" s="56"/>
      <c r="U21" s="56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52" customFormat="1" ht="15" customHeight="1" x14ac:dyDescent="0.2">
      <c r="A22" s="7" t="s">
        <v>267</v>
      </c>
      <c r="B22" s="10">
        <v>44812</v>
      </c>
      <c r="C22" s="10">
        <v>44847</v>
      </c>
      <c r="D22" s="77">
        <v>1773000</v>
      </c>
      <c r="E22" s="78">
        <v>1777371.77</v>
      </c>
      <c r="F22" s="79"/>
      <c r="G22" s="80"/>
      <c r="H22" s="7"/>
      <c r="I22" s="10"/>
      <c r="J22" s="10"/>
      <c r="K22" s="79"/>
      <c r="L22" s="79"/>
      <c r="M22" s="1"/>
      <c r="N22" s="7"/>
      <c r="O22" s="7"/>
      <c r="P22" s="7"/>
      <c r="Q22"/>
      <c r="R22"/>
      <c r="S22"/>
      <c r="T22" s="56"/>
      <c r="U22" s="56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52" customFormat="1" ht="15" customHeight="1" x14ac:dyDescent="0.2">
      <c r="A23" s="7" t="s">
        <v>268</v>
      </c>
      <c r="B23" s="10">
        <v>44756</v>
      </c>
      <c r="C23" s="10">
        <v>44847</v>
      </c>
      <c r="D23" s="77">
        <v>259240.5</v>
      </c>
      <c r="E23" s="78">
        <v>261084.52</v>
      </c>
      <c r="F23" s="79"/>
      <c r="G23" s="80"/>
      <c r="H23" s="7"/>
      <c r="I23" s="10"/>
      <c r="J23" s="10"/>
      <c r="K23" s="79"/>
      <c r="L23" s="79"/>
      <c r="M23" s="1"/>
      <c r="N23" s="7"/>
      <c r="O23" s="7"/>
      <c r="P23" s="7"/>
      <c r="Q23"/>
      <c r="R23"/>
      <c r="S23"/>
      <c r="T23" s="56"/>
      <c r="U23" s="56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s="52" customFormat="1" ht="15" customHeight="1" x14ac:dyDescent="0.2">
      <c r="A24" s="7" t="s">
        <v>269</v>
      </c>
      <c r="B24" s="10">
        <v>44798</v>
      </c>
      <c r="C24" s="10">
        <v>44847</v>
      </c>
      <c r="D24" s="77">
        <v>31264200</v>
      </c>
      <c r="E24" s="78">
        <v>31377470.199999999</v>
      </c>
      <c r="F24" s="79"/>
      <c r="G24" s="80"/>
      <c r="H24" s="7"/>
      <c r="I24" s="10"/>
      <c r="J24" s="10"/>
      <c r="K24" s="79"/>
      <c r="L24" s="79"/>
      <c r="M24" s="1"/>
      <c r="N24" s="7"/>
      <c r="O24" s="7"/>
      <c r="P24" s="7"/>
      <c r="Q24"/>
      <c r="R24"/>
      <c r="S24"/>
      <c r="T24" s="56"/>
      <c r="U24" s="56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52" customFormat="1" ht="15" customHeight="1" x14ac:dyDescent="0.2">
      <c r="A25" s="7" t="s">
        <v>270</v>
      </c>
      <c r="B25" s="10">
        <v>44756</v>
      </c>
      <c r="C25" s="10">
        <v>44847</v>
      </c>
      <c r="D25" s="77">
        <v>1397700</v>
      </c>
      <c r="E25" s="78">
        <v>1408247.74</v>
      </c>
      <c r="F25" s="79"/>
      <c r="G25" s="80"/>
      <c r="H25" s="7"/>
      <c r="I25" s="10"/>
      <c r="J25" s="10"/>
      <c r="K25" s="79"/>
      <c r="L25" s="79"/>
      <c r="M25" s="1"/>
      <c r="N25" s="7"/>
      <c r="O25" s="7"/>
      <c r="P25" s="7"/>
      <c r="Q25"/>
      <c r="R25"/>
      <c r="S25"/>
      <c r="T25" s="56"/>
      <c r="U25" s="56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52" customFormat="1" ht="15" customHeight="1" x14ac:dyDescent="0.2">
      <c r="A26" s="7" t="s">
        <v>271</v>
      </c>
      <c r="B26" s="10">
        <v>44756</v>
      </c>
      <c r="C26" s="10">
        <v>44847</v>
      </c>
      <c r="D26" s="77">
        <v>1652400</v>
      </c>
      <c r="E26" s="78">
        <v>1664975.33</v>
      </c>
      <c r="F26" s="79"/>
      <c r="G26" s="80"/>
      <c r="H26" s="7"/>
      <c r="I26" s="10"/>
      <c r="J26" s="10"/>
      <c r="K26" s="79"/>
      <c r="L26" s="79"/>
      <c r="M26" s="1"/>
      <c r="N26" s="7"/>
      <c r="O26" s="7"/>
      <c r="P26" s="7"/>
      <c r="Q26"/>
      <c r="R26"/>
      <c r="S26"/>
      <c r="T26" s="56"/>
      <c r="U26" s="5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s="52" customFormat="1" ht="15" customHeight="1" x14ac:dyDescent="0.2">
      <c r="A27" s="7" t="s">
        <v>272</v>
      </c>
      <c r="B27" s="10">
        <v>44812</v>
      </c>
      <c r="C27" s="10">
        <v>44847</v>
      </c>
      <c r="D27" s="77">
        <v>1318000</v>
      </c>
      <c r="E27" s="78">
        <v>1321410.94</v>
      </c>
      <c r="F27" s="79"/>
      <c r="G27" s="80"/>
      <c r="H27" s="7"/>
      <c r="I27" s="10"/>
      <c r="J27" s="10"/>
      <c r="K27" s="79"/>
      <c r="L27" s="79"/>
      <c r="M27" s="1"/>
      <c r="N27" s="7"/>
      <c r="O27" s="7"/>
      <c r="P27" s="7"/>
      <c r="Q27"/>
      <c r="R27"/>
      <c r="S27"/>
      <c r="T27" s="56"/>
      <c r="U27" s="56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52" customFormat="1" ht="15" customHeight="1" x14ac:dyDescent="0.2">
      <c r="A28" s="7" t="s">
        <v>273</v>
      </c>
      <c r="B28" s="10">
        <v>44812</v>
      </c>
      <c r="C28" s="10">
        <v>44847</v>
      </c>
      <c r="D28" s="77">
        <v>7713000</v>
      </c>
      <c r="E28" s="78">
        <v>7732018.3099999996</v>
      </c>
      <c r="F28" s="79"/>
      <c r="G28" s="80"/>
      <c r="H28" s="7"/>
      <c r="I28" s="10"/>
      <c r="J28" s="10"/>
      <c r="K28" s="79"/>
      <c r="L28" s="79"/>
      <c r="M28" s="1"/>
      <c r="N28" s="7"/>
      <c r="O28" s="7"/>
      <c r="P28" s="7"/>
      <c r="Q28"/>
      <c r="R28"/>
      <c r="S28"/>
      <c r="T28" s="56"/>
      <c r="U28" s="56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52" customFormat="1" ht="15" customHeight="1" x14ac:dyDescent="0.2">
      <c r="A29" s="7" t="s">
        <v>274</v>
      </c>
      <c r="B29" s="10">
        <v>44812</v>
      </c>
      <c r="C29" s="10">
        <v>44847</v>
      </c>
      <c r="D29" s="77">
        <v>1801000</v>
      </c>
      <c r="E29" s="78">
        <v>1805464.77</v>
      </c>
      <c r="F29" s="79"/>
      <c r="G29" s="80"/>
      <c r="H29" s="7"/>
      <c r="I29" s="10"/>
      <c r="J29" s="10"/>
      <c r="K29" s="79"/>
      <c r="L29" s="79"/>
      <c r="M29" s="1"/>
      <c r="N29" s="7"/>
      <c r="O29" s="7"/>
      <c r="P29" s="7"/>
      <c r="Q29"/>
      <c r="R29"/>
      <c r="S29"/>
      <c r="T29" s="56"/>
      <c r="U29" s="56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52" customFormat="1" ht="15" customHeight="1" x14ac:dyDescent="0.2">
      <c r="A30" s="7" t="s">
        <v>275</v>
      </c>
      <c r="B30" s="10">
        <v>44756</v>
      </c>
      <c r="C30" s="10">
        <v>44847</v>
      </c>
      <c r="D30" s="77">
        <v>1503900</v>
      </c>
      <c r="E30" s="78">
        <v>1515393.03</v>
      </c>
      <c r="F30" s="79"/>
      <c r="G30" s="80"/>
      <c r="H30" s="7"/>
      <c r="I30" s="10"/>
      <c r="J30" s="10"/>
      <c r="K30" s="79"/>
      <c r="L30" s="79"/>
      <c r="M30" s="1"/>
      <c r="N30" s="7"/>
      <c r="O30" s="7"/>
      <c r="P30" s="7"/>
      <c r="Q30"/>
      <c r="R30"/>
      <c r="S30"/>
      <c r="T30" s="56"/>
      <c r="U30" s="56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s="52" customFormat="1" ht="15" customHeight="1" x14ac:dyDescent="0.2">
      <c r="A31" s="7" t="s">
        <v>276</v>
      </c>
      <c r="B31" s="10">
        <v>44756</v>
      </c>
      <c r="C31" s="10">
        <v>44847</v>
      </c>
      <c r="D31" s="77">
        <v>240826.5</v>
      </c>
      <c r="E31" s="78">
        <v>242539.54</v>
      </c>
      <c r="F31" s="79"/>
      <c r="G31" s="80"/>
      <c r="H31" s="7"/>
      <c r="I31" s="10"/>
      <c r="J31" s="10"/>
      <c r="K31" s="79"/>
      <c r="L31" s="79"/>
      <c r="M31" s="1"/>
      <c r="N31" s="7"/>
      <c r="O31" s="7"/>
      <c r="P31" s="7"/>
      <c r="Q31"/>
      <c r="R31"/>
      <c r="S31"/>
      <c r="T31" s="56"/>
      <c r="U31" s="56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s="52" customFormat="1" ht="15" customHeight="1" x14ac:dyDescent="0.2">
      <c r="A32" s="7" t="s">
        <v>277</v>
      </c>
      <c r="B32" s="10">
        <v>44756</v>
      </c>
      <c r="C32" s="10">
        <v>44847</v>
      </c>
      <c r="D32" s="77">
        <v>16922725</v>
      </c>
      <c r="E32" s="78">
        <v>17057155.989999998</v>
      </c>
      <c r="F32" s="79"/>
      <c r="G32" s="80"/>
      <c r="H32" s="7"/>
      <c r="I32" s="10"/>
      <c r="J32" s="10"/>
      <c r="K32" s="79"/>
      <c r="L32" s="79"/>
      <c r="M32" s="1"/>
      <c r="N32" s="7"/>
      <c r="O32" s="7"/>
      <c r="P32" s="7"/>
      <c r="Q32"/>
      <c r="R32"/>
      <c r="S32"/>
      <c r="T32" s="56"/>
      <c r="U32" s="56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s="52" customFormat="1" ht="15" customHeight="1" x14ac:dyDescent="0.2">
      <c r="A33" s="7" t="s">
        <v>278</v>
      </c>
      <c r="B33" s="10">
        <v>44756</v>
      </c>
      <c r="C33" s="10">
        <v>44847</v>
      </c>
      <c r="D33" s="77">
        <v>4524550</v>
      </c>
      <c r="E33" s="78">
        <v>4559571.51</v>
      </c>
      <c r="F33" s="79"/>
      <c r="G33" s="80"/>
      <c r="H33" s="7"/>
      <c r="I33" s="10"/>
      <c r="J33" s="10"/>
      <c r="K33" s="79"/>
      <c r="L33" s="79"/>
      <c r="M33" s="1"/>
      <c r="N33" s="7"/>
      <c r="O33" s="7"/>
      <c r="P33" s="7"/>
      <c r="Q33"/>
      <c r="R33"/>
      <c r="S33"/>
      <c r="T33" s="56"/>
      <c r="U33" s="56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s="52" customFormat="1" ht="15" customHeight="1" x14ac:dyDescent="0.2">
      <c r="A34" s="7" t="s">
        <v>279</v>
      </c>
      <c r="B34" s="10">
        <v>44756</v>
      </c>
      <c r="C34" s="10">
        <v>44847</v>
      </c>
      <c r="D34" s="77">
        <v>4750975</v>
      </c>
      <c r="E34" s="78">
        <v>4788690.21</v>
      </c>
      <c r="F34" s="79"/>
      <c r="G34" s="80"/>
      <c r="H34" s="7"/>
      <c r="I34" s="10"/>
      <c r="J34" s="10"/>
      <c r="K34" s="79"/>
      <c r="L34" s="79"/>
      <c r="M34" s="1"/>
      <c r="N34" s="7"/>
      <c r="O34" s="7"/>
      <c r="P34" s="7"/>
      <c r="Q34"/>
      <c r="R34"/>
      <c r="S34"/>
      <c r="T34" s="56"/>
      <c r="U34" s="56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s="52" customFormat="1" ht="15" customHeight="1" x14ac:dyDescent="0.2">
      <c r="A35" s="7" t="s">
        <v>280</v>
      </c>
      <c r="B35" s="10">
        <v>44756</v>
      </c>
      <c r="C35" s="10">
        <v>44847</v>
      </c>
      <c r="D35" s="77">
        <v>3547350</v>
      </c>
      <c r="E35" s="78">
        <v>3576028.35</v>
      </c>
      <c r="F35" s="79"/>
      <c r="G35" s="80"/>
      <c r="H35" s="7"/>
      <c r="I35" s="10"/>
      <c r="J35" s="10"/>
      <c r="K35" s="79"/>
      <c r="L35" s="79"/>
      <c r="M35" s="1"/>
      <c r="N35" s="7"/>
      <c r="O35" s="7"/>
      <c r="P35" s="7"/>
      <c r="Q35"/>
      <c r="R35"/>
      <c r="S35"/>
      <c r="T35" s="56"/>
      <c r="U35" s="56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s="52" customFormat="1" ht="15" customHeight="1" x14ac:dyDescent="0.2">
      <c r="A36" s="7" t="s">
        <v>281</v>
      </c>
      <c r="B36" s="10">
        <v>44812</v>
      </c>
      <c r="C36" s="10">
        <v>44847</v>
      </c>
      <c r="D36" s="77">
        <v>4527000</v>
      </c>
      <c r="E36" s="78">
        <v>4538352.8</v>
      </c>
      <c r="F36" s="79"/>
      <c r="G36" s="80"/>
      <c r="H36" s="7"/>
      <c r="I36" s="10"/>
      <c r="J36" s="10"/>
      <c r="K36" s="79"/>
      <c r="L36" s="79"/>
      <c r="M36" s="1"/>
      <c r="N36" s="7"/>
      <c r="O36" s="7"/>
      <c r="P36" s="7"/>
      <c r="Q36"/>
      <c r="R36"/>
      <c r="S36"/>
      <c r="T36" s="56"/>
      <c r="U36" s="5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s="52" customFormat="1" ht="15" customHeight="1" x14ac:dyDescent="0.2">
      <c r="A37" s="7" t="s">
        <v>282</v>
      </c>
      <c r="B37" s="10">
        <v>44756</v>
      </c>
      <c r="C37" s="10">
        <v>44847</v>
      </c>
      <c r="D37" s="77">
        <v>41535775</v>
      </c>
      <c r="E37" s="78">
        <v>41878491.219999999</v>
      </c>
      <c r="F37" s="79"/>
      <c r="G37" s="80"/>
      <c r="H37" s="7"/>
      <c r="I37" s="10"/>
      <c r="J37" s="10"/>
      <c r="K37" s="79"/>
      <c r="L37" s="79"/>
      <c r="M37" s="1"/>
      <c r="N37" s="7"/>
      <c r="O37" s="7"/>
      <c r="P37" s="7"/>
      <c r="Q37"/>
      <c r="R37"/>
      <c r="S37"/>
      <c r="T37" s="56"/>
      <c r="U37" s="56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s="52" customFormat="1" ht="15" customHeight="1" x14ac:dyDescent="0.2">
      <c r="A38" s="7" t="s">
        <v>283</v>
      </c>
      <c r="B38" s="10">
        <v>44831</v>
      </c>
      <c r="C38" s="81" t="s">
        <v>96</v>
      </c>
      <c r="D38" s="77">
        <v>3510747.36</v>
      </c>
      <c r="E38" s="78">
        <v>3511485.65</v>
      </c>
      <c r="F38" s="79"/>
      <c r="G38" s="80"/>
      <c r="H38" s="7"/>
      <c r="I38" s="10"/>
      <c r="J38" s="10"/>
      <c r="K38" s="79"/>
      <c r="L38" s="79"/>
      <c r="M38" s="1"/>
      <c r="N38" s="7"/>
      <c r="O38" s="7"/>
      <c r="P38" s="7"/>
      <c r="Q38"/>
      <c r="R38"/>
      <c r="S38"/>
      <c r="T38" s="56"/>
      <c r="U38" s="56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s="52" customFormat="1" ht="15" customHeight="1" x14ac:dyDescent="0.2">
      <c r="A39" s="7" t="s">
        <v>284</v>
      </c>
      <c r="B39" s="10">
        <v>44795</v>
      </c>
      <c r="C39" s="81" t="s">
        <v>96</v>
      </c>
      <c r="D39" s="77">
        <v>867554.71</v>
      </c>
      <c r="E39" s="78">
        <v>868389.98</v>
      </c>
      <c r="F39" s="79"/>
      <c r="G39" s="80"/>
      <c r="H39" s="7"/>
      <c r="I39" s="10"/>
      <c r="J39" s="10"/>
      <c r="K39" s="79"/>
      <c r="L39" s="79"/>
      <c r="M39" s="1"/>
      <c r="N39" s="7"/>
      <c r="O39" s="7"/>
      <c r="P39" s="7"/>
      <c r="Q39"/>
      <c r="R39"/>
      <c r="S39"/>
      <c r="T39" s="56"/>
      <c r="U39" s="56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s="52" customFormat="1" ht="15" customHeight="1" x14ac:dyDescent="0.2">
      <c r="A40" s="7" t="s">
        <v>285</v>
      </c>
      <c r="B40" s="10">
        <v>44756</v>
      </c>
      <c r="C40" s="10">
        <v>44847</v>
      </c>
      <c r="D40" s="77">
        <v>4560385.22</v>
      </c>
      <c r="E40" s="78">
        <v>4596587.29</v>
      </c>
      <c r="F40" s="79"/>
      <c r="G40" s="80"/>
      <c r="H40" s="7"/>
      <c r="I40" s="10"/>
      <c r="J40" s="10"/>
      <c r="K40" s="79"/>
      <c r="L40" s="79"/>
      <c r="M40" s="1"/>
      <c r="N40" s="7"/>
      <c r="O40" s="7"/>
      <c r="P40" s="7"/>
      <c r="Q40"/>
      <c r="R40"/>
      <c r="S40"/>
      <c r="T40" s="56"/>
      <c r="U40" s="56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s="52" customFormat="1" ht="15" customHeight="1" x14ac:dyDescent="0.2">
      <c r="A41" s="7" t="s">
        <v>286</v>
      </c>
      <c r="B41" s="10">
        <v>44756</v>
      </c>
      <c r="C41" s="10">
        <v>44847</v>
      </c>
      <c r="D41" s="77">
        <v>15693450</v>
      </c>
      <c r="E41" s="78">
        <v>15817911.689999999</v>
      </c>
      <c r="F41" s="79"/>
      <c r="G41" s="80"/>
      <c r="H41" s="7"/>
      <c r="I41" s="10"/>
      <c r="J41" s="10"/>
      <c r="K41" s="79"/>
      <c r="L41" s="79"/>
      <c r="M41" s="1"/>
      <c r="N41" s="7"/>
      <c r="O41" s="7"/>
      <c r="P41" s="7"/>
      <c r="Q41"/>
      <c r="R41"/>
      <c r="S41"/>
      <c r="T41" s="56"/>
      <c r="U41" s="56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s="52" customFormat="1" ht="15" customHeight="1" x14ac:dyDescent="0.2">
      <c r="A42" s="7" t="s">
        <v>287</v>
      </c>
      <c r="B42" s="10">
        <v>44833</v>
      </c>
      <c r="C42" s="10">
        <v>44847</v>
      </c>
      <c r="D42" s="77">
        <v>3437000</v>
      </c>
      <c r="E42" s="78">
        <v>3437417.27</v>
      </c>
      <c r="F42" s="79"/>
      <c r="G42" s="80"/>
      <c r="H42" s="7"/>
      <c r="I42" s="10"/>
      <c r="J42" s="10"/>
      <c r="K42" s="79"/>
      <c r="L42" s="79"/>
      <c r="M42" s="1"/>
      <c r="N42" s="7"/>
      <c r="O42" s="7"/>
      <c r="P42" s="7"/>
      <c r="Q42"/>
      <c r="R42"/>
      <c r="S42"/>
      <c r="T42" s="56"/>
      <c r="U42" s="56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52" customFormat="1" ht="15" customHeight="1" x14ac:dyDescent="0.2">
      <c r="A43" s="7" t="s">
        <v>288</v>
      </c>
      <c r="B43" s="10">
        <v>44833</v>
      </c>
      <c r="C43" s="10">
        <v>44847</v>
      </c>
      <c r="D43" s="77">
        <v>3276000</v>
      </c>
      <c r="E43" s="78">
        <v>3276403.92</v>
      </c>
      <c r="F43" s="79"/>
      <c r="G43" s="80"/>
      <c r="H43" s="7"/>
      <c r="I43" s="10"/>
      <c r="J43" s="10"/>
      <c r="K43" s="79"/>
      <c r="L43" s="79"/>
      <c r="M43" s="1"/>
      <c r="N43" s="7"/>
      <c r="O43" s="7"/>
      <c r="P43" s="7"/>
      <c r="Q43"/>
      <c r="R43"/>
      <c r="S43"/>
      <c r="T43" s="56"/>
      <c r="U43" s="56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s="52" customFormat="1" ht="15" customHeight="1" x14ac:dyDescent="0.2">
      <c r="A44" s="7" t="s">
        <v>289</v>
      </c>
      <c r="B44" s="10">
        <v>44833</v>
      </c>
      <c r="C44" s="10">
        <v>44847</v>
      </c>
      <c r="D44" s="77">
        <v>493000</v>
      </c>
      <c r="E44" s="78">
        <v>493059.85</v>
      </c>
      <c r="F44" s="79"/>
      <c r="G44" s="80"/>
      <c r="H44" s="7"/>
      <c r="I44" s="10"/>
      <c r="J44" s="10"/>
      <c r="K44" s="79"/>
      <c r="L44" s="79"/>
      <c r="M44" s="1"/>
      <c r="N44" s="7"/>
      <c r="O44" s="7"/>
      <c r="P44" s="7"/>
      <c r="Q44"/>
      <c r="R44"/>
      <c r="S44"/>
      <c r="T44" s="56"/>
      <c r="U44" s="56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s="52" customFormat="1" ht="15" customHeight="1" x14ac:dyDescent="0.2">
      <c r="A45" s="7" t="s">
        <v>290</v>
      </c>
      <c r="B45" s="10">
        <v>44833</v>
      </c>
      <c r="C45" s="10">
        <v>44847</v>
      </c>
      <c r="D45" s="77">
        <v>1873000</v>
      </c>
      <c r="E45" s="78">
        <v>1873227.39</v>
      </c>
      <c r="F45" s="79"/>
      <c r="G45" s="80"/>
      <c r="H45" s="7"/>
      <c r="I45" s="10"/>
      <c r="J45" s="10"/>
      <c r="K45" s="79"/>
      <c r="L45" s="79"/>
      <c r="M45" s="1"/>
      <c r="N45" s="7"/>
      <c r="O45" s="7"/>
      <c r="P45" s="7"/>
      <c r="Q45"/>
      <c r="R45"/>
      <c r="S45"/>
      <c r="T45" s="56"/>
      <c r="U45" s="56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52" customFormat="1" ht="15" customHeight="1" x14ac:dyDescent="0.2">
      <c r="A46" s="7" t="s">
        <v>104</v>
      </c>
      <c r="B46" s="10">
        <v>44834</v>
      </c>
      <c r="C46" s="10">
        <v>44834</v>
      </c>
      <c r="D46" s="77">
        <v>0</v>
      </c>
      <c r="E46" s="78">
        <v>0</v>
      </c>
      <c r="F46" s="79"/>
      <c r="G46" s="80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56"/>
      <c r="U46" s="5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52" customFormat="1" ht="15" customHeight="1" x14ac:dyDescent="0.2">
      <c r="A47" s="7" t="s">
        <v>105</v>
      </c>
      <c r="B47" s="82">
        <v>44834</v>
      </c>
      <c r="C47" s="10">
        <v>44834</v>
      </c>
      <c r="D47" s="77">
        <v>15195657.439999999</v>
      </c>
      <c r="E47" s="77">
        <v>15195657.439999999</v>
      </c>
      <c r="F47" s="79"/>
      <c r="G47" s="23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56"/>
      <c r="U47" s="56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s="52" customFormat="1" ht="15" customHeight="1" x14ac:dyDescent="0.2">
      <c r="A48" s="7"/>
      <c r="B48" s="7"/>
      <c r="C48" s="7"/>
      <c r="D48" s="7"/>
      <c r="E48" s="79"/>
      <c r="F48" s="79"/>
      <c r="G48" s="23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56"/>
      <c r="U48" s="56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s="52" customFormat="1" ht="15" customHeight="1" x14ac:dyDescent="0.2">
      <c r="A49" s="7" t="str">
        <f>"MMF Unpaid Int Due to "&amp;MONTH($B$3)&amp;"/"&amp;DAY($B$3)</f>
        <v>MMF Unpaid Int Due to 9/30</v>
      </c>
      <c r="B49" s="7"/>
      <c r="C49" s="7" t="s">
        <v>106</v>
      </c>
      <c r="D49" s="83">
        <v>36579.39</v>
      </c>
      <c r="E49" s="84">
        <v>36579.39</v>
      </c>
      <c r="F49" s="79"/>
      <c r="G49" s="23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56"/>
      <c r="U49" s="56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s="52" customFormat="1" ht="15" customHeight="1" x14ac:dyDescent="0.2">
      <c r="A50" s="7" t="str">
        <f>"MMF Unpaid Int Due to "&amp;MONTH($B$3)&amp;"/"&amp;DAY($B$3)</f>
        <v>MMF Unpaid Int Due to 9/30</v>
      </c>
      <c r="B50" s="7"/>
      <c r="C50" s="7" t="s">
        <v>107</v>
      </c>
      <c r="D50" s="83">
        <v>38.299999999999997</v>
      </c>
      <c r="E50" s="84">
        <v>38.299999999999997</v>
      </c>
      <c r="F50" s="79"/>
      <c r="G50" s="23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56"/>
      <c r="U50" s="56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s="52" customFormat="1" ht="15" customHeight="1" x14ac:dyDescent="0.2">
      <c r="A51" s="7" t="s">
        <v>108</v>
      </c>
      <c r="B51" s="7"/>
      <c r="C51" s="7" t="s">
        <v>108</v>
      </c>
      <c r="D51" s="83">
        <v>0</v>
      </c>
      <c r="E51" s="84">
        <v>0</v>
      </c>
      <c r="F51" s="79"/>
      <c r="G51" s="23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56"/>
      <c r="U51" s="56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s="52" customFormat="1" ht="15" customHeight="1" x14ac:dyDescent="0.2">
      <c r="A52" s="7" t="str">
        <f>"MMF Unpaid Int Due to "&amp;MONTH($B$3)&amp;"/"&amp;DAY($B$3)</f>
        <v>MMF Unpaid Int Due to 9/30</v>
      </c>
      <c r="B52" s="7"/>
      <c r="C52" s="7" t="s">
        <v>109</v>
      </c>
      <c r="D52" s="83">
        <v>5869.54</v>
      </c>
      <c r="E52" s="84">
        <v>5869.54</v>
      </c>
      <c r="F52" s="79"/>
      <c r="G52" s="23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56"/>
      <c r="U52" s="56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s="52" customFormat="1" ht="15" customHeight="1" x14ac:dyDescent="0.2">
      <c r="A53" s="13" t="str">
        <f>"MMF Unpaid Int Due to "&amp;MONTH($B$3)&amp;"/"&amp;DAY($B$3)</f>
        <v>MMF Unpaid Int Due to 9/30</v>
      </c>
      <c r="B53" s="13"/>
      <c r="C53" s="13" t="s">
        <v>110</v>
      </c>
      <c r="D53" s="85">
        <v>171.95</v>
      </c>
      <c r="E53" s="86">
        <v>171.95</v>
      </c>
      <c r="F53" s="79"/>
      <c r="G53" s="23"/>
      <c r="H53" s="13"/>
      <c r="I53" s="7"/>
      <c r="J53" s="7"/>
      <c r="K53" s="7"/>
      <c r="L53" s="87"/>
      <c r="M53" s="7"/>
      <c r="N53" s="7"/>
      <c r="O53" s="7"/>
      <c r="P53" s="7"/>
      <c r="Q53" s="7"/>
      <c r="R53" s="7"/>
      <c r="S53" s="25"/>
      <c r="T53" s="56"/>
      <c r="U53" s="56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52" customFormat="1" ht="15" customHeight="1" x14ac:dyDescent="0.2">
      <c r="A54" s="9" t="s">
        <v>111</v>
      </c>
      <c r="B54" s="9"/>
      <c r="C54" s="9"/>
      <c r="D54" s="9"/>
      <c r="E54" s="88">
        <f>SUM(E10:E53)</f>
        <v>231527732.30999994</v>
      </c>
      <c r="F54" s="88"/>
      <c r="G54" s="89"/>
      <c r="H54" s="9"/>
      <c r="I54" s="9"/>
      <c r="J54" s="9"/>
      <c r="K54" s="9"/>
      <c r="L54" s="88"/>
      <c r="M54" s="9"/>
      <c r="N54" s="9"/>
      <c r="O54" s="7"/>
      <c r="P54" s="7"/>
      <c r="Q54" s="7"/>
      <c r="R54" s="7"/>
      <c r="S54" s="25"/>
      <c r="T54" s="56"/>
      <c r="U54" s="56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s="52" customFormat="1" ht="15" customHeight="1" x14ac:dyDescent="0.2">
      <c r="A55" s="9"/>
      <c r="B55" s="9"/>
      <c r="C55" s="9"/>
      <c r="D55" s="9"/>
      <c r="E55" s="88"/>
      <c r="F55" s="88"/>
      <c r="G55" s="89"/>
      <c r="H55" s="9"/>
      <c r="I55" s="9"/>
      <c r="J55" s="9"/>
      <c r="K55" s="9"/>
      <c r="L55" s="88"/>
      <c r="M55" s="9"/>
      <c r="N55" s="9"/>
      <c r="O55" s="7"/>
      <c r="P55" s="7"/>
      <c r="Q55" s="7"/>
      <c r="R55" s="7"/>
      <c r="S55" s="25"/>
      <c r="T55" s="56"/>
      <c r="U55" s="56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s="52" customFormat="1" ht="15" customHeight="1" x14ac:dyDescent="0.2">
      <c r="A56" s="9"/>
      <c r="B56" s="147" t="s">
        <v>112</v>
      </c>
      <c r="C56" s="148"/>
      <c r="D56" s="148"/>
      <c r="E56" s="149"/>
      <c r="F56" s="88"/>
      <c r="G56" s="89"/>
      <c r="H56" s="9"/>
      <c r="I56" s="9"/>
      <c r="J56" s="9"/>
      <c r="K56" s="9"/>
      <c r="L56" s="88"/>
      <c r="M56" s="9"/>
      <c r="N56" s="9"/>
      <c r="O56" s="7"/>
      <c r="P56" s="7"/>
      <c r="Q56" s="7"/>
      <c r="R56" s="7"/>
      <c r="S56" s="25"/>
      <c r="T56" s="56"/>
      <c r="U56" s="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s="52" customFormat="1" ht="15" customHeight="1" x14ac:dyDescent="0.2">
      <c r="A57" s="15" t="s">
        <v>1</v>
      </c>
      <c r="B57" s="15" t="s">
        <v>2</v>
      </c>
      <c r="C57" s="15" t="s">
        <v>3</v>
      </c>
      <c r="D57" s="15" t="s">
        <v>12</v>
      </c>
      <c r="E57" s="15" t="s">
        <v>113</v>
      </c>
      <c r="F57" s="1"/>
      <c r="G57" s="23"/>
      <c r="H57" s="1"/>
      <c r="I57" s="1"/>
      <c r="J57" s="1"/>
      <c r="K57" s="1"/>
      <c r="L57" s="1"/>
      <c r="M57" s="7"/>
      <c r="N57" s="7"/>
      <c r="O57" s="7"/>
      <c r="P57" s="7"/>
      <c r="Q57" s="7"/>
      <c r="R57" s="7"/>
      <c r="S57" s="25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s="52" customFormat="1" ht="15" customHeight="1" x14ac:dyDescent="0.2">
      <c r="A58" s="7" t="s">
        <v>114</v>
      </c>
      <c r="B58" s="1"/>
      <c r="C58" s="10">
        <f>$B$3</f>
        <v>44834</v>
      </c>
      <c r="D58" s="77">
        <v>0</v>
      </c>
      <c r="E58" s="77">
        <v>0</v>
      </c>
      <c r="F58" s="1"/>
      <c r="G58" s="23"/>
      <c r="H58" s="31"/>
      <c r="I58" s="1"/>
      <c r="J58" s="1"/>
      <c r="K58" s="1"/>
      <c r="L58" s="1"/>
      <c r="M58" s="7"/>
      <c r="N58" s="7"/>
      <c r="O58" s="7"/>
      <c r="P58" s="7"/>
      <c r="Q58" s="7"/>
      <c r="R58" s="7"/>
      <c r="S58" s="25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s="52" customFormat="1" ht="15" customHeight="1" x14ac:dyDescent="0.2">
      <c r="A59" s="7" t="s">
        <v>115</v>
      </c>
      <c r="B59" s="1"/>
      <c r="C59" s="10">
        <f>$B$3</f>
        <v>44834</v>
      </c>
      <c r="D59" s="77">
        <v>148539.4</v>
      </c>
      <c r="E59" s="77">
        <v>148539.4</v>
      </c>
      <c r="F59" s="1"/>
      <c r="G59" s="23"/>
      <c r="H59" s="31"/>
      <c r="I59" s="1"/>
      <c r="J59" s="1"/>
      <c r="K59" s="1"/>
      <c r="L59" s="1"/>
      <c r="M59" s="7"/>
      <c r="N59" s="7"/>
      <c r="O59" s="7"/>
      <c r="P59" s="7"/>
      <c r="Q59" s="7"/>
      <c r="R59" s="7"/>
      <c r="S59" s="25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s="52" customFormat="1" ht="15" customHeight="1" x14ac:dyDescent="0.2">
      <c r="A60" s="7" t="s">
        <v>116</v>
      </c>
      <c r="B60" s="1"/>
      <c r="C60" s="10">
        <f>$B$3</f>
        <v>44834</v>
      </c>
      <c r="D60" s="77">
        <v>0</v>
      </c>
      <c r="E60" s="77">
        <v>0</v>
      </c>
      <c r="F60" s="1"/>
      <c r="G60" s="23"/>
      <c r="H60" s="31"/>
      <c r="I60" s="1"/>
      <c r="J60" s="1"/>
      <c r="K60" s="1"/>
      <c r="L60" s="1"/>
      <c r="M60" s="7"/>
      <c r="N60" s="7"/>
      <c r="O60" s="7"/>
      <c r="P60" s="7"/>
      <c r="Q60" s="7"/>
      <c r="R60" s="7"/>
      <c r="S60" s="25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s="52" customFormat="1" ht="15" customHeight="1" x14ac:dyDescent="0.2">
      <c r="A61" s="7" t="s">
        <v>117</v>
      </c>
      <c r="B61" s="1"/>
      <c r="C61" s="10">
        <f>$B$3</f>
        <v>44834</v>
      </c>
      <c r="D61" s="77">
        <v>94424.14999999998</v>
      </c>
      <c r="E61" s="77">
        <v>94424.14999999998</v>
      </c>
      <c r="F61" s="1"/>
      <c r="G61" s="23"/>
      <c r="H61" s="31"/>
      <c r="I61" s="1"/>
      <c r="J61" s="1"/>
      <c r="K61" s="1"/>
      <c r="L61" s="1"/>
      <c r="M61" s="7"/>
      <c r="N61" s="7"/>
      <c r="O61" s="7"/>
      <c r="P61" s="7"/>
      <c r="Q61" s="7"/>
      <c r="R61" s="7"/>
      <c r="S61" s="25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s="52" customFormat="1" ht="15" customHeight="1" x14ac:dyDescent="0.2">
      <c r="A62" s="7" t="s">
        <v>118</v>
      </c>
      <c r="B62" s="1"/>
      <c r="C62" s="10">
        <f>$B$3</f>
        <v>44834</v>
      </c>
      <c r="D62" s="77">
        <v>4921463.5862645172</v>
      </c>
      <c r="E62" s="77">
        <v>4921463.5862645172</v>
      </c>
      <c r="F62" s="1"/>
      <c r="G62" s="23"/>
      <c r="H62" s="31"/>
      <c r="I62" s="1"/>
      <c r="J62" s="1"/>
      <c r="K62" s="1"/>
      <c r="L62" s="1"/>
      <c r="M62" s="7"/>
      <c r="N62" s="7"/>
      <c r="O62" s="7"/>
      <c r="P62" s="7"/>
      <c r="Q62" s="7"/>
      <c r="R62" s="7"/>
      <c r="S62" s="25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s="52" customFormat="1" ht="15" customHeight="1" x14ac:dyDescent="0.2">
      <c r="A63" s="9" t="s">
        <v>13</v>
      </c>
      <c r="B63" s="9"/>
      <c r="C63" s="9"/>
      <c r="D63" s="9"/>
      <c r="E63" s="88">
        <f>SUM(E58:E62)</f>
        <v>5164427.136264517</v>
      </c>
      <c r="F63" s="79"/>
      <c r="G63" s="23"/>
      <c r="H63" s="7"/>
      <c r="I63" s="7"/>
      <c r="J63" s="7"/>
      <c r="K63" s="7"/>
      <c r="L63" s="90"/>
      <c r="M63" s="7"/>
      <c r="N63" s="7"/>
      <c r="O63" s="7"/>
      <c r="P63" s="7"/>
      <c r="Q63" s="7"/>
      <c r="R63" s="7"/>
      <c r="S63" s="7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s="52" customFormat="1" ht="15" customHeight="1" thickBot="1" x14ac:dyDescent="0.25">
      <c r="A64" s="9"/>
      <c r="B64" s="9"/>
      <c r="C64" s="9"/>
      <c r="D64" s="9"/>
      <c r="E64" s="88"/>
      <c r="F64" s="79"/>
      <c r="G64" s="23"/>
      <c r="H64" s="7"/>
      <c r="I64" s="7"/>
      <c r="J64" s="7"/>
      <c r="K64" s="7"/>
      <c r="L64" s="90"/>
      <c r="M64" s="7"/>
      <c r="N64" s="7"/>
      <c r="O64" s="7"/>
      <c r="P64" s="7"/>
      <c r="Q64" s="7"/>
      <c r="R64" s="7"/>
      <c r="S64" s="7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s="52" customFormat="1" ht="15" customHeight="1" thickBot="1" x14ac:dyDescent="0.25">
      <c r="A65" s="9" t="s">
        <v>119</v>
      </c>
      <c r="B65" s="9"/>
      <c r="C65" s="9"/>
      <c r="D65" s="9"/>
      <c r="E65" s="91">
        <f>E54+E63</f>
        <v>236692159.44626445</v>
      </c>
      <c r="F65" s="79"/>
      <c r="G65" s="23"/>
      <c r="H65" s="9"/>
      <c r="I65" s="9"/>
      <c r="J65" s="9"/>
      <c r="K65" s="9"/>
      <c r="L65" s="91"/>
      <c r="M65" s="7"/>
      <c r="N65" s="7"/>
      <c r="O65" s="7"/>
      <c r="P65" s="7"/>
      <c r="Q65" s="7"/>
      <c r="R65" s="7"/>
      <c r="S65" s="7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s="52" customFormat="1" ht="15" customHeight="1" thickBot="1" x14ac:dyDescent="0.25">
      <c r="A66" s="26"/>
      <c r="B66" s="26"/>
      <c r="C66" s="26"/>
      <c r="D66" s="26"/>
      <c r="E66" s="92"/>
      <c r="F66" s="93"/>
      <c r="G66" s="29"/>
      <c r="H66" s="30"/>
      <c r="I66" s="30"/>
      <c r="J66" s="30"/>
      <c r="K66" s="30"/>
      <c r="L66" s="94"/>
      <c r="M66" s="30"/>
      <c r="N66" s="30"/>
      <c r="O66" s="30"/>
      <c r="P66" s="30"/>
      <c r="Q66" s="30"/>
      <c r="R66" s="30"/>
      <c r="S66" s="30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s="52" customFormat="1" ht="15" customHeight="1" thickTop="1" x14ac:dyDescent="0.2">
      <c r="A67" s="9"/>
      <c r="B67" s="9"/>
      <c r="C67" s="9"/>
      <c r="D67" s="9"/>
      <c r="E67" s="95"/>
      <c r="F67" s="79"/>
      <c r="G67" s="23"/>
      <c r="H67" s="7"/>
      <c r="I67" s="7"/>
      <c r="J67" s="7"/>
      <c r="K67" s="7"/>
      <c r="L67" s="90"/>
      <c r="M67" s="7"/>
      <c r="N67" s="7"/>
      <c r="O67" s="7"/>
      <c r="P67" s="7"/>
      <c r="Q67" s="7"/>
      <c r="R67" s="7"/>
      <c r="S67" s="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s="52" customFormat="1" ht="15" customHeight="1" x14ac:dyDescent="0.2">
      <c r="A68" s="16" t="s">
        <v>6</v>
      </c>
      <c r="B68" s="9"/>
      <c r="C68" s="9"/>
      <c r="D68" s="9"/>
      <c r="E68" s="95"/>
      <c r="F68" s="79"/>
      <c r="G68" s="23"/>
      <c r="H68" s="16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s="52" customFormat="1" ht="15" customHeight="1" x14ac:dyDescent="0.2">
      <c r="A69" s="9"/>
      <c r="B69" s="9"/>
      <c r="C69" s="9"/>
      <c r="D69" s="9"/>
      <c r="E69" s="95"/>
      <c r="F69" s="79"/>
      <c r="G69" s="23"/>
      <c r="H69" s="9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s="52" customFormat="1" ht="15" customHeight="1" x14ac:dyDescent="0.2">
      <c r="A70" s="15" t="str">
        <f>"Accruals since "&amp;MONTH(B5)&amp;"/"&amp;DAY(B5)</f>
        <v>Accruals since 9/30</v>
      </c>
      <c r="B70" s="13" t="s">
        <v>120</v>
      </c>
      <c r="C70" s="15"/>
      <c r="D70" s="15"/>
      <c r="E70" s="15" t="s">
        <v>12</v>
      </c>
      <c r="F70" s="79"/>
      <c r="G70" s="23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s="52" customFormat="1" ht="15" customHeight="1" x14ac:dyDescent="0.2">
      <c r="A71" s="7" t="s">
        <v>11</v>
      </c>
      <c r="B71" s="96">
        <v>2859</v>
      </c>
      <c r="C71" s="9"/>
      <c r="D71" s="9"/>
      <c r="E71" s="79">
        <f>+B71*($B$3-$B$5)</f>
        <v>0</v>
      </c>
      <c r="F71" s="79"/>
      <c r="G71" s="23"/>
      <c r="H71" s="7"/>
      <c r="I71" s="7"/>
      <c r="J71" s="1"/>
      <c r="K71" s="7"/>
      <c r="L71" s="97"/>
      <c r="M71" s="7"/>
      <c r="N71" s="7"/>
      <c r="O71" s="7"/>
      <c r="P71" s="7"/>
      <c r="Q71" s="7"/>
      <c r="R71" s="7"/>
      <c r="S71" s="7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s="52" customFormat="1" ht="15" customHeight="1" x14ac:dyDescent="0.2">
      <c r="A72" s="7" t="s">
        <v>37</v>
      </c>
      <c r="B72" s="96">
        <v>0</v>
      </c>
      <c r="C72" s="9"/>
      <c r="D72" s="9"/>
      <c r="E72" s="79">
        <f t="shared" ref="E72:E78" si="0">+B72*($B$3-$B$5)</f>
        <v>0</v>
      </c>
      <c r="F72" s="79"/>
      <c r="G72" s="23"/>
      <c r="H72" s="7"/>
      <c r="I72" s="7"/>
      <c r="J72" s="1"/>
      <c r="K72" s="7"/>
      <c r="L72" s="97"/>
      <c r="M72" s="7"/>
      <c r="N72" s="7"/>
      <c r="O72" s="7"/>
      <c r="P72" s="7"/>
      <c r="Q72" s="7"/>
      <c r="R72" s="7"/>
      <c r="S72" s="7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s="52" customFormat="1" ht="15" customHeight="1" x14ac:dyDescent="0.2">
      <c r="A73" s="7" t="s">
        <v>38</v>
      </c>
      <c r="B73" s="96">
        <v>0</v>
      </c>
      <c r="C73" s="9"/>
      <c r="D73" s="9"/>
      <c r="E73" s="98">
        <f>+B73</f>
        <v>0</v>
      </c>
      <c r="F73" s="79"/>
      <c r="G73" s="23"/>
      <c r="H73" s="7"/>
      <c r="I73" s="7"/>
      <c r="J73" s="1"/>
      <c r="K73" s="7"/>
      <c r="L73" s="97"/>
      <c r="M73" s="7"/>
      <c r="N73" s="7"/>
      <c r="O73" s="7"/>
      <c r="P73" s="7"/>
      <c r="Q73" s="7"/>
      <c r="R73" s="7"/>
      <c r="S73" s="7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s="52" customFormat="1" ht="15" customHeight="1" x14ac:dyDescent="0.2">
      <c r="A74" s="7" t="s">
        <v>7</v>
      </c>
      <c r="B74" s="99">
        <v>183.51</v>
      </c>
      <c r="C74" s="9"/>
      <c r="D74" s="9"/>
      <c r="E74" s="79">
        <f t="shared" si="0"/>
        <v>0</v>
      </c>
      <c r="F74" s="79"/>
      <c r="G74" s="23"/>
      <c r="H74" s="7"/>
      <c r="I74" s="90"/>
      <c r="J74" s="31"/>
      <c r="K74" s="97"/>
      <c r="L74" s="100"/>
      <c r="M74" s="101"/>
      <c r="N74" s="7"/>
      <c r="O74" s="7"/>
      <c r="P74" s="7"/>
      <c r="Q74" s="7"/>
      <c r="R74" s="7"/>
      <c r="S74" s="7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s="52" customFormat="1" ht="15" customHeight="1" x14ac:dyDescent="0.2">
      <c r="A75" s="7" t="s">
        <v>9</v>
      </c>
      <c r="B75" s="99">
        <v>56.09</v>
      </c>
      <c r="C75" s="9"/>
      <c r="D75" s="9"/>
      <c r="E75" s="79">
        <f t="shared" si="0"/>
        <v>0</v>
      </c>
      <c r="F75" s="79"/>
      <c r="G75" s="23"/>
      <c r="H75" s="7"/>
      <c r="I75" s="90"/>
      <c r="J75" s="31"/>
      <c r="K75" s="97"/>
      <c r="L75" s="97"/>
      <c r="M75" s="102"/>
      <c r="N75" s="7"/>
      <c r="O75" s="7"/>
      <c r="P75" s="7"/>
      <c r="Q75" s="7"/>
      <c r="R75" s="7"/>
      <c r="S75" s="7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s="52" customFormat="1" ht="15" customHeight="1" x14ac:dyDescent="0.2">
      <c r="A76" s="7" t="s">
        <v>8</v>
      </c>
      <c r="B76" s="99">
        <v>38.21</v>
      </c>
      <c r="C76" s="9"/>
      <c r="D76" s="9"/>
      <c r="E76" s="79">
        <f t="shared" si="0"/>
        <v>0</v>
      </c>
      <c r="F76" s="79"/>
      <c r="G76" s="23"/>
      <c r="H76" s="7"/>
      <c r="I76" s="90"/>
      <c r="J76" s="31"/>
      <c r="K76" s="97"/>
      <c r="L76" s="97"/>
      <c r="M76" s="102"/>
      <c r="N76" s="7"/>
      <c r="O76" s="7"/>
      <c r="P76" s="7"/>
      <c r="Q76" s="7"/>
      <c r="R76" s="7"/>
      <c r="S76" s="7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s="52" customFormat="1" ht="15" customHeight="1" x14ac:dyDescent="0.2">
      <c r="A77" s="7" t="s">
        <v>10</v>
      </c>
      <c r="B77" s="99">
        <v>2.2799999999999998</v>
      </c>
      <c r="C77" s="9"/>
      <c r="D77" s="9"/>
      <c r="E77" s="79">
        <f t="shared" si="0"/>
        <v>0</v>
      </c>
      <c r="F77" s="79"/>
      <c r="G77" s="23"/>
      <c r="H77" s="7"/>
      <c r="I77" s="90"/>
      <c r="J77" s="31"/>
      <c r="K77" s="97"/>
      <c r="L77" s="97"/>
      <c r="M77" s="103"/>
      <c r="N77" s="7"/>
      <c r="O77" s="7"/>
      <c r="P77" s="7"/>
      <c r="Q77" s="7"/>
      <c r="R77" s="7"/>
      <c r="S77" s="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s="52" customFormat="1" ht="15" customHeight="1" x14ac:dyDescent="0.2">
      <c r="A78" s="7" t="s">
        <v>121</v>
      </c>
      <c r="B78" s="99">
        <v>2.56</v>
      </c>
      <c r="C78" s="9"/>
      <c r="D78" s="9"/>
      <c r="E78" s="79">
        <f t="shared" si="0"/>
        <v>0</v>
      </c>
      <c r="F78" s="79"/>
      <c r="G78" s="23"/>
      <c r="H78" s="7"/>
      <c r="I78" s="90"/>
      <c r="J78" s="31"/>
      <c r="K78" s="97"/>
      <c r="L78" s="97"/>
      <c r="M78" s="103"/>
      <c r="N78" s="7"/>
      <c r="O78" s="7"/>
      <c r="P78" s="7"/>
      <c r="Q78" s="7"/>
      <c r="R78" s="7"/>
      <c r="S78" s="7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s="52" customFormat="1" ht="15" customHeight="1" x14ac:dyDescent="0.2">
      <c r="A79" s="104" t="str">
        <f>"TOTAL Liabilities Accrued since "&amp;MONTH(B5)&amp;"/"&amp;DAY(B5)</f>
        <v>TOTAL Liabilities Accrued since 9/30</v>
      </c>
      <c r="B79" s="105"/>
      <c r="C79" s="105"/>
      <c r="D79" s="105"/>
      <c r="E79" s="106">
        <f>SUM(E71:E78)</f>
        <v>0</v>
      </c>
      <c r="F79" s="79"/>
      <c r="G79" s="23"/>
      <c r="H79" s="7"/>
      <c r="I79" s="7"/>
      <c r="J79" s="31"/>
      <c r="K79" s="7"/>
      <c r="L79" s="97"/>
      <c r="M79" s="101"/>
      <c r="N79" s="7"/>
      <c r="O79" s="7"/>
      <c r="P79" s="7"/>
      <c r="Q79" s="7"/>
      <c r="R79" s="1"/>
      <c r="S79" s="7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s="52" customFormat="1" ht="15" customHeight="1" x14ac:dyDescent="0.2">
      <c r="A80" s="7"/>
      <c r="B80" s="7"/>
      <c r="C80" s="7"/>
      <c r="D80" s="7"/>
      <c r="E80" s="79"/>
      <c r="F80" s="79"/>
      <c r="G80" s="23"/>
      <c r="H80" s="7"/>
      <c r="I80" s="7"/>
      <c r="J80" s="7"/>
      <c r="K80" s="7"/>
      <c r="L80" s="101"/>
      <c r="M80" s="7"/>
      <c r="N80" s="7"/>
      <c r="O80" s="7"/>
      <c r="P80" s="7"/>
      <c r="Q80" s="7"/>
      <c r="R80" s="1"/>
      <c r="S80" s="7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s="52" customFormat="1" ht="15" customHeight="1" x14ac:dyDescent="0.2">
      <c r="A81" s="107" t="s">
        <v>122</v>
      </c>
      <c r="B81" s="13"/>
      <c r="C81" s="13"/>
      <c r="D81" s="13"/>
      <c r="E81" s="108" t="s">
        <v>123</v>
      </c>
      <c r="F81" s="79"/>
      <c r="G81" s="23"/>
      <c r="H81" s="7"/>
      <c r="I81" s="90"/>
      <c r="J81" s="7"/>
      <c r="K81" s="7"/>
      <c r="L81" s="7"/>
      <c r="M81" s="7"/>
      <c r="N81" s="7"/>
      <c r="O81" s="7"/>
      <c r="P81" s="7"/>
      <c r="Q81" s="7"/>
      <c r="R81" s="1"/>
      <c r="S81" s="7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s="52" customFormat="1" ht="15" customHeight="1" x14ac:dyDescent="0.2">
      <c r="A82" s="7" t="s">
        <v>11</v>
      </c>
      <c r="B82" s="109">
        <v>0</v>
      </c>
      <c r="C82" s="7"/>
      <c r="D82" s="7"/>
      <c r="E82" s="110">
        <v>218395.86</v>
      </c>
      <c r="F82" s="79"/>
      <c r="G82" s="23"/>
      <c r="H82" s="1"/>
      <c r="I82" s="7"/>
      <c r="J82" s="7"/>
      <c r="K82" s="111"/>
      <c r="L82" s="1"/>
      <c r="M82" s="7"/>
      <c r="N82" s="7"/>
      <c r="O82" s="7"/>
      <c r="P82" s="7"/>
      <c r="Q82" s="7"/>
      <c r="R82" s="1"/>
      <c r="S82" s="7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s="52" customFormat="1" ht="15" customHeight="1" x14ac:dyDescent="0.2">
      <c r="A83" s="7" t="s">
        <v>37</v>
      </c>
      <c r="B83" s="109">
        <v>0</v>
      </c>
      <c r="C83" s="7"/>
      <c r="D83" s="7"/>
      <c r="E83" s="110">
        <v>-69856.460000000006</v>
      </c>
      <c r="F83" s="79"/>
      <c r="G83" s="23"/>
      <c r="H83" s="1"/>
      <c r="I83" s="7"/>
      <c r="J83" s="7"/>
      <c r="K83" s="111"/>
      <c r="L83" s="1"/>
      <c r="M83" s="7"/>
      <c r="N83" s="7"/>
      <c r="O83" s="7"/>
      <c r="P83" s="7"/>
      <c r="Q83" s="7"/>
      <c r="R83" s="1"/>
      <c r="S83" s="7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s="52" customFormat="1" ht="15" customHeight="1" x14ac:dyDescent="0.2">
      <c r="A84" s="7" t="s">
        <v>38</v>
      </c>
      <c r="B84" s="109">
        <v>0</v>
      </c>
      <c r="C84" s="7"/>
      <c r="D84" s="7"/>
      <c r="E84" s="110">
        <v>0</v>
      </c>
      <c r="F84" s="79"/>
      <c r="G84" s="23"/>
      <c r="H84" s="1"/>
      <c r="I84" s="7"/>
      <c r="J84" s="7"/>
      <c r="K84" s="111"/>
      <c r="L84" s="1"/>
      <c r="M84" s="7"/>
      <c r="N84" s="7"/>
      <c r="O84" s="7"/>
      <c r="P84" s="7"/>
      <c r="Q84" s="7"/>
      <c r="R84" s="1"/>
      <c r="S84" s="7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s="52" customFormat="1" ht="15" customHeight="1" x14ac:dyDescent="0.2">
      <c r="A85" s="7" t="s">
        <v>7</v>
      </c>
      <c r="B85" s="112">
        <v>0</v>
      </c>
      <c r="C85" s="7"/>
      <c r="D85" s="7"/>
      <c r="E85" s="110">
        <v>0</v>
      </c>
      <c r="F85" s="79"/>
      <c r="G85" s="23"/>
      <c r="H85" s="113"/>
      <c r="I85" s="90"/>
      <c r="J85" s="7"/>
      <c r="K85" s="111"/>
      <c r="L85" s="1"/>
      <c r="M85" s="7"/>
      <c r="N85" s="7"/>
      <c r="O85" s="7"/>
      <c r="P85" s="7"/>
      <c r="Q85" s="7"/>
      <c r="R85" s="1"/>
      <c r="S85" s="7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s="52" customFormat="1" ht="15" customHeight="1" x14ac:dyDescent="0.2">
      <c r="A86" s="7" t="s">
        <v>9</v>
      </c>
      <c r="B86" s="112">
        <v>0</v>
      </c>
      <c r="C86" s="7"/>
      <c r="D86" s="7"/>
      <c r="E86" s="110">
        <v>0</v>
      </c>
      <c r="F86" s="79"/>
      <c r="G86" s="23"/>
      <c r="H86" s="1"/>
      <c r="I86" s="90"/>
      <c r="J86" s="7"/>
      <c r="K86" s="111"/>
      <c r="L86" s="1"/>
      <c r="M86" s="7"/>
      <c r="N86" s="7"/>
      <c r="O86" s="7"/>
      <c r="P86" s="7"/>
      <c r="Q86" s="7"/>
      <c r="R86" s="1"/>
      <c r="S86" s="7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s="52" customFormat="1" ht="15" customHeight="1" x14ac:dyDescent="0.2">
      <c r="A87" s="7" t="s">
        <v>8</v>
      </c>
      <c r="B87" s="112">
        <v>0</v>
      </c>
      <c r="C87" s="7"/>
      <c r="D87" s="7"/>
      <c r="E87" s="110">
        <v>0</v>
      </c>
      <c r="F87" s="79"/>
      <c r="G87" s="23"/>
      <c r="H87" s="7"/>
      <c r="I87" s="90"/>
      <c r="J87" s="7"/>
      <c r="K87" s="111"/>
      <c r="L87" s="1"/>
      <c r="M87" s="7"/>
      <c r="N87" s="7"/>
      <c r="O87" s="7"/>
      <c r="P87" s="7"/>
      <c r="Q87" s="7"/>
      <c r="R87" s="1"/>
      <c r="S87" s="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s="52" customFormat="1" ht="15" customHeight="1" x14ac:dyDescent="0.2">
      <c r="A88" s="7" t="s">
        <v>10</v>
      </c>
      <c r="B88" s="112">
        <v>0</v>
      </c>
      <c r="C88" s="7"/>
      <c r="D88" s="7"/>
      <c r="E88" s="110">
        <v>0</v>
      </c>
      <c r="F88" s="79"/>
      <c r="G88" s="23"/>
      <c r="H88" s="1"/>
      <c r="I88" s="90"/>
      <c r="J88" s="7"/>
      <c r="K88" s="111"/>
      <c r="L88" s="7"/>
      <c r="M88" s="7"/>
      <c r="N88" s="7"/>
      <c r="O88" s="7"/>
      <c r="P88" s="7"/>
      <c r="Q88" s="7"/>
      <c r="R88" s="1"/>
      <c r="S88" s="7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s="52" customFormat="1" ht="15" customHeight="1" x14ac:dyDescent="0.2">
      <c r="A89" s="7" t="s">
        <v>121</v>
      </c>
      <c r="B89" s="112">
        <v>0</v>
      </c>
      <c r="C89" s="7"/>
      <c r="D89" s="7"/>
      <c r="E89" s="110">
        <v>0</v>
      </c>
      <c r="F89" s="79"/>
      <c r="G89" s="23"/>
      <c r="H89" s="1"/>
      <c r="I89" s="90"/>
      <c r="J89" s="7"/>
      <c r="K89" s="111"/>
      <c r="L89" s="7"/>
      <c r="M89" s="7"/>
      <c r="N89" s="7"/>
      <c r="O89" s="7"/>
      <c r="P89" s="7"/>
      <c r="Q89" s="7"/>
      <c r="R89" s="1"/>
      <c r="S89" s="7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s="52" customFormat="1" ht="15" customHeight="1" x14ac:dyDescent="0.2">
      <c r="A90" s="104" t="str">
        <f>"TOTAL Liabilities Accrued as of "&amp;MONTH(B5)&amp;"/"&amp;DAY(B5)</f>
        <v>TOTAL Liabilities Accrued as of 9/30</v>
      </c>
      <c r="B90" s="105"/>
      <c r="C90" s="105"/>
      <c r="D90" s="105"/>
      <c r="E90" s="106">
        <f>SUM(E82:E89)</f>
        <v>148539.39999999997</v>
      </c>
      <c r="F90" s="88"/>
      <c r="G90" s="23"/>
      <c r="H90" s="1"/>
      <c r="I90" s="1"/>
      <c r="J90" s="31"/>
      <c r="K90" s="7"/>
      <c r="L90" s="7"/>
      <c r="M90" s="7"/>
      <c r="N90" s="7"/>
      <c r="O90" s="7"/>
      <c r="P90" s="7"/>
      <c r="Q90" s="7"/>
      <c r="R90" s="7"/>
      <c r="S90" s="7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s="52" customFormat="1" ht="15" customHeight="1" x14ac:dyDescent="0.2">
      <c r="A91" s="9"/>
      <c r="B91" s="7"/>
      <c r="C91" s="7"/>
      <c r="D91" s="7"/>
      <c r="E91" s="88"/>
      <c r="F91" s="88"/>
      <c r="G91" s="23"/>
      <c r="H91" s="1"/>
      <c r="I91" s="1"/>
      <c r="J91" s="31"/>
      <c r="K91" s="7"/>
      <c r="L91" s="7"/>
      <c r="M91" s="7"/>
      <c r="N91" s="7"/>
      <c r="O91" s="7"/>
      <c r="P91" s="7"/>
      <c r="Q91" s="7"/>
      <c r="R91" s="7"/>
      <c r="S91" s="7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s="52" customFormat="1" ht="15" customHeight="1" x14ac:dyDescent="0.2">
      <c r="A92" s="7" t="s">
        <v>124</v>
      </c>
      <c r="B92" s="7"/>
      <c r="C92" s="7"/>
      <c r="D92" s="7"/>
      <c r="E92" s="114">
        <v>5015887.7197999991</v>
      </c>
      <c r="F92" s="79"/>
      <c r="G92" s="23"/>
      <c r="H92" s="1"/>
      <c r="I92" s="1"/>
      <c r="J92" s="1"/>
      <c r="K92" s="7"/>
      <c r="L92" s="7"/>
      <c r="M92" s="7"/>
      <c r="N92" s="7"/>
      <c r="O92" s="7"/>
      <c r="P92" s="7"/>
      <c r="Q92" s="7"/>
      <c r="R92" s="7"/>
      <c r="S92" s="7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s="52" customFormat="1" ht="15" customHeight="1" x14ac:dyDescent="0.2">
      <c r="A93" s="7" t="s">
        <v>125</v>
      </c>
      <c r="B93" s="7"/>
      <c r="C93" s="7"/>
      <c r="D93" s="7"/>
      <c r="E93" s="115">
        <v>-65324.09</v>
      </c>
      <c r="F93" s="79"/>
      <c r="G93" s="23"/>
      <c r="H93" s="1"/>
      <c r="I93" s="1"/>
      <c r="J93" s="1"/>
      <c r="K93" s="7"/>
      <c r="L93" s="7"/>
      <c r="M93" s="7"/>
      <c r="N93" s="7"/>
      <c r="O93" s="7"/>
      <c r="P93" s="7"/>
      <c r="Q93" s="7"/>
      <c r="R93" s="7"/>
      <c r="S93" s="7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s="52" customFormat="1" ht="15" customHeight="1" x14ac:dyDescent="0.2">
      <c r="A94" s="1"/>
      <c r="B94" s="7"/>
      <c r="C94" s="7"/>
      <c r="D94" s="7"/>
      <c r="E94" s="79"/>
      <c r="F94" s="79"/>
      <c r="G94" s="23"/>
      <c r="H94" s="1"/>
      <c r="I94" s="1"/>
      <c r="J94" s="1"/>
      <c r="K94" s="7"/>
      <c r="L94" s="7"/>
      <c r="M94" s="7"/>
      <c r="N94" s="7"/>
      <c r="O94" s="7"/>
      <c r="P94" s="7"/>
      <c r="Q94" s="7"/>
      <c r="R94" s="7"/>
      <c r="S94" s="7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s="52" customFormat="1" ht="15" customHeight="1" x14ac:dyDescent="0.2">
      <c r="A95" s="9" t="s">
        <v>126</v>
      </c>
      <c r="B95" s="7"/>
      <c r="C95" s="7"/>
      <c r="D95" s="7"/>
      <c r="E95" s="116">
        <f>E79+E90+E92+E93</f>
        <v>5099103.0297999997</v>
      </c>
      <c r="F95" s="79"/>
      <c r="G95" s="23"/>
      <c r="H95" s="9"/>
      <c r="I95" s="7"/>
      <c r="J95" s="7"/>
      <c r="K95" s="7"/>
      <c r="L95" s="88"/>
      <c r="M95" s="7"/>
      <c r="N95" s="7"/>
      <c r="O95" s="7"/>
      <c r="P95" s="7"/>
      <c r="Q95" s="7"/>
      <c r="R95" s="7"/>
      <c r="S95" s="7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s="52" customFormat="1" ht="15" customHeight="1" thickBot="1" x14ac:dyDescent="0.25">
      <c r="A96" s="9"/>
      <c r="B96" s="7"/>
      <c r="C96" s="7"/>
      <c r="D96" s="7"/>
      <c r="E96" s="79"/>
      <c r="F96" s="79"/>
      <c r="G96" s="23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39" s="52" customFormat="1" ht="15" customHeight="1" thickBot="1" x14ac:dyDescent="0.25">
      <c r="A97" s="9" t="s">
        <v>127</v>
      </c>
      <c r="B97" s="7"/>
      <c r="C97" s="7"/>
      <c r="D97" s="7"/>
      <c r="E97" s="91">
        <f>E65-E95</f>
        <v>231593056.41646445</v>
      </c>
      <c r="F97" s="95"/>
      <c r="G97" s="23"/>
      <c r="H97" s="9"/>
      <c r="I97" s="7"/>
      <c r="J97" s="7"/>
      <c r="K97" s="7"/>
      <c r="L97" s="91"/>
      <c r="M97" s="7"/>
      <c r="N97" s="7"/>
      <c r="O97" s="7"/>
      <c r="P97" s="7"/>
      <c r="Q97" s="7"/>
      <c r="R97" s="7"/>
      <c r="S97" s="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  <row r="98" spans="1:39" s="52" customFormat="1" ht="15" customHeight="1" x14ac:dyDescent="0.2">
      <c r="A98" s="9"/>
      <c r="B98" s="7"/>
      <c r="C98" s="7"/>
      <c r="D98" s="7"/>
      <c r="E98" s="79"/>
      <c r="F98" s="79"/>
      <c r="G98" s="23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</row>
    <row r="99" spans="1:39" s="52" customFormat="1" ht="15" customHeight="1" x14ac:dyDescent="0.2">
      <c r="A99" s="7"/>
      <c r="B99" s="7"/>
      <c r="C99" s="7"/>
      <c r="D99" s="25"/>
      <c r="E99" s="79"/>
      <c r="F99" s="79"/>
      <c r="G99" s="23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</row>
    <row r="100" spans="1:39" s="52" customFormat="1" ht="15" customHeight="1" x14ac:dyDescent="0.2">
      <c r="A100" s="7"/>
      <c r="B100" s="7"/>
      <c r="C100" s="7"/>
      <c r="D100" s="7"/>
      <c r="E100" s="79"/>
      <c r="F100" s="79"/>
      <c r="G100" s="23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</row>
    <row r="101" spans="1:39" s="52" customFormat="1" ht="15" customHeight="1" x14ac:dyDescent="0.2">
      <c r="A101" s="7"/>
      <c r="B101" s="7"/>
      <c r="C101" s="7"/>
      <c r="D101" s="7"/>
      <c r="E101" s="117"/>
      <c r="F101" s="79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</row>
    <row r="102" spans="1:39" s="52" customFormat="1" ht="15" customHeight="1" x14ac:dyDescent="0.2">
      <c r="A102" s="7"/>
      <c r="B102" s="7"/>
      <c r="C102" s="7"/>
      <c r="D102" s="7"/>
      <c r="E102" s="79"/>
      <c r="F102" s="79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</row>
    <row r="103" spans="1:39" s="52" customFormat="1" ht="15" customHeight="1" x14ac:dyDescent="0.2">
      <c r="A103" s="7"/>
      <c r="B103" s="7"/>
      <c r="C103" s="7"/>
      <c r="D103" s="7"/>
      <c r="E103" s="79"/>
      <c r="F103" s="79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</row>
    <row r="104" spans="1:39" s="52" customFormat="1" ht="15" customHeight="1" x14ac:dyDescent="0.2">
      <c r="A104" s="7"/>
      <c r="B104" s="7"/>
      <c r="C104" s="7"/>
      <c r="D104" s="1"/>
      <c r="E104" s="31"/>
      <c r="F104" s="79"/>
      <c r="G104" s="7"/>
      <c r="H104" s="88"/>
      <c r="I104" s="7"/>
      <c r="J104" s="7"/>
      <c r="K104" s="7"/>
      <c r="L104" s="90"/>
      <c r="M104" s="118"/>
      <c r="N104" s="7"/>
      <c r="O104" s="7"/>
      <c r="P104" s="7"/>
      <c r="Q104" s="7"/>
      <c r="R104" s="7"/>
      <c r="S104" s="7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</row>
    <row r="105" spans="1:39" s="52" customFormat="1" ht="15" customHeight="1" x14ac:dyDescent="0.2">
      <c r="A105" s="7"/>
      <c r="B105" s="25"/>
      <c r="C105" s="7"/>
      <c r="D105" s="7"/>
      <c r="E105" s="79"/>
      <c r="F105" s="79"/>
      <c r="G105" s="7"/>
      <c r="H105" s="88"/>
      <c r="I105" s="7"/>
      <c r="J105" s="7"/>
      <c r="K105" s="7"/>
      <c r="L105" s="90"/>
      <c r="M105" s="7"/>
      <c r="N105" s="7"/>
      <c r="O105" s="7"/>
      <c r="P105" s="7"/>
      <c r="Q105" s="7"/>
      <c r="R105" s="7"/>
      <c r="S105" s="7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</row>
    <row r="106" spans="1:39" s="52" customFormat="1" ht="15" customHeight="1" x14ac:dyDescent="0.2">
      <c r="A106" s="7"/>
      <c r="B106" s="25"/>
      <c r="C106" s="7"/>
      <c r="D106" s="7"/>
      <c r="E106" s="79"/>
      <c r="F106" s="79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</row>
    <row r="107" spans="1:39" s="52" customFormat="1" ht="15" customHeight="1" x14ac:dyDescent="0.2">
      <c r="A107" s="7"/>
      <c r="B107" s="25"/>
      <c r="C107" s="7"/>
      <c r="D107" s="7"/>
      <c r="E107" s="79"/>
      <c r="F107" s="79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</row>
    <row r="108" spans="1:39" s="52" customFormat="1" ht="15" customHeight="1" x14ac:dyDescent="0.2">
      <c r="A108" s="7"/>
      <c r="B108" s="25"/>
      <c r="C108" s="7"/>
      <c r="D108" s="7"/>
      <c r="E108" s="79"/>
      <c r="F108" s="79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</row>
    <row r="109" spans="1:39" s="52" customFormat="1" ht="15" customHeight="1" x14ac:dyDescent="0.2">
      <c r="A109" s="33"/>
      <c r="B109" s="25"/>
      <c r="C109" s="7"/>
      <c r="D109" s="7"/>
      <c r="E109" s="79"/>
      <c r="F109" s="79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</row>
    <row r="110" spans="1:39" s="52" customFormat="1" ht="15" customHeight="1" x14ac:dyDescent="0.2">
      <c r="A110" s="7"/>
      <c r="B110" s="25"/>
      <c r="C110" s="7"/>
      <c r="D110" s="7"/>
      <c r="E110" s="79"/>
      <c r="F110" s="79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</row>
    <row r="111" spans="1:39" s="52" customFormat="1" ht="15" customHeight="1" x14ac:dyDescent="0.2">
      <c r="A111" s="7"/>
      <c r="B111" s="25"/>
      <c r="C111" s="7"/>
      <c r="D111" s="7"/>
      <c r="E111" s="79"/>
      <c r="F111" s="79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</row>
    <row r="112" spans="1:39" s="52" customFormat="1" ht="15" customHeight="1" x14ac:dyDescent="0.2">
      <c r="A112" s="7"/>
      <c r="B112" s="25"/>
      <c r="C112" s="7"/>
      <c r="D112" s="7"/>
      <c r="E112" s="79"/>
      <c r="F112" s="79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</row>
    <row r="113" spans="1:39" s="52" customFormat="1" ht="15" customHeight="1" x14ac:dyDescent="0.2">
      <c r="A113" s="7"/>
      <c r="B113" s="25"/>
      <c r="C113" s="7"/>
      <c r="D113" s="7"/>
      <c r="E113" s="79"/>
      <c r="F113" s="79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</row>
    <row r="114" spans="1:39" s="52" customFormat="1" ht="15" customHeight="1" x14ac:dyDescent="0.2">
      <c r="A114" s="7"/>
      <c r="B114" s="25"/>
      <c r="C114" s="7"/>
      <c r="D114" s="7"/>
      <c r="E114" s="79"/>
      <c r="F114" s="79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</row>
    <row r="115" spans="1:39" s="52" customFormat="1" ht="15" customHeight="1" x14ac:dyDescent="0.2">
      <c r="A115" s="7"/>
      <c r="B115" s="25"/>
      <c r="C115" s="7"/>
      <c r="D115" s="7"/>
      <c r="E115" s="79"/>
      <c r="F115" s="79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</row>
    <row r="116" spans="1:39" s="52" customFormat="1" ht="15" customHeight="1" x14ac:dyDescent="0.2">
      <c r="A116" s="7"/>
      <c r="B116" s="25"/>
      <c r="C116" s="7"/>
      <c r="D116" s="7"/>
      <c r="E116" s="79"/>
      <c r="F116" s="79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</row>
    <row r="117" spans="1:39" s="52" customFormat="1" ht="15" customHeight="1" x14ac:dyDescent="0.2">
      <c r="A117" s="7"/>
      <c r="B117" s="25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</row>
    <row r="118" spans="1:39" s="52" customFormat="1" ht="15" customHeight="1" x14ac:dyDescent="0.2">
      <c r="A118" s="7"/>
      <c r="B118" s="25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</row>
    <row r="119" spans="1:39" s="52" customFormat="1" ht="15" customHeight="1" x14ac:dyDescent="0.2">
      <c r="A119" s="7"/>
      <c r="B119" s="25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</row>
    <row r="120" spans="1:39" s="52" customFormat="1" ht="15" customHeight="1" x14ac:dyDescent="0.2">
      <c r="A120" s="7"/>
      <c r="B120" s="25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</row>
    <row r="121" spans="1:39" s="52" customFormat="1" ht="15" customHeight="1" x14ac:dyDescent="0.2">
      <c r="A121" s="7"/>
      <c r="B121" s="25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</row>
    <row r="122" spans="1:39" s="52" customFormat="1" ht="15" customHeight="1" x14ac:dyDescent="0.2">
      <c r="A122" s="7"/>
      <c r="B122" s="25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39" s="52" customFormat="1" ht="15" customHeight="1" x14ac:dyDescent="0.2">
      <c r="A123" s="7"/>
      <c r="B123" s="25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39" s="52" customFormat="1" ht="15" customHeight="1" x14ac:dyDescent="0.2">
      <c r="A124" s="7"/>
      <c r="B124" s="25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39" s="52" customFormat="1" ht="15" customHeight="1" x14ac:dyDescent="0.2">
      <c r="A125" s="7"/>
      <c r="B125" s="25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39" s="52" customFormat="1" ht="15" customHeight="1" x14ac:dyDescent="0.2">
      <c r="A126" s="7"/>
      <c r="B126" s="25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</row>
    <row r="127" spans="1:39" s="52" customFormat="1" ht="15" customHeight="1" x14ac:dyDescent="0.2">
      <c r="A127" s="7"/>
      <c r="B127" s="25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</row>
    <row r="128" spans="1:39" s="52" customFormat="1" ht="15" customHeight="1" x14ac:dyDescent="0.2">
      <c r="A128" s="7"/>
      <c r="B128" s="25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</row>
    <row r="129" spans="1:39" s="52" customFormat="1" ht="15" customHeight="1" x14ac:dyDescent="0.2">
      <c r="A129" s="7"/>
      <c r="B129" s="25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</row>
    <row r="130" spans="1:39" s="52" customFormat="1" ht="15" customHeight="1" x14ac:dyDescent="0.2">
      <c r="A130" s="7"/>
      <c r="B130" s="25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</row>
    <row r="131" spans="1:39" s="52" customFormat="1" ht="15" customHeight="1" x14ac:dyDescent="0.2">
      <c r="A131" s="7"/>
      <c r="B131" s="25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</row>
    <row r="132" spans="1:39" s="52" customFormat="1" ht="15" customHeight="1" x14ac:dyDescent="0.2">
      <c r="A132" s="7"/>
      <c r="B132" s="25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</row>
    <row r="133" spans="1:39" s="52" customFormat="1" ht="15" customHeight="1" x14ac:dyDescent="0.2">
      <c r="A133" s="7"/>
      <c r="B133" s="25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</row>
    <row r="134" spans="1:39" s="52" customFormat="1" ht="15" customHeight="1" x14ac:dyDescent="0.2">
      <c r="A134" s="7"/>
      <c r="B134" s="25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</row>
    <row r="135" spans="1:39" s="52" customFormat="1" ht="15" customHeight="1" x14ac:dyDescent="0.2">
      <c r="A135" s="7"/>
      <c r="B135" s="25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</row>
    <row r="136" spans="1:39" s="52" customFormat="1" ht="15" customHeight="1" x14ac:dyDescent="0.2">
      <c r="A136" s="7"/>
      <c r="B136" s="25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</row>
    <row r="137" spans="1:39" s="52" customFormat="1" ht="15" customHeight="1" x14ac:dyDescent="0.2">
      <c r="A137" s="7"/>
      <c r="B137" s="25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1:39" s="52" customFormat="1" ht="15" customHeight="1" x14ac:dyDescent="0.2">
      <c r="A138" s="7"/>
      <c r="B138" s="25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1:39" s="52" customFormat="1" ht="15" customHeight="1" x14ac:dyDescent="0.2">
      <c r="A139" s="7"/>
      <c r="B139" s="25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</row>
    <row r="140" spans="1:39" s="52" customFormat="1" ht="15" customHeight="1" x14ac:dyDescent="0.2">
      <c r="A140" s="7"/>
      <c r="B140" s="25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</row>
    <row r="141" spans="1:39" s="52" customFormat="1" ht="15" customHeight="1" x14ac:dyDescent="0.2">
      <c r="A141" s="7"/>
      <c r="B141" s="25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</row>
    <row r="142" spans="1:39" s="52" customFormat="1" ht="15" customHeight="1" x14ac:dyDescent="0.2">
      <c r="A142" s="7"/>
      <c r="B142" s="25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</row>
    <row r="143" spans="1:39" s="52" customFormat="1" ht="15" customHeight="1" x14ac:dyDescent="0.2">
      <c r="A143" s="7"/>
      <c r="B143" s="25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</row>
    <row r="144" spans="1:39" s="52" customFormat="1" ht="1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</row>
    <row r="145" spans="1:39" s="52" customFormat="1" ht="1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</row>
    <row r="146" spans="1:39" s="52" customFormat="1" ht="1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</row>
    <row r="147" spans="1:39" s="52" customFormat="1" ht="1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</row>
    <row r="148" spans="1:39" s="52" customFormat="1" ht="1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</row>
    <row r="149" spans="1:39" s="52" customFormat="1" ht="1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1"/>
      <c r="N149" s="7"/>
      <c r="O149" s="7"/>
      <c r="P149" s="7"/>
      <c r="Q149" s="7"/>
      <c r="R149" s="7"/>
      <c r="S149" s="7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</row>
    <row r="150" spans="1:39" s="52" customFormat="1" ht="1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:39" s="52" customFormat="1" ht="1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  <row r="152" spans="1:39" s="52" customFormat="1" ht="1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</row>
    <row r="153" spans="1:39" s="52" customFormat="1" ht="1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</row>
    <row r="154" spans="1:39" s="52" customFormat="1" ht="1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</row>
    <row r="155" spans="1:39" s="52" customFormat="1" ht="1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</row>
    <row r="156" spans="1:39" s="52" customFormat="1" ht="1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</row>
    <row r="157" spans="1:39" s="52" customFormat="1" ht="1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</row>
    <row r="158" spans="1:39" s="52" customFormat="1" ht="1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</row>
    <row r="159" spans="1:39" s="52" customFormat="1" ht="1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</row>
    <row r="160" spans="1:39" s="52" customFormat="1" ht="1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</row>
    <row r="161" spans="1:39" s="52" customFormat="1" ht="1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</row>
    <row r="162" spans="1:39" s="52" customFormat="1" ht="1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</row>
    <row r="163" spans="1:39" s="52" customFormat="1" ht="1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</row>
    <row r="164" spans="1:39" s="52" customFormat="1" ht="1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</row>
    <row r="165" spans="1:39" s="52" customFormat="1" ht="1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</row>
    <row r="166" spans="1:39" s="52" customFormat="1" ht="1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</row>
    <row r="167" spans="1:39" s="52" customFormat="1" ht="1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</row>
    <row r="168" spans="1:39" s="52" customFormat="1" ht="1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</row>
    <row r="169" spans="1:39" s="52" customFormat="1" ht="1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</row>
    <row r="170" spans="1:39" s="52" customFormat="1" ht="1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</row>
    <row r="171" spans="1:39" s="52" customFormat="1" ht="1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</row>
    <row r="172" spans="1:39" s="52" customFormat="1" ht="1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</row>
    <row r="173" spans="1:39" s="52" customFormat="1" ht="1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</row>
    <row r="174" spans="1:39" s="52" customFormat="1" ht="1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</row>
    <row r="175" spans="1:39" s="52" customFormat="1" ht="1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</row>
    <row r="176" spans="1:39" s="52" customFormat="1" ht="1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</row>
    <row r="177" spans="1:39" s="52" customFormat="1" ht="1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</row>
    <row r="178" spans="1:39" s="52" customFormat="1" ht="1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</row>
    <row r="179" spans="1:39" s="52" customFormat="1" ht="1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</row>
    <row r="180" spans="1:39" s="52" customFormat="1" ht="1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</row>
    <row r="181" spans="1:39" s="52" customFormat="1" ht="1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</row>
    <row r="182" spans="1:39" s="52" customFormat="1" ht="1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</row>
    <row r="183" spans="1:39" s="52" customFormat="1" ht="1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</row>
    <row r="184" spans="1:39" s="52" customFormat="1" ht="1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</row>
    <row r="185" spans="1:39" s="52" customFormat="1" ht="1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</row>
    <row r="186" spans="1:39" s="52" customFormat="1" ht="1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</row>
    <row r="187" spans="1:39" s="52" customFormat="1" ht="1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</row>
    <row r="188" spans="1:39" s="52" customFormat="1" ht="1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</row>
    <row r="189" spans="1:39" s="52" customFormat="1" ht="1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</row>
    <row r="190" spans="1:39" s="52" customFormat="1" ht="1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</row>
    <row r="191" spans="1:39" s="52" customFormat="1" ht="1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</row>
    <row r="192" spans="1:39" s="52" customFormat="1" ht="1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</row>
    <row r="193" spans="1:39" s="52" customFormat="1" ht="1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</row>
    <row r="194" spans="1:39" s="52" customFormat="1" ht="1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</row>
    <row r="195" spans="1:39" s="52" customFormat="1" ht="1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</row>
    <row r="196" spans="1:39" s="52" customFormat="1" ht="1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</row>
    <row r="197" spans="1:39" s="52" customFormat="1" ht="1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</row>
    <row r="198" spans="1:39" s="52" customFormat="1" ht="1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</row>
    <row r="199" spans="1:39" s="52" customFormat="1" ht="1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</row>
    <row r="200" spans="1:39" s="52" customFormat="1" ht="1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</row>
    <row r="201" spans="1:39" s="52" customFormat="1" ht="1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</row>
    <row r="202" spans="1:39" s="52" customFormat="1" ht="1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</row>
    <row r="203" spans="1:39" s="52" customFormat="1" ht="1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</row>
    <row r="204" spans="1:39" s="52" customFormat="1" ht="1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</row>
    <row r="205" spans="1:39" s="52" customFormat="1" ht="1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</row>
    <row r="206" spans="1:39" s="52" customFormat="1" ht="1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</row>
    <row r="207" spans="1:39" s="52" customFormat="1" ht="1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</row>
    <row r="208" spans="1:39" s="52" customFormat="1" ht="1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</row>
    <row r="209" spans="1:39" s="52" customFormat="1" ht="1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</row>
    <row r="210" spans="1:39" s="52" customFormat="1" ht="1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</row>
    <row r="211" spans="1:39" s="52" customFormat="1" ht="1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</row>
    <row r="212" spans="1:39" s="52" customFormat="1" ht="1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</row>
    <row r="213" spans="1:39" s="52" customFormat="1" ht="1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</row>
    <row r="214" spans="1:39" s="52" customFormat="1" ht="1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</row>
    <row r="215" spans="1:39" s="52" customFormat="1" ht="1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</row>
    <row r="216" spans="1:39" s="52" customFormat="1" ht="1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</row>
    <row r="217" spans="1:39" s="52" customFormat="1" ht="1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</row>
    <row r="218" spans="1:39" s="52" customFormat="1" ht="1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</row>
    <row r="219" spans="1:39" s="52" customFormat="1" ht="1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</row>
    <row r="220" spans="1:39" s="52" customFormat="1" ht="1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</row>
    <row r="221" spans="1:39" s="52" customFormat="1" ht="1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</row>
    <row r="222" spans="1:39" s="52" customFormat="1" ht="1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</row>
    <row r="223" spans="1:39" s="52" customFormat="1" ht="1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</row>
    <row r="224" spans="1:39" s="52" customFormat="1" ht="1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</row>
    <row r="225" spans="1:39" s="52" customFormat="1" ht="1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</row>
    <row r="226" spans="1:39" s="52" customFormat="1" ht="1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</row>
    <row r="227" spans="1:39" s="52" customFormat="1" ht="1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</row>
    <row r="228" spans="1:39" s="52" customFormat="1" ht="1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</row>
    <row r="229" spans="1:39" s="52" customFormat="1" ht="1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</row>
    <row r="230" spans="1:39" s="52" customFormat="1" ht="1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</row>
    <row r="231" spans="1:39" s="52" customFormat="1" ht="1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</row>
    <row r="232" spans="1:39" s="52" customFormat="1" ht="1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</row>
    <row r="233" spans="1:39" s="52" customFormat="1" ht="1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</row>
    <row r="234" spans="1:39" s="52" customFormat="1" ht="1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</row>
    <row r="235" spans="1:39" s="52" customFormat="1" ht="1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</row>
    <row r="236" spans="1:39" s="52" customFormat="1" ht="1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</row>
    <row r="237" spans="1:39" s="52" customFormat="1" ht="1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</row>
    <row r="238" spans="1:39" s="52" customFormat="1" ht="1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</row>
    <row r="239" spans="1:39" s="52" customFormat="1" ht="1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</row>
    <row r="240" spans="1:39" s="52" customFormat="1" ht="1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</row>
    <row r="241" spans="1:39" s="52" customFormat="1" ht="1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</row>
    <row r="242" spans="1:39" s="52" customFormat="1" ht="1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</row>
    <row r="243" spans="1:39" s="52" customFormat="1" ht="1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</row>
    <row r="244" spans="1:39" s="52" customFormat="1" ht="1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</row>
    <row r="245" spans="1:39" s="52" customFormat="1" ht="1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</row>
    <row r="246" spans="1:39" s="52" customFormat="1" ht="1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</row>
    <row r="247" spans="1:39" s="52" customFormat="1" ht="1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</row>
    <row r="248" spans="1:39" s="52" customFormat="1" ht="1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</row>
    <row r="249" spans="1:39" s="52" customFormat="1" ht="1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</row>
    <row r="250" spans="1:39" s="52" customFormat="1" ht="1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</row>
    <row r="251" spans="1:39" s="52" customFormat="1" ht="1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</row>
    <row r="252" spans="1:39" s="52" customFormat="1" ht="1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</row>
    <row r="253" spans="1:39" s="52" customFormat="1" ht="1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</row>
    <row r="254" spans="1:39" s="52" customFormat="1" ht="1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</row>
    <row r="255" spans="1:39" s="52" customFormat="1" ht="1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</row>
    <row r="256" spans="1:39" s="52" customFormat="1" ht="1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</row>
    <row r="257" spans="1:39" s="52" customFormat="1" ht="1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</row>
    <row r="258" spans="1:39" s="52" customFormat="1" ht="1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</row>
    <row r="259" spans="1:39" s="52" customFormat="1" ht="1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</row>
    <row r="260" spans="1:39" s="52" customFormat="1" ht="1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</row>
    <row r="261" spans="1:39" s="52" customFormat="1" ht="1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</row>
    <row r="262" spans="1:39" s="52" customFormat="1" ht="1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</row>
    <row r="263" spans="1:39" s="52" customFormat="1" ht="1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</row>
    <row r="264" spans="1:39" s="52" customFormat="1" ht="1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</row>
    <row r="265" spans="1:39" s="52" customFormat="1" ht="1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</row>
    <row r="266" spans="1:39" s="52" customFormat="1" ht="1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</row>
    <row r="267" spans="1:39" s="52" customFormat="1" ht="1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</row>
    <row r="268" spans="1:39" s="52" customFormat="1" ht="1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</row>
    <row r="269" spans="1:39" s="52" customFormat="1" ht="1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</row>
    <row r="270" spans="1:39" s="52" customFormat="1" ht="1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</row>
    <row r="271" spans="1:39" s="52" customFormat="1" ht="1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</row>
    <row r="272" spans="1:39" s="52" customFormat="1" ht="1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</row>
    <row r="273" spans="1:39" s="52" customFormat="1" ht="1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</row>
    <row r="274" spans="1:39" s="52" customFormat="1" ht="1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</row>
    <row r="275" spans="1:39" s="52" customFormat="1" ht="1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</row>
    <row r="276" spans="1:39" s="52" customFormat="1" ht="1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</row>
    <row r="277" spans="1:39" s="52" customFormat="1" ht="1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</row>
    <row r="278" spans="1:39" s="52" customFormat="1" ht="1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</row>
    <row r="279" spans="1:39" s="52" customFormat="1" ht="1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</row>
    <row r="280" spans="1:39" s="52" customFormat="1" ht="1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</row>
    <row r="281" spans="1:39" s="52" customFormat="1" ht="1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</row>
    <row r="282" spans="1:39" s="52" customFormat="1" ht="1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</row>
    <row r="283" spans="1:39" s="52" customFormat="1" ht="1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</row>
    <row r="284" spans="1:39" s="52" customFormat="1" ht="1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</row>
    <row r="285" spans="1:39" s="52" customFormat="1" ht="1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</row>
    <row r="286" spans="1:39" s="52" customFormat="1" ht="1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</row>
    <row r="287" spans="1:39" ht="1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</row>
    <row r="288" spans="1:39" ht="1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</row>
    <row r="289" spans="1:39" ht="1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</row>
    <row r="290" spans="1:39" ht="1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</row>
    <row r="291" spans="1:39" ht="1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</row>
    <row r="292" spans="1:39" ht="1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</row>
    <row r="293" spans="1:39" ht="1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</row>
    <row r="294" spans="1:39" ht="1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</row>
    <row r="295" spans="1:39" ht="1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</row>
    <row r="296" spans="1:39" ht="1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</row>
    <row r="297" spans="1:39" ht="1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</row>
    <row r="298" spans="1:39" ht="1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</row>
    <row r="299" spans="1:39" ht="1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</row>
    <row r="300" spans="1:39" ht="1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</row>
    <row r="301" spans="1:39" ht="1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</row>
    <row r="302" spans="1:39" ht="1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</row>
    <row r="303" spans="1:39" ht="1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</row>
    <row r="304" spans="1:39" ht="1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</row>
    <row r="305" spans="1:39" ht="1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</row>
    <row r="306" spans="1:39" ht="1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</row>
    <row r="307" spans="1:39" ht="1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</row>
    <row r="308" spans="1:39" ht="1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</row>
    <row r="309" spans="1:39" ht="1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</row>
    <row r="310" spans="1:39" ht="1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</row>
    <row r="311" spans="1:39" ht="1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</row>
    <row r="312" spans="1:39" ht="1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</row>
    <row r="313" spans="1:39" ht="1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</row>
    <row r="314" spans="1:39" ht="1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</row>
    <row r="315" spans="1:39" ht="1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</row>
    <row r="316" spans="1:39" ht="1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</row>
    <row r="317" spans="1:39" ht="1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</row>
    <row r="318" spans="1:39" ht="1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</row>
    <row r="319" spans="1:39" ht="1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</row>
    <row r="320" spans="1:39" ht="1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</row>
    <row r="321" spans="1:39" ht="1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</row>
    <row r="322" spans="1:39" ht="1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</row>
    <row r="323" spans="1:39" ht="1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</row>
    <row r="324" spans="1:39" ht="1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</row>
    <row r="325" spans="1:39" ht="1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</row>
    <row r="326" spans="1:39" ht="1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</row>
    <row r="327" spans="1:39" ht="1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</row>
    <row r="328" spans="1:39" ht="1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</row>
    <row r="329" spans="1:39" ht="1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</row>
    <row r="330" spans="1:39" ht="1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</row>
    <row r="331" spans="1:39" ht="1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</row>
    <row r="332" spans="1:39" ht="1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</row>
    <row r="333" spans="1:39" ht="1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</row>
    <row r="334" spans="1:39" ht="1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</row>
    <row r="335" spans="1:39" ht="1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</row>
    <row r="336" spans="1:39" ht="1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</row>
    <row r="337" spans="1:39" ht="1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</row>
    <row r="338" spans="1:39" ht="1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</row>
    <row r="339" spans="1:39" ht="1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</row>
    <row r="340" spans="1:39" ht="1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</row>
    <row r="341" spans="1:39" ht="1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</row>
    <row r="342" spans="1:39" ht="1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</row>
    <row r="343" spans="1:39" ht="1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</row>
    <row r="344" spans="1:39" ht="1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</row>
    <row r="345" spans="1:39" ht="1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</row>
    <row r="346" spans="1:39" ht="1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</row>
    <row r="347" spans="1:39" ht="1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</row>
    <row r="348" spans="1:39" ht="1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</row>
    <row r="349" spans="1:39" ht="1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</row>
    <row r="350" spans="1:39" ht="1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</row>
    <row r="351" spans="1:39" ht="1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</row>
    <row r="352" spans="1:39" ht="1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</row>
    <row r="353" spans="1:39" ht="1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</row>
    <row r="354" spans="1:39" ht="1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</row>
    <row r="355" spans="1:39" ht="1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</row>
    <row r="356" spans="1:39" ht="1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</row>
    <row r="357" spans="1:39" ht="1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</row>
    <row r="358" spans="1:39" ht="1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</row>
    <row r="359" spans="1:39" ht="1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</row>
    <row r="360" spans="1:39" ht="1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</row>
    <row r="361" spans="1:39" ht="1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</row>
    <row r="362" spans="1:39" ht="1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</row>
    <row r="363" spans="1:39" ht="1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</row>
    <row r="364" spans="1:39" ht="1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</row>
    <row r="365" spans="1:39" ht="1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</row>
    <row r="366" spans="1:39" ht="1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</row>
    <row r="367" spans="1:39" ht="1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</row>
    <row r="368" spans="1:39" ht="1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</row>
    <row r="369" spans="1:39" ht="1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</row>
    <row r="370" spans="1:39" ht="1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</row>
    <row r="371" spans="1:39" ht="1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</row>
    <row r="372" spans="1:39" ht="1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</row>
    <row r="373" spans="1:39" ht="1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</row>
    <row r="374" spans="1:39" ht="1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</row>
    <row r="375" spans="1:39" ht="1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</row>
    <row r="376" spans="1:39" ht="1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</row>
    <row r="377" spans="1:39" ht="1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</row>
    <row r="378" spans="1:39" ht="1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</row>
    <row r="379" spans="1:39" ht="1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</row>
    <row r="380" spans="1:39" ht="1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</row>
    <row r="381" spans="1:39" ht="1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</row>
    <row r="382" spans="1:39" ht="1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</row>
    <row r="383" spans="1:39" ht="1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</row>
    <row r="384" spans="1:39" ht="1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</row>
    <row r="385" spans="1:39" ht="1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</row>
    <row r="386" spans="1:39" ht="1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</row>
    <row r="387" spans="1:39" ht="1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</row>
    <row r="388" spans="1:39" ht="1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</row>
    <row r="389" spans="1:39" ht="1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</row>
    <row r="390" spans="1:39" ht="1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</row>
    <row r="391" spans="1:39" ht="1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</row>
    <row r="392" spans="1:39" ht="1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</row>
    <row r="393" spans="1:39" ht="1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</row>
    <row r="394" spans="1:39" ht="1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</row>
    <row r="395" spans="1:39" ht="1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</row>
    <row r="396" spans="1:39" ht="1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</row>
    <row r="397" spans="1:39" ht="1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</row>
    <row r="398" spans="1:39" ht="1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</row>
    <row r="399" spans="1:39" ht="1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</row>
    <row r="400" spans="1:39" ht="1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</row>
    <row r="401" spans="1:39" ht="1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</row>
    <row r="402" spans="1:39" ht="1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</row>
    <row r="403" spans="1:39" ht="1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</row>
    <row r="404" spans="1:39" ht="1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</row>
    <row r="405" spans="1:39" ht="1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</row>
    <row r="406" spans="1:39" ht="1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</row>
    <row r="407" spans="1:39" ht="1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</row>
    <row r="408" spans="1:39" ht="1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</row>
    <row r="409" spans="1:39" ht="1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</row>
    <row r="410" spans="1:39" ht="1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</row>
    <row r="411" spans="1:39" ht="1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</row>
    <row r="412" spans="1:39" ht="1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</row>
    <row r="413" spans="1:39" ht="1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</row>
    <row r="414" spans="1:39" ht="1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</row>
    <row r="415" spans="1:39" ht="1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</row>
    <row r="416" spans="1:39" ht="1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</row>
    <row r="417" spans="1:39" ht="1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</row>
    <row r="418" spans="1:39" ht="1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</row>
    <row r="419" spans="1:39" ht="1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</row>
    <row r="420" spans="1:39" ht="1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</row>
    <row r="421" spans="1:39" ht="1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</row>
    <row r="422" spans="1:39" ht="1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</row>
    <row r="423" spans="1:39" ht="1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</row>
    <row r="424" spans="1:39" ht="1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</row>
    <row r="425" spans="1:39" ht="1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</row>
    <row r="426" spans="1:39" ht="1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</row>
    <row r="427" spans="1:39" ht="1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</row>
    <row r="428" spans="1:39" ht="1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</row>
    <row r="429" spans="1:39" ht="1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</row>
    <row r="430" spans="1:39" ht="1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</row>
    <row r="431" spans="1:39" ht="1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</row>
    <row r="432" spans="1:39" ht="1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</row>
    <row r="433" spans="1:39" ht="1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</row>
    <row r="434" spans="1:39" ht="1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</row>
    <row r="435" spans="1:39" ht="1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</row>
    <row r="436" spans="1:39" ht="1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</row>
    <row r="437" spans="1:39" ht="1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</row>
    <row r="438" spans="1:39" ht="1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</row>
    <row r="439" spans="1:39" ht="1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</row>
    <row r="440" spans="1:39" ht="1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</row>
    <row r="441" spans="1:39" ht="1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</row>
    <row r="442" spans="1:39" ht="1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</row>
    <row r="443" spans="1:39" ht="1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</row>
    <row r="444" spans="1:39" ht="1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</row>
    <row r="445" spans="1:39" ht="1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</row>
    <row r="446" spans="1:39" ht="1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</row>
    <row r="447" spans="1:39" ht="1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</row>
    <row r="448" spans="1:39" ht="1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</row>
    <row r="449" spans="1:39" ht="1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</row>
    <row r="450" spans="1:39" ht="1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</row>
    <row r="451" spans="1:39" ht="1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</row>
    <row r="452" spans="1:39" ht="1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</row>
    <row r="453" spans="1:39" ht="1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</row>
    <row r="454" spans="1:39" ht="1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</row>
    <row r="455" spans="1:39" ht="1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</row>
    <row r="456" spans="1:39" ht="1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</row>
    <row r="457" spans="1:39" ht="1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</row>
    <row r="458" spans="1:39" ht="1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</row>
    <row r="459" spans="1:39" ht="1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</row>
    <row r="460" spans="1:39" ht="1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</row>
    <row r="461" spans="1:39" ht="1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</row>
    <row r="462" spans="1:39" ht="1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</row>
    <row r="463" spans="1:39" ht="1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</row>
    <row r="464" spans="1:39" ht="1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</row>
    <row r="465" spans="1:39" ht="1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</row>
    <row r="466" spans="1:39" ht="1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</row>
    <row r="467" spans="1:39" ht="1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</row>
    <row r="468" spans="1:39" ht="1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</row>
    <row r="469" spans="1:39" ht="1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</row>
    <row r="470" spans="1:39" ht="1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</row>
    <row r="471" spans="1:39" ht="1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</row>
    <row r="472" spans="1:39" ht="1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</row>
    <row r="473" spans="1:39" ht="1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</row>
    <row r="474" spans="1:39" ht="1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</row>
    <row r="475" spans="1:39" ht="1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</row>
    <row r="476" spans="1:39" ht="1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</row>
    <row r="477" spans="1:39" ht="1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</row>
    <row r="478" spans="1:39" ht="1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</row>
    <row r="479" spans="1:39" ht="1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</row>
    <row r="480" spans="1:39" ht="1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</row>
    <row r="481" spans="1:39" ht="1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</row>
    <row r="482" spans="1:39" ht="1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</row>
    <row r="483" spans="1:39" ht="1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</row>
    <row r="484" spans="1:39" ht="1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</row>
    <row r="485" spans="1:39" ht="1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</row>
    <row r="486" spans="1:39" ht="1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</row>
    <row r="487" spans="1:39" ht="1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</row>
    <row r="488" spans="1:39" ht="1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</row>
    <row r="489" spans="1:39" ht="1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</row>
    <row r="490" spans="1:39" ht="1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</row>
    <row r="491" spans="1:39" ht="1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</row>
    <row r="492" spans="1:39" ht="1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</row>
    <row r="493" spans="1:39" ht="1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</row>
    <row r="494" spans="1:39" ht="1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</row>
    <row r="495" spans="1:39" ht="1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</row>
    <row r="496" spans="1:39" ht="1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</row>
    <row r="497" spans="1:39" ht="1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</row>
    <row r="498" spans="1:39" ht="1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</row>
    <row r="499" spans="1:39" ht="1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</row>
    <row r="500" spans="1:39" ht="1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</row>
    <row r="501" spans="1:39" ht="15" customHeight="1" x14ac:dyDescent="0.1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</row>
    <row r="502" spans="1:39" ht="15" customHeight="1" x14ac:dyDescent="0.1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</row>
    <row r="503" spans="1:39" ht="15" customHeight="1" x14ac:dyDescent="0.1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</row>
  </sheetData>
  <mergeCells count="3">
    <mergeCell ref="B8:E8"/>
    <mergeCell ref="I8:L8"/>
    <mergeCell ref="B56:E5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E1A0C-982B-4443-80C4-D62EC728719D}">
  <dimension ref="A1:BE503"/>
  <sheetViews>
    <sheetView showGridLines="0" zoomScale="80" zoomScaleNormal="80" workbookViewId="0">
      <selection activeCell="K20" sqref="K20"/>
    </sheetView>
  </sheetViews>
  <sheetFormatPr defaultColWidth="9.140625" defaultRowHeight="15" customHeight="1" x14ac:dyDescent="0.15"/>
  <cols>
    <col min="1" max="1" width="19.140625" style="54" customWidth="1"/>
    <col min="2" max="2" width="14.7109375" style="54" customWidth="1"/>
    <col min="3" max="3" width="12.5703125" style="54" customWidth="1"/>
    <col min="4" max="4" width="21.5703125" style="54" customWidth="1"/>
    <col min="5" max="5" width="18.85546875" style="54" bestFit="1" customWidth="1"/>
    <col min="6" max="7" width="3.7109375" style="54" customWidth="1"/>
    <col min="8" max="8" width="16.5703125" style="54" bestFit="1" customWidth="1"/>
    <col min="9" max="9" width="11.7109375" style="54" customWidth="1"/>
    <col min="10" max="10" width="11.85546875" style="54" customWidth="1"/>
    <col min="11" max="11" width="15.140625" style="54" bestFit="1" customWidth="1"/>
    <col min="12" max="12" width="16.28515625" style="54" bestFit="1" customWidth="1"/>
    <col min="13" max="13" width="17.7109375" style="54" bestFit="1" customWidth="1"/>
    <col min="14" max="14" width="11.85546875" style="54" bestFit="1" customWidth="1"/>
    <col min="15" max="15" width="13.28515625" style="54" customWidth="1"/>
    <col min="16" max="16" width="10" style="54" customWidth="1"/>
    <col min="17" max="17" width="7" style="54" bestFit="1" customWidth="1"/>
    <col min="18" max="18" width="17.42578125" style="54" bestFit="1" customWidth="1"/>
    <col min="19" max="19" width="16.5703125" style="54" bestFit="1" customWidth="1"/>
    <col min="20" max="20" width="18.140625" style="54" bestFit="1" customWidth="1"/>
    <col min="21" max="21" width="15.140625" style="54" bestFit="1" customWidth="1"/>
    <col min="22" max="22" width="16.5703125" style="54" bestFit="1" customWidth="1"/>
    <col min="23" max="16384" width="9.140625" style="54"/>
  </cols>
  <sheetData>
    <row r="1" spans="1:57" ht="49.5" customHeight="1" thickBot="1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</row>
    <row r="2" spans="1:57" s="52" customFormat="1" ht="24.75" thickTop="1" thickBot="1" x14ac:dyDescent="0.4">
      <c r="A2" s="3" t="s">
        <v>16</v>
      </c>
      <c r="B2" s="4"/>
      <c r="C2" s="4"/>
      <c r="D2" s="3" t="s">
        <v>228</v>
      </c>
      <c r="E2" s="4"/>
      <c r="F2" s="4"/>
      <c r="G2" s="4"/>
      <c r="H2" s="64"/>
      <c r="I2" s="64"/>
      <c r="J2" s="4"/>
      <c r="K2" s="64"/>
      <c r="L2" s="64"/>
      <c r="M2" s="4"/>
      <c r="N2" s="4"/>
      <c r="O2" s="4"/>
      <c r="P2" s="4"/>
      <c r="Q2" s="4"/>
      <c r="R2" s="4"/>
      <c r="S2" s="65" t="s">
        <v>229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</row>
    <row r="3" spans="1:57" s="52" customFormat="1" ht="15" customHeight="1" thickTop="1" x14ac:dyDescent="0.2">
      <c r="A3" s="7" t="s">
        <v>14</v>
      </c>
      <c r="B3" s="8">
        <v>44834</v>
      </c>
      <c r="C3" s="5"/>
      <c r="D3" s="6"/>
      <c r="E3" s="5"/>
      <c r="F3" s="5"/>
      <c r="G3" s="5"/>
      <c r="H3" s="66">
        <v>209971649.13293213</v>
      </c>
      <c r="I3" s="67" t="s">
        <v>48</v>
      </c>
      <c r="J3" s="5"/>
      <c r="K3" s="68" t="s">
        <v>49</v>
      </c>
      <c r="L3" s="69">
        <v>360</v>
      </c>
      <c r="M3" s="5"/>
      <c r="N3" s="5"/>
      <c r="O3" s="5"/>
      <c r="P3" s="5"/>
      <c r="Q3" s="5"/>
      <c r="R3" s="5"/>
      <c r="S3" s="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</row>
    <row r="4" spans="1:57" s="52" customFormat="1" ht="15" customHeight="1" thickBot="1" x14ac:dyDescent="0.25">
      <c r="A4" s="7" t="s">
        <v>50</v>
      </c>
      <c r="B4" s="8">
        <v>44756</v>
      </c>
      <c r="C4" s="5"/>
      <c r="D4" s="5"/>
      <c r="E4" s="5"/>
      <c r="F4" s="5"/>
      <c r="G4" s="5"/>
      <c r="H4" s="70">
        <f>+E83</f>
        <v>231380965.43489999</v>
      </c>
      <c r="I4" s="71" t="s">
        <v>51</v>
      </c>
      <c r="J4" s="5"/>
      <c r="K4" s="72" t="s">
        <v>52</v>
      </c>
      <c r="L4" s="73">
        <v>0.91321272039479684</v>
      </c>
      <c r="M4" s="5"/>
      <c r="N4" s="74"/>
      <c r="O4" s="5"/>
      <c r="P4" s="5"/>
      <c r="Q4" s="5"/>
      <c r="R4" s="5"/>
      <c r="S4" s="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</row>
    <row r="5" spans="1:57" s="52" customFormat="1" ht="15" customHeight="1" thickBot="1" x14ac:dyDescent="0.25">
      <c r="A5" s="7" t="s">
        <v>53</v>
      </c>
      <c r="B5" s="8">
        <v>44834</v>
      </c>
      <c r="C5" s="5"/>
      <c r="D5" s="5"/>
      <c r="E5" s="5"/>
      <c r="F5" s="5"/>
      <c r="G5" s="5"/>
      <c r="H5" s="75">
        <f>(H4*L4/H3-1)*L3/(B3-B4)</f>
        <v>2.9199365319436163E-2</v>
      </c>
      <c r="I5" s="76" t="s">
        <v>54</v>
      </c>
      <c r="J5" s="5"/>
      <c r="K5" s="5"/>
      <c r="L5" s="5"/>
      <c r="M5" s="5"/>
      <c r="N5" s="74"/>
      <c r="O5" s="5"/>
      <c r="P5" s="5"/>
      <c r="Q5"/>
      <c r="R5"/>
      <c r="S5"/>
      <c r="T5"/>
      <c r="U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</row>
    <row r="6" spans="1:57" s="52" customFormat="1" ht="15" customHeight="1" x14ac:dyDescent="0.2">
      <c r="A6" s="7" t="s">
        <v>55</v>
      </c>
      <c r="B6" s="8">
        <v>44847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4"/>
      <c r="O6" s="5"/>
      <c r="P6" s="5"/>
      <c r="Q6"/>
      <c r="R6"/>
      <c r="S6"/>
      <c r="T6"/>
      <c r="U6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</row>
    <row r="7" spans="1:57" s="52" customFormat="1" ht="15" customHeight="1" x14ac:dyDescent="0.2">
      <c r="A7" s="16" t="s">
        <v>0</v>
      </c>
      <c r="B7" s="1"/>
      <c r="C7" s="1"/>
      <c r="D7" s="1"/>
      <c r="E7" s="1"/>
      <c r="F7" s="12"/>
      <c r="G7" s="22"/>
      <c r="H7" s="16"/>
      <c r="I7" s="1"/>
      <c r="J7" s="1"/>
      <c r="K7" s="1"/>
      <c r="L7" s="1"/>
      <c r="M7" s="7"/>
      <c r="N7" s="7"/>
      <c r="O7" s="7"/>
      <c r="P7" s="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57" s="52" customFormat="1" ht="15" customHeight="1" x14ac:dyDescent="0.2">
      <c r="A8" s="1"/>
      <c r="B8" s="147" t="s">
        <v>5</v>
      </c>
      <c r="C8" s="148"/>
      <c r="D8" s="148"/>
      <c r="E8" s="149"/>
      <c r="F8" s="7"/>
      <c r="G8" s="23"/>
      <c r="H8" s="1"/>
      <c r="I8" s="147"/>
      <c r="J8" s="148"/>
      <c r="K8" s="148"/>
      <c r="L8" s="149"/>
      <c r="M8" s="7"/>
      <c r="N8" s="7"/>
      <c r="O8" s="7"/>
      <c r="P8" s="7"/>
      <c r="Q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57" s="52" customFormat="1" ht="15" customHeight="1" x14ac:dyDescent="0.2">
      <c r="A9" s="15" t="s">
        <v>1</v>
      </c>
      <c r="B9" s="15" t="s">
        <v>2</v>
      </c>
      <c r="C9" s="15" t="s">
        <v>3</v>
      </c>
      <c r="D9" s="15" t="s">
        <v>4</v>
      </c>
      <c r="E9" s="34" t="s">
        <v>15</v>
      </c>
      <c r="F9" s="18"/>
      <c r="G9" s="23"/>
      <c r="H9" s="15"/>
      <c r="I9" s="15"/>
      <c r="J9" s="15"/>
      <c r="K9" s="15"/>
      <c r="L9" s="15"/>
      <c r="M9" s="1"/>
      <c r="N9" s="7"/>
      <c r="O9" s="7"/>
      <c r="P9" s="7"/>
      <c r="Q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57" s="52" customFormat="1" ht="15" customHeight="1" x14ac:dyDescent="0.2">
      <c r="A10" s="7" t="s">
        <v>230</v>
      </c>
      <c r="B10" s="10">
        <v>44756</v>
      </c>
      <c r="C10" s="10">
        <v>44847</v>
      </c>
      <c r="D10" s="77">
        <v>16916650</v>
      </c>
      <c r="E10" s="78">
        <v>17037124.710000001</v>
      </c>
      <c r="F10" s="79"/>
      <c r="G10" s="80"/>
      <c r="H10" s="7"/>
      <c r="I10" s="10"/>
      <c r="J10" s="10"/>
      <c r="K10" s="79"/>
      <c r="L10" s="79"/>
      <c r="M10" s="1"/>
      <c r="N10" s="7"/>
      <c r="O10" s="7"/>
      <c r="P10" s="7"/>
      <c r="Q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57" s="52" customFormat="1" ht="15" customHeight="1" x14ac:dyDescent="0.2">
      <c r="A11" s="7" t="s">
        <v>231</v>
      </c>
      <c r="B11" s="10">
        <v>44756</v>
      </c>
      <c r="C11" s="10">
        <v>44847</v>
      </c>
      <c r="D11" s="77">
        <v>51092250</v>
      </c>
      <c r="E11" s="78">
        <v>51432080.869999997</v>
      </c>
      <c r="F11" s="79"/>
      <c r="G11" s="80"/>
      <c r="H11" s="7"/>
      <c r="I11" s="10"/>
      <c r="J11" s="10"/>
      <c r="K11" s="79"/>
      <c r="L11" s="79"/>
      <c r="M11" s="1"/>
      <c r="N11" s="7"/>
      <c r="O11" s="7"/>
      <c r="P11" s="7"/>
      <c r="Q11"/>
      <c r="R11"/>
      <c r="S11"/>
      <c r="T11" s="56"/>
      <c r="U11" s="56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57" s="52" customFormat="1" ht="15" customHeight="1" x14ac:dyDescent="0.2">
      <c r="A12" s="7" t="s">
        <v>232</v>
      </c>
      <c r="B12" s="10">
        <v>44756</v>
      </c>
      <c r="C12" s="10">
        <v>44847</v>
      </c>
      <c r="D12" s="77">
        <v>4299350</v>
      </c>
      <c r="E12" s="78">
        <v>4332424.9400000004</v>
      </c>
      <c r="F12" s="79"/>
      <c r="G12" s="80"/>
      <c r="H12" s="7"/>
      <c r="I12" s="10"/>
      <c r="J12" s="10"/>
      <c r="K12" s="79"/>
      <c r="L12" s="79"/>
      <c r="M12" s="1"/>
      <c r="N12" s="7"/>
      <c r="O12" s="7"/>
      <c r="P12" s="7"/>
      <c r="Q12"/>
      <c r="R12"/>
      <c r="S12"/>
      <c r="T12" s="56"/>
      <c r="U12" s="56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57" s="52" customFormat="1" ht="15" customHeight="1" x14ac:dyDescent="0.2">
      <c r="A13" s="7" t="s">
        <v>233</v>
      </c>
      <c r="B13" s="10">
        <v>44756</v>
      </c>
      <c r="C13" s="10">
        <v>44847</v>
      </c>
      <c r="D13" s="77">
        <v>1070300</v>
      </c>
      <c r="E13" s="78">
        <v>1078524.45</v>
      </c>
      <c r="F13" s="79"/>
      <c r="G13" s="80"/>
      <c r="H13" s="121" t="s">
        <v>314</v>
      </c>
      <c r="I13" s="122"/>
      <c r="J13"/>
      <c r="K13"/>
      <c r="L13"/>
      <c r="M13"/>
      <c r="N13"/>
      <c r="O13" s="7"/>
      <c r="P13" s="7"/>
      <c r="Q13"/>
      <c r="R13"/>
      <c r="S13"/>
      <c r="T13" s="56"/>
      <c r="U13" s="56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57" s="52" customFormat="1" ht="15" customHeight="1" x14ac:dyDescent="0.2">
      <c r="A14" s="7" t="s">
        <v>234</v>
      </c>
      <c r="B14" s="10">
        <v>44833</v>
      </c>
      <c r="C14" s="10">
        <v>44938</v>
      </c>
      <c r="D14" s="77">
        <v>3205000</v>
      </c>
      <c r="E14" s="78">
        <v>3205306.99</v>
      </c>
      <c r="F14" s="79"/>
      <c r="G14" s="80"/>
      <c r="H14" s="123" t="s">
        <v>315</v>
      </c>
      <c r="I14" s="124" t="s">
        <v>316</v>
      </c>
      <c r="J14" s="124" t="s">
        <v>317</v>
      </c>
      <c r="K14" s="124" t="s">
        <v>318</v>
      </c>
      <c r="L14" s="124" t="s">
        <v>319</v>
      </c>
      <c r="M14" s="123" t="s">
        <v>320</v>
      </c>
      <c r="N14" s="125" t="s">
        <v>321</v>
      </c>
      <c r="O14" s="7"/>
      <c r="P14" s="7"/>
      <c r="Q14"/>
      <c r="R14"/>
      <c r="S14"/>
      <c r="T14" s="56"/>
      <c r="U14" s="56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57" s="52" customFormat="1" ht="15" customHeight="1" x14ac:dyDescent="0.2">
      <c r="A15" s="7" t="s">
        <v>235</v>
      </c>
      <c r="B15" s="10">
        <v>44833</v>
      </c>
      <c r="C15" s="10">
        <v>44938</v>
      </c>
      <c r="D15" s="77">
        <v>7134000</v>
      </c>
      <c r="E15" s="78">
        <v>7134683.3200000003</v>
      </c>
      <c r="F15" s="79"/>
      <c r="G15" s="80"/>
      <c r="H15" s="126">
        <f>H4</f>
        <v>231380965.43489999</v>
      </c>
      <c r="I15" s="127">
        <f>D33+D45</f>
        <v>37796549.629999995</v>
      </c>
      <c r="J15" s="127">
        <f>D48+D47</f>
        <v>5689431.2120999908</v>
      </c>
      <c r="K15" s="127">
        <f>D32</f>
        <v>0</v>
      </c>
      <c r="L15" s="127">
        <f>E65+E76</f>
        <v>188111.26</v>
      </c>
      <c r="M15" s="126">
        <v>0</v>
      </c>
      <c r="N15" s="128">
        <f>D70</f>
        <v>0</v>
      </c>
      <c r="O15" s="7"/>
      <c r="P15" s="7"/>
      <c r="Q15"/>
      <c r="R15"/>
      <c r="S15"/>
      <c r="T15" s="56"/>
      <c r="U15" s="5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57" s="52" customFormat="1" ht="15" customHeight="1" x14ac:dyDescent="0.2">
      <c r="A16" s="7" t="s">
        <v>236</v>
      </c>
      <c r="B16" s="10">
        <v>44756</v>
      </c>
      <c r="C16" s="10">
        <v>44847</v>
      </c>
      <c r="D16" s="77">
        <v>1714428.1</v>
      </c>
      <c r="E16" s="78">
        <v>1726623.11</v>
      </c>
      <c r="F16" s="79"/>
      <c r="G16" s="80"/>
      <c r="H16" s="7"/>
      <c r="I16" s="10"/>
      <c r="J16" s="10"/>
      <c r="K16" s="79"/>
      <c r="L16" s="79"/>
      <c r="M16" s="1"/>
      <c r="N16" s="7"/>
      <c r="O16" s="7"/>
      <c r="P16" s="7"/>
      <c r="Q16"/>
      <c r="R16"/>
      <c r="S16"/>
      <c r="T16" s="56"/>
      <c r="U16" s="5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52" customFormat="1" ht="15" customHeight="1" x14ac:dyDescent="0.2">
      <c r="A17" s="7" t="s">
        <v>237</v>
      </c>
      <c r="B17" s="10">
        <v>44756</v>
      </c>
      <c r="C17" s="10">
        <v>44847</v>
      </c>
      <c r="D17" s="77">
        <v>316849.5</v>
      </c>
      <c r="E17" s="78">
        <v>319103.3</v>
      </c>
      <c r="F17" s="79"/>
      <c r="G17" s="80"/>
      <c r="H17" s="7"/>
      <c r="I17" s="10"/>
      <c r="J17" s="10"/>
      <c r="K17" s="79"/>
      <c r="L17" s="79"/>
      <c r="M17" s="1"/>
      <c r="N17" s="7"/>
      <c r="O17" s="7"/>
      <c r="P17" s="7"/>
      <c r="Q17"/>
      <c r="R17"/>
      <c r="S17"/>
      <c r="T17" s="56"/>
      <c r="U17" s="56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52" customFormat="1" ht="15" customHeight="1" x14ac:dyDescent="0.2">
      <c r="A18" s="7" t="s">
        <v>238</v>
      </c>
      <c r="B18" s="10">
        <v>44798</v>
      </c>
      <c r="C18" s="10">
        <v>44847</v>
      </c>
      <c r="D18" s="77">
        <v>38211800</v>
      </c>
      <c r="E18" s="78">
        <v>38350241.350000001</v>
      </c>
      <c r="F18" s="79"/>
      <c r="G18" s="80"/>
      <c r="H18" s="7"/>
      <c r="I18" s="10"/>
      <c r="J18" s="10"/>
      <c r="K18" s="79"/>
      <c r="L18" s="79"/>
      <c r="M18" s="1"/>
      <c r="N18" s="7"/>
      <c r="O18" s="7"/>
      <c r="P18" s="7"/>
      <c r="Q18"/>
      <c r="R18"/>
      <c r="S18"/>
      <c r="T18" s="56"/>
      <c r="U18" s="56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52" customFormat="1" ht="15" customHeight="1" x14ac:dyDescent="0.2">
      <c r="A19" s="7" t="s">
        <v>239</v>
      </c>
      <c r="B19" s="10">
        <v>44756</v>
      </c>
      <c r="C19" s="10">
        <v>44847</v>
      </c>
      <c r="D19" s="77">
        <v>1708300</v>
      </c>
      <c r="E19" s="78">
        <v>1721191.69</v>
      </c>
      <c r="F19" s="79"/>
      <c r="G19" s="80"/>
      <c r="H19" s="7"/>
      <c r="I19" s="10"/>
      <c r="J19" s="10"/>
      <c r="K19" s="79"/>
      <c r="L19" s="79"/>
      <c r="M19" s="1"/>
      <c r="N19" s="7"/>
      <c r="O19" s="7"/>
      <c r="P19" s="7"/>
      <c r="Q19"/>
      <c r="R19"/>
      <c r="S19"/>
      <c r="T19" s="56"/>
      <c r="U19" s="56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s="52" customFormat="1" ht="15" customHeight="1" x14ac:dyDescent="0.2">
      <c r="A20" s="7" t="s">
        <v>240</v>
      </c>
      <c r="B20" s="10">
        <v>44756</v>
      </c>
      <c r="C20" s="10">
        <v>44847</v>
      </c>
      <c r="D20" s="77">
        <v>2019600</v>
      </c>
      <c r="E20" s="78">
        <v>2034969.85</v>
      </c>
      <c r="F20" s="79"/>
      <c r="G20" s="80"/>
      <c r="H20" s="7"/>
      <c r="I20" s="10"/>
      <c r="J20" s="10"/>
      <c r="K20" s="79"/>
      <c r="L20" s="79"/>
      <c r="M20" s="1"/>
      <c r="N20" s="7"/>
      <c r="O20" s="7"/>
      <c r="P20" s="7"/>
      <c r="Q20"/>
      <c r="R20"/>
      <c r="S20"/>
      <c r="T20" s="56"/>
      <c r="U20" s="56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52" customFormat="1" ht="15" customHeight="1" x14ac:dyDescent="0.2">
      <c r="A21" s="7" t="s">
        <v>241</v>
      </c>
      <c r="B21" s="10">
        <v>44756</v>
      </c>
      <c r="C21" s="10">
        <v>44847</v>
      </c>
      <c r="D21" s="77">
        <v>1838100</v>
      </c>
      <c r="E21" s="78">
        <v>1852147.04</v>
      </c>
      <c r="F21" s="79"/>
      <c r="G21" s="80"/>
      <c r="H21" s="7"/>
      <c r="I21" s="10"/>
      <c r="J21" s="10"/>
      <c r="K21" s="79"/>
      <c r="L21" s="79"/>
      <c r="M21" s="1"/>
      <c r="N21" s="7"/>
      <c r="O21" s="7"/>
      <c r="P21" s="7"/>
      <c r="Q21"/>
      <c r="R21"/>
      <c r="S21"/>
      <c r="T21" s="56"/>
      <c r="U21" s="56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52" customFormat="1" ht="15" customHeight="1" x14ac:dyDescent="0.2">
      <c r="A22" s="7" t="s">
        <v>242</v>
      </c>
      <c r="B22" s="10">
        <v>44756</v>
      </c>
      <c r="C22" s="10">
        <v>44847</v>
      </c>
      <c r="D22" s="77">
        <v>294343.5</v>
      </c>
      <c r="E22" s="78">
        <v>296437.21000000002</v>
      </c>
      <c r="F22" s="79"/>
      <c r="G22" s="80"/>
      <c r="H22" s="7"/>
      <c r="I22" s="10"/>
      <c r="J22" s="10"/>
      <c r="K22" s="79"/>
      <c r="L22" s="79"/>
      <c r="M22" s="1"/>
      <c r="N22" s="7"/>
      <c r="O22" s="7"/>
      <c r="P22" s="7"/>
      <c r="Q22"/>
      <c r="R22"/>
      <c r="S22"/>
      <c r="T22" s="56"/>
      <c r="U22" s="56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52" customFormat="1" ht="15" customHeight="1" x14ac:dyDescent="0.2">
      <c r="A23" s="7" t="s">
        <v>243</v>
      </c>
      <c r="B23" s="10">
        <v>44756</v>
      </c>
      <c r="C23" s="10">
        <v>44847</v>
      </c>
      <c r="D23" s="77">
        <v>14168275</v>
      </c>
      <c r="E23" s="78">
        <v>14276623.560000001</v>
      </c>
      <c r="F23" s="79"/>
      <c r="G23" s="80"/>
      <c r="H23" s="7"/>
      <c r="I23" s="10"/>
      <c r="J23" s="10"/>
      <c r="K23" s="79"/>
      <c r="L23" s="79"/>
      <c r="M23" s="1"/>
      <c r="N23" s="7"/>
      <c r="O23" s="7"/>
      <c r="P23" s="7"/>
      <c r="Q23"/>
      <c r="R23"/>
      <c r="S23"/>
      <c r="T23" s="56"/>
      <c r="U23" s="56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s="52" customFormat="1" ht="15" customHeight="1" x14ac:dyDescent="0.2">
      <c r="A24" s="7" t="s">
        <v>244</v>
      </c>
      <c r="B24" s="10">
        <v>44756</v>
      </c>
      <c r="C24" s="10">
        <v>44847</v>
      </c>
      <c r="D24" s="77">
        <v>6445450</v>
      </c>
      <c r="E24" s="78">
        <v>6494548.6900000004</v>
      </c>
      <c r="F24" s="79"/>
      <c r="G24" s="80"/>
      <c r="H24" s="7"/>
      <c r="I24" s="10"/>
      <c r="J24" s="10"/>
      <c r="K24" s="79"/>
      <c r="L24" s="79"/>
      <c r="M24" s="1"/>
      <c r="N24" s="7"/>
      <c r="O24" s="7"/>
      <c r="P24" s="7"/>
      <c r="Q24"/>
      <c r="R24"/>
      <c r="S24"/>
      <c r="T24" s="56"/>
      <c r="U24" s="56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52" customFormat="1" ht="15" customHeight="1" x14ac:dyDescent="0.2">
      <c r="A25" s="7" t="s">
        <v>245</v>
      </c>
      <c r="B25" s="10">
        <v>44756</v>
      </c>
      <c r="C25" s="10">
        <v>44847</v>
      </c>
      <c r="D25" s="77">
        <v>3072025</v>
      </c>
      <c r="E25" s="78">
        <v>3095722.57</v>
      </c>
      <c r="F25" s="79"/>
      <c r="G25" s="80"/>
      <c r="H25" s="7"/>
      <c r="I25" s="10"/>
      <c r="J25" s="10"/>
      <c r="K25" s="79"/>
      <c r="L25" s="79"/>
      <c r="M25" s="1"/>
      <c r="N25" s="7"/>
      <c r="O25" s="7"/>
      <c r="P25" s="7"/>
      <c r="Q25"/>
      <c r="R25"/>
      <c r="S25"/>
      <c r="T25" s="56"/>
      <c r="U25" s="56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52" customFormat="1" ht="15" customHeight="1" x14ac:dyDescent="0.2">
      <c r="A26" s="7" t="s">
        <v>246</v>
      </c>
      <c r="B26" s="10">
        <v>44756</v>
      </c>
      <c r="C26" s="10">
        <v>44847</v>
      </c>
      <c r="D26" s="77">
        <v>1002650</v>
      </c>
      <c r="E26" s="78">
        <v>1010579.54</v>
      </c>
      <c r="F26" s="79"/>
      <c r="G26" s="80"/>
      <c r="H26" s="7"/>
      <c r="I26" s="10"/>
      <c r="J26" s="10"/>
      <c r="K26" s="79"/>
      <c r="L26" s="79"/>
      <c r="M26" s="1"/>
      <c r="N26" s="7"/>
      <c r="O26" s="7"/>
      <c r="P26" s="7"/>
      <c r="Q26"/>
      <c r="R26"/>
      <c r="S26"/>
      <c r="T26" s="56"/>
      <c r="U26" s="5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s="52" customFormat="1" ht="15" customHeight="1" x14ac:dyDescent="0.2">
      <c r="A27" s="7" t="s">
        <v>247</v>
      </c>
      <c r="B27" s="10">
        <v>44756</v>
      </c>
      <c r="C27" s="10">
        <v>44847</v>
      </c>
      <c r="D27" s="77">
        <v>15900225</v>
      </c>
      <c r="E27" s="78">
        <v>16026233.4</v>
      </c>
      <c r="F27" s="79"/>
      <c r="G27" s="80"/>
      <c r="H27" s="7"/>
      <c r="I27" s="10"/>
      <c r="J27" s="10"/>
      <c r="K27" s="79"/>
      <c r="L27" s="79"/>
      <c r="M27" s="1"/>
      <c r="N27" s="7"/>
      <c r="O27" s="7"/>
      <c r="P27" s="7"/>
      <c r="Q27"/>
      <c r="R27"/>
      <c r="S27"/>
      <c r="T27" s="56"/>
      <c r="U27" s="56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52" customFormat="1" ht="15" customHeight="1" x14ac:dyDescent="0.2">
      <c r="A28" s="7" t="s">
        <v>248</v>
      </c>
      <c r="B28" s="10">
        <v>44831</v>
      </c>
      <c r="C28" s="81" t="s">
        <v>96</v>
      </c>
      <c r="D28" s="77">
        <v>5440315.1699999999</v>
      </c>
      <c r="E28" s="78">
        <v>5441460.1399999997</v>
      </c>
      <c r="F28" s="79"/>
      <c r="G28" s="80"/>
      <c r="H28" s="7"/>
      <c r="I28" s="10"/>
      <c r="J28" s="10"/>
      <c r="K28" s="79"/>
      <c r="L28" s="79"/>
      <c r="M28" s="1"/>
      <c r="N28" s="7"/>
      <c r="O28" s="7"/>
      <c r="P28" s="7"/>
      <c r="Q28"/>
      <c r="R28"/>
      <c r="S28"/>
      <c r="T28" s="56"/>
      <c r="U28" s="56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52" customFormat="1" ht="15" customHeight="1" x14ac:dyDescent="0.2">
      <c r="A29" s="7" t="s">
        <v>249</v>
      </c>
      <c r="B29" s="10">
        <v>44795</v>
      </c>
      <c r="C29" s="81" t="s">
        <v>96</v>
      </c>
      <c r="D29" s="77">
        <v>1157781.03</v>
      </c>
      <c r="E29" s="78">
        <v>1158445.3400000001</v>
      </c>
      <c r="F29" s="79"/>
      <c r="G29" s="80"/>
      <c r="H29" s="7"/>
      <c r="I29" s="10"/>
      <c r="J29" s="10"/>
      <c r="K29" s="79"/>
      <c r="L29" s="79"/>
      <c r="M29" s="1"/>
      <c r="N29" s="7"/>
      <c r="O29" s="7"/>
      <c r="P29" s="7"/>
      <c r="Q29"/>
      <c r="R29"/>
      <c r="S29"/>
      <c r="T29" s="56"/>
      <c r="U29" s="56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52" customFormat="1" ht="15" customHeight="1" x14ac:dyDescent="0.2">
      <c r="A30" s="7" t="s">
        <v>250</v>
      </c>
      <c r="B30" s="10">
        <v>44756</v>
      </c>
      <c r="C30" s="10">
        <v>44847</v>
      </c>
      <c r="D30" s="77">
        <v>5573804.1600000001</v>
      </c>
      <c r="E30" s="78">
        <v>5618051.1299999999</v>
      </c>
      <c r="F30" s="79"/>
      <c r="G30" s="80"/>
      <c r="H30" s="7"/>
      <c r="I30" s="10"/>
      <c r="J30" s="10"/>
      <c r="K30" s="79"/>
      <c r="L30" s="79"/>
      <c r="M30" s="1"/>
      <c r="N30" s="7"/>
      <c r="O30" s="7"/>
      <c r="P30" s="7"/>
      <c r="Q30"/>
      <c r="R30"/>
      <c r="S30"/>
      <c r="T30" s="56"/>
      <c r="U30" s="56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s="52" customFormat="1" ht="15" customHeight="1" x14ac:dyDescent="0.2">
      <c r="A31" s="7" t="s">
        <v>251</v>
      </c>
      <c r="B31" s="10">
        <v>44756</v>
      </c>
      <c r="C31" s="10">
        <v>44847</v>
      </c>
      <c r="D31" s="77">
        <v>9911550</v>
      </c>
      <c r="E31" s="78">
        <v>9986689.5800000001</v>
      </c>
      <c r="F31" s="79"/>
      <c r="G31" s="80"/>
      <c r="H31" s="7"/>
      <c r="I31" s="10"/>
      <c r="J31" s="10"/>
      <c r="K31" s="79"/>
      <c r="L31" s="79"/>
      <c r="M31" s="1"/>
      <c r="N31" s="7"/>
      <c r="O31" s="7"/>
      <c r="P31" s="7"/>
      <c r="Q31"/>
      <c r="R31"/>
      <c r="S31"/>
      <c r="T31" s="56"/>
      <c r="U31" s="56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s="52" customFormat="1" ht="15" customHeight="1" x14ac:dyDescent="0.2">
      <c r="A32" s="7" t="s">
        <v>104</v>
      </c>
      <c r="B32" s="10">
        <v>44834</v>
      </c>
      <c r="C32" s="10">
        <v>44834</v>
      </c>
      <c r="D32" s="77">
        <v>0</v>
      </c>
      <c r="E32" s="78">
        <v>0</v>
      </c>
      <c r="F32" s="79"/>
      <c r="G32" s="80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56"/>
      <c r="U32" s="56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s="52" customFormat="1" ht="15" customHeight="1" x14ac:dyDescent="0.2">
      <c r="A33" s="7" t="s">
        <v>105</v>
      </c>
      <c r="B33" s="82">
        <v>44834</v>
      </c>
      <c r="C33" s="10">
        <v>44834</v>
      </c>
      <c r="D33" s="77">
        <v>37608438.369999997</v>
      </c>
      <c r="E33" s="77">
        <v>37608438.369999997</v>
      </c>
      <c r="F33" s="79"/>
      <c r="G33" s="2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56"/>
      <c r="U33" s="56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s="52" customFormat="1" ht="15" customHeight="1" x14ac:dyDescent="0.2">
      <c r="A34" s="7"/>
      <c r="B34" s="7"/>
      <c r="C34" s="7"/>
      <c r="D34" s="7"/>
      <c r="E34" s="79"/>
      <c r="F34" s="79"/>
      <c r="G34" s="23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56"/>
      <c r="U34" s="56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s="52" customFormat="1" ht="15" customHeight="1" x14ac:dyDescent="0.2">
      <c r="A35" s="7" t="str">
        <f>"MMF Unpaid Int Due to "&amp;MONTH($B$3)&amp;"/"&amp;DAY($B$3)</f>
        <v>MMF Unpaid Int Due to 9/30</v>
      </c>
      <c r="B35" s="7"/>
      <c r="C35" s="7" t="s">
        <v>106</v>
      </c>
      <c r="D35" s="83">
        <v>56061.120000000003</v>
      </c>
      <c r="E35" s="84">
        <v>56061.120000000003</v>
      </c>
      <c r="F35" s="79"/>
      <c r="G35" s="23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56"/>
      <c r="U35" s="56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s="52" customFormat="1" ht="15" customHeight="1" x14ac:dyDescent="0.2">
      <c r="A36" s="7" t="str">
        <f>"MMF Unpaid Int Due to "&amp;MONTH($B$3)&amp;"/"&amp;DAY($B$3)</f>
        <v>MMF Unpaid Int Due to 9/30</v>
      </c>
      <c r="B36" s="7"/>
      <c r="C36" s="7" t="s">
        <v>107</v>
      </c>
      <c r="D36" s="83">
        <v>38.49</v>
      </c>
      <c r="E36" s="84">
        <v>38.49</v>
      </c>
      <c r="F36" s="79"/>
      <c r="G36" s="23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56"/>
      <c r="U36" s="5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s="52" customFormat="1" ht="15" customHeight="1" x14ac:dyDescent="0.2">
      <c r="A37" s="7" t="s">
        <v>108</v>
      </c>
      <c r="B37" s="7"/>
      <c r="C37" s="7" t="s">
        <v>108</v>
      </c>
      <c r="D37" s="83">
        <v>0</v>
      </c>
      <c r="E37" s="84">
        <v>0</v>
      </c>
      <c r="F37" s="79"/>
      <c r="G37" s="23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56"/>
      <c r="U37" s="56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s="52" customFormat="1" ht="15" customHeight="1" x14ac:dyDescent="0.2">
      <c r="A38" s="7" t="str">
        <f>"MMF Unpaid Int Due to "&amp;MONTH($B$3)&amp;"/"&amp;DAY($B$3)</f>
        <v>MMF Unpaid Int Due to 9/30</v>
      </c>
      <c r="B38" s="7"/>
      <c r="C38" s="7" t="s">
        <v>109</v>
      </c>
      <c r="D38" s="83">
        <v>7127.49</v>
      </c>
      <c r="E38" s="84">
        <v>7127.49</v>
      </c>
      <c r="F38" s="79"/>
      <c r="G38" s="23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56"/>
      <c r="U38" s="56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s="52" customFormat="1" ht="15" customHeight="1" x14ac:dyDescent="0.2">
      <c r="A39" s="13" t="str">
        <f>"MMF Unpaid Int Due to "&amp;MONTH($B$3)&amp;"/"&amp;DAY($B$3)</f>
        <v>MMF Unpaid Int Due to 9/30</v>
      </c>
      <c r="B39" s="13"/>
      <c r="C39" s="13" t="s">
        <v>110</v>
      </c>
      <c r="D39" s="85">
        <v>246.6</v>
      </c>
      <c r="E39" s="86">
        <v>246.6</v>
      </c>
      <c r="F39" s="79"/>
      <c r="G39" s="23"/>
      <c r="H39" s="13"/>
      <c r="I39" s="7"/>
      <c r="J39" s="7"/>
      <c r="K39" s="7"/>
      <c r="L39" s="87"/>
      <c r="M39" s="7"/>
      <c r="N39" s="7"/>
      <c r="O39" s="7"/>
      <c r="P39" s="7"/>
      <c r="Q39" s="7"/>
      <c r="R39" s="7"/>
      <c r="S39" s="25"/>
      <c r="T39" s="56"/>
      <c r="U39" s="56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s="52" customFormat="1" ht="15" customHeight="1" x14ac:dyDescent="0.2">
      <c r="A40" s="9" t="s">
        <v>111</v>
      </c>
      <c r="B40" s="9"/>
      <c r="C40" s="9"/>
      <c r="D40" s="9"/>
      <c r="E40" s="88">
        <f>SUM(E10:E39)</f>
        <v>231301124.84999999</v>
      </c>
      <c r="F40" s="88"/>
      <c r="G40" s="89"/>
      <c r="H40" s="9"/>
      <c r="I40" s="9"/>
      <c r="J40" s="9"/>
      <c r="K40" s="9"/>
      <c r="L40" s="88"/>
      <c r="M40" s="9"/>
      <c r="N40" s="9"/>
      <c r="O40" s="7"/>
      <c r="P40" s="7"/>
      <c r="Q40" s="7"/>
      <c r="R40" s="7"/>
      <c r="S40" s="25"/>
      <c r="T40" s="56"/>
      <c r="U40" s="56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s="52" customFormat="1" ht="15" customHeight="1" x14ac:dyDescent="0.2">
      <c r="A41" s="9"/>
      <c r="B41" s="9"/>
      <c r="C41" s="9"/>
      <c r="D41" s="9"/>
      <c r="E41" s="88"/>
      <c r="F41" s="88"/>
      <c r="G41" s="89"/>
      <c r="H41" s="9"/>
      <c r="I41" s="9"/>
      <c r="J41" s="9"/>
      <c r="K41" s="9"/>
      <c r="L41" s="88"/>
      <c r="M41" s="9"/>
      <c r="N41" s="9"/>
      <c r="O41" s="7"/>
      <c r="P41" s="7"/>
      <c r="Q41" s="7"/>
      <c r="R41" s="7"/>
      <c r="S41" s="25"/>
      <c r="T41" s="56"/>
      <c r="U41" s="56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s="52" customFormat="1" ht="15" customHeight="1" x14ac:dyDescent="0.2">
      <c r="A42" s="9"/>
      <c r="B42" s="147" t="s">
        <v>112</v>
      </c>
      <c r="C42" s="148"/>
      <c r="D42" s="148"/>
      <c r="E42" s="149"/>
      <c r="F42" s="88"/>
      <c r="G42" s="89"/>
      <c r="H42" s="9"/>
      <c r="I42" s="9"/>
      <c r="J42" s="9"/>
      <c r="K42" s="9"/>
      <c r="L42" s="88"/>
      <c r="M42" s="9"/>
      <c r="N42" s="9"/>
      <c r="O42" s="7"/>
      <c r="P42" s="7"/>
      <c r="Q42" s="7"/>
      <c r="R42" s="7"/>
      <c r="S42" s="25"/>
      <c r="T42" s="56"/>
      <c r="U42" s="56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52" customFormat="1" ht="15" customHeight="1" x14ac:dyDescent="0.2">
      <c r="A43" s="15" t="s">
        <v>1</v>
      </c>
      <c r="B43" s="15" t="s">
        <v>2</v>
      </c>
      <c r="C43" s="15" t="s">
        <v>3</v>
      </c>
      <c r="D43" s="15" t="s">
        <v>12</v>
      </c>
      <c r="E43" s="15" t="s">
        <v>113</v>
      </c>
      <c r="F43" s="1"/>
      <c r="G43" s="23"/>
      <c r="H43" s="1"/>
      <c r="I43" s="1"/>
      <c r="J43" s="1"/>
      <c r="K43" s="1"/>
      <c r="L43" s="1"/>
      <c r="M43" s="7"/>
      <c r="N43" s="7"/>
      <c r="O43" s="7"/>
      <c r="P43" s="7"/>
      <c r="Q43" s="7"/>
      <c r="R43" s="7"/>
      <c r="S43" s="25"/>
      <c r="T43" s="56"/>
      <c r="U43" s="56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s="52" customFormat="1" ht="15" customHeight="1" x14ac:dyDescent="0.2">
      <c r="A44" s="7" t="s">
        <v>114</v>
      </c>
      <c r="B44" s="1"/>
      <c r="C44" s="10">
        <f>$B$3</f>
        <v>44834</v>
      </c>
      <c r="D44" s="77">
        <v>0</v>
      </c>
      <c r="E44" s="77">
        <v>0</v>
      </c>
      <c r="F44" s="1"/>
      <c r="G44" s="23"/>
      <c r="H44" s="31"/>
      <c r="I44" s="1"/>
      <c r="J44" s="1"/>
      <c r="K44" s="1"/>
      <c r="L44" s="1"/>
      <c r="M44" s="7"/>
      <c r="N44" s="7"/>
      <c r="O44" s="7"/>
      <c r="P44" s="7"/>
      <c r="Q44" s="7"/>
      <c r="R44" s="7"/>
      <c r="S44" s="25"/>
      <c r="T44" s="56"/>
      <c r="U44" s="56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s="52" customFormat="1" ht="15" customHeight="1" x14ac:dyDescent="0.2">
      <c r="A45" s="7" t="s">
        <v>115</v>
      </c>
      <c r="B45" s="1"/>
      <c r="C45" s="10">
        <f>$B$3</f>
        <v>44834</v>
      </c>
      <c r="D45" s="77">
        <v>188111.26</v>
      </c>
      <c r="E45" s="77">
        <v>188111.26</v>
      </c>
      <c r="F45" s="1"/>
      <c r="G45" s="23"/>
      <c r="H45" s="31"/>
      <c r="I45" s="1"/>
      <c r="J45" s="1"/>
      <c r="K45" s="1"/>
      <c r="L45" s="1"/>
      <c r="M45" s="7"/>
      <c r="N45" s="7"/>
      <c r="O45" s="7"/>
      <c r="P45" s="7"/>
      <c r="Q45" s="7"/>
      <c r="R45" s="7"/>
      <c r="S45" s="25"/>
      <c r="T45" s="56"/>
      <c r="U45" s="56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52" customFormat="1" ht="15" customHeight="1" x14ac:dyDescent="0.2">
      <c r="A46" s="7" t="s">
        <v>116</v>
      </c>
      <c r="B46" s="1"/>
      <c r="C46" s="10">
        <f>$B$3</f>
        <v>44834</v>
      </c>
      <c r="D46" s="77">
        <v>0</v>
      </c>
      <c r="E46" s="77">
        <v>0</v>
      </c>
      <c r="F46" s="1"/>
      <c r="G46" s="23"/>
      <c r="H46" s="31"/>
      <c r="I46" s="1"/>
      <c r="J46" s="1"/>
      <c r="K46" s="1"/>
      <c r="L46" s="1"/>
      <c r="M46" s="7"/>
      <c r="N46" s="7"/>
      <c r="O46" s="7"/>
      <c r="P46" s="7"/>
      <c r="Q46" s="7"/>
      <c r="R46" s="7"/>
      <c r="S46" s="25"/>
      <c r="T46" s="56"/>
      <c r="U46" s="5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52" customFormat="1" ht="15" customHeight="1" x14ac:dyDescent="0.2">
      <c r="A47" s="7" t="s">
        <v>117</v>
      </c>
      <c r="B47" s="1"/>
      <c r="C47" s="10">
        <f>$B$3</f>
        <v>44834</v>
      </c>
      <c r="D47" s="77">
        <v>417575.85</v>
      </c>
      <c r="E47" s="77">
        <v>417575.85</v>
      </c>
      <c r="F47" s="1"/>
      <c r="G47" s="23"/>
      <c r="H47" s="31"/>
      <c r="I47" s="1"/>
      <c r="J47" s="1"/>
      <c r="K47" s="1"/>
      <c r="L47" s="1"/>
      <c r="M47" s="7"/>
      <c r="N47" s="7"/>
      <c r="O47" s="7"/>
      <c r="P47" s="7"/>
      <c r="Q47" s="7"/>
      <c r="R47" s="7"/>
      <c r="S47" s="25"/>
      <c r="T47" s="56"/>
      <c r="U47" s="56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s="52" customFormat="1" ht="15" customHeight="1" x14ac:dyDescent="0.2">
      <c r="A48" s="7" t="s">
        <v>118</v>
      </c>
      <c r="B48" s="1"/>
      <c r="C48" s="10">
        <f>$B$3</f>
        <v>44834</v>
      </c>
      <c r="D48" s="77">
        <v>5271855.3620999912</v>
      </c>
      <c r="E48" s="77">
        <v>5271855.3620999912</v>
      </c>
      <c r="F48" s="1"/>
      <c r="G48" s="23"/>
      <c r="H48" s="31"/>
      <c r="I48" s="1"/>
      <c r="J48" s="1"/>
      <c r="K48" s="1"/>
      <c r="L48" s="1"/>
      <c r="M48" s="7"/>
      <c r="N48" s="7"/>
      <c r="O48" s="7"/>
      <c r="P48" s="7"/>
      <c r="Q48" s="7"/>
      <c r="R48" s="7"/>
      <c r="S48" s="25"/>
      <c r="T48" s="56"/>
      <c r="U48" s="56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s="52" customFormat="1" ht="15" customHeight="1" x14ac:dyDescent="0.2">
      <c r="A49" s="9" t="s">
        <v>13</v>
      </c>
      <c r="B49" s="9"/>
      <c r="C49" s="9"/>
      <c r="D49" s="9"/>
      <c r="E49" s="88">
        <f>SUM(E44:E48)</f>
        <v>5877542.4720999915</v>
      </c>
      <c r="F49" s="79"/>
      <c r="G49" s="23"/>
      <c r="H49" s="7"/>
      <c r="I49" s="7"/>
      <c r="J49" s="7"/>
      <c r="K49" s="7"/>
      <c r="L49" s="90"/>
      <c r="M49" s="7"/>
      <c r="N49" s="7"/>
      <c r="O49" s="7"/>
      <c r="P49" s="7"/>
      <c r="Q49" s="7"/>
      <c r="R49" s="7"/>
      <c r="S49" s="7"/>
      <c r="T49" s="56"/>
      <c r="U49" s="56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s="52" customFormat="1" ht="15" customHeight="1" thickBot="1" x14ac:dyDescent="0.25">
      <c r="A50" s="9"/>
      <c r="B50" s="9"/>
      <c r="C50" s="9"/>
      <c r="D50" s="9"/>
      <c r="E50" s="88"/>
      <c r="F50" s="79"/>
      <c r="G50" s="23"/>
      <c r="H50" s="7"/>
      <c r="I50" s="7"/>
      <c r="J50" s="7"/>
      <c r="K50" s="7"/>
      <c r="L50" s="90"/>
      <c r="M50" s="7"/>
      <c r="N50" s="7"/>
      <c r="O50" s="7"/>
      <c r="P50" s="7"/>
      <c r="Q50" s="7"/>
      <c r="R50" s="7"/>
      <c r="S50" s="7"/>
      <c r="T50" s="56"/>
      <c r="U50" s="56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s="52" customFormat="1" ht="15" customHeight="1" thickBot="1" x14ac:dyDescent="0.25">
      <c r="A51" s="9" t="s">
        <v>119</v>
      </c>
      <c r="B51" s="9"/>
      <c r="C51" s="9"/>
      <c r="D51" s="9"/>
      <c r="E51" s="91">
        <f>E40+E49</f>
        <v>237178667.32209998</v>
      </c>
      <c r="F51" s="79"/>
      <c r="G51" s="23"/>
      <c r="H51" s="9"/>
      <c r="I51" s="9"/>
      <c r="J51" s="9"/>
      <c r="K51" s="9"/>
      <c r="L51" s="91"/>
      <c r="M51" s="7"/>
      <c r="N51" s="7"/>
      <c r="O51" s="7"/>
      <c r="P51" s="7"/>
      <c r="Q51" s="7"/>
      <c r="R51" s="7"/>
      <c r="S51" s="7"/>
      <c r="T51" s="56"/>
      <c r="U51" s="56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s="52" customFormat="1" ht="15" customHeight="1" thickBot="1" x14ac:dyDescent="0.25">
      <c r="A52" s="26"/>
      <c r="B52" s="26"/>
      <c r="C52" s="26"/>
      <c r="D52" s="26"/>
      <c r="E52" s="92"/>
      <c r="F52" s="93"/>
      <c r="G52" s="29"/>
      <c r="H52" s="30"/>
      <c r="I52" s="30"/>
      <c r="J52" s="30"/>
      <c r="K52" s="30"/>
      <c r="L52" s="94"/>
      <c r="M52" s="30"/>
      <c r="N52" s="30"/>
      <c r="O52" s="30"/>
      <c r="P52" s="30"/>
      <c r="Q52" s="30"/>
      <c r="R52" s="30"/>
      <c r="S52" s="30"/>
      <c r="T52" s="56"/>
      <c r="U52" s="56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s="52" customFormat="1" ht="15" customHeight="1" thickTop="1" x14ac:dyDescent="0.2">
      <c r="A53" s="9"/>
      <c r="B53" s="9"/>
      <c r="C53" s="9"/>
      <c r="D53" s="9"/>
      <c r="E53" s="95"/>
      <c r="F53" s="79"/>
      <c r="G53" s="23"/>
      <c r="H53" s="7"/>
      <c r="I53" s="7"/>
      <c r="J53" s="7"/>
      <c r="K53" s="7"/>
      <c r="L53" s="90"/>
      <c r="M53" s="7"/>
      <c r="N53" s="7"/>
      <c r="O53" s="7"/>
      <c r="P53" s="7"/>
      <c r="Q53" s="7"/>
      <c r="R53" s="7"/>
      <c r="S53" s="7"/>
      <c r="T53" s="56"/>
      <c r="U53" s="56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52" customFormat="1" ht="15" customHeight="1" x14ac:dyDescent="0.2">
      <c r="A54" s="16" t="s">
        <v>6</v>
      </c>
      <c r="B54" s="9"/>
      <c r="C54" s="9"/>
      <c r="D54" s="9"/>
      <c r="E54" s="95"/>
      <c r="F54" s="79"/>
      <c r="G54" s="23"/>
      <c r="H54" s="16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56"/>
      <c r="U54" s="56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s="52" customFormat="1" ht="15" customHeight="1" x14ac:dyDescent="0.2">
      <c r="A55" s="9"/>
      <c r="B55" s="9"/>
      <c r="C55" s="9"/>
      <c r="D55" s="9"/>
      <c r="E55" s="95"/>
      <c r="F55" s="79"/>
      <c r="G55" s="23"/>
      <c r="H55" s="9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56"/>
      <c r="U55" s="56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s="52" customFormat="1" ht="15" customHeight="1" x14ac:dyDescent="0.2">
      <c r="A56" s="15" t="str">
        <f>"Accruals since "&amp;MONTH(B5)&amp;"/"&amp;DAY(B5)</f>
        <v>Accruals since 9/30</v>
      </c>
      <c r="B56" s="13" t="s">
        <v>120</v>
      </c>
      <c r="C56" s="15"/>
      <c r="D56" s="15"/>
      <c r="E56" s="15" t="s">
        <v>12</v>
      </c>
      <c r="F56" s="79"/>
      <c r="G56" s="23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56"/>
      <c r="U56" s="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s="52" customFormat="1" ht="15" customHeight="1" x14ac:dyDescent="0.2">
      <c r="A57" s="7" t="s">
        <v>11</v>
      </c>
      <c r="B57" s="96">
        <v>2858.11</v>
      </c>
      <c r="C57" s="9"/>
      <c r="D57" s="9"/>
      <c r="E57" s="79">
        <f>+B57*($B$3-$B$5)</f>
        <v>0</v>
      </c>
      <c r="F57" s="79"/>
      <c r="G57" s="23"/>
      <c r="H57" s="7"/>
      <c r="I57" s="7"/>
      <c r="J57" s="1"/>
      <c r="K57" s="7"/>
      <c r="L57" s="97"/>
      <c r="M57" s="7"/>
      <c r="N57" s="7"/>
      <c r="O57" s="7"/>
      <c r="P57" s="7"/>
      <c r="Q57" s="7"/>
      <c r="R57" s="7"/>
      <c r="S57" s="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s="52" customFormat="1" ht="15" customHeight="1" x14ac:dyDescent="0.2">
      <c r="A58" s="7" t="s">
        <v>37</v>
      </c>
      <c r="B58" s="96">
        <v>0</v>
      </c>
      <c r="C58" s="9"/>
      <c r="D58" s="9"/>
      <c r="E58" s="79">
        <f t="shared" ref="E58:E64" si="0">+B58*($B$3-$B$5)</f>
        <v>0</v>
      </c>
      <c r="F58" s="79"/>
      <c r="G58" s="23"/>
      <c r="H58" s="7"/>
      <c r="I58" s="7"/>
      <c r="J58" s="1"/>
      <c r="K58" s="7"/>
      <c r="L58" s="97"/>
      <c r="M58" s="7"/>
      <c r="N58" s="7"/>
      <c r="O58" s="7"/>
      <c r="P58" s="7"/>
      <c r="Q58" s="7"/>
      <c r="R58" s="7"/>
      <c r="S58" s="7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s="52" customFormat="1" ht="15" customHeight="1" x14ac:dyDescent="0.2">
      <c r="A59" s="7" t="s">
        <v>38</v>
      </c>
      <c r="B59" s="96">
        <v>0</v>
      </c>
      <c r="C59" s="9"/>
      <c r="D59" s="9"/>
      <c r="E59" s="98">
        <f>+B59</f>
        <v>0</v>
      </c>
      <c r="F59" s="79"/>
      <c r="G59" s="23"/>
      <c r="H59" s="7"/>
      <c r="I59" s="7"/>
      <c r="J59" s="1"/>
      <c r="K59" s="7"/>
      <c r="L59" s="97"/>
      <c r="M59" s="7"/>
      <c r="N59" s="7"/>
      <c r="O59" s="7"/>
      <c r="P59" s="7"/>
      <c r="Q59" s="7"/>
      <c r="R59" s="7"/>
      <c r="S59" s="7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s="52" customFormat="1" ht="15" customHeight="1" x14ac:dyDescent="0.2">
      <c r="A60" s="7" t="s">
        <v>7</v>
      </c>
      <c r="B60" s="99">
        <v>188.7</v>
      </c>
      <c r="C60" s="9"/>
      <c r="D60" s="9"/>
      <c r="E60" s="79">
        <f t="shared" si="0"/>
        <v>0</v>
      </c>
      <c r="F60" s="79"/>
      <c r="G60" s="23"/>
      <c r="H60" s="7"/>
      <c r="I60" s="90"/>
      <c r="J60" s="31"/>
      <c r="K60" s="97"/>
      <c r="L60" s="100"/>
      <c r="M60" s="101"/>
      <c r="N60" s="7"/>
      <c r="O60" s="7"/>
      <c r="P60" s="7"/>
      <c r="Q60" s="7"/>
      <c r="R60" s="7"/>
      <c r="S60" s="7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s="52" customFormat="1" ht="15" customHeight="1" x14ac:dyDescent="0.2">
      <c r="A61" s="7" t="s">
        <v>9</v>
      </c>
      <c r="B61" s="99">
        <v>57.68</v>
      </c>
      <c r="C61" s="9"/>
      <c r="D61" s="9"/>
      <c r="E61" s="79">
        <f t="shared" si="0"/>
        <v>0</v>
      </c>
      <c r="F61" s="79"/>
      <c r="G61" s="23"/>
      <c r="H61" s="7"/>
      <c r="I61" s="90"/>
      <c r="J61" s="31"/>
      <c r="K61" s="97"/>
      <c r="L61" s="97"/>
      <c r="M61" s="102"/>
      <c r="N61" s="7"/>
      <c r="O61" s="7"/>
      <c r="P61" s="7"/>
      <c r="Q61" s="7"/>
      <c r="R61" s="7"/>
      <c r="S61" s="7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s="52" customFormat="1" ht="15" customHeight="1" x14ac:dyDescent="0.2">
      <c r="A62" s="7" t="s">
        <v>8</v>
      </c>
      <c r="B62" s="99">
        <v>39.29</v>
      </c>
      <c r="C62" s="9"/>
      <c r="D62" s="9"/>
      <c r="E62" s="79">
        <f t="shared" si="0"/>
        <v>0</v>
      </c>
      <c r="F62" s="79"/>
      <c r="G62" s="23"/>
      <c r="H62" s="7"/>
      <c r="I62" s="90"/>
      <c r="J62" s="31"/>
      <c r="K62" s="97"/>
      <c r="L62" s="97"/>
      <c r="M62" s="102"/>
      <c r="N62" s="7"/>
      <c r="O62" s="7"/>
      <c r="P62" s="7"/>
      <c r="Q62" s="7"/>
      <c r="R62" s="7"/>
      <c r="S62" s="7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s="52" customFormat="1" ht="15" customHeight="1" x14ac:dyDescent="0.2">
      <c r="A63" s="7" t="s">
        <v>10</v>
      </c>
      <c r="B63" s="99">
        <v>2.34</v>
      </c>
      <c r="C63" s="9"/>
      <c r="D63" s="9"/>
      <c r="E63" s="79">
        <f t="shared" si="0"/>
        <v>0</v>
      </c>
      <c r="F63" s="79"/>
      <c r="G63" s="23"/>
      <c r="H63" s="7"/>
      <c r="I63" s="90"/>
      <c r="J63" s="31"/>
      <c r="K63" s="97"/>
      <c r="L63" s="97"/>
      <c r="M63" s="103"/>
      <c r="N63" s="7"/>
      <c r="O63" s="7"/>
      <c r="P63" s="7"/>
      <c r="Q63" s="7"/>
      <c r="R63" s="7"/>
      <c r="S63" s="7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s="52" customFormat="1" ht="15" customHeight="1" x14ac:dyDescent="0.2">
      <c r="A64" s="7" t="s">
        <v>121</v>
      </c>
      <c r="B64" s="99">
        <v>2.63</v>
      </c>
      <c r="C64" s="9"/>
      <c r="D64" s="9"/>
      <c r="E64" s="79">
        <f t="shared" si="0"/>
        <v>0</v>
      </c>
      <c r="F64" s="79"/>
      <c r="G64" s="23"/>
      <c r="H64" s="7"/>
      <c r="I64" s="90"/>
      <c r="J64" s="31"/>
      <c r="K64" s="97"/>
      <c r="L64" s="97"/>
      <c r="M64" s="103"/>
      <c r="N64" s="7"/>
      <c r="O64" s="7"/>
      <c r="P64" s="7"/>
      <c r="Q64" s="7"/>
      <c r="R64" s="7"/>
      <c r="S64" s="7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s="52" customFormat="1" ht="15" customHeight="1" x14ac:dyDescent="0.2">
      <c r="A65" s="104" t="str">
        <f>"TOTAL Liabilities Accrued since "&amp;MONTH(B5)&amp;"/"&amp;DAY(B5)</f>
        <v>TOTAL Liabilities Accrued since 9/30</v>
      </c>
      <c r="B65" s="105"/>
      <c r="C65" s="105"/>
      <c r="D65" s="105"/>
      <c r="E65" s="106">
        <f>SUM(E57:E64)</f>
        <v>0</v>
      </c>
      <c r="F65" s="79"/>
      <c r="G65" s="23"/>
      <c r="H65" s="7"/>
      <c r="I65" s="7"/>
      <c r="J65" s="31"/>
      <c r="K65" s="7"/>
      <c r="L65" s="97"/>
      <c r="M65" s="101"/>
      <c r="N65" s="7"/>
      <c r="O65" s="7"/>
      <c r="P65" s="7"/>
      <c r="Q65" s="7"/>
      <c r="R65" s="1"/>
      <c r="S65" s="7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s="52" customFormat="1" ht="15" customHeight="1" x14ac:dyDescent="0.2">
      <c r="A66" s="7"/>
      <c r="B66" s="7"/>
      <c r="C66" s="7"/>
      <c r="D66" s="7"/>
      <c r="E66" s="79"/>
      <c r="F66" s="79"/>
      <c r="G66" s="23"/>
      <c r="H66" s="7"/>
      <c r="I66" s="7"/>
      <c r="J66" s="7"/>
      <c r="K66" s="7"/>
      <c r="L66" s="101"/>
      <c r="M66" s="7"/>
      <c r="N66" s="7"/>
      <c r="O66" s="7"/>
      <c r="P66" s="7"/>
      <c r="Q66" s="7"/>
      <c r="R66" s="1"/>
      <c r="S66" s="7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s="52" customFormat="1" ht="15" customHeight="1" x14ac:dyDescent="0.2">
      <c r="A67" s="107" t="s">
        <v>122</v>
      </c>
      <c r="B67" s="13"/>
      <c r="C67" s="13"/>
      <c r="D67" s="13"/>
      <c r="E67" s="108" t="s">
        <v>123</v>
      </c>
      <c r="F67" s="79"/>
      <c r="G67" s="23"/>
      <c r="H67" s="7"/>
      <c r="I67" s="90"/>
      <c r="J67" s="7"/>
      <c r="K67" s="7"/>
      <c r="L67" s="7"/>
      <c r="M67" s="7"/>
      <c r="N67" s="7"/>
      <c r="O67" s="7"/>
      <c r="P67" s="7"/>
      <c r="Q67" s="7"/>
      <c r="R67" s="1"/>
      <c r="S67" s="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s="52" customFormat="1" ht="15" customHeight="1" x14ac:dyDescent="0.2">
      <c r="A68" s="7" t="s">
        <v>11</v>
      </c>
      <c r="B68" s="109">
        <v>0</v>
      </c>
      <c r="C68" s="7"/>
      <c r="D68" s="7"/>
      <c r="E68" s="110">
        <v>215987.18</v>
      </c>
      <c r="F68" s="79"/>
      <c r="G68" s="23"/>
      <c r="H68" s="1"/>
      <c r="I68" s="7"/>
      <c r="J68" s="7"/>
      <c r="K68" s="111"/>
      <c r="L68" s="1"/>
      <c r="M68" s="7"/>
      <c r="N68" s="7"/>
      <c r="O68" s="7"/>
      <c r="P68" s="7"/>
      <c r="Q68" s="7"/>
      <c r="R68" s="1"/>
      <c r="S68" s="7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s="52" customFormat="1" ht="15" customHeight="1" x14ac:dyDescent="0.2">
      <c r="A69" s="7" t="s">
        <v>37</v>
      </c>
      <c r="B69" s="109">
        <v>0</v>
      </c>
      <c r="C69" s="7"/>
      <c r="D69" s="7"/>
      <c r="E69" s="110">
        <v>-27875.919999999998</v>
      </c>
      <c r="F69" s="79"/>
      <c r="G69" s="23"/>
      <c r="H69" s="1"/>
      <c r="I69" s="7"/>
      <c r="J69" s="7"/>
      <c r="K69" s="111"/>
      <c r="L69" s="1"/>
      <c r="M69" s="7"/>
      <c r="N69" s="7"/>
      <c r="O69" s="7"/>
      <c r="P69" s="7"/>
      <c r="Q69" s="7"/>
      <c r="R69" s="1"/>
      <c r="S69" s="7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s="52" customFormat="1" ht="15" customHeight="1" x14ac:dyDescent="0.2">
      <c r="A70" s="7" t="s">
        <v>38</v>
      </c>
      <c r="B70" s="109">
        <v>0</v>
      </c>
      <c r="C70" s="7"/>
      <c r="D70" s="7"/>
      <c r="E70" s="110">
        <v>0</v>
      </c>
      <c r="F70" s="79"/>
      <c r="G70" s="23"/>
      <c r="H70" s="1"/>
      <c r="I70" s="7"/>
      <c r="J70" s="7"/>
      <c r="K70" s="111"/>
      <c r="L70" s="1"/>
      <c r="M70" s="7"/>
      <c r="N70" s="7"/>
      <c r="O70" s="7"/>
      <c r="P70" s="7"/>
      <c r="Q70" s="7"/>
      <c r="R70" s="1"/>
      <c r="S70" s="7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s="52" customFormat="1" ht="15" customHeight="1" x14ac:dyDescent="0.2">
      <c r="A71" s="7" t="s">
        <v>7</v>
      </c>
      <c r="B71" s="112">
        <v>0</v>
      </c>
      <c r="C71" s="7"/>
      <c r="D71" s="7"/>
      <c r="E71" s="110">
        <v>0</v>
      </c>
      <c r="F71" s="79"/>
      <c r="G71" s="23"/>
      <c r="H71" s="113"/>
      <c r="I71" s="90"/>
      <c r="J71" s="7"/>
      <c r="K71" s="111"/>
      <c r="L71" s="1"/>
      <c r="M71" s="7"/>
      <c r="N71" s="7"/>
      <c r="O71" s="7"/>
      <c r="P71" s="7"/>
      <c r="Q71" s="7"/>
      <c r="R71" s="1"/>
      <c r="S71" s="7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s="52" customFormat="1" ht="15" customHeight="1" x14ac:dyDescent="0.2">
      <c r="A72" s="7" t="s">
        <v>9</v>
      </c>
      <c r="B72" s="112">
        <v>0</v>
      </c>
      <c r="C72" s="7"/>
      <c r="D72" s="7"/>
      <c r="E72" s="110">
        <v>0</v>
      </c>
      <c r="F72" s="79"/>
      <c r="G72" s="23"/>
      <c r="H72" s="1"/>
      <c r="I72" s="90"/>
      <c r="J72" s="7"/>
      <c r="K72" s="111"/>
      <c r="L72" s="1"/>
      <c r="M72" s="7"/>
      <c r="N72" s="7"/>
      <c r="O72" s="7"/>
      <c r="P72" s="7"/>
      <c r="Q72" s="7"/>
      <c r="R72" s="1"/>
      <c r="S72" s="7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s="52" customFormat="1" ht="15" customHeight="1" x14ac:dyDescent="0.2">
      <c r="A73" s="7" t="s">
        <v>8</v>
      </c>
      <c r="B73" s="112">
        <v>0</v>
      </c>
      <c r="C73" s="7"/>
      <c r="D73" s="7"/>
      <c r="E73" s="110">
        <v>0</v>
      </c>
      <c r="F73" s="79"/>
      <c r="G73" s="23"/>
      <c r="H73" s="7"/>
      <c r="I73" s="90"/>
      <c r="J73" s="7"/>
      <c r="K73" s="111"/>
      <c r="L73" s="1"/>
      <c r="M73" s="7"/>
      <c r="N73" s="7"/>
      <c r="O73" s="7"/>
      <c r="P73" s="7"/>
      <c r="Q73" s="7"/>
      <c r="R73" s="1"/>
      <c r="S73" s="7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s="52" customFormat="1" ht="15" customHeight="1" x14ac:dyDescent="0.2">
      <c r="A74" s="7" t="s">
        <v>10</v>
      </c>
      <c r="B74" s="112">
        <v>0</v>
      </c>
      <c r="C74" s="7"/>
      <c r="D74" s="7"/>
      <c r="E74" s="110">
        <v>0</v>
      </c>
      <c r="F74" s="79"/>
      <c r="G74" s="23"/>
      <c r="H74" s="1"/>
      <c r="I74" s="90"/>
      <c r="J74" s="7"/>
      <c r="K74" s="111"/>
      <c r="L74" s="7"/>
      <c r="M74" s="7"/>
      <c r="N74" s="7"/>
      <c r="O74" s="7"/>
      <c r="P74" s="7"/>
      <c r="Q74" s="7"/>
      <c r="R74" s="1"/>
      <c r="S74" s="7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s="52" customFormat="1" ht="15" customHeight="1" x14ac:dyDescent="0.2">
      <c r="A75" s="7" t="s">
        <v>121</v>
      </c>
      <c r="B75" s="112">
        <v>0</v>
      </c>
      <c r="C75" s="7"/>
      <c r="D75" s="7"/>
      <c r="E75" s="110">
        <v>0</v>
      </c>
      <c r="F75" s="79"/>
      <c r="G75" s="23"/>
      <c r="H75" s="1"/>
      <c r="I75" s="90"/>
      <c r="J75" s="7"/>
      <c r="K75" s="111"/>
      <c r="L75" s="7"/>
      <c r="M75" s="7"/>
      <c r="N75" s="7"/>
      <c r="O75" s="7"/>
      <c r="P75" s="7"/>
      <c r="Q75" s="7"/>
      <c r="R75" s="1"/>
      <c r="S75" s="7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s="52" customFormat="1" ht="15" customHeight="1" x14ac:dyDescent="0.2">
      <c r="A76" s="104" t="str">
        <f>"TOTAL Liabilities Accrued as of "&amp;MONTH(B5)&amp;"/"&amp;DAY(B5)</f>
        <v>TOTAL Liabilities Accrued as of 9/30</v>
      </c>
      <c r="B76" s="105"/>
      <c r="C76" s="105"/>
      <c r="D76" s="105"/>
      <c r="E76" s="106">
        <f>SUM(E68:E75)</f>
        <v>188111.26</v>
      </c>
      <c r="F76" s="88"/>
      <c r="G76" s="23"/>
      <c r="H76" s="1"/>
      <c r="I76" s="1"/>
      <c r="J76" s="31"/>
      <c r="K76" s="7"/>
      <c r="L76" s="7"/>
      <c r="M76" s="7"/>
      <c r="N76" s="7"/>
      <c r="O76" s="7"/>
      <c r="P76" s="7"/>
      <c r="Q76" s="7"/>
      <c r="R76" s="7"/>
      <c r="S76" s="7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s="52" customFormat="1" ht="15" customHeight="1" x14ac:dyDescent="0.2">
      <c r="A77" s="9"/>
      <c r="B77" s="7"/>
      <c r="C77" s="7"/>
      <c r="D77" s="7"/>
      <c r="E77" s="88"/>
      <c r="F77" s="88"/>
      <c r="G77" s="23"/>
      <c r="H77" s="1"/>
      <c r="I77" s="1"/>
      <c r="J77" s="31"/>
      <c r="K77" s="7"/>
      <c r="L77" s="7"/>
      <c r="M77" s="7"/>
      <c r="N77" s="7"/>
      <c r="O77" s="7"/>
      <c r="P77" s="7"/>
      <c r="Q77" s="7"/>
      <c r="R77" s="7"/>
      <c r="S77" s="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s="52" customFormat="1" ht="15" customHeight="1" x14ac:dyDescent="0.2">
      <c r="A78" s="7" t="s">
        <v>124</v>
      </c>
      <c r="B78" s="7"/>
      <c r="C78" s="7"/>
      <c r="D78" s="7"/>
      <c r="E78" s="114">
        <v>5689431.1671999991</v>
      </c>
      <c r="F78" s="79"/>
      <c r="G78" s="23"/>
      <c r="H78" s="1"/>
      <c r="I78" s="1"/>
      <c r="J78" s="1"/>
      <c r="K78" s="7"/>
      <c r="L78" s="7"/>
      <c r="M78" s="7"/>
      <c r="N78" s="7"/>
      <c r="O78" s="7"/>
      <c r="P78" s="7"/>
      <c r="Q78" s="7"/>
      <c r="R78" s="7"/>
      <c r="S78" s="7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s="52" customFormat="1" ht="15" customHeight="1" x14ac:dyDescent="0.2">
      <c r="A79" s="7" t="s">
        <v>125</v>
      </c>
      <c r="B79" s="7"/>
      <c r="C79" s="7"/>
      <c r="D79" s="7"/>
      <c r="E79" s="115">
        <v>-79840.539999999994</v>
      </c>
      <c r="F79" s="79"/>
      <c r="G79" s="23"/>
      <c r="H79" s="1"/>
      <c r="I79" s="1"/>
      <c r="J79" s="1"/>
      <c r="K79" s="7"/>
      <c r="L79" s="7"/>
      <c r="M79" s="7"/>
      <c r="N79" s="7"/>
      <c r="O79" s="7"/>
      <c r="P79" s="7"/>
      <c r="Q79" s="7"/>
      <c r="R79" s="7"/>
      <c r="S79" s="7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s="52" customFormat="1" ht="15" customHeight="1" x14ac:dyDescent="0.2">
      <c r="A80" s="1"/>
      <c r="B80" s="7"/>
      <c r="C80" s="7"/>
      <c r="D80" s="7"/>
      <c r="E80" s="79"/>
      <c r="F80" s="79"/>
      <c r="G80" s="23"/>
      <c r="H80" s="1"/>
      <c r="I80" s="1"/>
      <c r="J80" s="1"/>
      <c r="K80" s="7"/>
      <c r="L80" s="7"/>
      <c r="M80" s="7"/>
      <c r="N80" s="7"/>
      <c r="O80" s="7"/>
      <c r="P80" s="7"/>
      <c r="Q80" s="7"/>
      <c r="R80" s="7"/>
      <c r="S80" s="7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s="52" customFormat="1" ht="15" customHeight="1" x14ac:dyDescent="0.2">
      <c r="A81" s="9" t="s">
        <v>126</v>
      </c>
      <c r="B81" s="7"/>
      <c r="C81" s="7"/>
      <c r="D81" s="7"/>
      <c r="E81" s="116">
        <f>E65+E76+E78+E79</f>
        <v>5797701.8871999988</v>
      </c>
      <c r="F81" s="79"/>
      <c r="G81" s="23"/>
      <c r="H81" s="9"/>
      <c r="I81" s="7"/>
      <c r="J81" s="7"/>
      <c r="K81" s="7"/>
      <c r="L81" s="88"/>
      <c r="M81" s="7"/>
      <c r="N81" s="7"/>
      <c r="O81" s="7"/>
      <c r="P81" s="7"/>
      <c r="Q81" s="7"/>
      <c r="R81" s="7"/>
      <c r="S81" s="7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s="52" customFormat="1" ht="15" customHeight="1" thickBot="1" x14ac:dyDescent="0.25">
      <c r="A82" s="9"/>
      <c r="B82" s="7"/>
      <c r="C82" s="7"/>
      <c r="D82" s="7"/>
      <c r="E82" s="79"/>
      <c r="F82" s="79"/>
      <c r="G82" s="23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s="52" customFormat="1" ht="15" customHeight="1" thickBot="1" x14ac:dyDescent="0.25">
      <c r="A83" s="9" t="s">
        <v>127</v>
      </c>
      <c r="B83" s="7"/>
      <c r="C83" s="7"/>
      <c r="D83" s="7"/>
      <c r="E83" s="91">
        <f>E51-E81</f>
        <v>231380965.43489999</v>
      </c>
      <c r="F83" s="95"/>
      <c r="G83" s="23"/>
      <c r="H83" s="9"/>
      <c r="I83" s="7"/>
      <c r="J83" s="7"/>
      <c r="K83" s="7"/>
      <c r="L83" s="91"/>
      <c r="M83" s="7"/>
      <c r="N83" s="7"/>
      <c r="O83" s="7"/>
      <c r="P83" s="7"/>
      <c r="Q83" s="7"/>
      <c r="R83" s="7"/>
      <c r="S83" s="7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s="52" customFormat="1" ht="15" customHeight="1" x14ac:dyDescent="0.2">
      <c r="A84" s="9"/>
      <c r="B84" s="7"/>
      <c r="C84" s="7"/>
      <c r="D84" s="7"/>
      <c r="E84" s="79"/>
      <c r="F84" s="79"/>
      <c r="G84" s="23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s="52" customFormat="1" ht="15" customHeight="1" x14ac:dyDescent="0.2">
      <c r="A85" s="7"/>
      <c r="B85" s="7"/>
      <c r="C85" s="7"/>
      <c r="D85" s="25"/>
      <c r="E85" s="79"/>
      <c r="F85" s="79"/>
      <c r="G85" s="23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s="52" customFormat="1" ht="15" customHeight="1" x14ac:dyDescent="0.2">
      <c r="A86" s="7"/>
      <c r="B86" s="7"/>
      <c r="C86" s="7"/>
      <c r="D86" s="7"/>
      <c r="E86" s="79"/>
      <c r="F86" s="79"/>
      <c r="G86" s="23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s="52" customFormat="1" ht="15" customHeight="1" x14ac:dyDescent="0.2">
      <c r="A87" s="7"/>
      <c r="B87" s="7"/>
      <c r="C87" s="7"/>
      <c r="D87" s="7"/>
      <c r="E87" s="117"/>
      <c r="F87" s="79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s="52" customFormat="1" ht="15" customHeight="1" x14ac:dyDescent="0.2">
      <c r="A88" s="7"/>
      <c r="B88" s="7"/>
      <c r="C88" s="7"/>
      <c r="D88" s="7"/>
      <c r="E88" s="79"/>
      <c r="F88" s="79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s="52" customFormat="1" ht="15" customHeight="1" x14ac:dyDescent="0.2">
      <c r="A89" s="7"/>
      <c r="B89" s="7"/>
      <c r="C89" s="7"/>
      <c r="D89" s="7"/>
      <c r="E89" s="79"/>
      <c r="F89" s="79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s="52" customFormat="1" ht="15" customHeight="1" x14ac:dyDescent="0.2">
      <c r="A90" s="7"/>
      <c r="B90" s="7"/>
      <c r="C90" s="7"/>
      <c r="D90" s="1"/>
      <c r="E90" s="31"/>
      <c r="F90" s="79"/>
      <c r="G90" s="7"/>
      <c r="H90" s="88"/>
      <c r="I90" s="7"/>
      <c r="J90" s="7"/>
      <c r="K90" s="7"/>
      <c r="L90" s="90"/>
      <c r="M90" s="118"/>
      <c r="N90" s="7"/>
      <c r="O90" s="7"/>
      <c r="P90" s="7"/>
      <c r="Q90" s="7"/>
      <c r="R90" s="7"/>
      <c r="S90" s="7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s="52" customFormat="1" ht="15" customHeight="1" x14ac:dyDescent="0.2">
      <c r="A91" s="7"/>
      <c r="B91" s="25"/>
      <c r="C91" s="7"/>
      <c r="D91" s="7"/>
      <c r="E91" s="79"/>
      <c r="F91" s="79"/>
      <c r="G91" s="7"/>
      <c r="H91" s="88"/>
      <c r="I91" s="7"/>
      <c r="J91" s="7"/>
      <c r="K91" s="7"/>
      <c r="L91" s="90"/>
      <c r="M91" s="7"/>
      <c r="N91" s="7"/>
      <c r="O91" s="7"/>
      <c r="P91" s="7"/>
      <c r="Q91" s="7"/>
      <c r="R91" s="7"/>
      <c r="S91" s="7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s="52" customFormat="1" ht="15" customHeight="1" x14ac:dyDescent="0.2">
      <c r="A92" s="7"/>
      <c r="B92" s="25"/>
      <c r="C92" s="7"/>
      <c r="D92" s="7"/>
      <c r="E92" s="79"/>
      <c r="F92" s="79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s="52" customFormat="1" ht="15" customHeight="1" x14ac:dyDescent="0.2">
      <c r="A93" s="7"/>
      <c r="B93" s="25"/>
      <c r="C93" s="7"/>
      <c r="D93" s="7"/>
      <c r="E93" s="79"/>
      <c r="F93" s="79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s="52" customFormat="1" ht="15" customHeight="1" x14ac:dyDescent="0.2">
      <c r="A94" s="7"/>
      <c r="B94" s="25"/>
      <c r="C94" s="7"/>
      <c r="D94" s="7"/>
      <c r="E94" s="79"/>
      <c r="F94" s="79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s="52" customFormat="1" ht="15" customHeight="1" x14ac:dyDescent="0.2">
      <c r="A95" s="33"/>
      <c r="B95" s="25"/>
      <c r="C95" s="7"/>
      <c r="D95" s="7"/>
      <c r="E95" s="79"/>
      <c r="F95" s="79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s="52" customFormat="1" ht="15" customHeight="1" x14ac:dyDescent="0.2">
      <c r="A96" s="7"/>
      <c r="B96" s="25"/>
      <c r="C96" s="7"/>
      <c r="D96" s="7"/>
      <c r="E96" s="79"/>
      <c r="F96" s="79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39" s="52" customFormat="1" ht="15" customHeight="1" x14ac:dyDescent="0.2">
      <c r="A97" s="7"/>
      <c r="B97" s="25"/>
      <c r="C97" s="7"/>
      <c r="D97" s="7"/>
      <c r="E97" s="79"/>
      <c r="F97" s="79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  <row r="98" spans="1:39" s="52" customFormat="1" ht="15" customHeight="1" x14ac:dyDescent="0.2">
      <c r="A98" s="7"/>
      <c r="B98" s="25"/>
      <c r="C98" s="7"/>
      <c r="D98" s="7"/>
      <c r="E98" s="79"/>
      <c r="F98" s="79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</row>
    <row r="99" spans="1:39" s="52" customFormat="1" ht="15" customHeight="1" x14ac:dyDescent="0.2">
      <c r="A99" s="7"/>
      <c r="B99" s="25"/>
      <c r="C99" s="7"/>
      <c r="D99" s="7"/>
      <c r="E99" s="79"/>
      <c r="F99" s="79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</row>
    <row r="100" spans="1:39" s="52" customFormat="1" ht="15" customHeight="1" x14ac:dyDescent="0.2">
      <c r="A100" s="7"/>
      <c r="B100" s="25"/>
      <c r="C100" s="7"/>
      <c r="D100" s="7"/>
      <c r="E100" s="79"/>
      <c r="F100" s="79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</row>
    <row r="101" spans="1:39" s="52" customFormat="1" ht="15" customHeight="1" x14ac:dyDescent="0.2">
      <c r="A101" s="7"/>
      <c r="B101" s="25"/>
      <c r="C101" s="7"/>
      <c r="D101" s="7"/>
      <c r="E101" s="79"/>
      <c r="F101" s="79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</row>
    <row r="102" spans="1:39" s="52" customFormat="1" ht="15" customHeight="1" x14ac:dyDescent="0.2">
      <c r="A102" s="7"/>
      <c r="B102" s="25"/>
      <c r="C102" s="7"/>
      <c r="D102" s="7"/>
      <c r="E102" s="79"/>
      <c r="F102" s="79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</row>
    <row r="103" spans="1:39" s="52" customFormat="1" ht="15" customHeight="1" x14ac:dyDescent="0.2">
      <c r="A103" s="7"/>
      <c r="B103" s="25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</row>
    <row r="104" spans="1:39" s="52" customFormat="1" ht="15" customHeight="1" x14ac:dyDescent="0.2">
      <c r="A104" s="7"/>
      <c r="B104" s="25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</row>
    <row r="105" spans="1:39" s="52" customFormat="1" ht="15" customHeight="1" x14ac:dyDescent="0.2">
      <c r="A105" s="7"/>
      <c r="B105" s="25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</row>
    <row r="106" spans="1:39" s="52" customFormat="1" ht="15" customHeight="1" x14ac:dyDescent="0.2">
      <c r="A106" s="7"/>
      <c r="B106" s="25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</row>
    <row r="107" spans="1:39" s="52" customFormat="1" ht="15" customHeight="1" x14ac:dyDescent="0.2">
      <c r="A107" s="7"/>
      <c r="B107" s="25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</row>
    <row r="108" spans="1:39" s="52" customFormat="1" ht="15" customHeight="1" x14ac:dyDescent="0.2">
      <c r="A108" s="7"/>
      <c r="B108" s="25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</row>
    <row r="109" spans="1:39" s="52" customFormat="1" ht="15" customHeight="1" x14ac:dyDescent="0.2">
      <c r="A109" s="7"/>
      <c r="B109" s="25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</row>
    <row r="110" spans="1:39" s="52" customFormat="1" ht="15" customHeight="1" x14ac:dyDescent="0.2">
      <c r="A110" s="7"/>
      <c r="B110" s="25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</row>
    <row r="111" spans="1:39" s="52" customFormat="1" ht="15" customHeight="1" x14ac:dyDescent="0.2">
      <c r="A111" s="7"/>
      <c r="B111" s="25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</row>
    <row r="112" spans="1:39" s="52" customFormat="1" ht="15" customHeight="1" x14ac:dyDescent="0.2">
      <c r="A112" s="7"/>
      <c r="B112" s="25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</row>
    <row r="113" spans="1:39" s="52" customFormat="1" ht="15" customHeight="1" x14ac:dyDescent="0.2">
      <c r="A113" s="7"/>
      <c r="B113" s="25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</row>
    <row r="114" spans="1:39" s="52" customFormat="1" ht="15" customHeight="1" x14ac:dyDescent="0.2">
      <c r="A114" s="7"/>
      <c r="B114" s="25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</row>
    <row r="115" spans="1:39" s="52" customFormat="1" ht="15" customHeight="1" x14ac:dyDescent="0.2">
      <c r="A115" s="7"/>
      <c r="B115" s="25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</row>
    <row r="116" spans="1:39" s="52" customFormat="1" ht="15" customHeight="1" x14ac:dyDescent="0.2">
      <c r="A116" s="7"/>
      <c r="B116" s="25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</row>
    <row r="117" spans="1:39" s="52" customFormat="1" ht="15" customHeight="1" x14ac:dyDescent="0.2">
      <c r="A117" s="7"/>
      <c r="B117" s="25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</row>
    <row r="118" spans="1:39" s="52" customFormat="1" ht="15" customHeight="1" x14ac:dyDescent="0.2">
      <c r="A118" s="7"/>
      <c r="B118" s="25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</row>
    <row r="119" spans="1:39" s="52" customFormat="1" ht="15" customHeight="1" x14ac:dyDescent="0.2">
      <c r="A119" s="7"/>
      <c r="B119" s="25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</row>
    <row r="120" spans="1:39" s="52" customFormat="1" ht="15" customHeight="1" x14ac:dyDescent="0.2">
      <c r="A120" s="7"/>
      <c r="B120" s="25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</row>
    <row r="121" spans="1:39" s="52" customFormat="1" ht="15" customHeight="1" x14ac:dyDescent="0.2">
      <c r="A121" s="7"/>
      <c r="B121" s="25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</row>
    <row r="122" spans="1:39" s="52" customFormat="1" ht="15" customHeight="1" x14ac:dyDescent="0.2">
      <c r="A122" s="7"/>
      <c r="B122" s="25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39" s="52" customFormat="1" ht="15" customHeight="1" x14ac:dyDescent="0.2">
      <c r="A123" s="7"/>
      <c r="B123" s="25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39" s="52" customFormat="1" ht="15" customHeight="1" x14ac:dyDescent="0.2">
      <c r="A124" s="7"/>
      <c r="B124" s="25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39" s="52" customFormat="1" ht="15" customHeight="1" x14ac:dyDescent="0.2">
      <c r="A125" s="7"/>
      <c r="B125" s="25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39" s="52" customFormat="1" ht="15" customHeight="1" x14ac:dyDescent="0.2">
      <c r="A126" s="7"/>
      <c r="B126" s="25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</row>
    <row r="127" spans="1:39" s="52" customFormat="1" ht="15" customHeight="1" x14ac:dyDescent="0.2">
      <c r="A127" s="7"/>
      <c r="B127" s="25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</row>
    <row r="128" spans="1:39" s="52" customFormat="1" ht="15" customHeight="1" x14ac:dyDescent="0.2">
      <c r="A128" s="7"/>
      <c r="B128" s="25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</row>
    <row r="129" spans="1:39" s="52" customFormat="1" ht="15" customHeight="1" x14ac:dyDescent="0.2">
      <c r="A129" s="7"/>
      <c r="B129" s="25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</row>
    <row r="130" spans="1:39" s="52" customFormat="1" ht="1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</row>
    <row r="131" spans="1:39" s="52" customFormat="1" ht="1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</row>
    <row r="132" spans="1:39" s="52" customFormat="1" ht="1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</row>
    <row r="133" spans="1:39" s="52" customFormat="1" ht="1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</row>
    <row r="134" spans="1:39" s="52" customFormat="1" ht="1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</row>
    <row r="135" spans="1:39" s="52" customFormat="1" ht="1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1"/>
      <c r="N135" s="7"/>
      <c r="O135" s="7"/>
      <c r="P135" s="7"/>
      <c r="Q135" s="7"/>
      <c r="R135" s="7"/>
      <c r="S135" s="7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</row>
    <row r="136" spans="1:39" s="52" customFormat="1" ht="1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</row>
    <row r="137" spans="1:39" s="52" customFormat="1" ht="1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1:39" s="52" customFormat="1" ht="1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1:39" s="52" customFormat="1" ht="1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</row>
    <row r="140" spans="1:39" s="52" customFormat="1" ht="1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</row>
    <row r="141" spans="1:39" s="52" customFormat="1" ht="1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</row>
    <row r="142" spans="1:39" s="52" customFormat="1" ht="1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</row>
    <row r="143" spans="1:39" s="52" customFormat="1" ht="1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</row>
    <row r="144" spans="1:39" s="52" customFormat="1" ht="1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</row>
    <row r="145" spans="1:39" s="52" customFormat="1" ht="1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</row>
    <row r="146" spans="1:39" s="52" customFormat="1" ht="1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</row>
    <row r="147" spans="1:39" s="52" customFormat="1" ht="1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</row>
    <row r="148" spans="1:39" s="52" customFormat="1" ht="1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</row>
    <row r="149" spans="1:39" s="52" customFormat="1" ht="1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</row>
    <row r="150" spans="1:39" s="52" customFormat="1" ht="1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:39" s="52" customFormat="1" ht="1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  <row r="152" spans="1:39" s="52" customFormat="1" ht="1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</row>
    <row r="153" spans="1:39" s="52" customFormat="1" ht="1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</row>
    <row r="154" spans="1:39" s="52" customFormat="1" ht="1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</row>
    <row r="155" spans="1:39" s="52" customFormat="1" ht="1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</row>
    <row r="156" spans="1:39" s="52" customFormat="1" ht="1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</row>
    <row r="157" spans="1:39" s="52" customFormat="1" ht="1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</row>
    <row r="158" spans="1:39" s="52" customFormat="1" ht="1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</row>
    <row r="159" spans="1:39" s="52" customFormat="1" ht="1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</row>
    <row r="160" spans="1:39" s="52" customFormat="1" ht="1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</row>
    <row r="161" spans="1:39" s="52" customFormat="1" ht="1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</row>
    <row r="162" spans="1:39" s="52" customFormat="1" ht="1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</row>
    <row r="163" spans="1:39" s="52" customFormat="1" ht="1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</row>
    <row r="164" spans="1:39" s="52" customFormat="1" ht="1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</row>
    <row r="165" spans="1:39" s="52" customFormat="1" ht="1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</row>
    <row r="166" spans="1:39" s="52" customFormat="1" ht="1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</row>
    <row r="167" spans="1:39" s="52" customFormat="1" ht="1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</row>
    <row r="168" spans="1:39" s="52" customFormat="1" ht="1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</row>
    <row r="169" spans="1:39" s="52" customFormat="1" ht="1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</row>
    <row r="170" spans="1:39" s="52" customFormat="1" ht="1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</row>
    <row r="171" spans="1:39" s="52" customFormat="1" ht="1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</row>
    <row r="172" spans="1:39" s="52" customFormat="1" ht="1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</row>
    <row r="173" spans="1:39" s="52" customFormat="1" ht="1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</row>
    <row r="174" spans="1:39" s="52" customFormat="1" ht="1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</row>
    <row r="175" spans="1:39" s="52" customFormat="1" ht="1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</row>
    <row r="176" spans="1:39" s="52" customFormat="1" ht="1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</row>
    <row r="177" spans="1:39" s="52" customFormat="1" ht="1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</row>
    <row r="178" spans="1:39" s="52" customFormat="1" ht="1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</row>
    <row r="179" spans="1:39" s="52" customFormat="1" ht="1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</row>
    <row r="180" spans="1:39" s="52" customFormat="1" ht="1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</row>
    <row r="181" spans="1:39" s="52" customFormat="1" ht="1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</row>
    <row r="182" spans="1:39" s="52" customFormat="1" ht="1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</row>
    <row r="183" spans="1:39" s="52" customFormat="1" ht="1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</row>
    <row r="184" spans="1:39" s="52" customFormat="1" ht="1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</row>
    <row r="185" spans="1:39" s="52" customFormat="1" ht="1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</row>
    <row r="186" spans="1:39" s="52" customFormat="1" ht="1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</row>
    <row r="187" spans="1:39" s="52" customFormat="1" ht="1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</row>
    <row r="188" spans="1:39" s="52" customFormat="1" ht="1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</row>
    <row r="189" spans="1:39" s="52" customFormat="1" ht="1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</row>
    <row r="190" spans="1:39" s="52" customFormat="1" ht="1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</row>
    <row r="191" spans="1:39" s="52" customFormat="1" ht="1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</row>
    <row r="192" spans="1:39" s="52" customFormat="1" ht="1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</row>
    <row r="193" spans="1:39" s="52" customFormat="1" ht="1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</row>
    <row r="194" spans="1:39" s="52" customFormat="1" ht="1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</row>
    <row r="195" spans="1:39" s="52" customFormat="1" ht="1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</row>
    <row r="196" spans="1:39" s="52" customFormat="1" ht="1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</row>
    <row r="197" spans="1:39" s="52" customFormat="1" ht="1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</row>
    <row r="198" spans="1:39" s="52" customFormat="1" ht="1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</row>
    <row r="199" spans="1:39" s="52" customFormat="1" ht="1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</row>
    <row r="200" spans="1:39" s="52" customFormat="1" ht="1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</row>
    <row r="201" spans="1:39" s="52" customFormat="1" ht="1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</row>
    <row r="202" spans="1:39" s="52" customFormat="1" ht="1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</row>
    <row r="203" spans="1:39" s="52" customFormat="1" ht="1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</row>
    <row r="204" spans="1:39" s="52" customFormat="1" ht="1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</row>
    <row r="205" spans="1:39" s="52" customFormat="1" ht="1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</row>
    <row r="206" spans="1:39" s="52" customFormat="1" ht="1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</row>
    <row r="207" spans="1:39" s="52" customFormat="1" ht="1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</row>
    <row r="208" spans="1:39" s="52" customFormat="1" ht="1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</row>
    <row r="209" spans="1:39" s="52" customFormat="1" ht="1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</row>
    <row r="210" spans="1:39" s="52" customFormat="1" ht="1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</row>
    <row r="211" spans="1:39" s="52" customFormat="1" ht="1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</row>
    <row r="212" spans="1:39" s="52" customFormat="1" ht="1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</row>
    <row r="213" spans="1:39" s="52" customFormat="1" ht="1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</row>
    <row r="214" spans="1:39" s="52" customFormat="1" ht="1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</row>
    <row r="215" spans="1:39" s="52" customFormat="1" ht="1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</row>
    <row r="216" spans="1:39" s="52" customFormat="1" ht="1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</row>
    <row r="217" spans="1:39" s="52" customFormat="1" ht="1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</row>
    <row r="218" spans="1:39" s="52" customFormat="1" ht="1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</row>
    <row r="219" spans="1:39" s="52" customFormat="1" ht="1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</row>
    <row r="220" spans="1:39" s="52" customFormat="1" ht="1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</row>
    <row r="221" spans="1:39" s="52" customFormat="1" ht="1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</row>
    <row r="222" spans="1:39" s="52" customFormat="1" ht="1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</row>
    <row r="223" spans="1:39" s="52" customFormat="1" ht="1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</row>
    <row r="224" spans="1:39" s="52" customFormat="1" ht="1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</row>
    <row r="225" spans="1:39" s="52" customFormat="1" ht="1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</row>
    <row r="226" spans="1:39" s="52" customFormat="1" ht="1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</row>
    <row r="227" spans="1:39" s="52" customFormat="1" ht="1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</row>
    <row r="228" spans="1:39" s="52" customFormat="1" ht="1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</row>
    <row r="229" spans="1:39" s="52" customFormat="1" ht="1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</row>
    <row r="230" spans="1:39" s="52" customFormat="1" ht="1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</row>
    <row r="231" spans="1:39" s="52" customFormat="1" ht="1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</row>
    <row r="232" spans="1:39" s="52" customFormat="1" ht="1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</row>
    <row r="233" spans="1:39" s="52" customFormat="1" ht="1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</row>
    <row r="234" spans="1:39" s="52" customFormat="1" ht="1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</row>
    <row r="235" spans="1:39" s="52" customFormat="1" ht="1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</row>
    <row r="236" spans="1:39" s="52" customFormat="1" ht="1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</row>
    <row r="237" spans="1:39" s="52" customFormat="1" ht="1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</row>
    <row r="238" spans="1:39" s="52" customFormat="1" ht="1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</row>
    <row r="239" spans="1:39" s="52" customFormat="1" ht="1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</row>
    <row r="240" spans="1:39" s="52" customFormat="1" ht="1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</row>
    <row r="241" spans="1:39" s="52" customFormat="1" ht="1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</row>
    <row r="242" spans="1:39" s="52" customFormat="1" ht="1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</row>
    <row r="243" spans="1:39" s="52" customFormat="1" ht="1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</row>
    <row r="244" spans="1:39" s="52" customFormat="1" ht="1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</row>
    <row r="245" spans="1:39" s="52" customFormat="1" ht="1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</row>
    <row r="246" spans="1:39" s="52" customFormat="1" ht="1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</row>
    <row r="247" spans="1:39" s="52" customFormat="1" ht="1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</row>
    <row r="248" spans="1:39" s="52" customFormat="1" ht="1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</row>
    <row r="249" spans="1:39" s="52" customFormat="1" ht="1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</row>
    <row r="250" spans="1:39" s="52" customFormat="1" ht="1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</row>
    <row r="251" spans="1:39" s="52" customFormat="1" ht="1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</row>
    <row r="252" spans="1:39" s="52" customFormat="1" ht="1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</row>
    <row r="253" spans="1:39" s="52" customFormat="1" ht="1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</row>
    <row r="254" spans="1:39" s="52" customFormat="1" ht="1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</row>
    <row r="255" spans="1:39" s="52" customFormat="1" ht="1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</row>
    <row r="256" spans="1:39" s="52" customFormat="1" ht="1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</row>
    <row r="257" spans="1:39" s="52" customFormat="1" ht="1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</row>
    <row r="258" spans="1:39" s="52" customFormat="1" ht="1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</row>
    <row r="259" spans="1:39" s="52" customFormat="1" ht="1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</row>
    <row r="260" spans="1:39" s="52" customFormat="1" ht="1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</row>
    <row r="261" spans="1:39" s="52" customFormat="1" ht="1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</row>
    <row r="262" spans="1:39" s="52" customFormat="1" ht="1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</row>
    <row r="263" spans="1:39" s="52" customFormat="1" ht="1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</row>
    <row r="264" spans="1:39" s="52" customFormat="1" ht="1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</row>
    <row r="265" spans="1:39" s="52" customFormat="1" ht="1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</row>
    <row r="266" spans="1:39" s="52" customFormat="1" ht="1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</row>
    <row r="267" spans="1:39" s="52" customFormat="1" ht="1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</row>
    <row r="268" spans="1:39" s="52" customFormat="1" ht="1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</row>
    <row r="269" spans="1:39" s="52" customFormat="1" ht="1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</row>
    <row r="270" spans="1:39" s="52" customFormat="1" ht="1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</row>
    <row r="271" spans="1:39" s="52" customFormat="1" ht="1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</row>
    <row r="272" spans="1:39" s="52" customFormat="1" ht="1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</row>
    <row r="273" spans="1:39" s="52" customFormat="1" ht="1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</row>
    <row r="274" spans="1:39" s="52" customFormat="1" ht="1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</row>
    <row r="275" spans="1:39" s="52" customFormat="1" ht="1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</row>
    <row r="276" spans="1:39" s="52" customFormat="1" ht="1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</row>
    <row r="277" spans="1:39" s="52" customFormat="1" ht="1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</row>
    <row r="278" spans="1:39" s="52" customFormat="1" ht="1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</row>
    <row r="279" spans="1:39" s="52" customFormat="1" ht="1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</row>
    <row r="280" spans="1:39" s="52" customFormat="1" ht="1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</row>
    <row r="281" spans="1:39" s="52" customFormat="1" ht="1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</row>
    <row r="282" spans="1:39" s="52" customFormat="1" ht="1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</row>
    <row r="283" spans="1:39" s="52" customFormat="1" ht="1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</row>
    <row r="284" spans="1:39" s="52" customFormat="1" ht="1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</row>
    <row r="285" spans="1:39" s="52" customFormat="1" ht="1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</row>
    <row r="286" spans="1:39" s="52" customFormat="1" ht="1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</row>
    <row r="287" spans="1:39" ht="1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</row>
    <row r="288" spans="1:39" ht="1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</row>
    <row r="289" spans="1:39" ht="1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</row>
    <row r="290" spans="1:39" ht="1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</row>
    <row r="291" spans="1:39" ht="1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</row>
    <row r="292" spans="1:39" ht="1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</row>
    <row r="293" spans="1:39" ht="1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</row>
    <row r="294" spans="1:39" ht="1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</row>
    <row r="295" spans="1:39" ht="1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</row>
    <row r="296" spans="1:39" ht="1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</row>
    <row r="297" spans="1:39" ht="1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</row>
    <row r="298" spans="1:39" ht="1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</row>
    <row r="299" spans="1:39" ht="1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</row>
    <row r="300" spans="1:39" ht="1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</row>
    <row r="301" spans="1:39" ht="1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</row>
    <row r="302" spans="1:39" ht="1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</row>
    <row r="303" spans="1:39" ht="1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</row>
    <row r="304" spans="1:39" ht="1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</row>
    <row r="305" spans="1:39" ht="1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</row>
    <row r="306" spans="1:39" ht="1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</row>
    <row r="307" spans="1:39" ht="1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</row>
    <row r="308" spans="1:39" ht="1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</row>
    <row r="309" spans="1:39" ht="1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</row>
    <row r="310" spans="1:39" ht="1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</row>
    <row r="311" spans="1:39" ht="1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</row>
    <row r="312" spans="1:39" ht="1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</row>
    <row r="313" spans="1:39" ht="1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</row>
    <row r="314" spans="1:39" ht="1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</row>
    <row r="315" spans="1:39" ht="1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</row>
    <row r="316" spans="1:39" ht="1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</row>
    <row r="317" spans="1:39" ht="1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</row>
    <row r="318" spans="1:39" ht="1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</row>
    <row r="319" spans="1:39" ht="1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</row>
    <row r="320" spans="1:39" ht="1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</row>
    <row r="321" spans="1:39" ht="1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</row>
    <row r="322" spans="1:39" ht="1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</row>
    <row r="323" spans="1:39" ht="1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</row>
    <row r="324" spans="1:39" ht="1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</row>
    <row r="325" spans="1:39" ht="1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</row>
    <row r="326" spans="1:39" ht="1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</row>
    <row r="327" spans="1:39" ht="1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</row>
    <row r="328" spans="1:39" ht="1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</row>
    <row r="329" spans="1:39" ht="1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</row>
    <row r="330" spans="1:39" ht="1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</row>
    <row r="331" spans="1:39" ht="1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</row>
    <row r="332" spans="1:39" ht="1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</row>
    <row r="333" spans="1:39" ht="1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</row>
    <row r="334" spans="1:39" ht="1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</row>
    <row r="335" spans="1:39" ht="1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</row>
    <row r="336" spans="1:39" ht="1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</row>
    <row r="337" spans="1:39" ht="1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</row>
    <row r="338" spans="1:39" ht="1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</row>
    <row r="339" spans="1:39" ht="1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</row>
    <row r="340" spans="1:39" ht="1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</row>
    <row r="341" spans="1:39" ht="1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</row>
    <row r="342" spans="1:39" ht="1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</row>
    <row r="343" spans="1:39" ht="1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</row>
    <row r="344" spans="1:39" ht="1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</row>
    <row r="345" spans="1:39" ht="1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</row>
    <row r="346" spans="1:39" ht="1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</row>
    <row r="347" spans="1:39" ht="1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</row>
    <row r="348" spans="1:39" ht="1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</row>
    <row r="349" spans="1:39" ht="1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</row>
    <row r="350" spans="1:39" ht="1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</row>
    <row r="351" spans="1:39" ht="1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</row>
    <row r="352" spans="1:39" ht="1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</row>
    <row r="353" spans="1:39" ht="1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</row>
    <row r="354" spans="1:39" ht="1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</row>
    <row r="355" spans="1:39" ht="1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</row>
    <row r="356" spans="1:39" ht="1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</row>
    <row r="357" spans="1:39" ht="1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</row>
    <row r="358" spans="1:39" ht="1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</row>
    <row r="359" spans="1:39" ht="1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</row>
    <row r="360" spans="1:39" ht="1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</row>
    <row r="361" spans="1:39" ht="1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</row>
    <row r="362" spans="1:39" ht="1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</row>
    <row r="363" spans="1:39" ht="1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</row>
    <row r="364" spans="1:39" ht="1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</row>
    <row r="365" spans="1:39" ht="1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</row>
    <row r="366" spans="1:39" ht="1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</row>
    <row r="367" spans="1:39" ht="1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</row>
    <row r="368" spans="1:39" ht="1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</row>
    <row r="369" spans="1:39" ht="1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</row>
    <row r="370" spans="1:39" ht="1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</row>
    <row r="371" spans="1:39" ht="1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</row>
    <row r="372" spans="1:39" ht="1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</row>
    <row r="373" spans="1:39" ht="1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</row>
    <row r="374" spans="1:39" ht="1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</row>
    <row r="375" spans="1:39" ht="1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</row>
    <row r="376" spans="1:39" ht="1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</row>
    <row r="377" spans="1:39" ht="1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</row>
    <row r="378" spans="1:39" ht="1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</row>
    <row r="379" spans="1:39" ht="1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</row>
    <row r="380" spans="1:39" ht="1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</row>
    <row r="381" spans="1:39" ht="1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</row>
    <row r="382" spans="1:39" ht="1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</row>
    <row r="383" spans="1:39" ht="1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</row>
    <row r="384" spans="1:39" ht="1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</row>
    <row r="385" spans="1:39" ht="1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</row>
    <row r="386" spans="1:39" ht="1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</row>
    <row r="387" spans="1:39" ht="1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</row>
    <row r="388" spans="1:39" ht="1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</row>
    <row r="389" spans="1:39" ht="1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</row>
    <row r="390" spans="1:39" ht="1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</row>
    <row r="391" spans="1:39" ht="1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</row>
    <row r="392" spans="1:39" ht="1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</row>
    <row r="393" spans="1:39" ht="1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</row>
    <row r="394" spans="1:39" ht="1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</row>
    <row r="395" spans="1:39" ht="1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</row>
    <row r="396" spans="1:39" ht="1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</row>
    <row r="397" spans="1:39" ht="1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</row>
    <row r="398" spans="1:39" ht="1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</row>
    <row r="399" spans="1:39" ht="1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</row>
    <row r="400" spans="1:39" ht="1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</row>
    <row r="401" spans="1:39" ht="1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</row>
    <row r="402" spans="1:39" ht="1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</row>
    <row r="403" spans="1:39" ht="1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</row>
    <row r="404" spans="1:39" ht="1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</row>
    <row r="405" spans="1:39" ht="1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</row>
    <row r="406" spans="1:39" ht="1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</row>
    <row r="407" spans="1:39" ht="1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</row>
    <row r="408" spans="1:39" ht="1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</row>
    <row r="409" spans="1:39" ht="1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</row>
    <row r="410" spans="1:39" ht="1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</row>
    <row r="411" spans="1:39" ht="1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</row>
    <row r="412" spans="1:39" ht="1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</row>
    <row r="413" spans="1:39" ht="1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</row>
    <row r="414" spans="1:39" ht="1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</row>
    <row r="415" spans="1:39" ht="1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</row>
    <row r="416" spans="1:39" ht="1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</row>
    <row r="417" spans="1:39" ht="1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</row>
    <row r="418" spans="1:39" ht="1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</row>
    <row r="419" spans="1:39" ht="1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</row>
    <row r="420" spans="1:39" ht="1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</row>
    <row r="421" spans="1:39" ht="1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</row>
    <row r="422" spans="1:39" ht="1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</row>
    <row r="423" spans="1:39" ht="1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</row>
    <row r="424" spans="1:39" ht="1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</row>
    <row r="425" spans="1:39" ht="1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</row>
    <row r="426" spans="1:39" ht="1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</row>
    <row r="427" spans="1:39" ht="1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</row>
    <row r="428" spans="1:39" ht="1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</row>
    <row r="429" spans="1:39" ht="1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</row>
    <row r="430" spans="1:39" ht="1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</row>
    <row r="431" spans="1:39" ht="1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</row>
    <row r="432" spans="1:39" ht="1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</row>
    <row r="433" spans="1:39" ht="1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</row>
    <row r="434" spans="1:39" ht="1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</row>
    <row r="435" spans="1:39" ht="1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</row>
    <row r="436" spans="1:39" ht="1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</row>
    <row r="437" spans="1:39" ht="1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</row>
    <row r="438" spans="1:39" ht="1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</row>
    <row r="439" spans="1:39" ht="1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</row>
    <row r="440" spans="1:39" ht="1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</row>
    <row r="441" spans="1:39" ht="1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</row>
    <row r="442" spans="1:39" ht="1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</row>
    <row r="443" spans="1:39" ht="1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</row>
    <row r="444" spans="1:39" ht="1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</row>
    <row r="445" spans="1:39" ht="1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</row>
    <row r="446" spans="1:39" ht="1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</row>
    <row r="447" spans="1:39" ht="1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</row>
    <row r="448" spans="1:39" ht="1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</row>
    <row r="449" spans="1:39" ht="1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</row>
    <row r="450" spans="1:39" ht="1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</row>
    <row r="451" spans="1:39" ht="1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</row>
    <row r="452" spans="1:39" ht="1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</row>
    <row r="453" spans="1:39" ht="1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</row>
    <row r="454" spans="1:39" ht="1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</row>
    <row r="455" spans="1:39" ht="1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</row>
    <row r="456" spans="1:39" ht="1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</row>
    <row r="457" spans="1:39" ht="1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</row>
    <row r="458" spans="1:39" ht="1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</row>
    <row r="459" spans="1:39" ht="1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</row>
    <row r="460" spans="1:39" ht="1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</row>
    <row r="461" spans="1:39" ht="1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</row>
    <row r="462" spans="1:39" ht="1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</row>
    <row r="463" spans="1:39" ht="1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</row>
    <row r="464" spans="1:39" ht="1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</row>
    <row r="465" spans="1:39" ht="1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</row>
    <row r="466" spans="1:39" ht="1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</row>
    <row r="467" spans="1:39" ht="1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</row>
    <row r="468" spans="1:39" ht="1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</row>
    <row r="469" spans="1:39" ht="1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</row>
    <row r="470" spans="1:39" ht="1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</row>
    <row r="471" spans="1:39" ht="1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</row>
    <row r="472" spans="1:39" ht="1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</row>
    <row r="473" spans="1:39" ht="1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</row>
    <row r="474" spans="1:39" ht="1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</row>
    <row r="475" spans="1:39" ht="1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</row>
    <row r="476" spans="1:39" ht="1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</row>
    <row r="477" spans="1:39" ht="1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</row>
    <row r="478" spans="1:39" ht="1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</row>
    <row r="479" spans="1:39" ht="1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</row>
    <row r="480" spans="1:39" ht="1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</row>
    <row r="481" spans="1:39" ht="1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</row>
    <row r="482" spans="1:39" ht="1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</row>
    <row r="483" spans="1:39" ht="1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</row>
    <row r="484" spans="1:39" ht="1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</row>
    <row r="485" spans="1:39" ht="1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</row>
    <row r="486" spans="1:39" ht="1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</row>
    <row r="487" spans="1:39" ht="1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</row>
    <row r="488" spans="1:39" ht="1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</row>
    <row r="489" spans="1:39" ht="1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</row>
    <row r="490" spans="1:39" ht="1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</row>
    <row r="491" spans="1:39" ht="1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</row>
    <row r="492" spans="1:39" ht="1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</row>
    <row r="493" spans="1:39" ht="1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</row>
    <row r="494" spans="1:39" ht="1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</row>
    <row r="495" spans="1:39" ht="1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</row>
    <row r="496" spans="1:39" ht="1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</row>
    <row r="497" spans="1:39" ht="1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</row>
    <row r="498" spans="1:39" ht="1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</row>
    <row r="499" spans="1:39" ht="1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</row>
    <row r="500" spans="1:39" ht="1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</row>
    <row r="501" spans="1:39" ht="15" customHeight="1" x14ac:dyDescent="0.1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</row>
    <row r="502" spans="1:39" ht="15" customHeight="1" x14ac:dyDescent="0.1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</row>
    <row r="503" spans="1:39" ht="15" customHeight="1" x14ac:dyDescent="0.1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</row>
  </sheetData>
  <mergeCells count="3">
    <mergeCell ref="B8:E8"/>
    <mergeCell ref="I8:L8"/>
    <mergeCell ref="B42:E4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2123-2181-41AF-A1FC-66020A6B06D3}">
  <dimension ref="A1:BE503"/>
  <sheetViews>
    <sheetView showGridLines="0" zoomScale="80" zoomScaleNormal="80" workbookViewId="0">
      <selection activeCell="M19" sqref="M19"/>
    </sheetView>
  </sheetViews>
  <sheetFormatPr defaultColWidth="9.140625" defaultRowHeight="15" customHeight="1" x14ac:dyDescent="0.15"/>
  <cols>
    <col min="1" max="1" width="19.140625" style="54" customWidth="1"/>
    <col min="2" max="2" width="14.7109375" style="54" customWidth="1"/>
    <col min="3" max="3" width="12.5703125" style="54" customWidth="1"/>
    <col min="4" max="4" width="21.5703125" style="54" customWidth="1"/>
    <col min="5" max="5" width="18.85546875" style="54" bestFit="1" customWidth="1"/>
    <col min="6" max="7" width="3.7109375" style="54" customWidth="1"/>
    <col min="8" max="8" width="16.5703125" style="54" bestFit="1" customWidth="1"/>
    <col min="9" max="9" width="11.7109375" style="54" customWidth="1"/>
    <col min="10" max="10" width="11.85546875" style="54" customWidth="1"/>
    <col min="11" max="11" width="15.140625" style="54" bestFit="1" customWidth="1"/>
    <col min="12" max="12" width="16.28515625" style="54" bestFit="1" customWidth="1"/>
    <col min="13" max="13" width="17.7109375" style="54" bestFit="1" customWidth="1"/>
    <col min="14" max="14" width="11.85546875" style="54" bestFit="1" customWidth="1"/>
    <col min="15" max="15" width="13.28515625" style="54" customWidth="1"/>
    <col min="16" max="16" width="10" style="54" customWidth="1"/>
    <col min="17" max="17" width="7" style="54" bestFit="1" customWidth="1"/>
    <col min="18" max="18" width="17.42578125" style="54" bestFit="1" customWidth="1"/>
    <col min="19" max="19" width="16.5703125" style="54" bestFit="1" customWidth="1"/>
    <col min="20" max="20" width="18.140625" style="54" bestFit="1" customWidth="1"/>
    <col min="21" max="21" width="15.140625" style="54" bestFit="1" customWidth="1"/>
    <col min="22" max="22" width="16.5703125" style="54" bestFit="1" customWidth="1"/>
    <col min="23" max="16384" width="9.140625" style="54"/>
  </cols>
  <sheetData>
    <row r="1" spans="1:57" ht="49.5" customHeight="1" thickBot="1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</row>
    <row r="2" spans="1:57" s="52" customFormat="1" ht="24.75" thickTop="1" thickBot="1" x14ac:dyDescent="0.4">
      <c r="A2" s="3" t="s">
        <v>16</v>
      </c>
      <c r="B2" s="4"/>
      <c r="C2" s="4"/>
      <c r="D2" s="3" t="s">
        <v>179</v>
      </c>
      <c r="E2" s="4"/>
      <c r="F2" s="4"/>
      <c r="G2" s="4"/>
      <c r="H2" s="64"/>
      <c r="I2" s="64"/>
      <c r="J2" s="4"/>
      <c r="K2" s="64"/>
      <c r="L2" s="64"/>
      <c r="M2" s="4"/>
      <c r="N2" s="4"/>
      <c r="O2" s="4"/>
      <c r="P2" s="4"/>
      <c r="Q2" s="4"/>
      <c r="R2" s="4"/>
      <c r="S2" s="65" t="s">
        <v>180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</row>
    <row r="3" spans="1:57" s="52" customFormat="1" ht="15" customHeight="1" thickTop="1" x14ac:dyDescent="0.2">
      <c r="A3" s="7" t="s">
        <v>14</v>
      </c>
      <c r="B3" s="8">
        <v>44834</v>
      </c>
      <c r="C3" s="5"/>
      <c r="D3" s="6"/>
      <c r="E3" s="5"/>
      <c r="F3" s="5"/>
      <c r="G3" s="5"/>
      <c r="H3" s="66">
        <v>225928904.83353791</v>
      </c>
      <c r="I3" s="67" t="s">
        <v>48</v>
      </c>
      <c r="J3" s="5"/>
      <c r="K3" s="68" t="s">
        <v>49</v>
      </c>
      <c r="L3" s="69">
        <v>360</v>
      </c>
      <c r="M3" s="5"/>
      <c r="N3" s="5"/>
      <c r="O3" s="5"/>
      <c r="P3" s="5"/>
      <c r="Q3" s="5"/>
      <c r="R3" s="5"/>
      <c r="S3" s="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</row>
    <row r="4" spans="1:57" s="52" customFormat="1" ht="15" customHeight="1" thickBot="1" x14ac:dyDescent="0.25">
      <c r="A4" s="7" t="s">
        <v>50</v>
      </c>
      <c r="B4" s="8">
        <v>44812</v>
      </c>
      <c r="C4" s="5"/>
      <c r="D4" s="5"/>
      <c r="E4" s="5"/>
      <c r="F4" s="5"/>
      <c r="G4" s="5"/>
      <c r="H4" s="70">
        <f>+E107</f>
        <v>226363817.98432747</v>
      </c>
      <c r="I4" s="71" t="s">
        <v>51</v>
      </c>
      <c r="J4" s="5"/>
      <c r="K4" s="72" t="s">
        <v>52</v>
      </c>
      <c r="L4" s="73">
        <v>1</v>
      </c>
      <c r="M4" s="5"/>
      <c r="N4" s="74"/>
      <c r="O4" s="5"/>
      <c r="P4" s="5"/>
      <c r="Q4" s="5"/>
      <c r="R4" s="5"/>
      <c r="S4" s="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</row>
    <row r="5" spans="1:57" s="52" customFormat="1" ht="15" customHeight="1" thickBot="1" x14ac:dyDescent="0.25">
      <c r="A5" s="7" t="s">
        <v>53</v>
      </c>
      <c r="B5" s="8">
        <v>44834</v>
      </c>
      <c r="C5" s="5"/>
      <c r="D5" s="5"/>
      <c r="E5" s="5"/>
      <c r="F5" s="5"/>
      <c r="G5" s="5"/>
      <c r="H5" s="75">
        <f>(H4*L4/H3-1)*L3/(B3-B4)</f>
        <v>3.1500000650765969E-2</v>
      </c>
      <c r="I5" s="76" t="s">
        <v>54</v>
      </c>
      <c r="J5" s="5"/>
      <c r="K5" s="5"/>
      <c r="L5" s="5"/>
      <c r="M5" s="5"/>
      <c r="N5" s="74"/>
      <c r="O5" s="5"/>
      <c r="P5" s="5"/>
      <c r="Q5"/>
      <c r="R5"/>
      <c r="S5"/>
      <c r="T5"/>
      <c r="U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</row>
    <row r="6" spans="1:57" s="52" customFormat="1" ht="15" customHeight="1" x14ac:dyDescent="0.2">
      <c r="A6" s="7" t="s">
        <v>55</v>
      </c>
      <c r="B6" s="8">
        <v>44847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4"/>
      <c r="O6" s="5"/>
      <c r="P6" s="5"/>
      <c r="Q6"/>
      <c r="R6"/>
      <c r="S6"/>
      <c r="T6"/>
      <c r="U6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</row>
    <row r="7" spans="1:57" s="52" customFormat="1" ht="15" customHeight="1" x14ac:dyDescent="0.2">
      <c r="A7" s="16" t="s">
        <v>0</v>
      </c>
      <c r="B7" s="1"/>
      <c r="C7" s="1"/>
      <c r="D7" s="1"/>
      <c r="E7" s="1"/>
      <c r="F7" s="12"/>
      <c r="G7" s="22"/>
      <c r="H7" s="16"/>
      <c r="I7" s="1"/>
      <c r="J7" s="1"/>
      <c r="K7" s="1"/>
      <c r="L7" s="1"/>
      <c r="M7" s="7"/>
      <c r="N7" s="7"/>
      <c r="O7" s="7"/>
      <c r="P7" s="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57" s="52" customFormat="1" ht="15" customHeight="1" x14ac:dyDescent="0.2">
      <c r="A8" s="1"/>
      <c r="B8" s="147" t="s">
        <v>5</v>
      </c>
      <c r="C8" s="148"/>
      <c r="D8" s="148"/>
      <c r="E8" s="149"/>
      <c r="F8" s="7"/>
      <c r="G8" s="23"/>
      <c r="H8" s="1"/>
      <c r="I8" s="147"/>
      <c r="J8" s="148"/>
      <c r="K8" s="148"/>
      <c r="L8" s="149"/>
      <c r="M8" s="7"/>
      <c r="N8" s="7"/>
      <c r="O8" s="7"/>
      <c r="P8" s="7"/>
      <c r="Q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57" s="52" customFormat="1" ht="15" customHeight="1" x14ac:dyDescent="0.2">
      <c r="A9" s="15" t="s">
        <v>1</v>
      </c>
      <c r="B9" s="15" t="s">
        <v>2</v>
      </c>
      <c r="C9" s="15" t="s">
        <v>3</v>
      </c>
      <c r="D9" s="15" t="s">
        <v>4</v>
      </c>
      <c r="E9" s="34" t="s">
        <v>15</v>
      </c>
      <c r="F9" s="18"/>
      <c r="G9" s="23"/>
      <c r="H9" s="15"/>
      <c r="I9" s="15"/>
      <c r="J9" s="15"/>
      <c r="K9" s="15"/>
      <c r="L9" s="15"/>
      <c r="M9" s="1"/>
      <c r="N9" s="7"/>
      <c r="O9" s="7"/>
      <c r="P9" s="7"/>
      <c r="Q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57" s="52" customFormat="1" ht="15" customHeight="1" x14ac:dyDescent="0.2">
      <c r="A10" s="7" t="s">
        <v>181</v>
      </c>
      <c r="B10" s="10">
        <v>44812</v>
      </c>
      <c r="C10" s="10">
        <v>44847</v>
      </c>
      <c r="D10" s="77">
        <v>3345413</v>
      </c>
      <c r="E10" s="78">
        <v>3351978.24</v>
      </c>
      <c r="F10" s="79"/>
      <c r="G10" s="80"/>
      <c r="H10" s="7"/>
      <c r="I10" s="10"/>
      <c r="J10" s="10"/>
      <c r="K10" s="79"/>
      <c r="L10" s="79"/>
      <c r="M10" s="1"/>
      <c r="N10" s="7"/>
      <c r="O10" s="7"/>
      <c r="P10" s="7"/>
      <c r="Q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57" s="52" customFormat="1" ht="15" customHeight="1" x14ac:dyDescent="0.2">
      <c r="A11" s="7" t="s">
        <v>182</v>
      </c>
      <c r="B11" s="10">
        <v>44812</v>
      </c>
      <c r="C11" s="10">
        <v>44847</v>
      </c>
      <c r="D11" s="77">
        <v>245452.79999999999</v>
      </c>
      <c r="E11" s="78">
        <v>245934.3</v>
      </c>
      <c r="F11" s="79"/>
      <c r="G11" s="80"/>
      <c r="H11" s="7"/>
      <c r="I11" s="10"/>
      <c r="J11" s="10"/>
      <c r="K11" s="79"/>
      <c r="L11" s="79"/>
      <c r="M11" s="1"/>
      <c r="N11" s="7"/>
      <c r="O11" s="7"/>
      <c r="P11" s="7"/>
      <c r="Q11"/>
      <c r="R11"/>
      <c r="S11"/>
      <c r="T11" s="56"/>
      <c r="U11" s="56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57" s="52" customFormat="1" ht="15" customHeight="1" x14ac:dyDescent="0.2">
      <c r="A12" s="7" t="s">
        <v>183</v>
      </c>
      <c r="B12" s="10">
        <v>44812</v>
      </c>
      <c r="C12" s="10">
        <v>44847</v>
      </c>
      <c r="D12" s="77">
        <v>18654440.399999999</v>
      </c>
      <c r="E12" s="78">
        <v>18685437.920000002</v>
      </c>
      <c r="F12" s="79"/>
      <c r="G12" s="80"/>
      <c r="H12" s="7"/>
      <c r="I12" s="10"/>
      <c r="J12" s="10"/>
      <c r="K12" s="79"/>
      <c r="L12" s="79"/>
      <c r="M12" s="1"/>
      <c r="N12" s="7"/>
      <c r="O12" s="7"/>
      <c r="P12" s="7"/>
      <c r="Q12"/>
      <c r="R12"/>
      <c r="S12"/>
      <c r="T12" s="56"/>
      <c r="U12" s="56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57" s="52" customFormat="1" ht="15" customHeight="1" x14ac:dyDescent="0.2">
      <c r="A13" s="7" t="s">
        <v>184</v>
      </c>
      <c r="B13" s="10">
        <v>44812</v>
      </c>
      <c r="C13" s="10">
        <v>44847</v>
      </c>
      <c r="D13" s="77">
        <v>123525.4</v>
      </c>
      <c r="E13" s="78">
        <v>123769.59</v>
      </c>
      <c r="F13" s="79"/>
      <c r="G13" s="80"/>
      <c r="H13" s="121" t="s">
        <v>314</v>
      </c>
      <c r="I13" s="122"/>
      <c r="J13"/>
      <c r="K13"/>
      <c r="L13"/>
      <c r="M13"/>
      <c r="N13"/>
      <c r="O13" s="7"/>
      <c r="P13" s="7"/>
      <c r="Q13"/>
      <c r="R13"/>
      <c r="S13"/>
      <c r="T13" s="56"/>
      <c r="U13" s="56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57" s="52" customFormat="1" ht="15" customHeight="1" x14ac:dyDescent="0.2">
      <c r="A14" s="7" t="s">
        <v>185</v>
      </c>
      <c r="B14" s="10">
        <v>44812</v>
      </c>
      <c r="C14" s="10">
        <v>44847</v>
      </c>
      <c r="D14" s="77">
        <v>874106</v>
      </c>
      <c r="E14" s="78">
        <v>876341.45</v>
      </c>
      <c r="F14" s="79"/>
      <c r="G14" s="80"/>
      <c r="H14" s="123" t="s">
        <v>315</v>
      </c>
      <c r="I14" s="124" t="s">
        <v>316</v>
      </c>
      <c r="J14" s="124" t="s">
        <v>317</v>
      </c>
      <c r="K14" s="124" t="s">
        <v>318</v>
      </c>
      <c r="L14" s="124" t="s">
        <v>319</v>
      </c>
      <c r="M14" s="123" t="s">
        <v>320</v>
      </c>
      <c r="N14" s="125" t="s">
        <v>321</v>
      </c>
      <c r="O14" s="7"/>
      <c r="P14" s="7"/>
      <c r="Q14"/>
      <c r="R14"/>
      <c r="S14"/>
      <c r="T14" s="56"/>
      <c r="U14" s="56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57" s="52" customFormat="1" ht="15" customHeight="1" x14ac:dyDescent="0.2">
      <c r="A15" s="7" t="s">
        <v>186</v>
      </c>
      <c r="B15" s="10">
        <v>44812</v>
      </c>
      <c r="C15" s="10">
        <v>44847</v>
      </c>
      <c r="D15" s="77">
        <v>9025516.1999999993</v>
      </c>
      <c r="E15" s="78">
        <v>9047219.2899999991</v>
      </c>
      <c r="F15" s="79"/>
      <c r="G15" s="80"/>
      <c r="H15" s="126">
        <f>H4</f>
        <v>226363817.98432747</v>
      </c>
      <c r="I15" s="127">
        <f>SUM(D57,D69)</f>
        <v>11284646.810000001</v>
      </c>
      <c r="J15" s="127">
        <f>D72</f>
        <v>3754065.6900000004</v>
      </c>
      <c r="K15" s="127">
        <f>D56</f>
        <v>560520</v>
      </c>
      <c r="L15" s="127">
        <f>E89+E100</f>
        <v>29677.560000000005</v>
      </c>
      <c r="M15" s="126">
        <v>0</v>
      </c>
      <c r="N15" s="128">
        <f>D70</f>
        <v>0</v>
      </c>
      <c r="O15" s="7"/>
      <c r="P15" s="7"/>
      <c r="Q15"/>
      <c r="R15"/>
      <c r="S15"/>
      <c r="T15" s="56"/>
      <c r="U15" s="5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57" s="52" customFormat="1" ht="15" customHeight="1" x14ac:dyDescent="0.2">
      <c r="A16" s="7" t="s">
        <v>187</v>
      </c>
      <c r="B16" s="10">
        <v>44812</v>
      </c>
      <c r="C16" s="10">
        <v>44847</v>
      </c>
      <c r="D16" s="77">
        <v>548280</v>
      </c>
      <c r="E16" s="78">
        <v>549538.21</v>
      </c>
      <c r="F16" s="79"/>
      <c r="G16" s="80"/>
      <c r="H16" s="7"/>
      <c r="I16" s="10"/>
      <c r="J16" s="10"/>
      <c r="K16" s="79"/>
      <c r="L16" s="79"/>
      <c r="M16" s="1"/>
      <c r="N16" s="7"/>
      <c r="O16" s="7"/>
      <c r="P16" s="7"/>
      <c r="Q16"/>
      <c r="R16"/>
      <c r="S16"/>
      <c r="T16" s="56"/>
      <c r="U16" s="5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52" customFormat="1" ht="15" customHeight="1" x14ac:dyDescent="0.2">
      <c r="A17" s="7" t="s">
        <v>188</v>
      </c>
      <c r="B17" s="10">
        <v>44812</v>
      </c>
      <c r="C17" s="10">
        <v>44847</v>
      </c>
      <c r="D17" s="77">
        <v>15235488.800000001</v>
      </c>
      <c r="E17" s="78">
        <v>15266443.48</v>
      </c>
      <c r="F17" s="79"/>
      <c r="G17" s="80"/>
      <c r="H17" s="7"/>
      <c r="I17" s="10"/>
      <c r="J17" s="10"/>
      <c r="K17" s="79"/>
      <c r="L17" s="79"/>
      <c r="M17" s="1"/>
      <c r="N17" s="7"/>
      <c r="O17" s="7"/>
      <c r="P17" s="7"/>
      <c r="Q17"/>
      <c r="R17"/>
      <c r="S17"/>
      <c r="T17" s="56"/>
      <c r="U17" s="56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52" customFormat="1" ht="15" customHeight="1" x14ac:dyDescent="0.2">
      <c r="A18" s="7" t="s">
        <v>189</v>
      </c>
      <c r="B18" s="10">
        <v>44812</v>
      </c>
      <c r="C18" s="10">
        <v>44847</v>
      </c>
      <c r="D18" s="77">
        <v>3702282.36</v>
      </c>
      <c r="E18" s="78">
        <v>3709628.34</v>
      </c>
      <c r="F18" s="79"/>
      <c r="G18" s="80"/>
      <c r="H18" s="7"/>
      <c r="I18" s="10"/>
      <c r="J18" s="10"/>
      <c r="K18" s="79"/>
      <c r="L18" s="79"/>
      <c r="M18" s="1"/>
      <c r="N18" s="7"/>
      <c r="O18" s="7"/>
      <c r="P18" s="7"/>
      <c r="Q18"/>
      <c r="R18"/>
      <c r="S18"/>
      <c r="T18" s="56"/>
      <c r="U18" s="56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52" customFormat="1" ht="15" customHeight="1" x14ac:dyDescent="0.2">
      <c r="A19" s="7" t="s">
        <v>190</v>
      </c>
      <c r="B19" s="10">
        <v>44826</v>
      </c>
      <c r="C19" s="10">
        <v>44847</v>
      </c>
      <c r="D19" s="77">
        <v>901591.6</v>
      </c>
      <c r="E19" s="78">
        <v>902393.39</v>
      </c>
      <c r="F19" s="79"/>
      <c r="G19" s="80"/>
      <c r="H19" s="7"/>
      <c r="I19" s="10"/>
      <c r="J19" s="10"/>
      <c r="K19" s="79"/>
      <c r="L19" s="79"/>
      <c r="M19" s="1"/>
      <c r="N19" s="7"/>
      <c r="O19" s="7"/>
      <c r="P19" s="7"/>
      <c r="Q19"/>
      <c r="R19"/>
      <c r="S19"/>
      <c r="T19" s="56"/>
      <c r="U19" s="56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s="52" customFormat="1" ht="15" customHeight="1" x14ac:dyDescent="0.2">
      <c r="A20" s="7" t="s">
        <v>191</v>
      </c>
      <c r="B20" s="10">
        <v>44812</v>
      </c>
      <c r="C20" s="10">
        <v>44847</v>
      </c>
      <c r="D20" s="77">
        <v>349163</v>
      </c>
      <c r="E20" s="78">
        <v>349893.94</v>
      </c>
      <c r="F20" s="79"/>
      <c r="G20" s="80"/>
      <c r="H20" s="7"/>
      <c r="I20" s="10"/>
      <c r="J20" s="10"/>
      <c r="K20" s="79"/>
      <c r="L20" s="79"/>
      <c r="M20" s="1"/>
      <c r="N20" s="7"/>
      <c r="O20" s="7"/>
      <c r="P20" s="7"/>
      <c r="Q20"/>
      <c r="R20"/>
      <c r="S20"/>
      <c r="T20" s="56"/>
      <c r="U20" s="56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52" customFormat="1" ht="15" customHeight="1" x14ac:dyDescent="0.2">
      <c r="A21" s="7" t="s">
        <v>192</v>
      </c>
      <c r="B21" s="10">
        <v>44816</v>
      </c>
      <c r="C21" s="10">
        <v>44847</v>
      </c>
      <c r="D21" s="77">
        <v>560520</v>
      </c>
      <c r="E21" s="78">
        <v>561656.80000000005</v>
      </c>
      <c r="F21" s="79"/>
      <c r="G21" s="80"/>
      <c r="H21" s="7"/>
      <c r="I21" s="10"/>
      <c r="J21" s="10"/>
      <c r="K21" s="79"/>
      <c r="L21" s="79"/>
      <c r="M21" s="1"/>
      <c r="N21" s="7"/>
      <c r="O21" s="7"/>
      <c r="P21" s="7"/>
      <c r="Q21"/>
      <c r="R21"/>
      <c r="S21"/>
      <c r="T21" s="56"/>
      <c r="U21" s="56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52" customFormat="1" ht="15" customHeight="1" x14ac:dyDescent="0.2">
      <c r="A22" s="7" t="s">
        <v>193</v>
      </c>
      <c r="B22" s="10">
        <v>44812</v>
      </c>
      <c r="C22" s="10">
        <v>44847</v>
      </c>
      <c r="D22" s="77">
        <v>98916.2</v>
      </c>
      <c r="E22" s="78">
        <v>99138.87</v>
      </c>
      <c r="F22" s="79"/>
      <c r="G22" s="80"/>
      <c r="H22" s="7"/>
      <c r="I22" s="10"/>
      <c r="J22" s="10"/>
      <c r="K22" s="79"/>
      <c r="L22" s="79"/>
      <c r="M22" s="1"/>
      <c r="N22" s="7"/>
      <c r="O22" s="7"/>
      <c r="P22" s="7"/>
      <c r="Q22"/>
      <c r="R22"/>
      <c r="S22"/>
      <c r="T22" s="56"/>
      <c r="U22" s="56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52" customFormat="1" ht="15" customHeight="1" x14ac:dyDescent="0.2">
      <c r="A23" s="7" t="s">
        <v>194</v>
      </c>
      <c r="B23" s="10">
        <v>44812</v>
      </c>
      <c r="C23" s="10">
        <v>44847</v>
      </c>
      <c r="D23" s="77">
        <v>1620360</v>
      </c>
      <c r="E23" s="78">
        <v>1624212.71</v>
      </c>
      <c r="F23" s="79"/>
      <c r="G23" s="80"/>
      <c r="H23" s="7"/>
      <c r="I23" s="10"/>
      <c r="J23" s="10"/>
      <c r="K23" s="79"/>
      <c r="L23" s="79"/>
      <c r="M23" s="1"/>
      <c r="N23" s="7"/>
      <c r="O23" s="7"/>
      <c r="P23" s="7"/>
      <c r="Q23"/>
      <c r="R23"/>
      <c r="S23"/>
      <c r="T23" s="56"/>
      <c r="U23" s="56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s="52" customFormat="1" ht="15" customHeight="1" x14ac:dyDescent="0.2">
      <c r="A24" s="7" t="s">
        <v>195</v>
      </c>
      <c r="B24" s="10">
        <v>44812</v>
      </c>
      <c r="C24" s="10">
        <v>44847</v>
      </c>
      <c r="D24" s="77">
        <v>290995.8</v>
      </c>
      <c r="E24" s="78">
        <v>291621.08</v>
      </c>
      <c r="F24" s="79"/>
      <c r="G24" s="80"/>
      <c r="H24" s="7"/>
      <c r="I24" s="10"/>
      <c r="J24" s="10"/>
      <c r="K24" s="79"/>
      <c r="L24" s="79"/>
      <c r="M24" s="1"/>
      <c r="N24" s="7"/>
      <c r="O24" s="7"/>
      <c r="P24" s="7"/>
      <c r="Q24"/>
      <c r="R24"/>
      <c r="S24"/>
      <c r="T24" s="56"/>
      <c r="U24" s="56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52" customFormat="1" ht="15" customHeight="1" x14ac:dyDescent="0.2">
      <c r="A25" s="7" t="s">
        <v>196</v>
      </c>
      <c r="B25" s="10">
        <v>44812</v>
      </c>
      <c r="C25" s="10">
        <v>44847</v>
      </c>
      <c r="D25" s="77">
        <v>923803.8</v>
      </c>
      <c r="E25" s="78">
        <v>925587.67</v>
      </c>
      <c r="F25" s="79"/>
      <c r="G25" s="80"/>
      <c r="H25" s="7"/>
      <c r="I25" s="10"/>
      <c r="J25" s="10"/>
      <c r="K25" s="79"/>
      <c r="L25" s="79"/>
      <c r="M25" s="1"/>
      <c r="N25" s="7"/>
      <c r="O25" s="7"/>
      <c r="P25" s="7"/>
      <c r="Q25"/>
      <c r="R25"/>
      <c r="S25"/>
      <c r="T25" s="56"/>
      <c r="U25" s="56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52" customFormat="1" ht="15" customHeight="1" x14ac:dyDescent="0.2">
      <c r="A26" s="7" t="s">
        <v>197</v>
      </c>
      <c r="B26" s="10">
        <v>44812</v>
      </c>
      <c r="C26" s="10">
        <v>44847</v>
      </c>
      <c r="D26" s="77">
        <v>146376.79999999999</v>
      </c>
      <c r="E26" s="78">
        <v>146701.84</v>
      </c>
      <c r="F26" s="79"/>
      <c r="G26" s="80"/>
      <c r="H26" s="7"/>
      <c r="I26" s="10"/>
      <c r="J26" s="10"/>
      <c r="K26" s="79"/>
      <c r="L26" s="79"/>
      <c r="M26" s="1"/>
      <c r="N26" s="7"/>
      <c r="O26" s="7"/>
      <c r="P26" s="7"/>
      <c r="Q26"/>
      <c r="R26"/>
      <c r="S26"/>
      <c r="T26" s="56"/>
      <c r="U26" s="5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s="52" customFormat="1" ht="15" customHeight="1" x14ac:dyDescent="0.2">
      <c r="A27" s="7" t="s">
        <v>198</v>
      </c>
      <c r="B27" s="10">
        <v>44812</v>
      </c>
      <c r="C27" s="10">
        <v>44847</v>
      </c>
      <c r="D27" s="77">
        <v>40374647.289999999</v>
      </c>
      <c r="E27" s="78">
        <v>40454426.409999996</v>
      </c>
      <c r="F27" s="79"/>
      <c r="G27" s="80"/>
      <c r="H27" s="7"/>
      <c r="I27" s="10"/>
      <c r="J27" s="10"/>
      <c r="K27" s="79"/>
      <c r="L27" s="79"/>
      <c r="M27" s="1"/>
      <c r="N27" s="7"/>
      <c r="O27" s="7"/>
      <c r="P27" s="7"/>
      <c r="Q27"/>
      <c r="R27"/>
      <c r="S27"/>
      <c r="T27" s="56"/>
      <c r="U27" s="56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52" customFormat="1" ht="15" customHeight="1" x14ac:dyDescent="0.2">
      <c r="A28" s="7" t="s">
        <v>199</v>
      </c>
      <c r="B28" s="10">
        <v>44812</v>
      </c>
      <c r="C28" s="10">
        <v>44847</v>
      </c>
      <c r="D28" s="77">
        <v>1380319.4</v>
      </c>
      <c r="E28" s="78">
        <v>1383429.95</v>
      </c>
      <c r="F28" s="79"/>
      <c r="G28" s="80"/>
      <c r="H28" s="7"/>
      <c r="I28" s="10"/>
      <c r="J28" s="10"/>
      <c r="K28" s="79"/>
      <c r="L28" s="79"/>
      <c r="M28" s="1"/>
      <c r="N28" s="7"/>
      <c r="O28" s="7"/>
      <c r="P28" s="7"/>
      <c r="Q28"/>
      <c r="R28"/>
      <c r="S28"/>
      <c r="T28" s="56"/>
      <c r="U28" s="56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52" customFormat="1" ht="15" customHeight="1" x14ac:dyDescent="0.2">
      <c r="A29" s="7" t="s">
        <v>200</v>
      </c>
      <c r="B29" s="10">
        <v>44812</v>
      </c>
      <c r="C29" s="10">
        <v>44847</v>
      </c>
      <c r="D29" s="77">
        <v>7579586.4699999997</v>
      </c>
      <c r="E29" s="78">
        <v>7594529.9500000002</v>
      </c>
      <c r="F29" s="79"/>
      <c r="G29" s="80"/>
      <c r="H29" s="7"/>
      <c r="I29" s="10"/>
      <c r="J29" s="10"/>
      <c r="K29" s="79"/>
      <c r="L29" s="79"/>
      <c r="M29" s="1"/>
      <c r="N29" s="7"/>
      <c r="O29" s="7"/>
      <c r="P29" s="7"/>
      <c r="Q29"/>
      <c r="R29"/>
      <c r="S29"/>
      <c r="T29" s="56"/>
      <c r="U29" s="56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52" customFormat="1" ht="15" customHeight="1" x14ac:dyDescent="0.2">
      <c r="A30" s="7" t="s">
        <v>201</v>
      </c>
      <c r="B30" s="10">
        <v>44812</v>
      </c>
      <c r="C30" s="10">
        <v>44847</v>
      </c>
      <c r="D30" s="77">
        <v>2466353.2000000002</v>
      </c>
      <c r="E30" s="78">
        <v>2470753.41</v>
      </c>
      <c r="F30" s="79"/>
      <c r="G30" s="80"/>
      <c r="H30" s="7"/>
      <c r="I30" s="10"/>
      <c r="J30" s="10"/>
      <c r="K30" s="79"/>
      <c r="L30" s="79"/>
      <c r="M30" s="1"/>
      <c r="N30" s="7"/>
      <c r="O30" s="7"/>
      <c r="P30" s="7"/>
      <c r="Q30"/>
      <c r="R30"/>
      <c r="S30"/>
      <c r="T30" s="56"/>
      <c r="U30" s="56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s="52" customFormat="1" ht="15" customHeight="1" x14ac:dyDescent="0.2">
      <c r="A31" s="7" t="s">
        <v>202</v>
      </c>
      <c r="B31" s="10">
        <v>44812</v>
      </c>
      <c r="C31" s="10">
        <v>44847</v>
      </c>
      <c r="D31" s="77">
        <v>53718600.799999997</v>
      </c>
      <c r="E31" s="78">
        <v>53836865.369999997</v>
      </c>
      <c r="F31" s="79"/>
      <c r="G31" s="80"/>
      <c r="H31" s="7"/>
      <c r="I31" s="10"/>
      <c r="J31" s="10"/>
      <c r="K31" s="79"/>
      <c r="L31" s="79"/>
      <c r="M31" s="1"/>
      <c r="N31" s="7"/>
      <c r="O31" s="7"/>
      <c r="P31" s="7"/>
      <c r="Q31"/>
      <c r="R31"/>
      <c r="S31"/>
      <c r="T31" s="56"/>
      <c r="U31" s="56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s="52" customFormat="1" ht="15" customHeight="1" x14ac:dyDescent="0.2">
      <c r="A32" s="7" t="s">
        <v>203</v>
      </c>
      <c r="B32" s="10">
        <v>44820</v>
      </c>
      <c r="C32" s="10">
        <v>44847</v>
      </c>
      <c r="D32" s="77">
        <v>254561.4</v>
      </c>
      <c r="E32" s="78">
        <v>254951.36</v>
      </c>
      <c r="F32" s="79"/>
      <c r="G32" s="80"/>
      <c r="H32" s="7"/>
      <c r="I32" s="10"/>
      <c r="J32" s="10"/>
      <c r="K32" s="79"/>
      <c r="L32" s="79"/>
      <c r="M32" s="1"/>
      <c r="N32" s="7"/>
      <c r="O32" s="7"/>
      <c r="P32" s="7"/>
      <c r="Q32"/>
      <c r="R32"/>
      <c r="S32"/>
      <c r="T32" s="56"/>
      <c r="U32" s="56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s="52" customFormat="1" ht="15" customHeight="1" x14ac:dyDescent="0.2">
      <c r="A33" s="7" t="s">
        <v>204</v>
      </c>
      <c r="B33" s="10">
        <v>44812</v>
      </c>
      <c r="C33" s="10">
        <v>44847</v>
      </c>
      <c r="D33" s="77">
        <v>260953.4</v>
      </c>
      <c r="E33" s="78">
        <v>261525.08</v>
      </c>
      <c r="F33" s="79"/>
      <c r="G33" s="80"/>
      <c r="H33" s="7"/>
      <c r="I33" s="10"/>
      <c r="J33" s="10"/>
      <c r="K33" s="79"/>
      <c r="L33" s="79"/>
      <c r="M33" s="1"/>
      <c r="N33" s="7"/>
      <c r="O33" s="7"/>
      <c r="P33" s="7"/>
      <c r="Q33"/>
      <c r="R33"/>
      <c r="S33"/>
      <c r="T33" s="56"/>
      <c r="U33" s="56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s="52" customFormat="1" ht="15" customHeight="1" x14ac:dyDescent="0.2">
      <c r="A34" s="7" t="s">
        <v>205</v>
      </c>
      <c r="B34" s="10">
        <v>44812</v>
      </c>
      <c r="C34" s="10">
        <v>44847</v>
      </c>
      <c r="D34" s="77">
        <v>699120</v>
      </c>
      <c r="E34" s="78">
        <v>700737.04</v>
      </c>
      <c r="F34" s="79"/>
      <c r="G34" s="80"/>
      <c r="H34" s="7"/>
      <c r="I34" s="10"/>
      <c r="J34" s="10"/>
      <c r="K34" s="79"/>
      <c r="L34" s="79"/>
      <c r="M34" s="1"/>
      <c r="N34" s="7"/>
      <c r="O34" s="7"/>
      <c r="P34" s="7"/>
      <c r="Q34"/>
      <c r="R34"/>
      <c r="S34"/>
      <c r="T34" s="56"/>
      <c r="U34" s="56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s="52" customFormat="1" ht="15" customHeight="1" x14ac:dyDescent="0.2">
      <c r="A35" s="7" t="s">
        <v>206</v>
      </c>
      <c r="B35" s="10">
        <v>44812</v>
      </c>
      <c r="C35" s="10">
        <v>44847</v>
      </c>
      <c r="D35" s="77">
        <v>8163375.2000000002</v>
      </c>
      <c r="E35" s="78">
        <v>8181424.9800000004</v>
      </c>
      <c r="F35" s="79"/>
      <c r="G35" s="80"/>
      <c r="H35" s="7"/>
      <c r="I35" s="10"/>
      <c r="J35" s="10"/>
      <c r="K35" s="79"/>
      <c r="L35" s="79"/>
      <c r="M35" s="1"/>
      <c r="N35" s="7"/>
      <c r="O35" s="7"/>
      <c r="P35" s="7"/>
      <c r="Q35"/>
      <c r="R35"/>
      <c r="S35"/>
      <c r="T35" s="56"/>
      <c r="U35" s="56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s="52" customFormat="1" ht="15" customHeight="1" x14ac:dyDescent="0.2">
      <c r="A36" s="7" t="s">
        <v>207</v>
      </c>
      <c r="B36" s="10">
        <v>44812</v>
      </c>
      <c r="C36" s="10">
        <v>44847</v>
      </c>
      <c r="D36" s="77">
        <v>477322.6</v>
      </c>
      <c r="E36" s="78">
        <v>478426.63</v>
      </c>
      <c r="F36" s="79"/>
      <c r="G36" s="80"/>
      <c r="H36" s="7"/>
      <c r="I36" s="10"/>
      <c r="J36" s="10"/>
      <c r="K36" s="79"/>
      <c r="L36" s="79"/>
      <c r="M36" s="1"/>
      <c r="N36" s="7"/>
      <c r="O36" s="7"/>
      <c r="P36" s="7"/>
      <c r="Q36"/>
      <c r="R36"/>
      <c r="S36"/>
      <c r="T36" s="56"/>
      <c r="U36" s="5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s="52" customFormat="1" ht="15" customHeight="1" x14ac:dyDescent="0.2">
      <c r="A37" s="7" t="s">
        <v>208</v>
      </c>
      <c r="B37" s="10">
        <v>44812</v>
      </c>
      <c r="C37" s="10">
        <v>44847</v>
      </c>
      <c r="D37" s="77">
        <v>167310.6</v>
      </c>
      <c r="E37" s="78">
        <v>167643.91</v>
      </c>
      <c r="F37" s="79"/>
      <c r="G37" s="80"/>
      <c r="H37" s="7"/>
      <c r="I37" s="10"/>
      <c r="J37" s="10"/>
      <c r="K37" s="79"/>
      <c r="L37" s="79"/>
      <c r="M37" s="1"/>
      <c r="N37" s="7"/>
      <c r="O37" s="7"/>
      <c r="P37" s="7"/>
      <c r="Q37"/>
      <c r="R37"/>
      <c r="S37"/>
      <c r="T37" s="56"/>
      <c r="U37" s="56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s="52" customFormat="1" ht="15" customHeight="1" x14ac:dyDescent="0.2">
      <c r="A38" s="7" t="s">
        <v>209</v>
      </c>
      <c r="B38" s="10">
        <v>44812</v>
      </c>
      <c r="C38" s="10">
        <v>44847</v>
      </c>
      <c r="D38" s="77">
        <v>569880</v>
      </c>
      <c r="E38" s="78">
        <v>571239.49</v>
      </c>
      <c r="F38" s="79"/>
      <c r="G38" s="80"/>
      <c r="H38" s="7"/>
      <c r="I38" s="10"/>
      <c r="J38" s="10"/>
      <c r="K38" s="79"/>
      <c r="L38" s="79"/>
      <c r="M38" s="1"/>
      <c r="N38" s="7"/>
      <c r="O38" s="7"/>
      <c r="P38" s="7"/>
      <c r="Q38"/>
      <c r="R38"/>
      <c r="S38"/>
      <c r="T38" s="56"/>
      <c r="U38" s="56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s="52" customFormat="1" ht="15" customHeight="1" x14ac:dyDescent="0.2">
      <c r="A39" s="7" t="s">
        <v>210</v>
      </c>
      <c r="B39" s="10">
        <v>44812</v>
      </c>
      <c r="C39" s="10">
        <v>44847</v>
      </c>
      <c r="D39" s="77">
        <v>7543847.0099999998</v>
      </c>
      <c r="E39" s="78">
        <v>7558786.2699999996</v>
      </c>
      <c r="F39" s="79"/>
      <c r="G39" s="80"/>
      <c r="H39" s="7"/>
      <c r="I39" s="10"/>
      <c r="J39" s="10"/>
      <c r="K39" s="79"/>
      <c r="L39" s="79"/>
      <c r="M39" s="1"/>
      <c r="N39" s="7"/>
      <c r="O39" s="7"/>
      <c r="P39" s="7"/>
      <c r="Q39"/>
      <c r="R39"/>
      <c r="S39"/>
      <c r="T39" s="56"/>
      <c r="U39" s="56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s="52" customFormat="1" ht="15" customHeight="1" x14ac:dyDescent="0.2">
      <c r="A40" s="7" t="s">
        <v>211</v>
      </c>
      <c r="B40" s="10">
        <v>44812</v>
      </c>
      <c r="C40" s="10">
        <v>44847</v>
      </c>
      <c r="D40" s="77">
        <v>3046675.8</v>
      </c>
      <c r="E40" s="78">
        <v>3053072.64</v>
      </c>
      <c r="F40" s="79"/>
      <c r="G40" s="80"/>
      <c r="H40" s="7"/>
      <c r="I40" s="10"/>
      <c r="J40" s="10"/>
      <c r="K40" s="79"/>
      <c r="L40" s="79"/>
      <c r="M40" s="1"/>
      <c r="N40" s="7"/>
      <c r="O40" s="7"/>
      <c r="P40" s="7"/>
      <c r="Q40"/>
      <c r="R40"/>
      <c r="S40"/>
      <c r="T40" s="56"/>
      <c r="U40" s="56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s="52" customFormat="1" ht="15" customHeight="1" x14ac:dyDescent="0.2">
      <c r="A41" s="7" t="s">
        <v>212</v>
      </c>
      <c r="B41" s="10">
        <v>44812</v>
      </c>
      <c r="C41" s="10">
        <v>44847</v>
      </c>
      <c r="D41" s="77">
        <v>1117670.2</v>
      </c>
      <c r="E41" s="78">
        <v>1120020.4099999999</v>
      </c>
      <c r="F41" s="79"/>
      <c r="G41" s="80"/>
      <c r="H41" s="7"/>
      <c r="I41" s="10"/>
      <c r="J41" s="10"/>
      <c r="K41" s="79"/>
      <c r="L41" s="79"/>
      <c r="M41" s="1"/>
      <c r="N41" s="7"/>
      <c r="O41" s="7"/>
      <c r="P41" s="7"/>
      <c r="Q41"/>
      <c r="R41"/>
      <c r="S41"/>
      <c r="T41" s="56"/>
      <c r="U41" s="56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s="52" customFormat="1" ht="15" customHeight="1" x14ac:dyDescent="0.2">
      <c r="A42" s="7" t="s">
        <v>213</v>
      </c>
      <c r="B42" s="10">
        <v>44812</v>
      </c>
      <c r="C42" s="10">
        <v>44847</v>
      </c>
      <c r="D42" s="77">
        <v>1295708.2</v>
      </c>
      <c r="E42" s="78">
        <v>1298411.18</v>
      </c>
      <c r="F42" s="79"/>
      <c r="G42" s="80"/>
      <c r="H42" s="7"/>
      <c r="I42" s="10"/>
      <c r="J42" s="10"/>
      <c r="K42" s="79"/>
      <c r="L42" s="79"/>
      <c r="M42" s="1"/>
      <c r="N42" s="7"/>
      <c r="O42" s="7"/>
      <c r="P42" s="7"/>
      <c r="Q42"/>
      <c r="R42"/>
      <c r="S42"/>
      <c r="T42" s="56"/>
      <c r="U42" s="56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52" customFormat="1" ht="15" customHeight="1" x14ac:dyDescent="0.2">
      <c r="A43" s="7" t="s">
        <v>214</v>
      </c>
      <c r="B43" s="10">
        <v>44826</v>
      </c>
      <c r="C43" s="10">
        <v>44847</v>
      </c>
      <c r="D43" s="77">
        <v>5079240</v>
      </c>
      <c r="E43" s="78">
        <v>5083608.34</v>
      </c>
      <c r="F43" s="79"/>
      <c r="G43" s="80"/>
      <c r="H43" s="7"/>
      <c r="I43" s="10"/>
      <c r="J43" s="10"/>
      <c r="K43" s="79"/>
      <c r="L43" s="79"/>
      <c r="M43" s="1"/>
      <c r="N43" s="7"/>
      <c r="O43" s="7"/>
      <c r="P43" s="7"/>
      <c r="Q43"/>
      <c r="R43"/>
      <c r="S43"/>
      <c r="T43" s="56"/>
      <c r="U43" s="56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s="52" customFormat="1" ht="15" customHeight="1" x14ac:dyDescent="0.2">
      <c r="A44" s="7" t="s">
        <v>215</v>
      </c>
      <c r="B44" s="10">
        <v>44812</v>
      </c>
      <c r="C44" s="10">
        <v>44847</v>
      </c>
      <c r="D44" s="77">
        <v>5447520</v>
      </c>
      <c r="E44" s="78">
        <v>5460218.0999999996</v>
      </c>
      <c r="F44" s="79"/>
      <c r="G44" s="80"/>
      <c r="H44" s="7"/>
      <c r="I44" s="10"/>
      <c r="J44" s="10"/>
      <c r="K44" s="79"/>
      <c r="L44" s="79"/>
      <c r="M44" s="1"/>
      <c r="N44" s="7"/>
      <c r="O44" s="7"/>
      <c r="P44" s="7"/>
      <c r="Q44"/>
      <c r="R44"/>
      <c r="S44"/>
      <c r="T44" s="56"/>
      <c r="U44" s="56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s="52" customFormat="1" ht="15" customHeight="1" x14ac:dyDescent="0.2">
      <c r="A45" s="7" t="s">
        <v>216</v>
      </c>
      <c r="B45" s="10">
        <v>44812</v>
      </c>
      <c r="C45" s="10">
        <v>44847</v>
      </c>
      <c r="D45" s="77">
        <v>3414766.2</v>
      </c>
      <c r="E45" s="78">
        <v>3421725.39</v>
      </c>
      <c r="F45" s="79"/>
      <c r="G45" s="80"/>
      <c r="H45" s="7"/>
      <c r="I45" s="10"/>
      <c r="J45" s="10"/>
      <c r="K45" s="79"/>
      <c r="L45" s="79"/>
      <c r="M45" s="1"/>
      <c r="N45" s="7"/>
      <c r="O45" s="7"/>
      <c r="P45" s="7"/>
      <c r="Q45"/>
      <c r="R45"/>
      <c r="S45"/>
      <c r="T45" s="56"/>
      <c r="U45" s="56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52" customFormat="1" ht="15" customHeight="1" x14ac:dyDescent="0.2">
      <c r="A46" s="7" t="s">
        <v>217</v>
      </c>
      <c r="B46" s="10">
        <v>44812</v>
      </c>
      <c r="C46" s="10">
        <v>44847</v>
      </c>
      <c r="D46" s="77">
        <v>3638326.4</v>
      </c>
      <c r="E46" s="78">
        <v>3645419.12</v>
      </c>
      <c r="F46" s="79"/>
      <c r="G46" s="80"/>
      <c r="H46" s="7"/>
      <c r="I46" s="10"/>
      <c r="J46" s="10"/>
      <c r="K46" s="79"/>
      <c r="L46" s="79"/>
      <c r="M46" s="1"/>
      <c r="N46" s="7"/>
      <c r="O46" s="7"/>
      <c r="P46" s="7"/>
      <c r="Q46"/>
      <c r="R46"/>
      <c r="S46"/>
      <c r="T46" s="56"/>
      <c r="U46" s="5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52" customFormat="1" ht="15" customHeight="1" x14ac:dyDescent="0.2">
      <c r="A47" s="7" t="s">
        <v>218</v>
      </c>
      <c r="B47" s="10">
        <v>44812</v>
      </c>
      <c r="C47" s="10">
        <v>44847</v>
      </c>
      <c r="D47" s="77">
        <v>1508192.4</v>
      </c>
      <c r="E47" s="78">
        <v>1511132.54</v>
      </c>
      <c r="F47" s="79"/>
      <c r="G47" s="80"/>
      <c r="H47" s="7"/>
      <c r="I47" s="10"/>
      <c r="J47" s="10"/>
      <c r="K47" s="79"/>
      <c r="L47" s="79"/>
      <c r="M47" s="1"/>
      <c r="N47" s="7"/>
      <c r="O47" s="7"/>
      <c r="P47" s="7"/>
      <c r="Q47"/>
      <c r="R47"/>
      <c r="S47"/>
      <c r="T47" s="56"/>
      <c r="U47" s="56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s="52" customFormat="1" ht="15" customHeight="1" x14ac:dyDescent="0.2">
      <c r="A48" s="7" t="s">
        <v>219</v>
      </c>
      <c r="B48" s="10">
        <v>44831</v>
      </c>
      <c r="C48" s="81" t="s">
        <v>96</v>
      </c>
      <c r="D48" s="77">
        <v>1679764.51</v>
      </c>
      <c r="E48" s="78">
        <v>1680125.97</v>
      </c>
      <c r="F48" s="79"/>
      <c r="G48" s="80"/>
      <c r="H48" s="7"/>
      <c r="I48" s="10"/>
      <c r="J48" s="10"/>
      <c r="K48" s="79"/>
      <c r="L48" s="79"/>
      <c r="M48" s="1"/>
      <c r="N48" s="7"/>
      <c r="O48" s="7"/>
      <c r="P48" s="7"/>
      <c r="Q48"/>
      <c r="R48"/>
      <c r="S48"/>
      <c r="T48" s="56"/>
      <c r="U48" s="56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s="52" customFormat="1" ht="15" customHeight="1" x14ac:dyDescent="0.2">
      <c r="A49" s="7" t="s">
        <v>220</v>
      </c>
      <c r="B49" s="10">
        <v>44795</v>
      </c>
      <c r="C49" s="81" t="s">
        <v>96</v>
      </c>
      <c r="D49" s="77">
        <v>520162.25</v>
      </c>
      <c r="E49" s="78">
        <v>520792.98</v>
      </c>
      <c r="F49" s="79"/>
      <c r="G49" s="80"/>
      <c r="H49" s="7"/>
      <c r="I49" s="10"/>
      <c r="J49" s="10"/>
      <c r="K49" s="79"/>
      <c r="L49" s="79"/>
      <c r="M49" s="1"/>
      <c r="N49" s="7"/>
      <c r="O49" s="7"/>
      <c r="P49" s="7"/>
      <c r="Q49"/>
      <c r="R49"/>
      <c r="S49"/>
      <c r="T49" s="56"/>
      <c r="U49" s="56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s="52" customFormat="1" ht="15" customHeight="1" x14ac:dyDescent="0.2">
      <c r="A50" s="7" t="s">
        <v>221</v>
      </c>
      <c r="B50" s="10">
        <v>44812</v>
      </c>
      <c r="C50" s="10">
        <v>44847</v>
      </c>
      <c r="D50" s="77">
        <v>7029691.5700000003</v>
      </c>
      <c r="E50" s="78">
        <v>7043441.46</v>
      </c>
      <c r="F50" s="79"/>
      <c r="G50" s="80"/>
      <c r="H50" s="7"/>
      <c r="I50" s="10"/>
      <c r="J50" s="10"/>
      <c r="K50" s="79"/>
      <c r="L50" s="79"/>
      <c r="M50" s="1"/>
      <c r="N50" s="7"/>
      <c r="O50" s="7"/>
      <c r="P50" s="7"/>
      <c r="Q50"/>
      <c r="R50"/>
      <c r="S50"/>
      <c r="T50" s="56"/>
      <c r="U50" s="56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s="52" customFormat="1" ht="15" customHeight="1" x14ac:dyDescent="0.2">
      <c r="A51" s="7" t="s">
        <v>222</v>
      </c>
      <c r="B51" s="10">
        <v>44833</v>
      </c>
      <c r="C51" s="10">
        <v>44847</v>
      </c>
      <c r="D51" s="77">
        <v>65997.399999999994</v>
      </c>
      <c r="E51" s="78">
        <v>66004.77</v>
      </c>
      <c r="F51" s="79"/>
      <c r="G51" s="80"/>
      <c r="H51" s="7"/>
      <c r="I51" s="10"/>
      <c r="J51" s="10"/>
      <c r="K51" s="79"/>
      <c r="L51" s="79"/>
      <c r="M51" s="1"/>
      <c r="N51" s="7"/>
      <c r="O51" s="7"/>
      <c r="P51" s="7"/>
      <c r="Q51"/>
      <c r="R51"/>
      <c r="S51"/>
      <c r="T51" s="56"/>
      <c r="U51" s="56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s="52" customFormat="1" ht="15" customHeight="1" x14ac:dyDescent="0.2">
      <c r="A52" s="7" t="s">
        <v>223</v>
      </c>
      <c r="B52" s="10">
        <v>44833</v>
      </c>
      <c r="C52" s="10">
        <v>44847</v>
      </c>
      <c r="D52" s="77">
        <v>200389.2</v>
      </c>
      <c r="E52" s="78">
        <v>200411.58</v>
      </c>
      <c r="F52" s="79"/>
      <c r="G52" s="80"/>
      <c r="H52" s="7"/>
      <c r="I52" s="10"/>
      <c r="J52" s="10"/>
      <c r="K52" s="79"/>
      <c r="L52" s="79"/>
      <c r="M52" s="1"/>
      <c r="N52" s="7"/>
      <c r="O52" s="7"/>
      <c r="P52" s="7"/>
      <c r="Q52"/>
      <c r="R52"/>
      <c r="S52"/>
      <c r="T52" s="56"/>
      <c r="U52" s="56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s="52" customFormat="1" ht="15" customHeight="1" x14ac:dyDescent="0.2">
      <c r="A53" s="7" t="s">
        <v>224</v>
      </c>
      <c r="B53" s="10">
        <v>44833</v>
      </c>
      <c r="C53" s="10">
        <v>44847</v>
      </c>
      <c r="D53" s="77">
        <v>33558</v>
      </c>
      <c r="E53" s="78">
        <v>33561.75</v>
      </c>
      <c r="F53" s="79"/>
      <c r="G53" s="80"/>
      <c r="H53" s="7"/>
      <c r="I53" s="10"/>
      <c r="J53" s="10"/>
      <c r="K53" s="79"/>
      <c r="L53" s="79"/>
      <c r="M53" s="1"/>
      <c r="N53" s="7"/>
      <c r="O53" s="7"/>
      <c r="P53" s="7"/>
      <c r="Q53"/>
      <c r="R53"/>
      <c r="S53"/>
      <c r="T53" s="56"/>
      <c r="U53" s="56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52" customFormat="1" ht="15" customHeight="1" x14ac:dyDescent="0.2">
      <c r="A54" s="7" t="s">
        <v>225</v>
      </c>
      <c r="B54" s="10">
        <v>44833</v>
      </c>
      <c r="C54" s="10">
        <v>44847</v>
      </c>
      <c r="D54" s="77">
        <v>62481.8</v>
      </c>
      <c r="E54" s="78">
        <v>62488.78</v>
      </c>
      <c r="F54" s="79"/>
      <c r="G54" s="80"/>
      <c r="H54" s="7"/>
      <c r="I54" s="10"/>
      <c r="J54" s="10"/>
      <c r="K54" s="79"/>
      <c r="L54" s="79"/>
      <c r="M54" s="1"/>
      <c r="N54" s="7"/>
      <c r="O54" s="7"/>
      <c r="P54" s="7"/>
      <c r="Q54"/>
      <c r="R54"/>
      <c r="S54"/>
      <c r="T54" s="56"/>
      <c r="U54" s="56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s="52" customFormat="1" ht="15" customHeight="1" x14ac:dyDescent="0.2">
      <c r="A55" s="7" t="s">
        <v>226</v>
      </c>
      <c r="B55" s="10">
        <v>44833</v>
      </c>
      <c r="C55" s="10">
        <v>44847</v>
      </c>
      <c r="D55" s="77">
        <v>201667.6</v>
      </c>
      <c r="E55" s="78">
        <v>201690.12</v>
      </c>
      <c r="F55" s="79"/>
      <c r="G55" s="80"/>
      <c r="H55" s="7"/>
      <c r="I55" s="10"/>
      <c r="J55" s="10"/>
      <c r="K55" s="79"/>
      <c r="L55" s="79"/>
      <c r="M55" s="1"/>
      <c r="N55" s="7"/>
      <c r="O55" s="7"/>
      <c r="P55" s="7"/>
      <c r="Q55"/>
      <c r="R55"/>
      <c r="S55"/>
      <c r="T55" s="56"/>
      <c r="U55" s="56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s="52" customFormat="1" ht="15" customHeight="1" x14ac:dyDescent="0.2">
      <c r="A56" s="7" t="s">
        <v>104</v>
      </c>
      <c r="B56" s="10">
        <v>44834</v>
      </c>
      <c r="C56" s="10">
        <v>44834</v>
      </c>
      <c r="D56" s="77">
        <v>560520</v>
      </c>
      <c r="E56" s="78">
        <v>560520</v>
      </c>
      <c r="F56" s="79"/>
      <c r="G56" s="80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56"/>
      <c r="U56" s="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s="52" customFormat="1" ht="15" customHeight="1" x14ac:dyDescent="0.2">
      <c r="A57" s="7" t="s">
        <v>105</v>
      </c>
      <c r="B57" s="82">
        <v>44834</v>
      </c>
      <c r="C57" s="10">
        <v>44834</v>
      </c>
      <c r="D57" s="77">
        <v>11254969.24</v>
      </c>
      <c r="E57" s="77">
        <v>11254969.24</v>
      </c>
      <c r="F57" s="79"/>
      <c r="G57" s="23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s="52" customFormat="1" ht="15" customHeight="1" x14ac:dyDescent="0.2">
      <c r="A58" s="7"/>
      <c r="B58" s="7"/>
      <c r="C58" s="7"/>
      <c r="D58" s="7"/>
      <c r="E58" s="79"/>
      <c r="F58" s="79"/>
      <c r="G58" s="23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s="52" customFormat="1" ht="15" customHeight="1" x14ac:dyDescent="0.2">
      <c r="A59" s="7" t="str">
        <f>"MMF Unpaid Int Due to "&amp;MONTH($B$3)&amp;"/"&amp;DAY($B$3)</f>
        <v>MMF Unpaid Int Due to 9/30</v>
      </c>
      <c r="B59" s="7"/>
      <c r="C59" s="7" t="s">
        <v>106</v>
      </c>
      <c r="D59" s="83">
        <v>29529.200000000001</v>
      </c>
      <c r="E59" s="84">
        <v>29529.200000000001</v>
      </c>
      <c r="F59" s="79"/>
      <c r="G59" s="23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s="52" customFormat="1" ht="15" customHeight="1" x14ac:dyDescent="0.2">
      <c r="A60" s="7" t="str">
        <f>"MMF Unpaid Int Due to "&amp;MONTH($B$3)&amp;"/"&amp;DAY($B$3)</f>
        <v>MMF Unpaid Int Due to 9/30</v>
      </c>
      <c r="B60" s="7"/>
      <c r="C60" s="7" t="s">
        <v>107</v>
      </c>
      <c r="D60" s="83">
        <v>37.700000000000003</v>
      </c>
      <c r="E60" s="84">
        <v>37.700000000000003</v>
      </c>
      <c r="F60" s="79"/>
      <c r="G60" s="23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s="52" customFormat="1" ht="15" customHeight="1" x14ac:dyDescent="0.2">
      <c r="A61" s="7" t="s">
        <v>108</v>
      </c>
      <c r="B61" s="7"/>
      <c r="C61" s="7" t="s">
        <v>108</v>
      </c>
      <c r="D61" s="83">
        <v>0</v>
      </c>
      <c r="E61" s="84">
        <v>0</v>
      </c>
      <c r="F61" s="79"/>
      <c r="G61" s="23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s="52" customFormat="1" ht="15" customHeight="1" x14ac:dyDescent="0.2">
      <c r="A62" s="7" t="str">
        <f>"MMF Unpaid Int Due to "&amp;MONTH($B$3)&amp;"/"&amp;DAY($B$3)</f>
        <v>MMF Unpaid Int Due to 9/30</v>
      </c>
      <c r="B62" s="7"/>
      <c r="C62" s="7" t="s">
        <v>109</v>
      </c>
      <c r="D62" s="83">
        <v>4910.8100000000004</v>
      </c>
      <c r="E62" s="84">
        <v>4910.8100000000004</v>
      </c>
      <c r="F62" s="79"/>
      <c r="G62" s="23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s="52" customFormat="1" ht="15" customHeight="1" x14ac:dyDescent="0.2">
      <c r="A63" s="13" t="str">
        <f>"MMF Unpaid Int Due to "&amp;MONTH($B$3)&amp;"/"&amp;DAY($B$3)</f>
        <v>MMF Unpaid Int Due to 9/30</v>
      </c>
      <c r="B63" s="13"/>
      <c r="C63" s="13" t="s">
        <v>110</v>
      </c>
      <c r="D63" s="85">
        <v>8.92</v>
      </c>
      <c r="E63" s="86">
        <v>8.92</v>
      </c>
      <c r="F63" s="79"/>
      <c r="G63" s="23"/>
      <c r="H63" s="13"/>
      <c r="I63" s="7"/>
      <c r="J63" s="7"/>
      <c r="K63" s="7"/>
      <c r="L63" s="87"/>
      <c r="M63" s="7"/>
      <c r="N63" s="7"/>
      <c r="O63" s="7"/>
      <c r="P63" s="7"/>
      <c r="Q63" s="7"/>
      <c r="R63" s="7"/>
      <c r="S63" s="25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s="52" customFormat="1" ht="15" customHeight="1" x14ac:dyDescent="0.2">
      <c r="A64" s="9" t="s">
        <v>111</v>
      </c>
      <c r="B64" s="9"/>
      <c r="C64" s="9"/>
      <c r="D64" s="9"/>
      <c r="E64" s="88">
        <f>SUM(E10:E63)</f>
        <v>226924337.97</v>
      </c>
      <c r="F64" s="88"/>
      <c r="G64" s="89"/>
      <c r="H64" s="9"/>
      <c r="I64" s="9"/>
      <c r="J64" s="9"/>
      <c r="K64" s="9"/>
      <c r="L64" s="88"/>
      <c r="M64" s="9"/>
      <c r="N64" s="9"/>
      <c r="O64" s="7"/>
      <c r="P64" s="7"/>
      <c r="Q64" s="7"/>
      <c r="R64" s="7"/>
      <c r="S64" s="25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s="52" customFormat="1" ht="15" customHeight="1" x14ac:dyDescent="0.2">
      <c r="A65" s="9"/>
      <c r="B65" s="9"/>
      <c r="C65" s="9"/>
      <c r="D65" s="9"/>
      <c r="E65" s="88"/>
      <c r="F65" s="88"/>
      <c r="G65" s="89"/>
      <c r="H65" s="9"/>
      <c r="I65" s="9"/>
      <c r="J65" s="9"/>
      <c r="K65" s="9"/>
      <c r="L65" s="88"/>
      <c r="M65" s="9"/>
      <c r="N65" s="9"/>
      <c r="O65" s="7"/>
      <c r="P65" s="7"/>
      <c r="Q65" s="7"/>
      <c r="R65" s="7"/>
      <c r="S65" s="2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s="52" customFormat="1" ht="15" customHeight="1" x14ac:dyDescent="0.2">
      <c r="A66" s="9"/>
      <c r="B66" s="147" t="s">
        <v>112</v>
      </c>
      <c r="C66" s="148"/>
      <c r="D66" s="148"/>
      <c r="E66" s="149"/>
      <c r="F66" s="88"/>
      <c r="G66" s="89"/>
      <c r="H66" s="9"/>
      <c r="I66" s="9"/>
      <c r="J66" s="9"/>
      <c r="K66" s="9"/>
      <c r="L66" s="88"/>
      <c r="M66" s="9"/>
      <c r="N66" s="9"/>
      <c r="O66" s="7"/>
      <c r="P66" s="7"/>
      <c r="Q66" s="7"/>
      <c r="R66" s="7"/>
      <c r="S66" s="25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s="52" customFormat="1" ht="15" customHeight="1" x14ac:dyDescent="0.2">
      <c r="A67" s="15" t="s">
        <v>1</v>
      </c>
      <c r="B67" s="15" t="s">
        <v>2</v>
      </c>
      <c r="C67" s="15" t="s">
        <v>3</v>
      </c>
      <c r="D67" s="15" t="s">
        <v>12</v>
      </c>
      <c r="E67" s="15" t="s">
        <v>113</v>
      </c>
      <c r="F67" s="1"/>
      <c r="G67" s="23"/>
      <c r="H67" s="1"/>
      <c r="I67" s="1"/>
      <c r="J67" s="1"/>
      <c r="K67" s="1"/>
      <c r="L67" s="1"/>
      <c r="M67" s="7"/>
      <c r="N67" s="7"/>
      <c r="O67" s="7"/>
      <c r="P67" s="7"/>
      <c r="Q67" s="7"/>
      <c r="R67" s="7"/>
      <c r="S67" s="25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s="52" customFormat="1" ht="15" customHeight="1" x14ac:dyDescent="0.2">
      <c r="A68" s="7" t="s">
        <v>114</v>
      </c>
      <c r="B68" s="1"/>
      <c r="C68" s="10">
        <f>$B$3</f>
        <v>44834</v>
      </c>
      <c r="D68" s="77">
        <v>0</v>
      </c>
      <c r="E68" s="77">
        <v>0</v>
      </c>
      <c r="F68" s="1"/>
      <c r="G68" s="23"/>
      <c r="H68" s="31"/>
      <c r="I68" s="1"/>
      <c r="J68" s="1"/>
      <c r="K68" s="1"/>
      <c r="L68" s="1"/>
      <c r="M68" s="7"/>
      <c r="N68" s="7"/>
      <c r="O68" s="7"/>
      <c r="P68" s="7"/>
      <c r="Q68" s="7"/>
      <c r="R68" s="7"/>
      <c r="S68" s="25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s="52" customFormat="1" ht="15" customHeight="1" x14ac:dyDescent="0.2">
      <c r="A69" s="7" t="s">
        <v>115</v>
      </c>
      <c r="B69" s="1"/>
      <c r="C69" s="10">
        <f>$B$3</f>
        <v>44834</v>
      </c>
      <c r="D69" s="77">
        <v>29677.57</v>
      </c>
      <c r="E69" s="77">
        <v>29677.57</v>
      </c>
      <c r="F69" s="1"/>
      <c r="G69" s="23"/>
      <c r="H69" s="31"/>
      <c r="I69" s="1"/>
      <c r="J69" s="1"/>
      <c r="K69" s="1"/>
      <c r="L69" s="1"/>
      <c r="M69" s="7"/>
      <c r="N69" s="7"/>
      <c r="O69" s="7"/>
      <c r="P69" s="7"/>
      <c r="Q69" s="7"/>
      <c r="R69" s="7"/>
      <c r="S69" s="25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s="52" customFormat="1" ht="15" customHeight="1" x14ac:dyDescent="0.2">
      <c r="A70" s="7" t="s">
        <v>116</v>
      </c>
      <c r="B70" s="1"/>
      <c r="C70" s="10">
        <f>$B$3</f>
        <v>44834</v>
      </c>
      <c r="D70" s="77">
        <v>0</v>
      </c>
      <c r="E70" s="77">
        <v>0</v>
      </c>
      <c r="F70" s="1"/>
      <c r="G70" s="23"/>
      <c r="H70" s="31"/>
      <c r="I70" s="1"/>
      <c r="J70" s="1"/>
      <c r="K70" s="1"/>
      <c r="L70" s="1"/>
      <c r="M70" s="7"/>
      <c r="N70" s="7"/>
      <c r="O70" s="7"/>
      <c r="P70" s="7"/>
      <c r="Q70" s="7"/>
      <c r="R70" s="7"/>
      <c r="S70" s="25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s="52" customFormat="1" ht="15" customHeight="1" x14ac:dyDescent="0.2">
      <c r="A71" s="7" t="s">
        <v>117</v>
      </c>
      <c r="B71" s="1"/>
      <c r="C71" s="10">
        <f>$B$3</f>
        <v>44834</v>
      </c>
      <c r="D71" s="77">
        <v>2.5274790755247523E-3</v>
      </c>
      <c r="E71" s="77">
        <v>2.5274790755247523E-3</v>
      </c>
      <c r="F71" s="1"/>
      <c r="G71" s="23"/>
      <c r="H71" s="31"/>
      <c r="I71" s="1"/>
      <c r="J71" s="1"/>
      <c r="K71" s="1"/>
      <c r="L71" s="1"/>
      <c r="M71" s="7"/>
      <c r="N71" s="7"/>
      <c r="O71" s="7"/>
      <c r="P71" s="7"/>
      <c r="Q71" s="7"/>
      <c r="R71" s="7"/>
      <c r="S71" s="25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s="52" customFormat="1" ht="15" customHeight="1" x14ac:dyDescent="0.2">
      <c r="A72" s="7" t="s">
        <v>118</v>
      </c>
      <c r="B72" s="1"/>
      <c r="C72" s="10">
        <f>$B$3</f>
        <v>44834</v>
      </c>
      <c r="D72" s="77">
        <v>3754065.6900000004</v>
      </c>
      <c r="E72" s="77">
        <v>3754065.6900000004</v>
      </c>
      <c r="F72" s="1"/>
      <c r="G72" s="23"/>
      <c r="H72" s="31"/>
      <c r="I72" s="1"/>
      <c r="J72" s="1"/>
      <c r="K72" s="1"/>
      <c r="L72" s="1"/>
      <c r="M72" s="7"/>
      <c r="N72" s="7"/>
      <c r="O72" s="7"/>
      <c r="P72" s="7"/>
      <c r="Q72" s="7"/>
      <c r="R72" s="7"/>
      <c r="S72" s="25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s="52" customFormat="1" ht="15" customHeight="1" x14ac:dyDescent="0.2">
      <c r="A73" s="9" t="s">
        <v>13</v>
      </c>
      <c r="B73" s="9"/>
      <c r="C73" s="9"/>
      <c r="D73" s="9"/>
      <c r="E73" s="88">
        <f>SUM(E68:E72)</f>
        <v>3783743.2625274793</v>
      </c>
      <c r="F73" s="79"/>
      <c r="G73" s="23"/>
      <c r="H73" s="7"/>
      <c r="I73" s="7"/>
      <c r="J73" s="7"/>
      <c r="K73" s="7"/>
      <c r="L73" s="90"/>
      <c r="M73" s="7"/>
      <c r="N73" s="7"/>
      <c r="O73" s="7"/>
      <c r="P73" s="7"/>
      <c r="Q73" s="7"/>
      <c r="R73" s="7"/>
      <c r="S73" s="7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s="52" customFormat="1" ht="15" customHeight="1" thickBot="1" x14ac:dyDescent="0.25">
      <c r="A74" s="9"/>
      <c r="B74" s="9"/>
      <c r="C74" s="9"/>
      <c r="D74" s="9"/>
      <c r="E74" s="88"/>
      <c r="F74" s="79"/>
      <c r="G74" s="23"/>
      <c r="H74" s="7"/>
      <c r="I74" s="7"/>
      <c r="J74" s="7"/>
      <c r="K74" s="7"/>
      <c r="L74" s="90"/>
      <c r="M74" s="7"/>
      <c r="N74" s="7"/>
      <c r="O74" s="7"/>
      <c r="P74" s="7"/>
      <c r="Q74" s="7"/>
      <c r="R74" s="7"/>
      <c r="S74" s="7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s="52" customFormat="1" ht="15" customHeight="1" thickBot="1" x14ac:dyDescent="0.25">
      <c r="A75" s="9" t="s">
        <v>119</v>
      </c>
      <c r="B75" s="9"/>
      <c r="C75" s="9"/>
      <c r="D75" s="9"/>
      <c r="E75" s="91">
        <f>E64+E73</f>
        <v>230708081.23252746</v>
      </c>
      <c r="F75" s="79"/>
      <c r="G75" s="23"/>
      <c r="H75" s="9"/>
      <c r="I75" s="9"/>
      <c r="J75" s="9"/>
      <c r="K75" s="9"/>
      <c r="L75" s="91"/>
      <c r="M75" s="7"/>
      <c r="N75" s="7"/>
      <c r="O75" s="7"/>
      <c r="P75" s="7"/>
      <c r="Q75" s="7"/>
      <c r="R75" s="7"/>
      <c r="S75" s="7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s="52" customFormat="1" ht="15" customHeight="1" thickBot="1" x14ac:dyDescent="0.25">
      <c r="A76" s="26"/>
      <c r="B76" s="26"/>
      <c r="C76" s="26"/>
      <c r="D76" s="26"/>
      <c r="E76" s="92"/>
      <c r="F76" s="93"/>
      <c r="G76" s="29"/>
      <c r="H76" s="30"/>
      <c r="I76" s="30"/>
      <c r="J76" s="30"/>
      <c r="K76" s="30"/>
      <c r="L76" s="94"/>
      <c r="M76" s="30"/>
      <c r="N76" s="30"/>
      <c r="O76" s="30"/>
      <c r="P76" s="30"/>
      <c r="Q76" s="30"/>
      <c r="R76" s="30"/>
      <c r="S76" s="30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s="52" customFormat="1" ht="15" customHeight="1" thickTop="1" x14ac:dyDescent="0.2">
      <c r="A77" s="9"/>
      <c r="B77" s="9"/>
      <c r="C77" s="9"/>
      <c r="D77" s="9"/>
      <c r="E77" s="95"/>
      <c r="F77" s="79"/>
      <c r="G77" s="23"/>
      <c r="H77" s="7"/>
      <c r="I77" s="7"/>
      <c r="J77" s="7"/>
      <c r="K77" s="7"/>
      <c r="L77" s="90"/>
      <c r="M77" s="7"/>
      <c r="N77" s="7"/>
      <c r="O77" s="7"/>
      <c r="P77" s="7"/>
      <c r="Q77" s="7"/>
      <c r="R77" s="7"/>
      <c r="S77" s="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s="52" customFormat="1" ht="15" customHeight="1" x14ac:dyDescent="0.2">
      <c r="A78" s="16" t="s">
        <v>6</v>
      </c>
      <c r="B78" s="9"/>
      <c r="C78" s="9"/>
      <c r="D78" s="9"/>
      <c r="E78" s="95"/>
      <c r="F78" s="79"/>
      <c r="G78" s="23"/>
      <c r="H78" s="16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s="52" customFormat="1" ht="15" customHeight="1" x14ac:dyDescent="0.2">
      <c r="A79" s="9"/>
      <c r="B79" s="9"/>
      <c r="C79" s="9"/>
      <c r="D79" s="9"/>
      <c r="E79" s="95"/>
      <c r="F79" s="79"/>
      <c r="G79" s="23"/>
      <c r="H79" s="9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s="52" customFormat="1" ht="15" customHeight="1" x14ac:dyDescent="0.2">
      <c r="A80" s="15" t="str">
        <f>"Accruals since "&amp;MONTH(B5)&amp;"/"&amp;DAY(B5)</f>
        <v>Accruals since 9/30</v>
      </c>
      <c r="B80" s="13" t="s">
        <v>120</v>
      </c>
      <c r="C80" s="15"/>
      <c r="D80" s="15"/>
      <c r="E80" s="15" t="s">
        <v>12</v>
      </c>
      <c r="F80" s="79"/>
      <c r="G80" s="23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s="52" customFormat="1" ht="15" customHeight="1" x14ac:dyDescent="0.2">
      <c r="A81" s="7" t="s">
        <v>11</v>
      </c>
      <c r="B81" s="96">
        <v>2180.84</v>
      </c>
      <c r="C81" s="9"/>
      <c r="D81" s="9"/>
      <c r="E81" s="79">
        <f>+B81*($B$3-$B$5)</f>
        <v>0</v>
      </c>
      <c r="F81" s="79"/>
      <c r="G81" s="23"/>
      <c r="H81" s="7"/>
      <c r="I81" s="7"/>
      <c r="J81" s="1"/>
      <c r="K81" s="7"/>
      <c r="L81" s="97"/>
      <c r="M81" s="7"/>
      <c r="N81" s="7"/>
      <c r="O81" s="7"/>
      <c r="P81" s="7"/>
      <c r="Q81" s="7"/>
      <c r="R81" s="7"/>
      <c r="S81" s="7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s="52" customFormat="1" ht="15" customHeight="1" x14ac:dyDescent="0.2">
      <c r="A82" s="7" t="s">
        <v>37</v>
      </c>
      <c r="B82" s="96">
        <v>0</v>
      </c>
      <c r="C82" s="9"/>
      <c r="D82" s="9"/>
      <c r="E82" s="79">
        <f t="shared" ref="E82:E88" si="0">+B82*($B$3-$B$5)</f>
        <v>0</v>
      </c>
      <c r="F82" s="79"/>
      <c r="G82" s="23"/>
      <c r="H82" s="7"/>
      <c r="I82" s="7"/>
      <c r="J82" s="1"/>
      <c r="K82" s="7"/>
      <c r="L82" s="97"/>
      <c r="M82" s="7"/>
      <c r="N82" s="7"/>
      <c r="O82" s="7"/>
      <c r="P82" s="7"/>
      <c r="Q82" s="7"/>
      <c r="R82" s="7"/>
      <c r="S82" s="7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s="52" customFormat="1" ht="15" customHeight="1" x14ac:dyDescent="0.2">
      <c r="A83" s="7" t="s">
        <v>38</v>
      </c>
      <c r="B83" s="96">
        <v>0</v>
      </c>
      <c r="C83" s="9"/>
      <c r="D83" s="9"/>
      <c r="E83" s="98">
        <f>+B83</f>
        <v>0</v>
      </c>
      <c r="F83" s="79"/>
      <c r="G83" s="23"/>
      <c r="H83" s="7"/>
      <c r="I83" s="7"/>
      <c r="J83" s="1"/>
      <c r="K83" s="7"/>
      <c r="L83" s="97"/>
      <c r="M83" s="7"/>
      <c r="N83" s="7"/>
      <c r="O83" s="7"/>
      <c r="P83" s="7"/>
      <c r="Q83" s="7"/>
      <c r="R83" s="7"/>
      <c r="S83" s="7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s="52" customFormat="1" ht="15" customHeight="1" x14ac:dyDescent="0.2">
      <c r="A84" s="7" t="s">
        <v>7</v>
      </c>
      <c r="B84" s="99">
        <v>188.08</v>
      </c>
      <c r="C84" s="9"/>
      <c r="D84" s="9"/>
      <c r="E84" s="79">
        <f t="shared" si="0"/>
        <v>0</v>
      </c>
      <c r="F84" s="79"/>
      <c r="G84" s="23"/>
      <c r="H84" s="7"/>
      <c r="I84" s="90"/>
      <c r="J84" s="31"/>
      <c r="K84" s="97"/>
      <c r="L84" s="100"/>
      <c r="M84" s="101"/>
      <c r="N84" s="7"/>
      <c r="O84" s="7"/>
      <c r="P84" s="7"/>
      <c r="Q84" s="7"/>
      <c r="R84" s="7"/>
      <c r="S84" s="7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s="52" customFormat="1" ht="15" customHeight="1" x14ac:dyDescent="0.2">
      <c r="A85" s="7" t="s">
        <v>9</v>
      </c>
      <c r="B85" s="99">
        <v>57.49</v>
      </c>
      <c r="C85" s="9"/>
      <c r="D85" s="9"/>
      <c r="E85" s="79">
        <f t="shared" si="0"/>
        <v>0</v>
      </c>
      <c r="F85" s="79"/>
      <c r="G85" s="23"/>
      <c r="H85" s="7"/>
      <c r="I85" s="90"/>
      <c r="J85" s="31"/>
      <c r="K85" s="97"/>
      <c r="L85" s="97"/>
      <c r="M85" s="102"/>
      <c r="N85" s="7"/>
      <c r="O85" s="7"/>
      <c r="P85" s="7"/>
      <c r="Q85" s="7"/>
      <c r="R85" s="7"/>
      <c r="S85" s="7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s="52" customFormat="1" ht="15" customHeight="1" x14ac:dyDescent="0.2">
      <c r="A86" s="7" t="s">
        <v>8</v>
      </c>
      <c r="B86" s="99">
        <v>39.17</v>
      </c>
      <c r="C86" s="9"/>
      <c r="D86" s="9"/>
      <c r="E86" s="79">
        <f t="shared" si="0"/>
        <v>0</v>
      </c>
      <c r="F86" s="79"/>
      <c r="G86" s="23"/>
      <c r="H86" s="7"/>
      <c r="I86" s="90"/>
      <c r="J86" s="31"/>
      <c r="K86" s="97"/>
      <c r="L86" s="97"/>
      <c r="M86" s="102"/>
      <c r="N86" s="7"/>
      <c r="O86" s="7"/>
      <c r="P86" s="7"/>
      <c r="Q86" s="7"/>
      <c r="R86" s="7"/>
      <c r="S86" s="7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s="52" customFormat="1" ht="15" customHeight="1" x14ac:dyDescent="0.2">
      <c r="A87" s="7" t="s">
        <v>10</v>
      </c>
      <c r="B87" s="99">
        <v>2.33</v>
      </c>
      <c r="C87" s="9"/>
      <c r="D87" s="9"/>
      <c r="E87" s="79">
        <f t="shared" si="0"/>
        <v>0</v>
      </c>
      <c r="F87" s="79"/>
      <c r="G87" s="23"/>
      <c r="H87" s="7"/>
      <c r="I87" s="90"/>
      <c r="J87" s="31"/>
      <c r="K87" s="97"/>
      <c r="L87" s="97"/>
      <c r="M87" s="103"/>
      <c r="N87" s="7"/>
      <c r="O87" s="7"/>
      <c r="P87" s="7"/>
      <c r="Q87" s="7"/>
      <c r="R87" s="7"/>
      <c r="S87" s="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s="52" customFormat="1" ht="15" customHeight="1" x14ac:dyDescent="0.2">
      <c r="A88" s="7" t="s">
        <v>121</v>
      </c>
      <c r="B88" s="99">
        <v>2.62</v>
      </c>
      <c r="C88" s="9"/>
      <c r="D88" s="9"/>
      <c r="E88" s="79">
        <f t="shared" si="0"/>
        <v>0</v>
      </c>
      <c r="F88" s="79"/>
      <c r="G88" s="23"/>
      <c r="H88" s="7"/>
      <c r="I88" s="90"/>
      <c r="J88" s="31"/>
      <c r="K88" s="97"/>
      <c r="L88" s="97"/>
      <c r="M88" s="103"/>
      <c r="N88" s="7"/>
      <c r="O88" s="7"/>
      <c r="P88" s="7"/>
      <c r="Q88" s="7"/>
      <c r="R88" s="7"/>
      <c r="S88" s="7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s="52" customFormat="1" ht="15" customHeight="1" x14ac:dyDescent="0.2">
      <c r="A89" s="104" t="str">
        <f>"TOTAL Liabilities Accrued since "&amp;MONTH(B5)&amp;"/"&amp;DAY(B5)</f>
        <v>TOTAL Liabilities Accrued since 9/30</v>
      </c>
      <c r="B89" s="105"/>
      <c r="C89" s="105"/>
      <c r="D89" s="105"/>
      <c r="E89" s="106">
        <f>SUM(E81:E88)</f>
        <v>0</v>
      </c>
      <c r="F89" s="79"/>
      <c r="G89" s="23"/>
      <c r="H89" s="7"/>
      <c r="I89" s="7"/>
      <c r="J89" s="31"/>
      <c r="K89" s="7"/>
      <c r="L89" s="97"/>
      <c r="M89" s="101"/>
      <c r="N89" s="7"/>
      <c r="O89" s="7"/>
      <c r="P89" s="7"/>
      <c r="Q89" s="7"/>
      <c r="R89" s="1"/>
      <c r="S89" s="7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s="52" customFormat="1" ht="15" customHeight="1" x14ac:dyDescent="0.2">
      <c r="A90" s="7"/>
      <c r="B90" s="7"/>
      <c r="C90" s="7"/>
      <c r="D90" s="7"/>
      <c r="E90" s="79"/>
      <c r="F90" s="79"/>
      <c r="G90" s="23"/>
      <c r="H90" s="7"/>
      <c r="I90" s="7"/>
      <c r="J90" s="7"/>
      <c r="K90" s="7"/>
      <c r="L90" s="101"/>
      <c r="M90" s="7"/>
      <c r="N90" s="7"/>
      <c r="O90" s="7"/>
      <c r="P90" s="7"/>
      <c r="Q90" s="7"/>
      <c r="R90" s="1"/>
      <c r="S90" s="7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s="52" customFormat="1" ht="15" customHeight="1" x14ac:dyDescent="0.2">
      <c r="A91" s="107" t="s">
        <v>122</v>
      </c>
      <c r="B91" s="13"/>
      <c r="C91" s="13"/>
      <c r="D91" s="13"/>
      <c r="E91" s="108" t="s">
        <v>123</v>
      </c>
      <c r="F91" s="79"/>
      <c r="G91" s="23"/>
      <c r="H91" s="7"/>
      <c r="I91" s="90"/>
      <c r="J91" s="7"/>
      <c r="K91" s="7"/>
      <c r="L91" s="7"/>
      <c r="M91" s="7"/>
      <c r="N91" s="7"/>
      <c r="O91" s="7"/>
      <c r="P91" s="7"/>
      <c r="Q91" s="7"/>
      <c r="R91" s="1"/>
      <c r="S91" s="7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s="52" customFormat="1" ht="15" customHeight="1" x14ac:dyDescent="0.2">
      <c r="A92" s="7" t="s">
        <v>11</v>
      </c>
      <c r="B92" s="109">
        <v>0</v>
      </c>
      <c r="C92" s="7"/>
      <c r="D92" s="7"/>
      <c r="E92" s="110">
        <v>47978.48</v>
      </c>
      <c r="F92" s="79"/>
      <c r="G92" s="23"/>
      <c r="H92" s="1"/>
      <c r="I92" s="7"/>
      <c r="J92" s="7"/>
      <c r="K92" s="111"/>
      <c r="L92" s="1"/>
      <c r="M92" s="7"/>
      <c r="N92" s="7"/>
      <c r="O92" s="7"/>
      <c r="P92" s="7"/>
      <c r="Q92" s="7"/>
      <c r="R92" s="1"/>
      <c r="S92" s="7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s="52" customFormat="1" ht="15" customHeight="1" x14ac:dyDescent="0.2">
      <c r="A93" s="7" t="s">
        <v>37</v>
      </c>
      <c r="B93" s="109">
        <v>0</v>
      </c>
      <c r="C93" s="7"/>
      <c r="D93" s="7"/>
      <c r="E93" s="110">
        <v>-18300.919999999998</v>
      </c>
      <c r="F93" s="79"/>
      <c r="G93" s="23"/>
      <c r="H93" s="1"/>
      <c r="I93" s="7"/>
      <c r="J93" s="7"/>
      <c r="K93" s="111"/>
      <c r="L93" s="1"/>
      <c r="M93" s="7"/>
      <c r="N93" s="7"/>
      <c r="O93" s="7"/>
      <c r="P93" s="7"/>
      <c r="Q93" s="7"/>
      <c r="R93" s="1"/>
      <c r="S93" s="7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s="52" customFormat="1" ht="15" customHeight="1" x14ac:dyDescent="0.2">
      <c r="A94" s="7" t="s">
        <v>38</v>
      </c>
      <c r="B94" s="109">
        <v>0</v>
      </c>
      <c r="C94" s="7"/>
      <c r="D94" s="7"/>
      <c r="E94" s="110">
        <v>0</v>
      </c>
      <c r="F94" s="79"/>
      <c r="G94" s="23"/>
      <c r="H94" s="1"/>
      <c r="I94" s="7"/>
      <c r="J94" s="7"/>
      <c r="K94" s="111"/>
      <c r="L94" s="1"/>
      <c r="M94" s="7"/>
      <c r="N94" s="7"/>
      <c r="O94" s="7"/>
      <c r="P94" s="7"/>
      <c r="Q94" s="7"/>
      <c r="R94" s="1"/>
      <c r="S94" s="7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s="52" customFormat="1" ht="15" customHeight="1" x14ac:dyDescent="0.2">
      <c r="A95" s="7" t="s">
        <v>7</v>
      </c>
      <c r="B95" s="112">
        <v>0</v>
      </c>
      <c r="C95" s="7"/>
      <c r="D95" s="7"/>
      <c r="E95" s="110">
        <v>0</v>
      </c>
      <c r="F95" s="79"/>
      <c r="G95" s="23"/>
      <c r="H95" s="113"/>
      <c r="I95" s="90"/>
      <c r="J95" s="7"/>
      <c r="K95" s="111"/>
      <c r="L95" s="1"/>
      <c r="M95" s="7"/>
      <c r="N95" s="7"/>
      <c r="O95" s="7"/>
      <c r="P95" s="7"/>
      <c r="Q95" s="7"/>
      <c r="R95" s="1"/>
      <c r="S95" s="7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s="52" customFormat="1" ht="15" customHeight="1" x14ac:dyDescent="0.2">
      <c r="A96" s="7" t="s">
        <v>9</v>
      </c>
      <c r="B96" s="112">
        <v>0</v>
      </c>
      <c r="C96" s="7"/>
      <c r="D96" s="7"/>
      <c r="E96" s="110">
        <v>0</v>
      </c>
      <c r="F96" s="79"/>
      <c r="G96" s="23"/>
      <c r="H96" s="1"/>
      <c r="I96" s="90"/>
      <c r="J96" s="7"/>
      <c r="K96" s="111"/>
      <c r="L96" s="1"/>
      <c r="M96" s="7"/>
      <c r="N96" s="7"/>
      <c r="O96" s="7"/>
      <c r="P96" s="7"/>
      <c r="Q96" s="7"/>
      <c r="R96" s="1"/>
      <c r="S96" s="7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39" s="52" customFormat="1" ht="15" customHeight="1" x14ac:dyDescent="0.2">
      <c r="A97" s="7" t="s">
        <v>8</v>
      </c>
      <c r="B97" s="112">
        <v>0</v>
      </c>
      <c r="C97" s="7"/>
      <c r="D97" s="7"/>
      <c r="E97" s="110">
        <v>0</v>
      </c>
      <c r="F97" s="79"/>
      <c r="G97" s="23"/>
      <c r="H97" s="7"/>
      <c r="I97" s="90"/>
      <c r="J97" s="7"/>
      <c r="K97" s="111"/>
      <c r="L97" s="1"/>
      <c r="M97" s="7"/>
      <c r="N97" s="7"/>
      <c r="O97" s="7"/>
      <c r="P97" s="7"/>
      <c r="Q97" s="7"/>
      <c r="R97" s="1"/>
      <c r="S97" s="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  <row r="98" spans="1:39" s="52" customFormat="1" ht="15" customHeight="1" x14ac:dyDescent="0.2">
      <c r="A98" s="7" t="s">
        <v>10</v>
      </c>
      <c r="B98" s="112">
        <v>0</v>
      </c>
      <c r="C98" s="7"/>
      <c r="D98" s="7"/>
      <c r="E98" s="110">
        <v>0</v>
      </c>
      <c r="F98" s="79"/>
      <c r="G98" s="23"/>
      <c r="H98" s="1"/>
      <c r="I98" s="90"/>
      <c r="J98" s="7"/>
      <c r="K98" s="111"/>
      <c r="L98" s="7"/>
      <c r="M98" s="7"/>
      <c r="N98" s="7"/>
      <c r="O98" s="7"/>
      <c r="P98" s="7"/>
      <c r="Q98" s="7"/>
      <c r="R98" s="1"/>
      <c r="S98" s="7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</row>
    <row r="99" spans="1:39" s="52" customFormat="1" ht="15" customHeight="1" x14ac:dyDescent="0.2">
      <c r="A99" s="7" t="s">
        <v>121</v>
      </c>
      <c r="B99" s="112">
        <v>0</v>
      </c>
      <c r="C99" s="7"/>
      <c r="D99" s="7"/>
      <c r="E99" s="110">
        <v>0</v>
      </c>
      <c r="F99" s="79"/>
      <c r="G99" s="23"/>
      <c r="H99" s="1"/>
      <c r="I99" s="90"/>
      <c r="J99" s="7"/>
      <c r="K99" s="111"/>
      <c r="L99" s="7"/>
      <c r="M99" s="7"/>
      <c r="N99" s="7"/>
      <c r="O99" s="7"/>
      <c r="P99" s="7"/>
      <c r="Q99" s="7"/>
      <c r="R99" s="1"/>
      <c r="S99" s="7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</row>
    <row r="100" spans="1:39" s="52" customFormat="1" ht="15" customHeight="1" x14ac:dyDescent="0.2">
      <c r="A100" s="104" t="str">
        <f>"TOTAL Liabilities Accrued as of "&amp;MONTH(B5)&amp;"/"&amp;DAY(B5)</f>
        <v>TOTAL Liabilities Accrued as of 9/30</v>
      </c>
      <c r="B100" s="105"/>
      <c r="C100" s="105"/>
      <c r="D100" s="105"/>
      <c r="E100" s="106">
        <f>SUM(E92:E99)</f>
        <v>29677.560000000005</v>
      </c>
      <c r="F100" s="88"/>
      <c r="G100" s="23"/>
      <c r="H100" s="1"/>
      <c r="I100" s="1"/>
      <c r="J100" s="31"/>
      <c r="K100" s="7"/>
      <c r="L100" s="7"/>
      <c r="M100" s="7"/>
      <c r="N100" s="7"/>
      <c r="O100" s="7"/>
      <c r="P100" s="7"/>
      <c r="Q100" s="7"/>
      <c r="R100" s="7"/>
      <c r="S100" s="7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</row>
    <row r="101" spans="1:39" s="52" customFormat="1" ht="15" customHeight="1" x14ac:dyDescent="0.2">
      <c r="A101" s="9"/>
      <c r="B101" s="7"/>
      <c r="C101" s="7"/>
      <c r="D101" s="7"/>
      <c r="E101" s="88"/>
      <c r="F101" s="88"/>
      <c r="G101" s="23"/>
      <c r="H101" s="1"/>
      <c r="I101" s="1"/>
      <c r="J101" s="31"/>
      <c r="K101" s="7"/>
      <c r="L101" s="7"/>
      <c r="M101" s="7"/>
      <c r="N101" s="7"/>
      <c r="O101" s="7"/>
      <c r="P101" s="7"/>
      <c r="Q101" s="7"/>
      <c r="R101" s="7"/>
      <c r="S101" s="7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</row>
    <row r="102" spans="1:39" s="52" customFormat="1" ht="15" customHeight="1" x14ac:dyDescent="0.2">
      <c r="A102" s="7" t="s">
        <v>124</v>
      </c>
      <c r="B102" s="7"/>
      <c r="C102" s="7"/>
      <c r="D102" s="7"/>
      <c r="E102" s="114">
        <v>3754065.5781999994</v>
      </c>
      <c r="F102" s="79"/>
      <c r="G102" s="23"/>
      <c r="H102" s="1"/>
      <c r="I102" s="1"/>
      <c r="J102" s="1"/>
      <c r="K102" s="7"/>
      <c r="L102" s="7"/>
      <c r="M102" s="7"/>
      <c r="N102" s="7"/>
      <c r="O102" s="7"/>
      <c r="P102" s="7"/>
      <c r="Q102" s="7"/>
      <c r="R102" s="7"/>
      <c r="S102" s="7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</row>
    <row r="103" spans="1:39" s="52" customFormat="1" ht="15" customHeight="1" x14ac:dyDescent="0.2">
      <c r="A103" s="7" t="s">
        <v>125</v>
      </c>
      <c r="B103" s="7"/>
      <c r="C103" s="7"/>
      <c r="D103" s="7"/>
      <c r="E103" s="115">
        <v>560520.11</v>
      </c>
      <c r="F103" s="79"/>
      <c r="G103" s="23"/>
      <c r="H103" s="1"/>
      <c r="I103" s="1"/>
      <c r="J103" s="1"/>
      <c r="K103" s="7"/>
      <c r="L103" s="7"/>
      <c r="M103" s="7"/>
      <c r="N103" s="7"/>
      <c r="O103" s="7"/>
      <c r="P103" s="7"/>
      <c r="Q103" s="7"/>
      <c r="R103" s="7"/>
      <c r="S103" s="7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</row>
    <row r="104" spans="1:39" s="52" customFormat="1" ht="15" customHeight="1" x14ac:dyDescent="0.2">
      <c r="A104" s="1"/>
      <c r="B104" s="7"/>
      <c r="C104" s="7"/>
      <c r="D104" s="7"/>
      <c r="E104" s="79"/>
      <c r="F104" s="79"/>
      <c r="G104" s="23"/>
      <c r="H104" s="1"/>
      <c r="I104" s="1"/>
      <c r="J104" s="1"/>
      <c r="K104" s="7"/>
      <c r="L104" s="7"/>
      <c r="M104" s="7"/>
      <c r="N104" s="7"/>
      <c r="O104" s="7"/>
      <c r="P104" s="7"/>
      <c r="Q104" s="7"/>
      <c r="R104" s="7"/>
      <c r="S104" s="7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</row>
    <row r="105" spans="1:39" s="52" customFormat="1" ht="15" customHeight="1" x14ac:dyDescent="0.2">
      <c r="A105" s="9" t="s">
        <v>126</v>
      </c>
      <c r="B105" s="7"/>
      <c r="C105" s="7"/>
      <c r="D105" s="7"/>
      <c r="E105" s="116">
        <f>E89+E100+E102+E103</f>
        <v>4344263.2481999993</v>
      </c>
      <c r="F105" s="79"/>
      <c r="G105" s="23"/>
      <c r="H105" s="9"/>
      <c r="I105" s="7"/>
      <c r="J105" s="7"/>
      <c r="K105" s="7"/>
      <c r="L105" s="88"/>
      <c r="M105" s="7"/>
      <c r="N105" s="7"/>
      <c r="O105" s="7"/>
      <c r="P105" s="7"/>
      <c r="Q105" s="7"/>
      <c r="R105" s="7"/>
      <c r="S105" s="7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</row>
    <row r="106" spans="1:39" s="52" customFormat="1" ht="15" customHeight="1" thickBot="1" x14ac:dyDescent="0.25">
      <c r="A106" s="9"/>
      <c r="B106" s="7"/>
      <c r="C106" s="7"/>
      <c r="D106" s="7"/>
      <c r="E106" s="79"/>
      <c r="F106" s="79"/>
      <c r="G106" s="23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</row>
    <row r="107" spans="1:39" s="52" customFormat="1" ht="15" customHeight="1" thickBot="1" x14ac:dyDescent="0.25">
      <c r="A107" s="9" t="s">
        <v>127</v>
      </c>
      <c r="B107" s="7"/>
      <c r="C107" s="7"/>
      <c r="D107" s="7"/>
      <c r="E107" s="91">
        <f>E75-E105</f>
        <v>226363817.98432747</v>
      </c>
      <c r="F107" s="95"/>
      <c r="G107" s="23"/>
      <c r="H107" s="9"/>
      <c r="I107" s="7"/>
      <c r="J107" s="7"/>
      <c r="K107" s="7"/>
      <c r="L107" s="91"/>
      <c r="M107" s="7"/>
      <c r="N107" s="7"/>
      <c r="O107" s="7"/>
      <c r="P107" s="7"/>
      <c r="Q107" s="7"/>
      <c r="R107" s="7"/>
      <c r="S107" s="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</row>
    <row r="108" spans="1:39" s="52" customFormat="1" ht="15" customHeight="1" x14ac:dyDescent="0.2">
      <c r="A108" s="9"/>
      <c r="B108" s="7"/>
      <c r="C108" s="7"/>
      <c r="D108" s="7"/>
      <c r="E108" s="79"/>
      <c r="F108" s="79"/>
      <c r="G108" s="23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</row>
    <row r="109" spans="1:39" s="52" customFormat="1" ht="15" customHeight="1" x14ac:dyDescent="0.2">
      <c r="A109" s="7"/>
      <c r="B109" s="7"/>
      <c r="C109" s="7"/>
      <c r="D109" s="25"/>
      <c r="E109" s="79"/>
      <c r="F109" s="79"/>
      <c r="G109" s="23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</row>
    <row r="110" spans="1:39" s="52" customFormat="1" ht="15" customHeight="1" x14ac:dyDescent="0.2">
      <c r="A110" s="7"/>
      <c r="B110" s="7"/>
      <c r="C110" s="7"/>
      <c r="D110" s="7"/>
      <c r="E110" s="79"/>
      <c r="F110" s="79"/>
      <c r="G110" s="23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</row>
    <row r="111" spans="1:39" s="52" customFormat="1" ht="15" customHeight="1" x14ac:dyDescent="0.2">
      <c r="A111" s="7"/>
      <c r="B111" s="7"/>
      <c r="C111" s="7"/>
      <c r="D111" s="7"/>
      <c r="E111" s="117"/>
      <c r="F111" s="79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</row>
    <row r="112" spans="1:39" s="52" customFormat="1" ht="15" customHeight="1" x14ac:dyDescent="0.2">
      <c r="A112" s="7"/>
      <c r="B112" s="7"/>
      <c r="C112" s="7"/>
      <c r="D112" s="7"/>
      <c r="E112" s="79"/>
      <c r="F112" s="79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</row>
    <row r="113" spans="1:39" s="52" customFormat="1" ht="15" customHeight="1" x14ac:dyDescent="0.2">
      <c r="A113" s="7"/>
      <c r="B113" s="7"/>
      <c r="C113" s="7"/>
      <c r="D113" s="7"/>
      <c r="E113" s="79"/>
      <c r="F113" s="79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</row>
    <row r="114" spans="1:39" s="52" customFormat="1" ht="15" customHeight="1" x14ac:dyDescent="0.2">
      <c r="A114" s="7"/>
      <c r="B114" s="7"/>
      <c r="C114" s="7"/>
      <c r="D114" s="1"/>
      <c r="E114" s="31"/>
      <c r="F114" s="79"/>
      <c r="G114" s="7"/>
      <c r="H114" s="88"/>
      <c r="I114" s="7"/>
      <c r="J114" s="7"/>
      <c r="K114" s="7"/>
      <c r="L114" s="90"/>
      <c r="M114" s="118"/>
      <c r="N114" s="7"/>
      <c r="O114" s="7"/>
      <c r="P114" s="7"/>
      <c r="Q114" s="7"/>
      <c r="R114" s="7"/>
      <c r="S114" s="7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</row>
    <row r="115" spans="1:39" s="52" customFormat="1" ht="15" customHeight="1" x14ac:dyDescent="0.2">
      <c r="A115" s="7"/>
      <c r="B115" s="25"/>
      <c r="C115" s="7"/>
      <c r="D115" s="7"/>
      <c r="E115" s="79"/>
      <c r="F115" s="79"/>
      <c r="G115" s="7"/>
      <c r="H115" s="88"/>
      <c r="I115" s="7"/>
      <c r="J115" s="7"/>
      <c r="K115" s="7"/>
      <c r="L115" s="90"/>
      <c r="M115" s="7"/>
      <c r="N115" s="7"/>
      <c r="O115" s="7"/>
      <c r="P115" s="7"/>
      <c r="Q115" s="7"/>
      <c r="R115" s="7"/>
      <c r="S115" s="7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</row>
    <row r="116" spans="1:39" s="52" customFormat="1" ht="15" customHeight="1" x14ac:dyDescent="0.2">
      <c r="A116" s="7"/>
      <c r="B116" s="25"/>
      <c r="C116" s="7"/>
      <c r="D116" s="7"/>
      <c r="E116" s="79"/>
      <c r="F116" s="79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</row>
    <row r="117" spans="1:39" s="52" customFormat="1" ht="15" customHeight="1" x14ac:dyDescent="0.2">
      <c r="A117" s="7"/>
      <c r="B117" s="25"/>
      <c r="C117" s="7"/>
      <c r="D117" s="7"/>
      <c r="E117" s="79"/>
      <c r="F117" s="79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</row>
    <row r="118" spans="1:39" s="52" customFormat="1" ht="15" customHeight="1" x14ac:dyDescent="0.2">
      <c r="A118" s="7"/>
      <c r="B118" s="25"/>
      <c r="C118" s="7"/>
      <c r="D118" s="7"/>
      <c r="E118" s="79"/>
      <c r="F118" s="79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</row>
    <row r="119" spans="1:39" s="52" customFormat="1" ht="15" customHeight="1" x14ac:dyDescent="0.2">
      <c r="A119" s="33"/>
      <c r="B119" s="25"/>
      <c r="C119" s="7"/>
      <c r="D119" s="7"/>
      <c r="E119" s="79"/>
      <c r="F119" s="79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</row>
    <row r="120" spans="1:39" s="52" customFormat="1" ht="15" customHeight="1" x14ac:dyDescent="0.2">
      <c r="A120" s="7"/>
      <c r="B120" s="25"/>
      <c r="C120" s="7"/>
      <c r="D120" s="7"/>
      <c r="E120" s="79"/>
      <c r="F120" s="79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</row>
    <row r="121" spans="1:39" s="52" customFormat="1" ht="15" customHeight="1" x14ac:dyDescent="0.2">
      <c r="A121" s="7"/>
      <c r="B121" s="25"/>
      <c r="C121" s="7"/>
      <c r="D121" s="7"/>
      <c r="E121" s="79"/>
      <c r="F121" s="79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</row>
    <row r="122" spans="1:39" s="52" customFormat="1" ht="15" customHeight="1" x14ac:dyDescent="0.2">
      <c r="A122" s="7"/>
      <c r="B122" s="25"/>
      <c r="C122" s="7"/>
      <c r="D122" s="7"/>
      <c r="E122" s="79"/>
      <c r="F122" s="79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39" s="52" customFormat="1" ht="15" customHeight="1" x14ac:dyDescent="0.2">
      <c r="A123" s="7"/>
      <c r="B123" s="25"/>
      <c r="C123" s="7"/>
      <c r="D123" s="7"/>
      <c r="E123" s="79"/>
      <c r="F123" s="79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39" s="52" customFormat="1" ht="15" customHeight="1" x14ac:dyDescent="0.2">
      <c r="A124" s="7"/>
      <c r="B124" s="25"/>
      <c r="C124" s="7"/>
      <c r="D124" s="7"/>
      <c r="E124" s="79"/>
      <c r="F124" s="79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39" s="52" customFormat="1" ht="15" customHeight="1" x14ac:dyDescent="0.2">
      <c r="A125" s="7"/>
      <c r="B125" s="25"/>
      <c r="C125" s="7"/>
      <c r="D125" s="7"/>
      <c r="E125" s="79"/>
      <c r="F125" s="79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39" s="52" customFormat="1" ht="15" customHeight="1" x14ac:dyDescent="0.2">
      <c r="A126" s="7"/>
      <c r="B126" s="25"/>
      <c r="C126" s="7"/>
      <c r="D126" s="7"/>
      <c r="E126" s="79"/>
      <c r="F126" s="79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</row>
    <row r="127" spans="1:39" s="52" customFormat="1" ht="15" customHeight="1" x14ac:dyDescent="0.2">
      <c r="A127" s="7"/>
      <c r="B127" s="25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</row>
    <row r="128" spans="1:39" s="52" customFormat="1" ht="15" customHeight="1" x14ac:dyDescent="0.2">
      <c r="A128" s="7"/>
      <c r="B128" s="25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</row>
    <row r="129" spans="1:39" s="52" customFormat="1" ht="15" customHeight="1" x14ac:dyDescent="0.2">
      <c r="A129" s="7"/>
      <c r="B129" s="25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</row>
    <row r="130" spans="1:39" s="52" customFormat="1" ht="15" customHeight="1" x14ac:dyDescent="0.2">
      <c r="A130" s="7"/>
      <c r="B130" s="25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</row>
    <row r="131" spans="1:39" s="52" customFormat="1" ht="15" customHeight="1" x14ac:dyDescent="0.2">
      <c r="A131" s="7"/>
      <c r="B131" s="25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</row>
    <row r="132" spans="1:39" s="52" customFormat="1" ht="15" customHeight="1" x14ac:dyDescent="0.2">
      <c r="A132" s="7"/>
      <c r="B132" s="25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</row>
    <row r="133" spans="1:39" s="52" customFormat="1" ht="15" customHeight="1" x14ac:dyDescent="0.2">
      <c r="A133" s="7"/>
      <c r="B133" s="25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</row>
    <row r="134" spans="1:39" s="52" customFormat="1" ht="15" customHeight="1" x14ac:dyDescent="0.2">
      <c r="A134" s="7"/>
      <c r="B134" s="25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</row>
    <row r="135" spans="1:39" s="52" customFormat="1" ht="15" customHeight="1" x14ac:dyDescent="0.2">
      <c r="A135" s="7"/>
      <c r="B135" s="25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</row>
    <row r="136" spans="1:39" s="52" customFormat="1" ht="15" customHeight="1" x14ac:dyDescent="0.2">
      <c r="A136" s="7"/>
      <c r="B136" s="25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</row>
    <row r="137" spans="1:39" s="52" customFormat="1" ht="15" customHeight="1" x14ac:dyDescent="0.2">
      <c r="A137" s="7"/>
      <c r="B137" s="25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1:39" s="52" customFormat="1" ht="15" customHeight="1" x14ac:dyDescent="0.2">
      <c r="A138" s="7"/>
      <c r="B138" s="25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1:39" s="52" customFormat="1" ht="15" customHeight="1" x14ac:dyDescent="0.2">
      <c r="A139" s="7"/>
      <c r="B139" s="25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</row>
    <row r="140" spans="1:39" s="52" customFormat="1" ht="15" customHeight="1" x14ac:dyDescent="0.2">
      <c r="A140" s="7"/>
      <c r="B140" s="25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</row>
    <row r="141" spans="1:39" s="52" customFormat="1" ht="15" customHeight="1" x14ac:dyDescent="0.2">
      <c r="A141" s="7"/>
      <c r="B141" s="25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</row>
    <row r="142" spans="1:39" s="52" customFormat="1" ht="15" customHeight="1" x14ac:dyDescent="0.2">
      <c r="A142" s="7"/>
      <c r="B142" s="25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</row>
    <row r="143" spans="1:39" s="52" customFormat="1" ht="15" customHeight="1" x14ac:dyDescent="0.2">
      <c r="A143" s="7"/>
      <c r="B143" s="25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</row>
    <row r="144" spans="1:39" s="52" customFormat="1" ht="15" customHeight="1" x14ac:dyDescent="0.2">
      <c r="A144" s="7"/>
      <c r="B144" s="25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</row>
    <row r="145" spans="1:39" s="52" customFormat="1" ht="15" customHeight="1" x14ac:dyDescent="0.2">
      <c r="A145" s="7"/>
      <c r="B145" s="25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</row>
    <row r="146" spans="1:39" s="52" customFormat="1" ht="15" customHeight="1" x14ac:dyDescent="0.2">
      <c r="A146" s="7"/>
      <c r="B146" s="25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</row>
    <row r="147" spans="1:39" s="52" customFormat="1" ht="15" customHeight="1" x14ac:dyDescent="0.2">
      <c r="A147" s="7"/>
      <c r="B147" s="25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</row>
    <row r="148" spans="1:39" s="52" customFormat="1" ht="15" customHeight="1" x14ac:dyDescent="0.2">
      <c r="A148" s="7"/>
      <c r="B148" s="25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</row>
    <row r="149" spans="1:39" s="52" customFormat="1" ht="15" customHeight="1" x14ac:dyDescent="0.2">
      <c r="A149" s="7"/>
      <c r="B149" s="25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</row>
    <row r="150" spans="1:39" s="52" customFormat="1" ht="15" customHeight="1" x14ac:dyDescent="0.2">
      <c r="A150" s="7"/>
      <c r="B150" s="25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:39" s="52" customFormat="1" ht="15" customHeight="1" x14ac:dyDescent="0.2">
      <c r="A151" s="7"/>
      <c r="B151" s="25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  <row r="152" spans="1:39" s="52" customFormat="1" ht="15" customHeight="1" x14ac:dyDescent="0.2">
      <c r="A152" s="7"/>
      <c r="B152" s="25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</row>
    <row r="153" spans="1:39" s="52" customFormat="1" ht="15" customHeight="1" x14ac:dyDescent="0.2">
      <c r="A153" s="7"/>
      <c r="B153" s="25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</row>
    <row r="154" spans="1:39" s="52" customFormat="1" ht="1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</row>
    <row r="155" spans="1:39" s="52" customFormat="1" ht="1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</row>
    <row r="156" spans="1:39" s="52" customFormat="1" ht="1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</row>
    <row r="157" spans="1:39" s="52" customFormat="1" ht="1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</row>
    <row r="158" spans="1:39" s="52" customFormat="1" ht="1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</row>
    <row r="159" spans="1:39" s="52" customFormat="1" ht="1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1"/>
      <c r="N159" s="7"/>
      <c r="O159" s="7"/>
      <c r="P159" s="7"/>
      <c r="Q159" s="7"/>
      <c r="R159" s="7"/>
      <c r="S159" s="7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</row>
    <row r="160" spans="1:39" s="52" customFormat="1" ht="1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</row>
    <row r="161" spans="1:39" s="52" customFormat="1" ht="1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</row>
    <row r="162" spans="1:39" s="52" customFormat="1" ht="1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</row>
    <row r="163" spans="1:39" s="52" customFormat="1" ht="1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</row>
    <row r="164" spans="1:39" s="52" customFormat="1" ht="1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</row>
    <row r="165" spans="1:39" s="52" customFormat="1" ht="1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</row>
    <row r="166" spans="1:39" s="52" customFormat="1" ht="1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</row>
    <row r="167" spans="1:39" s="52" customFormat="1" ht="1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</row>
    <row r="168" spans="1:39" s="52" customFormat="1" ht="1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</row>
    <row r="169" spans="1:39" s="52" customFormat="1" ht="1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</row>
    <row r="170" spans="1:39" s="52" customFormat="1" ht="1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</row>
    <row r="171" spans="1:39" s="52" customFormat="1" ht="1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</row>
    <row r="172" spans="1:39" s="52" customFormat="1" ht="1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</row>
    <row r="173" spans="1:39" s="52" customFormat="1" ht="1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</row>
    <row r="174" spans="1:39" s="52" customFormat="1" ht="1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</row>
    <row r="175" spans="1:39" s="52" customFormat="1" ht="1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</row>
    <row r="176" spans="1:39" s="52" customFormat="1" ht="1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</row>
    <row r="177" spans="1:39" s="52" customFormat="1" ht="1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</row>
    <row r="178" spans="1:39" s="52" customFormat="1" ht="1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</row>
    <row r="179" spans="1:39" s="52" customFormat="1" ht="1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</row>
    <row r="180" spans="1:39" s="52" customFormat="1" ht="1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</row>
    <row r="181" spans="1:39" s="52" customFormat="1" ht="1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</row>
    <row r="182" spans="1:39" s="52" customFormat="1" ht="1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</row>
    <row r="183" spans="1:39" s="52" customFormat="1" ht="1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</row>
    <row r="184" spans="1:39" s="52" customFormat="1" ht="1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</row>
    <row r="185" spans="1:39" s="52" customFormat="1" ht="1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</row>
    <row r="186" spans="1:39" s="52" customFormat="1" ht="1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</row>
    <row r="187" spans="1:39" s="52" customFormat="1" ht="1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</row>
    <row r="188" spans="1:39" s="52" customFormat="1" ht="1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</row>
    <row r="189" spans="1:39" s="52" customFormat="1" ht="1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</row>
    <row r="190" spans="1:39" s="52" customFormat="1" ht="1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</row>
    <row r="191" spans="1:39" s="52" customFormat="1" ht="1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</row>
    <row r="192" spans="1:39" s="52" customFormat="1" ht="1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</row>
    <row r="193" spans="1:39" s="52" customFormat="1" ht="1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</row>
    <row r="194" spans="1:39" s="52" customFormat="1" ht="1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</row>
    <row r="195" spans="1:39" s="52" customFormat="1" ht="1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</row>
    <row r="196" spans="1:39" s="52" customFormat="1" ht="1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</row>
    <row r="197" spans="1:39" s="52" customFormat="1" ht="1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</row>
    <row r="198" spans="1:39" s="52" customFormat="1" ht="1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</row>
    <row r="199" spans="1:39" s="52" customFormat="1" ht="1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</row>
    <row r="200" spans="1:39" s="52" customFormat="1" ht="1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</row>
    <row r="201" spans="1:39" s="52" customFormat="1" ht="1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</row>
    <row r="202" spans="1:39" s="52" customFormat="1" ht="1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</row>
    <row r="203" spans="1:39" s="52" customFormat="1" ht="1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</row>
    <row r="204" spans="1:39" s="52" customFormat="1" ht="1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</row>
    <row r="205" spans="1:39" s="52" customFormat="1" ht="1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</row>
    <row r="206" spans="1:39" s="52" customFormat="1" ht="1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</row>
    <row r="207" spans="1:39" s="52" customFormat="1" ht="1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</row>
    <row r="208" spans="1:39" s="52" customFormat="1" ht="1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</row>
    <row r="209" spans="1:39" s="52" customFormat="1" ht="1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</row>
    <row r="210" spans="1:39" s="52" customFormat="1" ht="1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</row>
    <row r="211" spans="1:39" s="52" customFormat="1" ht="1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</row>
    <row r="212" spans="1:39" s="52" customFormat="1" ht="1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</row>
    <row r="213" spans="1:39" s="52" customFormat="1" ht="1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</row>
    <row r="214" spans="1:39" s="52" customFormat="1" ht="1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</row>
    <row r="215" spans="1:39" s="52" customFormat="1" ht="1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</row>
    <row r="216" spans="1:39" s="52" customFormat="1" ht="1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</row>
    <row r="217" spans="1:39" s="52" customFormat="1" ht="1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</row>
    <row r="218" spans="1:39" s="52" customFormat="1" ht="1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</row>
    <row r="219" spans="1:39" s="52" customFormat="1" ht="1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</row>
    <row r="220" spans="1:39" s="52" customFormat="1" ht="1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</row>
    <row r="221" spans="1:39" s="52" customFormat="1" ht="1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</row>
    <row r="222" spans="1:39" s="52" customFormat="1" ht="1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</row>
    <row r="223" spans="1:39" s="52" customFormat="1" ht="1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</row>
    <row r="224" spans="1:39" s="52" customFormat="1" ht="1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</row>
    <row r="225" spans="1:39" s="52" customFormat="1" ht="1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</row>
    <row r="226" spans="1:39" s="52" customFormat="1" ht="1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</row>
    <row r="227" spans="1:39" s="52" customFormat="1" ht="1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</row>
    <row r="228" spans="1:39" s="52" customFormat="1" ht="1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</row>
    <row r="229" spans="1:39" s="52" customFormat="1" ht="1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</row>
    <row r="230" spans="1:39" s="52" customFormat="1" ht="1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</row>
    <row r="231" spans="1:39" s="52" customFormat="1" ht="1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</row>
    <row r="232" spans="1:39" s="52" customFormat="1" ht="1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</row>
    <row r="233" spans="1:39" s="52" customFormat="1" ht="1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</row>
    <row r="234" spans="1:39" s="52" customFormat="1" ht="1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</row>
    <row r="235" spans="1:39" s="52" customFormat="1" ht="1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</row>
    <row r="236" spans="1:39" s="52" customFormat="1" ht="1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</row>
    <row r="237" spans="1:39" s="52" customFormat="1" ht="1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</row>
    <row r="238" spans="1:39" s="52" customFormat="1" ht="1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</row>
    <row r="239" spans="1:39" s="52" customFormat="1" ht="1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</row>
    <row r="240" spans="1:39" s="52" customFormat="1" ht="1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</row>
    <row r="241" spans="1:39" s="52" customFormat="1" ht="1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</row>
    <row r="242" spans="1:39" s="52" customFormat="1" ht="1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</row>
    <row r="243" spans="1:39" s="52" customFormat="1" ht="1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</row>
    <row r="244" spans="1:39" s="52" customFormat="1" ht="1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</row>
    <row r="245" spans="1:39" s="52" customFormat="1" ht="1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</row>
    <row r="246" spans="1:39" s="52" customFormat="1" ht="1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</row>
    <row r="247" spans="1:39" s="52" customFormat="1" ht="1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</row>
    <row r="248" spans="1:39" s="52" customFormat="1" ht="1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</row>
    <row r="249" spans="1:39" s="52" customFormat="1" ht="1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</row>
    <row r="250" spans="1:39" s="52" customFormat="1" ht="1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</row>
    <row r="251" spans="1:39" s="52" customFormat="1" ht="1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</row>
    <row r="252" spans="1:39" s="52" customFormat="1" ht="1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</row>
    <row r="253" spans="1:39" s="52" customFormat="1" ht="1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</row>
    <row r="254" spans="1:39" s="52" customFormat="1" ht="1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</row>
    <row r="255" spans="1:39" s="52" customFormat="1" ht="1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</row>
    <row r="256" spans="1:39" s="52" customFormat="1" ht="1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</row>
    <row r="257" spans="1:39" s="52" customFormat="1" ht="1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</row>
    <row r="258" spans="1:39" s="52" customFormat="1" ht="1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</row>
    <row r="259" spans="1:39" s="52" customFormat="1" ht="1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</row>
    <row r="260" spans="1:39" s="52" customFormat="1" ht="1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</row>
    <row r="261" spans="1:39" s="52" customFormat="1" ht="1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</row>
    <row r="262" spans="1:39" s="52" customFormat="1" ht="1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</row>
    <row r="263" spans="1:39" s="52" customFormat="1" ht="1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</row>
    <row r="264" spans="1:39" s="52" customFormat="1" ht="1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</row>
    <row r="265" spans="1:39" s="52" customFormat="1" ht="1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</row>
    <row r="266" spans="1:39" s="52" customFormat="1" ht="1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</row>
    <row r="267" spans="1:39" s="52" customFormat="1" ht="1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</row>
    <row r="268" spans="1:39" s="52" customFormat="1" ht="1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</row>
    <row r="269" spans="1:39" s="52" customFormat="1" ht="1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</row>
    <row r="270" spans="1:39" s="52" customFormat="1" ht="1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</row>
    <row r="271" spans="1:39" s="52" customFormat="1" ht="1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</row>
    <row r="272" spans="1:39" s="52" customFormat="1" ht="1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</row>
    <row r="273" spans="1:39" s="52" customFormat="1" ht="1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</row>
    <row r="274" spans="1:39" s="52" customFormat="1" ht="1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</row>
    <row r="275" spans="1:39" s="52" customFormat="1" ht="1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</row>
    <row r="276" spans="1:39" s="52" customFormat="1" ht="1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</row>
    <row r="277" spans="1:39" s="52" customFormat="1" ht="1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</row>
    <row r="278" spans="1:39" s="52" customFormat="1" ht="1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</row>
    <row r="279" spans="1:39" s="52" customFormat="1" ht="1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</row>
    <row r="280" spans="1:39" s="52" customFormat="1" ht="1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</row>
    <row r="281" spans="1:39" s="52" customFormat="1" ht="1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</row>
    <row r="282" spans="1:39" s="52" customFormat="1" ht="1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</row>
    <row r="283" spans="1:39" s="52" customFormat="1" ht="1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</row>
    <row r="284" spans="1:39" s="52" customFormat="1" ht="1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</row>
    <row r="285" spans="1:39" s="52" customFormat="1" ht="1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</row>
    <row r="286" spans="1:39" s="52" customFormat="1" ht="1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</row>
    <row r="287" spans="1:39" ht="1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</row>
    <row r="288" spans="1:39" ht="1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</row>
    <row r="289" spans="1:39" ht="1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</row>
    <row r="290" spans="1:39" ht="1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</row>
    <row r="291" spans="1:39" ht="1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</row>
    <row r="292" spans="1:39" ht="1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</row>
    <row r="293" spans="1:39" ht="1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</row>
    <row r="294" spans="1:39" ht="1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</row>
    <row r="295" spans="1:39" ht="1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</row>
    <row r="296" spans="1:39" ht="1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</row>
    <row r="297" spans="1:39" ht="1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</row>
    <row r="298" spans="1:39" ht="1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</row>
    <row r="299" spans="1:39" ht="1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</row>
    <row r="300" spans="1:39" ht="1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</row>
    <row r="301" spans="1:39" ht="1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</row>
    <row r="302" spans="1:39" ht="1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</row>
    <row r="303" spans="1:39" ht="1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</row>
    <row r="304" spans="1:39" ht="1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</row>
    <row r="305" spans="1:39" ht="1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</row>
    <row r="306" spans="1:39" ht="1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</row>
    <row r="307" spans="1:39" ht="1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</row>
    <row r="308" spans="1:39" ht="1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</row>
    <row r="309" spans="1:39" ht="1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</row>
    <row r="310" spans="1:39" ht="1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</row>
    <row r="311" spans="1:39" ht="1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</row>
    <row r="312" spans="1:39" ht="1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</row>
    <row r="313" spans="1:39" ht="1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</row>
    <row r="314" spans="1:39" ht="1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</row>
    <row r="315" spans="1:39" ht="1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</row>
    <row r="316" spans="1:39" ht="1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</row>
    <row r="317" spans="1:39" ht="1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</row>
    <row r="318" spans="1:39" ht="1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</row>
    <row r="319" spans="1:39" ht="1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</row>
    <row r="320" spans="1:39" ht="1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</row>
    <row r="321" spans="1:39" ht="1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</row>
    <row r="322" spans="1:39" ht="1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</row>
    <row r="323" spans="1:39" ht="1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</row>
    <row r="324" spans="1:39" ht="1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</row>
    <row r="325" spans="1:39" ht="1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</row>
    <row r="326" spans="1:39" ht="1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</row>
    <row r="327" spans="1:39" ht="1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</row>
    <row r="328" spans="1:39" ht="1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</row>
    <row r="329" spans="1:39" ht="1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</row>
    <row r="330" spans="1:39" ht="1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</row>
    <row r="331" spans="1:39" ht="1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</row>
    <row r="332" spans="1:39" ht="1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</row>
    <row r="333" spans="1:39" ht="1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</row>
    <row r="334" spans="1:39" ht="1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</row>
    <row r="335" spans="1:39" ht="1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</row>
    <row r="336" spans="1:39" ht="1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</row>
    <row r="337" spans="1:39" ht="1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</row>
    <row r="338" spans="1:39" ht="1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</row>
    <row r="339" spans="1:39" ht="1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</row>
    <row r="340" spans="1:39" ht="1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</row>
    <row r="341" spans="1:39" ht="1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</row>
    <row r="342" spans="1:39" ht="1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</row>
    <row r="343" spans="1:39" ht="1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</row>
    <row r="344" spans="1:39" ht="1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</row>
    <row r="345" spans="1:39" ht="1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</row>
    <row r="346" spans="1:39" ht="1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</row>
    <row r="347" spans="1:39" ht="1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</row>
    <row r="348" spans="1:39" ht="1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</row>
    <row r="349" spans="1:39" ht="1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</row>
    <row r="350" spans="1:39" ht="1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</row>
    <row r="351" spans="1:39" ht="1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</row>
    <row r="352" spans="1:39" ht="1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</row>
    <row r="353" spans="1:39" ht="1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</row>
    <row r="354" spans="1:39" ht="1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</row>
    <row r="355" spans="1:39" ht="1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</row>
    <row r="356" spans="1:39" ht="1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</row>
    <row r="357" spans="1:39" ht="1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</row>
    <row r="358" spans="1:39" ht="1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</row>
    <row r="359" spans="1:39" ht="1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</row>
    <row r="360" spans="1:39" ht="1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</row>
    <row r="361" spans="1:39" ht="1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</row>
    <row r="362" spans="1:39" ht="1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</row>
    <row r="363" spans="1:39" ht="1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</row>
    <row r="364" spans="1:39" ht="1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</row>
    <row r="365" spans="1:39" ht="1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</row>
    <row r="366" spans="1:39" ht="1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</row>
    <row r="367" spans="1:39" ht="1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</row>
    <row r="368" spans="1:39" ht="1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</row>
    <row r="369" spans="1:39" ht="1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</row>
    <row r="370" spans="1:39" ht="1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</row>
    <row r="371" spans="1:39" ht="1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</row>
    <row r="372" spans="1:39" ht="1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</row>
    <row r="373" spans="1:39" ht="1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</row>
    <row r="374" spans="1:39" ht="1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</row>
    <row r="375" spans="1:39" ht="1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</row>
    <row r="376" spans="1:39" ht="1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</row>
    <row r="377" spans="1:39" ht="1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</row>
    <row r="378" spans="1:39" ht="1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</row>
    <row r="379" spans="1:39" ht="1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</row>
    <row r="380" spans="1:39" ht="1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</row>
    <row r="381" spans="1:39" ht="1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</row>
    <row r="382" spans="1:39" ht="1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</row>
    <row r="383" spans="1:39" ht="1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</row>
    <row r="384" spans="1:39" ht="1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</row>
    <row r="385" spans="1:39" ht="1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</row>
    <row r="386" spans="1:39" ht="1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</row>
    <row r="387" spans="1:39" ht="1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</row>
    <row r="388" spans="1:39" ht="1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</row>
    <row r="389" spans="1:39" ht="1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</row>
    <row r="390" spans="1:39" ht="1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</row>
    <row r="391" spans="1:39" ht="1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</row>
    <row r="392" spans="1:39" ht="1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</row>
    <row r="393" spans="1:39" ht="1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</row>
    <row r="394" spans="1:39" ht="1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</row>
    <row r="395" spans="1:39" ht="1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</row>
    <row r="396" spans="1:39" ht="1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</row>
    <row r="397" spans="1:39" ht="1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</row>
    <row r="398" spans="1:39" ht="1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</row>
    <row r="399" spans="1:39" ht="1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</row>
    <row r="400" spans="1:39" ht="1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</row>
    <row r="401" spans="1:39" ht="1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</row>
    <row r="402" spans="1:39" ht="1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</row>
    <row r="403" spans="1:39" ht="1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</row>
    <row r="404" spans="1:39" ht="1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</row>
    <row r="405" spans="1:39" ht="1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</row>
    <row r="406" spans="1:39" ht="1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</row>
    <row r="407" spans="1:39" ht="1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</row>
    <row r="408" spans="1:39" ht="1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</row>
    <row r="409" spans="1:39" ht="1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</row>
    <row r="410" spans="1:39" ht="1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</row>
    <row r="411" spans="1:39" ht="1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</row>
    <row r="412" spans="1:39" ht="1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</row>
    <row r="413" spans="1:39" ht="1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</row>
    <row r="414" spans="1:39" ht="1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</row>
    <row r="415" spans="1:39" ht="1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</row>
    <row r="416" spans="1:39" ht="1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</row>
    <row r="417" spans="1:39" ht="1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</row>
    <row r="418" spans="1:39" ht="1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</row>
    <row r="419" spans="1:39" ht="1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</row>
    <row r="420" spans="1:39" ht="1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</row>
    <row r="421" spans="1:39" ht="1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</row>
    <row r="422" spans="1:39" ht="1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</row>
    <row r="423" spans="1:39" ht="1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</row>
    <row r="424" spans="1:39" ht="1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</row>
    <row r="425" spans="1:39" ht="1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</row>
    <row r="426" spans="1:39" ht="1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</row>
    <row r="427" spans="1:39" ht="1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</row>
    <row r="428" spans="1:39" ht="1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</row>
    <row r="429" spans="1:39" ht="1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</row>
    <row r="430" spans="1:39" ht="1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</row>
    <row r="431" spans="1:39" ht="1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</row>
    <row r="432" spans="1:39" ht="1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</row>
    <row r="433" spans="1:39" ht="1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</row>
    <row r="434" spans="1:39" ht="1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</row>
    <row r="435" spans="1:39" ht="1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</row>
    <row r="436" spans="1:39" ht="1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</row>
    <row r="437" spans="1:39" ht="1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</row>
    <row r="438" spans="1:39" ht="1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</row>
    <row r="439" spans="1:39" ht="1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</row>
    <row r="440" spans="1:39" ht="1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</row>
    <row r="441" spans="1:39" ht="1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</row>
    <row r="442" spans="1:39" ht="1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</row>
    <row r="443" spans="1:39" ht="1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</row>
    <row r="444" spans="1:39" ht="1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</row>
    <row r="445" spans="1:39" ht="1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</row>
    <row r="446" spans="1:39" ht="1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</row>
    <row r="447" spans="1:39" ht="1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</row>
    <row r="448" spans="1:39" ht="1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</row>
    <row r="449" spans="1:39" ht="1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</row>
    <row r="450" spans="1:39" ht="1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</row>
    <row r="451" spans="1:39" ht="1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</row>
    <row r="452" spans="1:39" ht="1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</row>
    <row r="453" spans="1:39" ht="1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</row>
    <row r="454" spans="1:39" ht="1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</row>
    <row r="455" spans="1:39" ht="1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</row>
    <row r="456" spans="1:39" ht="1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</row>
    <row r="457" spans="1:39" ht="1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</row>
    <row r="458" spans="1:39" ht="1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</row>
    <row r="459" spans="1:39" ht="1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</row>
    <row r="460" spans="1:39" ht="1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</row>
    <row r="461" spans="1:39" ht="1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</row>
    <row r="462" spans="1:39" ht="1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</row>
    <row r="463" spans="1:39" ht="1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</row>
    <row r="464" spans="1:39" ht="1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</row>
    <row r="465" spans="1:39" ht="1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</row>
    <row r="466" spans="1:39" ht="1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</row>
    <row r="467" spans="1:39" ht="1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</row>
    <row r="468" spans="1:39" ht="1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</row>
    <row r="469" spans="1:39" ht="1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</row>
    <row r="470" spans="1:39" ht="1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</row>
    <row r="471" spans="1:39" ht="1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</row>
    <row r="472" spans="1:39" ht="1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</row>
    <row r="473" spans="1:39" ht="1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</row>
    <row r="474" spans="1:39" ht="1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</row>
    <row r="475" spans="1:39" ht="1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</row>
    <row r="476" spans="1:39" ht="1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</row>
    <row r="477" spans="1:39" ht="1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</row>
    <row r="478" spans="1:39" ht="1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</row>
    <row r="479" spans="1:39" ht="1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</row>
    <row r="480" spans="1:39" ht="1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</row>
    <row r="481" spans="1:39" ht="1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</row>
    <row r="482" spans="1:39" ht="1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</row>
    <row r="483" spans="1:39" ht="1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</row>
    <row r="484" spans="1:39" ht="1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</row>
    <row r="485" spans="1:39" ht="1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</row>
    <row r="486" spans="1:39" ht="1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</row>
    <row r="487" spans="1:39" ht="1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</row>
    <row r="488" spans="1:39" ht="1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</row>
    <row r="489" spans="1:39" ht="1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</row>
    <row r="490" spans="1:39" ht="1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</row>
    <row r="491" spans="1:39" ht="1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</row>
    <row r="492" spans="1:39" ht="1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</row>
    <row r="493" spans="1:39" ht="1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</row>
    <row r="494" spans="1:39" ht="1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</row>
    <row r="495" spans="1:39" ht="1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</row>
    <row r="496" spans="1:39" ht="1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</row>
    <row r="497" spans="1:39" ht="1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</row>
    <row r="498" spans="1:39" ht="1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</row>
    <row r="499" spans="1:39" ht="1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</row>
    <row r="500" spans="1:39" ht="1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</row>
    <row r="501" spans="1:39" ht="15" customHeight="1" x14ac:dyDescent="0.1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</row>
    <row r="502" spans="1:39" ht="15" customHeight="1" x14ac:dyDescent="0.1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</row>
    <row r="503" spans="1:39" ht="15" customHeight="1" x14ac:dyDescent="0.1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</row>
  </sheetData>
  <mergeCells count="3">
    <mergeCell ref="B8:E8"/>
    <mergeCell ref="I8:L8"/>
    <mergeCell ref="B66:E6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054-48B5-4C03-9A51-C28264996963}">
  <dimension ref="A1:BE503"/>
  <sheetViews>
    <sheetView showGridLines="0" zoomScale="80" zoomScaleNormal="80" workbookViewId="0">
      <selection activeCell="H13" sqref="H13:N15"/>
    </sheetView>
  </sheetViews>
  <sheetFormatPr defaultColWidth="9.140625" defaultRowHeight="15" customHeight="1" x14ac:dyDescent="0.15"/>
  <cols>
    <col min="1" max="1" width="19.140625" style="54" customWidth="1"/>
    <col min="2" max="2" width="14.7109375" style="54" customWidth="1"/>
    <col min="3" max="3" width="12.5703125" style="54" customWidth="1"/>
    <col min="4" max="4" width="21.5703125" style="54" customWidth="1"/>
    <col min="5" max="5" width="18.85546875" style="54" bestFit="1" customWidth="1"/>
    <col min="6" max="7" width="3.7109375" style="54" customWidth="1"/>
    <col min="8" max="8" width="16.5703125" style="54" bestFit="1" customWidth="1"/>
    <col min="9" max="9" width="11.7109375" style="54" customWidth="1"/>
    <col min="10" max="10" width="11.85546875" style="54" customWidth="1"/>
    <col min="11" max="11" width="15.140625" style="54" bestFit="1" customWidth="1"/>
    <col min="12" max="12" width="16.28515625" style="54" bestFit="1" customWidth="1"/>
    <col min="13" max="13" width="17.7109375" style="54" bestFit="1" customWidth="1"/>
    <col min="14" max="14" width="3" style="54" customWidth="1"/>
    <col min="15" max="15" width="13.28515625" style="54" customWidth="1"/>
    <col min="16" max="16" width="10" style="54" customWidth="1"/>
    <col min="17" max="17" width="7" style="54" bestFit="1" customWidth="1"/>
    <col min="18" max="18" width="17.42578125" style="54" bestFit="1" customWidth="1"/>
    <col min="19" max="19" width="16.5703125" style="54" bestFit="1" customWidth="1"/>
    <col min="20" max="20" width="18.140625" style="54" bestFit="1" customWidth="1"/>
    <col min="21" max="21" width="15.140625" style="54" bestFit="1" customWidth="1"/>
    <col min="22" max="22" width="16.5703125" style="54" bestFit="1" customWidth="1"/>
    <col min="23" max="16384" width="9.140625" style="54"/>
  </cols>
  <sheetData>
    <row r="1" spans="1:57" ht="49.5" customHeight="1" thickBot="1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</row>
    <row r="2" spans="1:57" s="52" customFormat="1" ht="24.75" thickTop="1" thickBot="1" x14ac:dyDescent="0.4">
      <c r="A2" s="3" t="s">
        <v>16</v>
      </c>
      <c r="B2" s="4"/>
      <c r="C2" s="4"/>
      <c r="D2" s="3" t="s">
        <v>129</v>
      </c>
      <c r="E2" s="4"/>
      <c r="F2" s="4"/>
      <c r="G2" s="4"/>
      <c r="H2" s="64"/>
      <c r="I2" s="64"/>
      <c r="J2" s="4"/>
      <c r="K2" s="64"/>
      <c r="L2" s="64"/>
      <c r="M2" s="4"/>
      <c r="N2" s="4"/>
      <c r="O2" s="4"/>
      <c r="P2" s="4"/>
      <c r="Q2" s="4"/>
      <c r="R2" s="4"/>
      <c r="S2" s="65" t="s">
        <v>130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</row>
    <row r="3" spans="1:57" s="52" customFormat="1" ht="15" customHeight="1" thickTop="1" x14ac:dyDescent="0.2">
      <c r="A3" s="7" t="s">
        <v>14</v>
      </c>
      <c r="B3" s="8">
        <v>44834</v>
      </c>
      <c r="C3" s="5"/>
      <c r="D3" s="6"/>
      <c r="E3" s="5"/>
      <c r="F3" s="5"/>
      <c r="G3" s="5"/>
      <c r="H3" s="66">
        <v>72262753.206613287</v>
      </c>
      <c r="I3" s="67" t="s">
        <v>48</v>
      </c>
      <c r="J3" s="5"/>
      <c r="K3" s="68" t="s">
        <v>49</v>
      </c>
      <c r="L3" s="69">
        <v>360</v>
      </c>
      <c r="M3" s="5"/>
      <c r="N3" s="5"/>
      <c r="O3" s="5"/>
      <c r="P3" s="5"/>
      <c r="Q3" s="5"/>
      <c r="R3" s="5"/>
      <c r="S3" s="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</row>
    <row r="4" spans="1:57" s="52" customFormat="1" ht="15" customHeight="1" thickBot="1" x14ac:dyDescent="0.25">
      <c r="A4" s="7" t="s">
        <v>50</v>
      </c>
      <c r="B4" s="8">
        <v>44812</v>
      </c>
      <c r="C4" s="5"/>
      <c r="D4" s="5"/>
      <c r="E4" s="5"/>
      <c r="F4" s="5"/>
      <c r="G4" s="5"/>
      <c r="H4" s="70">
        <f>+E108</f>
        <v>72397442.870973215</v>
      </c>
      <c r="I4" s="71" t="s">
        <v>51</v>
      </c>
      <c r="J4" s="5"/>
      <c r="K4" s="72" t="s">
        <v>52</v>
      </c>
      <c r="L4" s="73">
        <v>1</v>
      </c>
      <c r="M4" s="5"/>
      <c r="N4" s="74"/>
      <c r="O4" s="5"/>
      <c r="P4" s="5"/>
      <c r="Q4" s="5"/>
      <c r="R4" s="5"/>
      <c r="S4" s="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</row>
    <row r="5" spans="1:57" s="52" customFormat="1" ht="15" customHeight="1" thickBot="1" x14ac:dyDescent="0.25">
      <c r="A5" s="7" t="s">
        <v>53</v>
      </c>
      <c r="B5" s="8">
        <v>44834</v>
      </c>
      <c r="C5" s="5"/>
      <c r="D5" s="5"/>
      <c r="E5" s="5"/>
      <c r="F5" s="5"/>
      <c r="G5" s="5"/>
      <c r="H5" s="75">
        <f>(H4*L4/H3-1)*L3/(B3-B4)</f>
        <v>3.0499982241532549E-2</v>
      </c>
      <c r="I5" s="76" t="s">
        <v>54</v>
      </c>
      <c r="J5" s="5"/>
      <c r="K5" s="5"/>
      <c r="L5" s="5"/>
      <c r="M5" s="5"/>
      <c r="N5" s="74"/>
      <c r="O5" s="5"/>
      <c r="P5" s="5"/>
      <c r="Q5"/>
      <c r="R5"/>
      <c r="S5"/>
      <c r="T5"/>
      <c r="U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</row>
    <row r="6" spans="1:57" s="52" customFormat="1" ht="15" customHeight="1" x14ac:dyDescent="0.2">
      <c r="A6" s="7" t="s">
        <v>55</v>
      </c>
      <c r="B6" s="8">
        <v>44847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4"/>
      <c r="O6" s="5"/>
      <c r="P6" s="5"/>
      <c r="Q6"/>
      <c r="R6"/>
      <c r="S6"/>
      <c r="T6"/>
      <c r="U6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</row>
    <row r="7" spans="1:57" s="52" customFormat="1" ht="15" customHeight="1" x14ac:dyDescent="0.2">
      <c r="A7" s="16" t="s">
        <v>0</v>
      </c>
      <c r="B7" s="1"/>
      <c r="C7" s="1"/>
      <c r="D7" s="1"/>
      <c r="E7" s="1"/>
      <c r="F7" s="12"/>
      <c r="G7" s="22"/>
      <c r="H7" s="16"/>
      <c r="I7" s="1"/>
      <c r="J7" s="1"/>
      <c r="K7" s="1"/>
      <c r="L7" s="1"/>
      <c r="M7" s="7"/>
      <c r="N7" s="7"/>
      <c r="O7" s="7"/>
      <c r="P7" s="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57" s="52" customFormat="1" ht="15" customHeight="1" x14ac:dyDescent="0.2">
      <c r="A8" s="1"/>
      <c r="B8" s="147" t="s">
        <v>5</v>
      </c>
      <c r="C8" s="148"/>
      <c r="D8" s="148"/>
      <c r="E8" s="149"/>
      <c r="F8" s="7"/>
      <c r="G8" s="23"/>
      <c r="H8" s="1"/>
      <c r="I8" s="147"/>
      <c r="J8" s="148"/>
      <c r="K8" s="148"/>
      <c r="L8" s="149"/>
      <c r="M8" s="7"/>
      <c r="N8" s="7"/>
      <c r="O8" s="7"/>
      <c r="P8" s="7"/>
      <c r="Q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57" s="52" customFormat="1" ht="15" customHeight="1" x14ac:dyDescent="0.2">
      <c r="A9" s="15" t="s">
        <v>1</v>
      </c>
      <c r="B9" s="15" t="s">
        <v>2</v>
      </c>
      <c r="C9" s="15" t="s">
        <v>3</v>
      </c>
      <c r="D9" s="15" t="s">
        <v>4</v>
      </c>
      <c r="E9" s="34" t="s">
        <v>15</v>
      </c>
      <c r="F9" s="18"/>
      <c r="G9" s="23"/>
      <c r="H9" s="15"/>
      <c r="I9" s="15"/>
      <c r="J9" s="15"/>
      <c r="K9" s="15"/>
      <c r="L9" s="15"/>
      <c r="M9" s="1"/>
      <c r="N9" s="7"/>
      <c r="O9" s="7"/>
      <c r="P9" s="7"/>
      <c r="Q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57" s="52" customFormat="1" ht="15" customHeight="1" x14ac:dyDescent="0.2">
      <c r="A10" s="7" t="s">
        <v>131</v>
      </c>
      <c r="B10" s="10">
        <v>44812</v>
      </c>
      <c r="C10" s="10">
        <v>44847</v>
      </c>
      <c r="D10" s="77">
        <v>1469960.56</v>
      </c>
      <c r="E10" s="78">
        <v>1472845.3</v>
      </c>
      <c r="F10" s="79"/>
      <c r="G10" s="80"/>
      <c r="H10" s="7"/>
      <c r="I10" s="10"/>
      <c r="J10" s="10"/>
      <c r="K10" s="79"/>
      <c r="L10" s="79"/>
      <c r="M10" s="1"/>
      <c r="N10" s="7"/>
      <c r="O10" s="7"/>
      <c r="P10" s="7"/>
      <c r="Q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57" s="52" customFormat="1" ht="15" customHeight="1" x14ac:dyDescent="0.2">
      <c r="A11" s="7" t="s">
        <v>132</v>
      </c>
      <c r="B11" s="10">
        <v>44812</v>
      </c>
      <c r="C11" s="10">
        <v>44847</v>
      </c>
      <c r="D11" s="77">
        <v>107850.94</v>
      </c>
      <c r="E11" s="78">
        <v>108062.51</v>
      </c>
      <c r="F11" s="79"/>
      <c r="G11" s="80"/>
      <c r="H11" s="7"/>
      <c r="I11" s="10"/>
      <c r="J11" s="10"/>
      <c r="K11" s="79"/>
      <c r="L11" s="79"/>
      <c r="M11" s="1"/>
      <c r="N11" s="7"/>
      <c r="O11" s="7"/>
      <c r="P11" s="7"/>
      <c r="Q11"/>
      <c r="R11"/>
      <c r="S11"/>
      <c r="T11" s="56"/>
      <c r="U11" s="56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57" s="52" customFormat="1" ht="15" customHeight="1" x14ac:dyDescent="0.2">
      <c r="A12" s="7" t="s">
        <v>133</v>
      </c>
      <c r="B12" s="10">
        <v>44812</v>
      </c>
      <c r="C12" s="10">
        <v>44847</v>
      </c>
      <c r="D12" s="77">
        <v>4370085.57</v>
      </c>
      <c r="E12" s="78">
        <v>4376937.22</v>
      </c>
      <c r="F12" s="79"/>
      <c r="G12" s="80"/>
      <c r="H12" s="7"/>
      <c r="I12" s="10"/>
      <c r="J12" s="10"/>
      <c r="K12" s="79"/>
      <c r="L12" s="79"/>
      <c r="M12" s="1"/>
      <c r="N12" s="7"/>
      <c r="O12" s="7"/>
      <c r="P12" s="7"/>
      <c r="Q12"/>
      <c r="R12"/>
      <c r="S12"/>
      <c r="T12" s="56"/>
      <c r="U12" s="56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57" s="52" customFormat="1" ht="15" customHeight="1" x14ac:dyDescent="0.2">
      <c r="A13" s="7" t="s">
        <v>134</v>
      </c>
      <c r="B13" s="10">
        <v>44812</v>
      </c>
      <c r="C13" s="10">
        <v>44847</v>
      </c>
      <c r="D13" s="77">
        <v>54276.55</v>
      </c>
      <c r="E13" s="78">
        <v>54383.839999999997</v>
      </c>
      <c r="F13" s="79"/>
      <c r="G13" s="80"/>
      <c r="H13" s="121" t="s">
        <v>314</v>
      </c>
      <c r="I13" s="122"/>
      <c r="J13"/>
      <c r="K13"/>
      <c r="L13"/>
      <c r="M13"/>
      <c r="N13"/>
      <c r="O13" s="7"/>
      <c r="P13" s="7"/>
      <c r="Q13"/>
      <c r="R13"/>
      <c r="S13"/>
      <c r="T13" s="56"/>
      <c r="U13" s="56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57" s="52" customFormat="1" ht="15" customHeight="1" x14ac:dyDescent="0.2">
      <c r="A14" s="7" t="s">
        <v>135</v>
      </c>
      <c r="B14" s="10">
        <v>44812</v>
      </c>
      <c r="C14" s="10">
        <v>44847</v>
      </c>
      <c r="D14" s="77">
        <v>384078.54</v>
      </c>
      <c r="E14" s="78">
        <v>385060.79</v>
      </c>
      <c r="F14" s="79"/>
      <c r="G14" s="80"/>
      <c r="H14" s="123" t="s">
        <v>315</v>
      </c>
      <c r="I14" s="124" t="s">
        <v>316</v>
      </c>
      <c r="J14" s="124" t="s">
        <v>317</v>
      </c>
      <c r="K14" s="124" t="s">
        <v>318</v>
      </c>
      <c r="L14" s="124" t="s">
        <v>319</v>
      </c>
      <c r="M14" s="123" t="s">
        <v>320</v>
      </c>
      <c r="N14" s="125" t="s">
        <v>321</v>
      </c>
      <c r="O14" s="7"/>
      <c r="P14" s="7"/>
      <c r="Q14"/>
      <c r="R14"/>
      <c r="S14"/>
      <c r="T14" s="56"/>
      <c r="U14" s="56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57" s="52" customFormat="1" ht="15" customHeight="1" x14ac:dyDescent="0.2">
      <c r="A15" s="7" t="s">
        <v>136</v>
      </c>
      <c r="B15" s="10">
        <v>44812</v>
      </c>
      <c r="C15" s="10">
        <v>44847</v>
      </c>
      <c r="D15" s="77">
        <v>1908777.64</v>
      </c>
      <c r="E15" s="78">
        <v>1913367.56</v>
      </c>
      <c r="F15" s="79"/>
      <c r="G15" s="80"/>
      <c r="H15" s="126">
        <f>H4</f>
        <v>72397442.870973215</v>
      </c>
      <c r="I15" s="127">
        <f>SUM(D58,D70)</f>
        <v>7633250.6799999997</v>
      </c>
      <c r="J15" s="127">
        <f>D73</f>
        <v>1406773.0299999993</v>
      </c>
      <c r="K15" s="127">
        <f>D57</f>
        <v>83275.759999999995</v>
      </c>
      <c r="L15" s="127">
        <f>E90+E101</f>
        <v>8493.1</v>
      </c>
      <c r="M15" s="126">
        <v>0</v>
      </c>
      <c r="N15" s="128">
        <f>D71</f>
        <v>0</v>
      </c>
      <c r="O15" s="7"/>
      <c r="P15" s="7"/>
      <c r="Q15"/>
      <c r="R15"/>
      <c r="S15"/>
      <c r="T15" s="56"/>
      <c r="U15" s="5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57" s="52" customFormat="1" ht="15" customHeight="1" x14ac:dyDescent="0.2">
      <c r="A16" s="7" t="s">
        <v>137</v>
      </c>
      <c r="B16" s="10">
        <v>44812</v>
      </c>
      <c r="C16" s="10">
        <v>44847</v>
      </c>
      <c r="D16" s="77">
        <v>81457.279999999999</v>
      </c>
      <c r="E16" s="78">
        <v>81644.210000000006</v>
      </c>
      <c r="F16" s="79"/>
      <c r="G16" s="80"/>
      <c r="H16" s="7"/>
      <c r="I16" s="10"/>
      <c r="J16" s="10"/>
      <c r="K16" s="79"/>
      <c r="L16" s="79"/>
      <c r="M16" s="1"/>
      <c r="N16" s="7"/>
      <c r="O16" s="7"/>
      <c r="P16" s="7"/>
      <c r="Q16"/>
      <c r="R16"/>
      <c r="S16"/>
      <c r="T16" s="56"/>
      <c r="U16" s="5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52" customFormat="1" ht="15" customHeight="1" x14ac:dyDescent="0.2">
      <c r="A17" s="7" t="s">
        <v>138</v>
      </c>
      <c r="B17" s="10">
        <v>44812</v>
      </c>
      <c r="C17" s="10">
        <v>44847</v>
      </c>
      <c r="D17" s="77">
        <v>5468190.4100000001</v>
      </c>
      <c r="E17" s="78">
        <v>5479178.7999999998</v>
      </c>
      <c r="F17" s="79"/>
      <c r="G17" s="80"/>
      <c r="H17" s="7"/>
      <c r="I17" s="10"/>
      <c r="J17" s="10"/>
      <c r="K17" s="79"/>
      <c r="L17" s="79"/>
      <c r="M17" s="1"/>
      <c r="N17" s="7"/>
      <c r="O17" s="7"/>
      <c r="P17" s="7"/>
      <c r="Q17"/>
      <c r="R17"/>
      <c r="S17"/>
      <c r="T17" s="56"/>
      <c r="U17" s="56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52" customFormat="1" ht="15" customHeight="1" x14ac:dyDescent="0.2">
      <c r="A18" s="7" t="s">
        <v>139</v>
      </c>
      <c r="B18" s="10">
        <v>44812</v>
      </c>
      <c r="C18" s="10">
        <v>44847</v>
      </c>
      <c r="D18" s="77">
        <v>1626767.47</v>
      </c>
      <c r="E18" s="78">
        <v>1629995.27</v>
      </c>
      <c r="F18" s="79"/>
      <c r="G18" s="80"/>
      <c r="H18" s="7"/>
      <c r="I18" s="10"/>
      <c r="J18" s="10"/>
      <c r="K18" s="79"/>
      <c r="L18" s="79"/>
      <c r="M18" s="1"/>
      <c r="N18" s="7"/>
      <c r="O18" s="7"/>
      <c r="P18" s="7"/>
      <c r="Q18"/>
      <c r="R18"/>
      <c r="S18"/>
      <c r="T18" s="56"/>
      <c r="U18" s="56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52" customFormat="1" ht="15" customHeight="1" x14ac:dyDescent="0.2">
      <c r="A19" s="7" t="s">
        <v>140</v>
      </c>
      <c r="B19" s="10">
        <v>44826</v>
      </c>
      <c r="C19" s="10">
        <v>44847</v>
      </c>
      <c r="D19" s="77">
        <v>396155.6</v>
      </c>
      <c r="E19" s="78">
        <v>396507.9</v>
      </c>
      <c r="F19" s="79"/>
      <c r="G19" s="80"/>
      <c r="H19" s="7"/>
      <c r="I19" s="10"/>
      <c r="J19" s="10"/>
      <c r="K19" s="79"/>
      <c r="L19" s="79"/>
      <c r="M19" s="1"/>
      <c r="N19" s="7"/>
      <c r="O19" s="7"/>
      <c r="P19" s="7"/>
      <c r="Q19"/>
      <c r="R19"/>
      <c r="S19"/>
      <c r="T19" s="56"/>
      <c r="U19" s="56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s="52" customFormat="1" ht="15" customHeight="1" x14ac:dyDescent="0.2">
      <c r="A20" s="7" t="s">
        <v>141</v>
      </c>
      <c r="B20" s="10">
        <v>44812</v>
      </c>
      <c r="C20" s="10">
        <v>44847</v>
      </c>
      <c r="D20" s="77">
        <v>153420.76999999999</v>
      </c>
      <c r="E20" s="78">
        <v>153741.94</v>
      </c>
      <c r="F20" s="79"/>
      <c r="G20" s="80"/>
      <c r="H20" s="7"/>
      <c r="I20" s="10"/>
      <c r="J20" s="10"/>
      <c r="K20" s="79"/>
      <c r="L20" s="79"/>
      <c r="M20" s="1"/>
      <c r="N20" s="7"/>
      <c r="O20" s="7"/>
      <c r="P20" s="7"/>
      <c r="Q20"/>
      <c r="R20"/>
      <c r="S20"/>
      <c r="T20" s="56"/>
      <c r="U20" s="56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52" customFormat="1" ht="15" customHeight="1" x14ac:dyDescent="0.2">
      <c r="A21" s="7" t="s">
        <v>142</v>
      </c>
      <c r="B21" s="10">
        <v>44816</v>
      </c>
      <c r="C21" s="10">
        <v>44847</v>
      </c>
      <c r="D21" s="77">
        <v>83275.759999999995</v>
      </c>
      <c r="E21" s="78">
        <v>83444.66</v>
      </c>
      <c r="F21" s="79"/>
      <c r="G21" s="80"/>
      <c r="H21" s="7"/>
      <c r="I21" s="10"/>
      <c r="J21" s="10"/>
      <c r="K21" s="79"/>
      <c r="L21" s="79"/>
      <c r="M21" s="1"/>
      <c r="N21" s="7"/>
      <c r="O21" s="7"/>
      <c r="P21" s="7"/>
      <c r="Q21"/>
      <c r="R21"/>
      <c r="S21"/>
      <c r="T21" s="56"/>
      <c r="U21" s="56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52" customFormat="1" ht="15" customHeight="1" x14ac:dyDescent="0.2">
      <c r="A22" s="7" t="s">
        <v>143</v>
      </c>
      <c r="B22" s="10">
        <v>44812</v>
      </c>
      <c r="C22" s="10">
        <v>44847</v>
      </c>
      <c r="D22" s="77">
        <v>525244.02</v>
      </c>
      <c r="E22" s="78">
        <v>526181.92000000004</v>
      </c>
      <c r="F22" s="79"/>
      <c r="G22" s="80"/>
      <c r="H22" s="7"/>
      <c r="I22" s="10"/>
      <c r="J22" s="10"/>
      <c r="K22" s="79"/>
      <c r="L22" s="79"/>
      <c r="M22" s="1"/>
      <c r="N22" s="7"/>
      <c r="O22" s="7"/>
      <c r="P22" s="7"/>
      <c r="Q22"/>
      <c r="R22"/>
      <c r="S22"/>
      <c r="T22" s="56"/>
      <c r="U22" s="56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52" customFormat="1" ht="15" customHeight="1" x14ac:dyDescent="0.2">
      <c r="A23" s="7" t="s">
        <v>144</v>
      </c>
      <c r="B23" s="10">
        <v>44812</v>
      </c>
      <c r="C23" s="10">
        <v>44847</v>
      </c>
      <c r="D23" s="77">
        <v>240734.88</v>
      </c>
      <c r="E23" s="78">
        <v>241307.28</v>
      </c>
      <c r="F23" s="79"/>
      <c r="G23" s="80"/>
      <c r="H23" s="7"/>
      <c r="I23" s="10"/>
      <c r="J23" s="10"/>
      <c r="K23" s="79"/>
      <c r="L23" s="79"/>
      <c r="M23" s="1"/>
      <c r="N23" s="7"/>
      <c r="O23" s="7"/>
      <c r="P23" s="7"/>
      <c r="Q23"/>
      <c r="R23"/>
      <c r="S23"/>
      <c r="T23" s="56"/>
      <c r="U23" s="56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s="52" customFormat="1" ht="15" customHeight="1" x14ac:dyDescent="0.2">
      <c r="A24" s="7" t="s">
        <v>145</v>
      </c>
      <c r="B24" s="10">
        <v>44812</v>
      </c>
      <c r="C24" s="10">
        <v>44847</v>
      </c>
      <c r="D24" s="77">
        <v>127862.34</v>
      </c>
      <c r="E24" s="78">
        <v>128137.09</v>
      </c>
      <c r="F24" s="79"/>
      <c r="G24" s="80"/>
      <c r="H24" s="7"/>
      <c r="I24" s="10"/>
      <c r="J24" s="10"/>
      <c r="K24" s="79"/>
      <c r="L24" s="79"/>
      <c r="M24" s="1"/>
      <c r="N24" s="7"/>
      <c r="O24" s="7"/>
      <c r="P24" s="7"/>
      <c r="Q24"/>
      <c r="R24"/>
      <c r="S24"/>
      <c r="T24" s="56"/>
      <c r="U24" s="56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52" customFormat="1" ht="15" customHeight="1" x14ac:dyDescent="0.2">
      <c r="A25" s="7" t="s">
        <v>146</v>
      </c>
      <c r="B25" s="10">
        <v>44812</v>
      </c>
      <c r="C25" s="10">
        <v>44847</v>
      </c>
      <c r="D25" s="77">
        <v>405915.55</v>
      </c>
      <c r="E25" s="78">
        <v>406699.37</v>
      </c>
      <c r="F25" s="79"/>
      <c r="G25" s="80"/>
      <c r="H25" s="7"/>
      <c r="I25" s="10"/>
      <c r="J25" s="10"/>
      <c r="K25" s="79"/>
      <c r="L25" s="79"/>
      <c r="M25" s="1"/>
      <c r="N25" s="7"/>
      <c r="O25" s="7"/>
      <c r="P25" s="7"/>
      <c r="Q25"/>
      <c r="R25"/>
      <c r="S25"/>
      <c r="T25" s="56"/>
      <c r="U25" s="56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52" customFormat="1" ht="15" customHeight="1" x14ac:dyDescent="0.2">
      <c r="A26" s="7" t="s">
        <v>147</v>
      </c>
      <c r="B26" s="10">
        <v>44812</v>
      </c>
      <c r="C26" s="10">
        <v>44847</v>
      </c>
      <c r="D26" s="77">
        <v>64317.36</v>
      </c>
      <c r="E26" s="78">
        <v>64460.18</v>
      </c>
      <c r="F26" s="79"/>
      <c r="G26" s="80"/>
      <c r="H26" s="7"/>
      <c r="I26" s="10"/>
      <c r="J26" s="10"/>
      <c r="K26" s="79"/>
      <c r="L26" s="79"/>
      <c r="M26" s="1"/>
      <c r="N26" s="7"/>
      <c r="O26" s="7"/>
      <c r="P26" s="7"/>
      <c r="Q26"/>
      <c r="R26"/>
      <c r="S26"/>
      <c r="T26" s="56"/>
      <c r="U26" s="5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s="52" customFormat="1" ht="15" customHeight="1" x14ac:dyDescent="0.2">
      <c r="A27" s="7" t="s">
        <v>148</v>
      </c>
      <c r="B27" s="10">
        <v>44812</v>
      </c>
      <c r="C27" s="10">
        <v>44847</v>
      </c>
      <c r="D27" s="77">
        <v>13274635.99</v>
      </c>
      <c r="E27" s="78">
        <v>13300593.890000001</v>
      </c>
      <c r="F27" s="79"/>
      <c r="G27" s="80"/>
      <c r="H27" s="7"/>
      <c r="I27" s="10"/>
      <c r="J27" s="10"/>
      <c r="K27" s="79"/>
      <c r="L27" s="79"/>
      <c r="M27" s="1"/>
      <c r="N27" s="7"/>
      <c r="O27" s="7"/>
      <c r="P27" s="7"/>
      <c r="Q27"/>
      <c r="R27"/>
      <c r="S27"/>
      <c r="T27" s="56"/>
      <c r="U27" s="56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52" customFormat="1" ht="15" customHeight="1" x14ac:dyDescent="0.2">
      <c r="A28" s="7" t="s">
        <v>149</v>
      </c>
      <c r="B28" s="10">
        <v>44812</v>
      </c>
      <c r="C28" s="10">
        <v>44847</v>
      </c>
      <c r="D28" s="77">
        <v>251685.94</v>
      </c>
      <c r="E28" s="78">
        <v>252206.25</v>
      </c>
      <c r="F28" s="79"/>
      <c r="G28" s="80"/>
      <c r="H28" s="7"/>
      <c r="I28" s="10"/>
      <c r="J28" s="10"/>
      <c r="K28" s="79"/>
      <c r="L28" s="79"/>
      <c r="M28" s="1"/>
      <c r="N28" s="7"/>
      <c r="O28" s="7"/>
      <c r="P28" s="7"/>
      <c r="Q28"/>
      <c r="R28"/>
      <c r="S28"/>
      <c r="T28" s="56"/>
      <c r="U28" s="56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52" customFormat="1" ht="15" customHeight="1" x14ac:dyDescent="0.2">
      <c r="A29" s="7" t="s">
        <v>150</v>
      </c>
      <c r="B29" s="10">
        <v>44812</v>
      </c>
      <c r="C29" s="10">
        <v>44847</v>
      </c>
      <c r="D29" s="77">
        <v>2589145.75</v>
      </c>
      <c r="E29" s="78">
        <v>2594201.98</v>
      </c>
      <c r="F29" s="79"/>
      <c r="G29" s="80"/>
      <c r="H29" s="7"/>
      <c r="I29" s="10"/>
      <c r="J29" s="10"/>
      <c r="K29" s="79"/>
      <c r="L29" s="79"/>
      <c r="M29" s="1"/>
      <c r="N29" s="7"/>
      <c r="O29" s="7"/>
      <c r="P29" s="7"/>
      <c r="Q29"/>
      <c r="R29"/>
      <c r="S29"/>
      <c r="T29" s="56"/>
      <c r="U29" s="56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52" customFormat="1" ht="15" customHeight="1" x14ac:dyDescent="0.2">
      <c r="A30" s="7" t="s">
        <v>151</v>
      </c>
      <c r="B30" s="10">
        <v>44812</v>
      </c>
      <c r="C30" s="10">
        <v>44847</v>
      </c>
      <c r="D30" s="77">
        <v>1083705.3400000001</v>
      </c>
      <c r="E30" s="78">
        <v>1085638.77</v>
      </c>
      <c r="F30" s="79"/>
      <c r="G30" s="80"/>
      <c r="H30" s="7"/>
      <c r="I30" s="10"/>
      <c r="J30" s="10"/>
      <c r="K30" s="79"/>
      <c r="L30" s="79"/>
      <c r="M30" s="1"/>
      <c r="N30" s="7"/>
      <c r="O30" s="7"/>
      <c r="P30" s="7"/>
      <c r="Q30"/>
      <c r="R30"/>
      <c r="S30"/>
      <c r="T30" s="56"/>
      <c r="U30" s="56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s="52" customFormat="1" ht="15" customHeight="1" x14ac:dyDescent="0.2">
      <c r="A31" s="7" t="s">
        <v>152</v>
      </c>
      <c r="B31" s="10">
        <v>44812</v>
      </c>
      <c r="C31" s="10">
        <v>44847</v>
      </c>
      <c r="D31" s="77">
        <v>13622684.15</v>
      </c>
      <c r="E31" s="78">
        <v>13652304.470000001</v>
      </c>
      <c r="F31" s="79"/>
      <c r="G31" s="80"/>
      <c r="H31" s="7"/>
      <c r="I31" s="10"/>
      <c r="J31" s="10"/>
      <c r="K31" s="79"/>
      <c r="L31" s="79"/>
      <c r="M31" s="1"/>
      <c r="N31" s="7"/>
      <c r="O31" s="7"/>
      <c r="P31" s="7"/>
      <c r="Q31"/>
      <c r="R31"/>
      <c r="S31"/>
      <c r="T31" s="56"/>
      <c r="U31" s="56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s="52" customFormat="1" ht="15" customHeight="1" x14ac:dyDescent="0.2">
      <c r="A32" s="7" t="s">
        <v>153</v>
      </c>
      <c r="B32" s="10">
        <v>44812</v>
      </c>
      <c r="C32" s="10">
        <v>44847</v>
      </c>
      <c r="D32" s="77">
        <v>902220.97</v>
      </c>
      <c r="E32" s="78">
        <v>904043.13</v>
      </c>
      <c r="F32" s="79"/>
      <c r="G32" s="80"/>
      <c r="H32" s="7"/>
      <c r="I32" s="10"/>
      <c r="J32" s="10"/>
      <c r="K32" s="79"/>
      <c r="L32" s="79"/>
      <c r="M32" s="1"/>
      <c r="N32" s="7"/>
      <c r="O32" s="7"/>
      <c r="P32" s="7"/>
      <c r="Q32"/>
      <c r="R32"/>
      <c r="S32"/>
      <c r="T32" s="56"/>
      <c r="U32" s="56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s="52" customFormat="1" ht="15" customHeight="1" x14ac:dyDescent="0.2">
      <c r="A33" s="7" t="s">
        <v>154</v>
      </c>
      <c r="B33" s="10">
        <v>44820</v>
      </c>
      <c r="C33" s="10">
        <v>44847</v>
      </c>
      <c r="D33" s="77">
        <v>111853.22</v>
      </c>
      <c r="E33" s="78">
        <v>112024.57</v>
      </c>
      <c r="F33" s="79"/>
      <c r="G33" s="80"/>
      <c r="H33" s="7"/>
      <c r="I33" s="10"/>
      <c r="J33" s="10"/>
      <c r="K33" s="79"/>
      <c r="L33" s="79"/>
      <c r="M33" s="1"/>
      <c r="N33" s="7"/>
      <c r="O33" s="7"/>
      <c r="P33" s="7"/>
      <c r="Q33"/>
      <c r="R33"/>
      <c r="S33"/>
      <c r="T33" s="56"/>
      <c r="U33" s="56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s="52" customFormat="1" ht="15" customHeight="1" x14ac:dyDescent="0.2">
      <c r="A34" s="7" t="s">
        <v>155</v>
      </c>
      <c r="B34" s="10">
        <v>44812</v>
      </c>
      <c r="C34" s="10">
        <v>44847</v>
      </c>
      <c r="D34" s="77">
        <v>114661.84</v>
      </c>
      <c r="E34" s="78">
        <v>114913.03</v>
      </c>
      <c r="F34" s="79"/>
      <c r="G34" s="80"/>
      <c r="H34" s="7"/>
      <c r="I34" s="10"/>
      <c r="J34" s="10"/>
      <c r="K34" s="79"/>
      <c r="L34" s="79"/>
      <c r="M34" s="1"/>
      <c r="N34" s="7"/>
      <c r="O34" s="7"/>
      <c r="P34" s="7"/>
      <c r="Q34"/>
      <c r="R34"/>
      <c r="S34"/>
      <c r="T34" s="56"/>
      <c r="U34" s="56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s="52" customFormat="1" ht="15" customHeight="1" x14ac:dyDescent="0.2">
      <c r="A35" s="7" t="s">
        <v>156</v>
      </c>
      <c r="B35" s="10">
        <v>44812</v>
      </c>
      <c r="C35" s="10">
        <v>44847</v>
      </c>
      <c r="D35" s="77">
        <v>103867.4</v>
      </c>
      <c r="E35" s="78">
        <v>104107.64</v>
      </c>
      <c r="F35" s="79"/>
      <c r="G35" s="80"/>
      <c r="H35" s="7"/>
      <c r="I35" s="10"/>
      <c r="J35" s="10"/>
      <c r="K35" s="79"/>
      <c r="L35" s="79"/>
      <c r="M35" s="1"/>
      <c r="N35" s="7"/>
      <c r="O35" s="7"/>
      <c r="P35" s="7"/>
      <c r="Q35"/>
      <c r="R35"/>
      <c r="S35"/>
      <c r="T35" s="56"/>
      <c r="U35" s="56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s="52" customFormat="1" ht="15" customHeight="1" x14ac:dyDescent="0.2">
      <c r="A36" s="7" t="s">
        <v>157</v>
      </c>
      <c r="B36" s="10">
        <v>44812</v>
      </c>
      <c r="C36" s="10">
        <v>44847</v>
      </c>
      <c r="D36" s="77">
        <v>2557041.38</v>
      </c>
      <c r="E36" s="78">
        <v>2562525.75</v>
      </c>
      <c r="F36" s="79"/>
      <c r="G36" s="80"/>
      <c r="H36" s="7"/>
      <c r="I36" s="10"/>
      <c r="J36" s="10"/>
      <c r="K36" s="79"/>
      <c r="L36" s="79"/>
      <c r="M36" s="1"/>
      <c r="N36" s="7"/>
      <c r="O36" s="7"/>
      <c r="P36" s="7"/>
      <c r="Q36"/>
      <c r="R36"/>
      <c r="S36"/>
      <c r="T36" s="56"/>
      <c r="U36" s="5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s="52" customFormat="1" ht="15" customHeight="1" x14ac:dyDescent="0.2">
      <c r="A37" s="7" t="s">
        <v>158</v>
      </c>
      <c r="B37" s="10">
        <v>44812</v>
      </c>
      <c r="C37" s="10">
        <v>44847</v>
      </c>
      <c r="D37" s="77">
        <v>209733.57</v>
      </c>
      <c r="E37" s="78">
        <v>210218.67</v>
      </c>
      <c r="F37" s="79"/>
      <c r="G37" s="80"/>
      <c r="H37" s="7"/>
      <c r="I37" s="10"/>
      <c r="J37" s="10"/>
      <c r="K37" s="79"/>
      <c r="L37" s="79"/>
      <c r="M37" s="1"/>
      <c r="N37" s="7"/>
      <c r="O37" s="7"/>
      <c r="P37" s="7"/>
      <c r="Q37"/>
      <c r="R37"/>
      <c r="S37"/>
      <c r="T37" s="56"/>
      <c r="U37" s="56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s="52" customFormat="1" ht="15" customHeight="1" x14ac:dyDescent="0.2">
      <c r="A38" s="7" t="s">
        <v>159</v>
      </c>
      <c r="B38" s="10">
        <v>44812</v>
      </c>
      <c r="C38" s="10">
        <v>44847</v>
      </c>
      <c r="D38" s="77">
        <v>73515.58</v>
      </c>
      <c r="E38" s="78">
        <v>73662.039999999994</v>
      </c>
      <c r="F38" s="79"/>
      <c r="G38" s="80"/>
      <c r="H38" s="7"/>
      <c r="I38" s="10"/>
      <c r="J38" s="10"/>
      <c r="K38" s="79"/>
      <c r="L38" s="79"/>
      <c r="M38" s="1"/>
      <c r="N38" s="7"/>
      <c r="O38" s="7"/>
      <c r="P38" s="7"/>
      <c r="Q38"/>
      <c r="R38"/>
      <c r="S38"/>
      <c r="T38" s="56"/>
      <c r="U38" s="56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s="52" customFormat="1" ht="15" customHeight="1" x14ac:dyDescent="0.2">
      <c r="A39" s="7" t="s">
        <v>160</v>
      </c>
      <c r="B39" s="10">
        <v>44812</v>
      </c>
      <c r="C39" s="10">
        <v>44847</v>
      </c>
      <c r="D39" s="77">
        <v>84666.37</v>
      </c>
      <c r="E39" s="78">
        <v>84868.35</v>
      </c>
      <c r="F39" s="79"/>
      <c r="G39" s="80"/>
      <c r="H39" s="7"/>
      <c r="I39" s="10"/>
      <c r="J39" s="10"/>
      <c r="K39" s="79"/>
      <c r="L39" s="79"/>
      <c r="M39" s="1"/>
      <c r="N39" s="7"/>
      <c r="O39" s="7"/>
      <c r="P39" s="7"/>
      <c r="Q39"/>
      <c r="R39"/>
      <c r="S39"/>
      <c r="T39" s="56"/>
      <c r="U39" s="56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s="52" customFormat="1" ht="15" customHeight="1" x14ac:dyDescent="0.2">
      <c r="A40" s="7" t="s">
        <v>161</v>
      </c>
      <c r="B40" s="10">
        <v>44812</v>
      </c>
      <c r="C40" s="10">
        <v>44847</v>
      </c>
      <c r="D40" s="77">
        <v>2384057.15</v>
      </c>
      <c r="E40" s="78">
        <v>2388725.5</v>
      </c>
      <c r="F40" s="79"/>
      <c r="G40" s="80"/>
      <c r="H40" s="7"/>
      <c r="I40" s="10"/>
      <c r="J40" s="10"/>
      <c r="K40" s="79"/>
      <c r="L40" s="79"/>
      <c r="M40" s="1"/>
      <c r="N40" s="7"/>
      <c r="O40" s="7"/>
      <c r="P40" s="7"/>
      <c r="Q40"/>
      <c r="R40"/>
      <c r="S40"/>
      <c r="T40" s="56"/>
      <c r="U40" s="56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s="52" customFormat="1" ht="15" customHeight="1" x14ac:dyDescent="0.2">
      <c r="A41" s="7" t="s">
        <v>162</v>
      </c>
      <c r="B41" s="10">
        <v>44812</v>
      </c>
      <c r="C41" s="10">
        <v>44847</v>
      </c>
      <c r="D41" s="77">
        <v>676692.82</v>
      </c>
      <c r="E41" s="78">
        <v>678093.85</v>
      </c>
      <c r="F41" s="79"/>
      <c r="G41" s="80"/>
      <c r="H41" s="7"/>
      <c r="I41" s="10"/>
      <c r="J41" s="10"/>
      <c r="K41" s="79"/>
      <c r="L41" s="79"/>
      <c r="M41" s="1"/>
      <c r="N41" s="7"/>
      <c r="O41" s="7"/>
      <c r="P41" s="7"/>
      <c r="Q41"/>
      <c r="R41"/>
      <c r="S41"/>
      <c r="T41" s="56"/>
      <c r="U41" s="56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s="52" customFormat="1" ht="15" customHeight="1" x14ac:dyDescent="0.2">
      <c r="A42" s="7" t="s">
        <v>163</v>
      </c>
      <c r="B42" s="10">
        <v>44812</v>
      </c>
      <c r="C42" s="10">
        <v>44847</v>
      </c>
      <c r="D42" s="77">
        <v>214802.28</v>
      </c>
      <c r="E42" s="78">
        <v>215248.57</v>
      </c>
      <c r="F42" s="79"/>
      <c r="G42" s="80"/>
      <c r="H42" s="7"/>
      <c r="I42" s="10"/>
      <c r="J42" s="10"/>
      <c r="K42" s="79"/>
      <c r="L42" s="79"/>
      <c r="M42" s="1"/>
      <c r="N42" s="7"/>
      <c r="O42" s="7"/>
      <c r="P42" s="7"/>
      <c r="Q42"/>
      <c r="R42"/>
      <c r="S42"/>
      <c r="T42" s="56"/>
      <c r="U42" s="56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52" customFormat="1" ht="15" customHeight="1" x14ac:dyDescent="0.2">
      <c r="A43" s="7" t="s">
        <v>164</v>
      </c>
      <c r="B43" s="10">
        <v>44812</v>
      </c>
      <c r="C43" s="10">
        <v>44847</v>
      </c>
      <c r="D43" s="77">
        <v>446204.24</v>
      </c>
      <c r="E43" s="78">
        <v>447123.06</v>
      </c>
      <c r="F43" s="79"/>
      <c r="G43" s="80"/>
      <c r="H43" s="7"/>
      <c r="I43" s="10"/>
      <c r="J43" s="10"/>
      <c r="K43" s="79"/>
      <c r="L43" s="79"/>
      <c r="M43" s="1"/>
      <c r="N43" s="7"/>
      <c r="O43" s="7"/>
      <c r="P43" s="7"/>
      <c r="Q43"/>
      <c r="R43"/>
      <c r="S43"/>
      <c r="T43" s="56"/>
      <c r="U43" s="56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s="52" customFormat="1" ht="15" customHeight="1" x14ac:dyDescent="0.2">
      <c r="A44" s="7" t="s">
        <v>165</v>
      </c>
      <c r="B44" s="10">
        <v>44826</v>
      </c>
      <c r="C44" s="10">
        <v>44847</v>
      </c>
      <c r="D44" s="77">
        <v>754616.42</v>
      </c>
      <c r="E44" s="78">
        <v>755265.41</v>
      </c>
      <c r="F44" s="79"/>
      <c r="G44" s="80"/>
      <c r="H44" s="7"/>
      <c r="I44" s="10"/>
      <c r="J44" s="10"/>
      <c r="K44" s="79"/>
      <c r="L44" s="79"/>
      <c r="M44" s="1"/>
      <c r="N44" s="7"/>
      <c r="O44" s="7"/>
      <c r="P44" s="7"/>
      <c r="Q44"/>
      <c r="R44"/>
      <c r="S44"/>
      <c r="T44" s="56"/>
      <c r="U44" s="56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s="52" customFormat="1" ht="15" customHeight="1" x14ac:dyDescent="0.2">
      <c r="A45" s="7" t="s">
        <v>166</v>
      </c>
      <c r="B45" s="10">
        <v>44812</v>
      </c>
      <c r="C45" s="10">
        <v>44847</v>
      </c>
      <c r="D45" s="77">
        <v>809331.32</v>
      </c>
      <c r="E45" s="78">
        <v>811217.86</v>
      </c>
      <c r="F45" s="79"/>
      <c r="G45" s="80"/>
      <c r="H45" s="7"/>
      <c r="I45" s="10"/>
      <c r="J45" s="10"/>
      <c r="K45" s="79"/>
      <c r="L45" s="79"/>
      <c r="M45" s="1"/>
      <c r="N45" s="7"/>
      <c r="O45" s="7"/>
      <c r="P45" s="7"/>
      <c r="Q45"/>
      <c r="R45"/>
      <c r="S45"/>
      <c r="T45" s="56"/>
      <c r="U45" s="56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52" customFormat="1" ht="15" customHeight="1" x14ac:dyDescent="0.2">
      <c r="A46" s="7" t="s">
        <v>167</v>
      </c>
      <c r="B46" s="10">
        <v>44812</v>
      </c>
      <c r="C46" s="10">
        <v>44847</v>
      </c>
      <c r="D46" s="77">
        <v>1500434.07</v>
      </c>
      <c r="E46" s="78">
        <v>1503491.91</v>
      </c>
      <c r="F46" s="79"/>
      <c r="G46" s="80"/>
      <c r="H46" s="7"/>
      <c r="I46" s="10"/>
      <c r="J46" s="10"/>
      <c r="K46" s="79"/>
      <c r="L46" s="79"/>
      <c r="M46" s="1"/>
      <c r="N46" s="7"/>
      <c r="O46" s="7"/>
      <c r="P46" s="7"/>
      <c r="Q46"/>
      <c r="R46"/>
      <c r="S46"/>
      <c r="T46" s="56"/>
      <c r="U46" s="5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52" customFormat="1" ht="15" customHeight="1" x14ac:dyDescent="0.2">
      <c r="A47" s="7" t="s">
        <v>168</v>
      </c>
      <c r="B47" s="10">
        <v>44812</v>
      </c>
      <c r="C47" s="10">
        <v>44847</v>
      </c>
      <c r="D47" s="77">
        <v>1598665.49</v>
      </c>
      <c r="E47" s="78">
        <v>1601782</v>
      </c>
      <c r="F47" s="79"/>
      <c r="G47" s="80"/>
      <c r="H47" s="7"/>
      <c r="I47" s="10"/>
      <c r="J47" s="10"/>
      <c r="K47" s="79"/>
      <c r="L47" s="79"/>
      <c r="M47" s="1"/>
      <c r="N47" s="7"/>
      <c r="O47" s="7"/>
      <c r="P47" s="7"/>
      <c r="Q47"/>
      <c r="R47"/>
      <c r="S47"/>
      <c r="T47" s="56"/>
      <c r="U47" s="56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s="52" customFormat="1" ht="15" customHeight="1" x14ac:dyDescent="0.2">
      <c r="A48" s="7" t="s">
        <v>169</v>
      </c>
      <c r="B48" s="10">
        <v>44812</v>
      </c>
      <c r="C48" s="10">
        <v>44847</v>
      </c>
      <c r="D48" s="77">
        <v>662693.47</v>
      </c>
      <c r="E48" s="78">
        <v>663985.35</v>
      </c>
      <c r="F48" s="79"/>
      <c r="G48" s="80"/>
      <c r="H48" s="7"/>
      <c r="I48" s="10"/>
      <c r="J48" s="10"/>
      <c r="K48" s="79"/>
      <c r="L48" s="79"/>
      <c r="M48" s="1"/>
      <c r="N48" s="7"/>
      <c r="O48" s="7"/>
      <c r="P48" s="7"/>
      <c r="Q48"/>
      <c r="R48"/>
      <c r="S48"/>
      <c r="T48" s="56"/>
      <c r="U48" s="56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s="52" customFormat="1" ht="15" customHeight="1" x14ac:dyDescent="0.2">
      <c r="A49" s="7" t="s">
        <v>170</v>
      </c>
      <c r="B49" s="10">
        <v>44831</v>
      </c>
      <c r="C49" s="81" t="s">
        <v>96</v>
      </c>
      <c r="D49" s="77">
        <v>1092851.94</v>
      </c>
      <c r="E49" s="78">
        <v>1093081.96</v>
      </c>
      <c r="F49" s="79"/>
      <c r="G49" s="80"/>
      <c r="H49" s="7"/>
      <c r="I49" s="10"/>
      <c r="J49" s="10"/>
      <c r="K49" s="79"/>
      <c r="L49" s="79"/>
      <c r="M49" s="1"/>
      <c r="N49" s="7"/>
      <c r="O49" s="7"/>
      <c r="P49" s="7"/>
      <c r="Q49"/>
      <c r="R49"/>
      <c r="S49"/>
      <c r="T49" s="56"/>
      <c r="U49" s="56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s="52" customFormat="1" ht="15" customHeight="1" x14ac:dyDescent="0.2">
      <c r="A50" s="7" t="s">
        <v>171</v>
      </c>
      <c r="B50" s="10">
        <v>44795</v>
      </c>
      <c r="C50" s="81" t="s">
        <v>96</v>
      </c>
      <c r="D50" s="77">
        <v>337916.31</v>
      </c>
      <c r="E50" s="78">
        <v>338398</v>
      </c>
      <c r="F50" s="79"/>
      <c r="G50" s="80"/>
      <c r="H50" s="7"/>
      <c r="I50" s="10"/>
      <c r="J50" s="10"/>
      <c r="K50" s="79"/>
      <c r="L50" s="79"/>
      <c r="M50" s="1"/>
      <c r="N50" s="7"/>
      <c r="O50" s="7"/>
      <c r="P50" s="7"/>
      <c r="Q50"/>
      <c r="R50"/>
      <c r="S50"/>
      <c r="T50" s="56"/>
      <c r="U50" s="56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s="52" customFormat="1" ht="15" customHeight="1" x14ac:dyDescent="0.2">
      <c r="A51" s="7" t="s">
        <v>172</v>
      </c>
      <c r="B51" s="10">
        <v>44812</v>
      </c>
      <c r="C51" s="10">
        <v>44847</v>
      </c>
      <c r="D51" s="77">
        <v>1455326.07</v>
      </c>
      <c r="E51" s="78">
        <v>1458281.68</v>
      </c>
      <c r="F51" s="79"/>
      <c r="G51" s="80"/>
      <c r="H51" s="7"/>
      <c r="I51" s="10"/>
      <c r="J51" s="10"/>
      <c r="K51" s="79"/>
      <c r="L51" s="79"/>
      <c r="M51" s="1"/>
      <c r="N51" s="7"/>
      <c r="O51" s="7"/>
      <c r="P51" s="7"/>
      <c r="Q51"/>
      <c r="R51"/>
      <c r="S51"/>
      <c r="T51" s="56"/>
      <c r="U51" s="56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s="52" customFormat="1" ht="15" customHeight="1" x14ac:dyDescent="0.2">
      <c r="A52" s="7" t="s">
        <v>173</v>
      </c>
      <c r="B52" s="10">
        <v>44833</v>
      </c>
      <c r="C52" s="10">
        <v>44847</v>
      </c>
      <c r="D52" s="77">
        <v>28998.98</v>
      </c>
      <c r="E52" s="78">
        <v>29002.22</v>
      </c>
      <c r="F52" s="79"/>
      <c r="G52" s="80"/>
      <c r="H52" s="7"/>
      <c r="I52" s="10"/>
      <c r="J52" s="10"/>
      <c r="K52" s="79"/>
      <c r="L52" s="79"/>
      <c r="M52" s="1"/>
      <c r="N52" s="7"/>
      <c r="O52" s="7"/>
      <c r="P52" s="7"/>
      <c r="Q52"/>
      <c r="R52"/>
      <c r="S52"/>
      <c r="T52" s="56"/>
      <c r="U52" s="56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s="52" customFormat="1" ht="15" customHeight="1" x14ac:dyDescent="0.2">
      <c r="A53" s="7" t="s">
        <v>174</v>
      </c>
      <c r="B53" s="10">
        <v>44833</v>
      </c>
      <c r="C53" s="10">
        <v>44847</v>
      </c>
      <c r="D53" s="77">
        <v>88050.18</v>
      </c>
      <c r="E53" s="78">
        <v>88060.02</v>
      </c>
      <c r="F53" s="79"/>
      <c r="G53" s="80"/>
      <c r="H53" s="7"/>
      <c r="I53" s="10"/>
      <c r="J53" s="10"/>
      <c r="K53" s="79"/>
      <c r="L53" s="79"/>
      <c r="M53" s="1"/>
      <c r="N53" s="7"/>
      <c r="O53" s="7"/>
      <c r="P53" s="7"/>
      <c r="Q53"/>
      <c r="R53"/>
      <c r="S53"/>
      <c r="T53" s="56"/>
      <c r="U53" s="56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52" customFormat="1" ht="15" customHeight="1" x14ac:dyDescent="0.2">
      <c r="A54" s="7" t="s">
        <v>175</v>
      </c>
      <c r="B54" s="10">
        <v>44833</v>
      </c>
      <c r="C54" s="10">
        <v>44847</v>
      </c>
      <c r="D54" s="77">
        <v>14745.25</v>
      </c>
      <c r="E54" s="78">
        <v>14746.89</v>
      </c>
      <c r="F54" s="79"/>
      <c r="G54" s="80"/>
      <c r="H54" s="7"/>
      <c r="I54" s="10"/>
      <c r="J54" s="10"/>
      <c r="K54" s="79"/>
      <c r="L54" s="79"/>
      <c r="M54" s="1"/>
      <c r="N54" s="7"/>
      <c r="O54" s="7"/>
      <c r="P54" s="7"/>
      <c r="Q54"/>
      <c r="R54"/>
      <c r="S54"/>
      <c r="T54" s="56"/>
      <c r="U54" s="56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s="52" customFormat="1" ht="15" customHeight="1" x14ac:dyDescent="0.2">
      <c r="A55" s="7" t="s">
        <v>176</v>
      </c>
      <c r="B55" s="10">
        <v>44833</v>
      </c>
      <c r="C55" s="10">
        <v>44847</v>
      </c>
      <c r="D55" s="77">
        <v>27454.240000000002</v>
      </c>
      <c r="E55" s="78">
        <v>27457.31</v>
      </c>
      <c r="F55" s="79"/>
      <c r="G55" s="80"/>
      <c r="H55" s="7"/>
      <c r="I55" s="10"/>
      <c r="J55" s="10"/>
      <c r="K55" s="79"/>
      <c r="L55" s="79"/>
      <c r="M55" s="1"/>
      <c r="N55" s="7"/>
      <c r="O55" s="7"/>
      <c r="P55" s="7"/>
      <c r="Q55"/>
      <c r="R55"/>
      <c r="S55"/>
      <c r="T55" s="56"/>
      <c r="U55" s="56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s="52" customFormat="1" ht="15" customHeight="1" x14ac:dyDescent="0.2">
      <c r="A56" s="7" t="s">
        <v>177</v>
      </c>
      <c r="B56" s="10">
        <v>44833</v>
      </c>
      <c r="C56" s="10">
        <v>44847</v>
      </c>
      <c r="D56" s="77">
        <v>88611.9</v>
      </c>
      <c r="E56" s="78">
        <v>88621.8</v>
      </c>
      <c r="F56" s="79"/>
      <c r="G56" s="80"/>
      <c r="H56" s="7"/>
      <c r="I56" s="10"/>
      <c r="J56" s="10"/>
      <c r="K56" s="79"/>
      <c r="L56" s="79"/>
      <c r="M56" s="1"/>
      <c r="N56" s="7"/>
      <c r="O56" s="7"/>
      <c r="P56" s="7"/>
      <c r="Q56"/>
      <c r="R56"/>
      <c r="S56"/>
      <c r="T56" s="56"/>
      <c r="U56" s="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s="52" customFormat="1" ht="15" customHeight="1" x14ac:dyDescent="0.2">
      <c r="A57" s="7" t="s">
        <v>104</v>
      </c>
      <c r="B57" s="10">
        <v>44834</v>
      </c>
      <c r="C57" s="10">
        <v>44834</v>
      </c>
      <c r="D57" s="77">
        <v>83275.759999999995</v>
      </c>
      <c r="E57" s="78">
        <v>83275.759999999995</v>
      </c>
      <c r="F57" s="79"/>
      <c r="G57" s="80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s="52" customFormat="1" ht="15" customHeight="1" x14ac:dyDescent="0.2">
      <c r="A58" s="7" t="s">
        <v>105</v>
      </c>
      <c r="B58" s="82">
        <v>44834</v>
      </c>
      <c r="C58" s="10">
        <v>44834</v>
      </c>
      <c r="D58" s="77">
        <v>7624757.5800000001</v>
      </c>
      <c r="E58" s="77">
        <v>7624757.5800000001</v>
      </c>
      <c r="F58" s="79"/>
      <c r="G58" s="23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s="52" customFormat="1" ht="15" customHeight="1" x14ac:dyDescent="0.2">
      <c r="A59" s="7"/>
      <c r="B59" s="7"/>
      <c r="C59" s="7"/>
      <c r="D59" s="7"/>
      <c r="E59" s="79"/>
      <c r="F59" s="79"/>
      <c r="G59" s="23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s="52" customFormat="1" ht="15" customHeight="1" x14ac:dyDescent="0.2">
      <c r="A60" s="7" t="str">
        <f>"MMF Unpaid Int Due to "&amp;MONTH($B$3)&amp;"/"&amp;DAY($B$3)</f>
        <v>MMF Unpaid Int Due to 9/30</v>
      </c>
      <c r="B60" s="7"/>
      <c r="C60" s="7" t="s">
        <v>106</v>
      </c>
      <c r="D60" s="83">
        <v>14870.57</v>
      </c>
      <c r="E60" s="84">
        <v>14870.57</v>
      </c>
      <c r="F60" s="79"/>
      <c r="G60" s="23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s="52" customFormat="1" ht="15" customHeight="1" x14ac:dyDescent="0.2">
      <c r="A61" s="7" t="str">
        <f>"MMF Unpaid Int Due to "&amp;MONTH($B$3)&amp;"/"&amp;DAY($B$3)</f>
        <v>MMF Unpaid Int Due to 9/30</v>
      </c>
      <c r="B61" s="7"/>
      <c r="C61" s="7" t="s">
        <v>107</v>
      </c>
      <c r="D61" s="83">
        <v>11.94</v>
      </c>
      <c r="E61" s="84">
        <v>11.94</v>
      </c>
      <c r="F61" s="79"/>
      <c r="G61" s="23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s="52" customFormat="1" ht="15" customHeight="1" x14ac:dyDescent="0.2">
      <c r="A62" s="7" t="s">
        <v>108</v>
      </c>
      <c r="B62" s="7"/>
      <c r="C62" s="7" t="s">
        <v>108</v>
      </c>
      <c r="D62" s="83">
        <v>0</v>
      </c>
      <c r="E62" s="84">
        <v>0</v>
      </c>
      <c r="F62" s="79"/>
      <c r="G62" s="23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s="52" customFormat="1" ht="15" customHeight="1" x14ac:dyDescent="0.2">
      <c r="A63" s="7" t="str">
        <f>"MMF Unpaid Int Due to "&amp;MONTH($B$3)&amp;"/"&amp;DAY($B$3)</f>
        <v>MMF Unpaid Int Due to 9/30</v>
      </c>
      <c r="B63" s="7"/>
      <c r="C63" s="7" t="s">
        <v>109</v>
      </c>
      <c r="D63" s="83">
        <v>1951.86</v>
      </c>
      <c r="E63" s="84">
        <v>1951.86</v>
      </c>
      <c r="F63" s="79"/>
      <c r="G63" s="23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s="52" customFormat="1" ht="15" customHeight="1" x14ac:dyDescent="0.2">
      <c r="A64" s="13" t="str">
        <f>"MMF Unpaid Int Due to "&amp;MONTH($B$3)&amp;"/"&amp;DAY($B$3)</f>
        <v>MMF Unpaid Int Due to 9/30</v>
      </c>
      <c r="B64" s="13"/>
      <c r="C64" s="13" t="s">
        <v>110</v>
      </c>
      <c r="D64" s="85">
        <v>3.15</v>
      </c>
      <c r="E64" s="86">
        <v>3.15</v>
      </c>
      <c r="F64" s="79"/>
      <c r="G64" s="23"/>
      <c r="H64" s="13"/>
      <c r="I64" s="7"/>
      <c r="J64" s="7"/>
      <c r="K64" s="7"/>
      <c r="L64" s="87"/>
      <c r="M64" s="7"/>
      <c r="N64" s="7"/>
      <c r="O64" s="7"/>
      <c r="P64" s="7"/>
      <c r="Q64" s="7"/>
      <c r="R64" s="7"/>
      <c r="S64" s="25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s="52" customFormat="1" ht="15" customHeight="1" x14ac:dyDescent="0.2">
      <c r="A65" s="9" t="s">
        <v>111</v>
      </c>
      <c r="B65" s="9"/>
      <c r="C65" s="9"/>
      <c r="D65" s="9"/>
      <c r="E65" s="88">
        <f>SUM(E10:E64)</f>
        <v>72480718.63000001</v>
      </c>
      <c r="F65" s="88"/>
      <c r="G65" s="89"/>
      <c r="H65" s="9"/>
      <c r="I65" s="9"/>
      <c r="J65" s="9"/>
      <c r="K65" s="9"/>
      <c r="L65" s="88"/>
      <c r="M65" s="9"/>
      <c r="N65" s="9"/>
      <c r="O65" s="7"/>
      <c r="P65" s="7"/>
      <c r="Q65" s="7"/>
      <c r="R65" s="7"/>
      <c r="S65" s="2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s="52" customFormat="1" ht="15" customHeight="1" x14ac:dyDescent="0.2">
      <c r="A66" s="9"/>
      <c r="B66" s="9"/>
      <c r="C66" s="9"/>
      <c r="D66" s="9"/>
      <c r="E66" s="88"/>
      <c r="F66" s="88"/>
      <c r="G66" s="89"/>
      <c r="H66" s="9"/>
      <c r="I66" s="9"/>
      <c r="J66" s="9"/>
      <c r="K66" s="9"/>
      <c r="L66" s="88"/>
      <c r="M66" s="9"/>
      <c r="N66" s="9"/>
      <c r="O66" s="7"/>
      <c r="P66" s="7"/>
      <c r="Q66" s="7"/>
      <c r="R66" s="7"/>
      <c r="S66" s="25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s="52" customFormat="1" ht="15" customHeight="1" x14ac:dyDescent="0.2">
      <c r="A67" s="9"/>
      <c r="B67" s="147" t="s">
        <v>112</v>
      </c>
      <c r="C67" s="148"/>
      <c r="D67" s="148"/>
      <c r="E67" s="149"/>
      <c r="F67" s="88"/>
      <c r="G67" s="89"/>
      <c r="H67" s="9"/>
      <c r="I67" s="9"/>
      <c r="J67" s="9"/>
      <c r="K67" s="9"/>
      <c r="L67" s="88"/>
      <c r="M67" s="9"/>
      <c r="N67" s="9"/>
      <c r="O67" s="7"/>
      <c r="P67" s="7"/>
      <c r="Q67" s="7"/>
      <c r="R67" s="7"/>
      <c r="S67" s="25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s="52" customFormat="1" ht="15" customHeight="1" x14ac:dyDescent="0.2">
      <c r="A68" s="15" t="s">
        <v>1</v>
      </c>
      <c r="B68" s="15" t="s">
        <v>2</v>
      </c>
      <c r="C68" s="15" t="s">
        <v>3</v>
      </c>
      <c r="D68" s="15" t="s">
        <v>12</v>
      </c>
      <c r="E68" s="15" t="s">
        <v>113</v>
      </c>
      <c r="F68" s="1"/>
      <c r="G68" s="23"/>
      <c r="H68" s="1"/>
      <c r="I68" s="1"/>
      <c r="J68" s="1"/>
      <c r="K68" s="1"/>
      <c r="L68" s="1"/>
      <c r="M68" s="7"/>
      <c r="N68" s="7"/>
      <c r="O68" s="7"/>
      <c r="P68" s="7"/>
      <c r="Q68" s="7"/>
      <c r="R68" s="7"/>
      <c r="S68" s="25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s="52" customFormat="1" ht="15" customHeight="1" x14ac:dyDescent="0.2">
      <c r="A69" s="7" t="s">
        <v>114</v>
      </c>
      <c r="B69" s="1"/>
      <c r="C69" s="10">
        <f>$B$3</f>
        <v>44834</v>
      </c>
      <c r="D69" s="77">
        <v>0</v>
      </c>
      <c r="E69" s="77">
        <v>0</v>
      </c>
      <c r="F69" s="1"/>
      <c r="G69" s="23"/>
      <c r="H69" s="31"/>
      <c r="I69" s="1"/>
      <c r="J69" s="1"/>
      <c r="K69" s="1"/>
      <c r="L69" s="1"/>
      <c r="M69" s="7"/>
      <c r="N69" s="7"/>
      <c r="O69" s="7"/>
      <c r="P69" s="7"/>
      <c r="Q69" s="7"/>
      <c r="R69" s="7"/>
      <c r="S69" s="25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s="52" customFormat="1" ht="15" customHeight="1" x14ac:dyDescent="0.2">
      <c r="A70" s="7" t="s">
        <v>115</v>
      </c>
      <c r="B70" s="1"/>
      <c r="C70" s="10">
        <f>$B$3</f>
        <v>44834</v>
      </c>
      <c r="D70" s="77">
        <v>8493.1</v>
      </c>
      <c r="E70" s="77">
        <v>8493.1</v>
      </c>
      <c r="F70" s="1"/>
      <c r="G70" s="23"/>
      <c r="H70" s="31"/>
      <c r="I70" s="1"/>
      <c r="J70" s="1"/>
      <c r="K70" s="1"/>
      <c r="L70" s="1"/>
      <c r="M70" s="7"/>
      <c r="N70" s="7"/>
      <c r="O70" s="7"/>
      <c r="P70" s="7"/>
      <c r="Q70" s="7"/>
      <c r="R70" s="7"/>
      <c r="S70" s="25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s="52" customFormat="1" ht="15" customHeight="1" x14ac:dyDescent="0.2">
      <c r="A71" s="7" t="s">
        <v>116</v>
      </c>
      <c r="B71" s="1"/>
      <c r="C71" s="10">
        <f>$B$3</f>
        <v>44834</v>
      </c>
      <c r="D71" s="77">
        <v>0</v>
      </c>
      <c r="E71" s="77">
        <v>0</v>
      </c>
      <c r="F71" s="1"/>
      <c r="G71" s="23"/>
      <c r="H71" s="31"/>
      <c r="I71" s="1"/>
      <c r="J71" s="1"/>
      <c r="K71" s="1"/>
      <c r="L71" s="1"/>
      <c r="M71" s="7"/>
      <c r="N71" s="7"/>
      <c r="O71" s="7"/>
      <c r="P71" s="7"/>
      <c r="Q71" s="7"/>
      <c r="R71" s="7"/>
      <c r="S71" s="25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s="52" customFormat="1" ht="15" customHeight="1" x14ac:dyDescent="0.2">
      <c r="A72" s="7" t="s">
        <v>117</v>
      </c>
      <c r="B72" s="1"/>
      <c r="C72" s="10">
        <f>$B$3</f>
        <v>44834</v>
      </c>
      <c r="D72" s="77">
        <v>-3.7267989683869018E-3</v>
      </c>
      <c r="E72" s="77">
        <v>-3.7267989683869018E-3</v>
      </c>
      <c r="F72" s="1"/>
      <c r="G72" s="23"/>
      <c r="H72" s="31"/>
      <c r="I72" s="1"/>
      <c r="J72" s="1"/>
      <c r="K72" s="1"/>
      <c r="L72" s="1"/>
      <c r="M72" s="7"/>
      <c r="N72" s="7"/>
      <c r="O72" s="7"/>
      <c r="P72" s="7"/>
      <c r="Q72" s="7"/>
      <c r="R72" s="7"/>
      <c r="S72" s="25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s="52" customFormat="1" ht="15" customHeight="1" x14ac:dyDescent="0.2">
      <c r="A73" s="7" t="s">
        <v>118</v>
      </c>
      <c r="B73" s="1"/>
      <c r="C73" s="10">
        <f>$B$3</f>
        <v>44834</v>
      </c>
      <c r="D73" s="77">
        <v>1406773.0299999993</v>
      </c>
      <c r="E73" s="77">
        <v>1406773.0299999993</v>
      </c>
      <c r="F73" s="1"/>
      <c r="G73" s="23"/>
      <c r="H73" s="31"/>
      <c r="I73" s="1"/>
      <c r="J73" s="1"/>
      <c r="K73" s="1"/>
      <c r="L73" s="1"/>
      <c r="M73" s="7"/>
      <c r="N73" s="7"/>
      <c r="O73" s="7"/>
      <c r="P73" s="7"/>
      <c r="Q73" s="7"/>
      <c r="R73" s="7"/>
      <c r="S73" s="25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s="52" customFormat="1" ht="15" customHeight="1" x14ac:dyDescent="0.2">
      <c r="A74" s="9" t="s">
        <v>13</v>
      </c>
      <c r="B74" s="9"/>
      <c r="C74" s="9"/>
      <c r="D74" s="9"/>
      <c r="E74" s="88">
        <f>SUM(E69:E73)</f>
        <v>1415266.1262732004</v>
      </c>
      <c r="F74" s="79"/>
      <c r="G74" s="23"/>
      <c r="H74" s="7"/>
      <c r="I74" s="7"/>
      <c r="J74" s="7"/>
      <c r="K74" s="7"/>
      <c r="L74" s="90"/>
      <c r="M74" s="7"/>
      <c r="N74" s="7"/>
      <c r="O74" s="7"/>
      <c r="P74" s="7"/>
      <c r="Q74" s="7"/>
      <c r="R74" s="7"/>
      <c r="S74" s="7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s="52" customFormat="1" ht="15" customHeight="1" thickBot="1" x14ac:dyDescent="0.25">
      <c r="A75" s="9"/>
      <c r="B75" s="9"/>
      <c r="C75" s="9"/>
      <c r="D75" s="9"/>
      <c r="E75" s="88"/>
      <c r="F75" s="79"/>
      <c r="G75" s="23"/>
      <c r="H75" s="7"/>
      <c r="I75" s="7"/>
      <c r="J75" s="7"/>
      <c r="K75" s="7"/>
      <c r="L75" s="90"/>
      <c r="M75" s="7"/>
      <c r="N75" s="7"/>
      <c r="O75" s="7"/>
      <c r="P75" s="7"/>
      <c r="Q75" s="7"/>
      <c r="R75" s="7"/>
      <c r="S75" s="7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s="52" customFormat="1" ht="15" customHeight="1" thickBot="1" x14ac:dyDescent="0.25">
      <c r="A76" s="9" t="s">
        <v>119</v>
      </c>
      <c r="B76" s="9"/>
      <c r="C76" s="9"/>
      <c r="D76" s="9"/>
      <c r="E76" s="91">
        <f>E65+E74</f>
        <v>73895984.75627321</v>
      </c>
      <c r="F76" s="79"/>
      <c r="G76" s="23"/>
      <c r="H76" s="9"/>
      <c r="I76" s="9"/>
      <c r="J76" s="9"/>
      <c r="K76" s="9"/>
      <c r="L76" s="91"/>
      <c r="M76" s="7"/>
      <c r="N76" s="7"/>
      <c r="O76" s="7"/>
      <c r="P76" s="7"/>
      <c r="Q76" s="7"/>
      <c r="R76" s="7"/>
      <c r="S76" s="7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s="52" customFormat="1" ht="15" customHeight="1" thickBot="1" x14ac:dyDescent="0.25">
      <c r="A77" s="26"/>
      <c r="B77" s="26"/>
      <c r="C77" s="26"/>
      <c r="D77" s="26"/>
      <c r="E77" s="92"/>
      <c r="F77" s="93"/>
      <c r="G77" s="29"/>
      <c r="H77" s="30"/>
      <c r="I77" s="30"/>
      <c r="J77" s="30"/>
      <c r="K77" s="30"/>
      <c r="L77" s="94"/>
      <c r="M77" s="30"/>
      <c r="N77" s="30"/>
      <c r="O77" s="30"/>
      <c r="P77" s="30"/>
      <c r="Q77" s="30"/>
      <c r="R77" s="30"/>
      <c r="S77" s="30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s="52" customFormat="1" ht="15" customHeight="1" thickTop="1" x14ac:dyDescent="0.2">
      <c r="A78" s="9"/>
      <c r="B78" s="9"/>
      <c r="C78" s="9"/>
      <c r="D78" s="9"/>
      <c r="E78" s="95"/>
      <c r="F78" s="79"/>
      <c r="G78" s="23"/>
      <c r="H78" s="7"/>
      <c r="I78" s="7"/>
      <c r="J78" s="7"/>
      <c r="K78" s="7"/>
      <c r="L78" s="90"/>
      <c r="M78" s="7"/>
      <c r="N78" s="7"/>
      <c r="O78" s="7"/>
      <c r="P78" s="7"/>
      <c r="Q78" s="7"/>
      <c r="R78" s="7"/>
      <c r="S78" s="7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s="52" customFormat="1" ht="15" customHeight="1" x14ac:dyDescent="0.2">
      <c r="A79" s="16" t="s">
        <v>6</v>
      </c>
      <c r="B79" s="9"/>
      <c r="C79" s="9"/>
      <c r="D79" s="9"/>
      <c r="E79" s="95"/>
      <c r="F79" s="79"/>
      <c r="G79" s="23"/>
      <c r="H79" s="16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s="52" customFormat="1" ht="15" customHeight="1" x14ac:dyDescent="0.2">
      <c r="A80" s="9"/>
      <c r="B80" s="9"/>
      <c r="C80" s="9"/>
      <c r="D80" s="9"/>
      <c r="E80" s="95"/>
      <c r="F80" s="79"/>
      <c r="G80" s="23"/>
      <c r="H80" s="9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s="52" customFormat="1" ht="15" customHeight="1" x14ac:dyDescent="0.2">
      <c r="A81" s="15" t="str">
        <f>"Accruals since "&amp;MONTH(B5)&amp;"/"&amp;DAY(B5)</f>
        <v>Accruals since 9/30</v>
      </c>
      <c r="B81" s="13" t="s">
        <v>120</v>
      </c>
      <c r="C81" s="15"/>
      <c r="D81" s="15"/>
      <c r="E81" s="15" t="s">
        <v>12</v>
      </c>
      <c r="F81" s="79"/>
      <c r="G81" s="23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s="52" customFormat="1" ht="15" customHeight="1" x14ac:dyDescent="0.2">
      <c r="A82" s="7" t="s">
        <v>11</v>
      </c>
      <c r="B82" s="96">
        <v>552</v>
      </c>
      <c r="C82" s="9"/>
      <c r="D82" s="9"/>
      <c r="E82" s="79">
        <f>+B82*($B$3-$B$5)</f>
        <v>0</v>
      </c>
      <c r="F82" s="79"/>
      <c r="G82" s="23"/>
      <c r="H82" s="7"/>
      <c r="I82" s="7"/>
      <c r="J82" s="1"/>
      <c r="K82" s="7"/>
      <c r="L82" s="97"/>
      <c r="M82" s="7"/>
      <c r="N82" s="7"/>
      <c r="O82" s="7"/>
      <c r="P82" s="7"/>
      <c r="Q82" s="7"/>
      <c r="R82" s="7"/>
      <c r="S82" s="7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s="52" customFormat="1" ht="15" customHeight="1" x14ac:dyDescent="0.2">
      <c r="A83" s="7" t="s">
        <v>37</v>
      </c>
      <c r="B83" s="96">
        <v>0</v>
      </c>
      <c r="C83" s="9"/>
      <c r="D83" s="9"/>
      <c r="E83" s="79">
        <f t="shared" ref="E83:E89" si="0">+B83*($B$3-$B$5)</f>
        <v>0</v>
      </c>
      <c r="F83" s="79"/>
      <c r="G83" s="23"/>
      <c r="H83" s="7"/>
      <c r="I83" s="7"/>
      <c r="J83" s="1"/>
      <c r="K83" s="7"/>
      <c r="L83" s="97"/>
      <c r="M83" s="7"/>
      <c r="N83" s="7"/>
      <c r="O83" s="7"/>
      <c r="P83" s="7"/>
      <c r="Q83" s="7"/>
      <c r="R83" s="7"/>
      <c r="S83" s="7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s="52" customFormat="1" ht="15" customHeight="1" x14ac:dyDescent="0.2">
      <c r="A84" s="7" t="s">
        <v>38</v>
      </c>
      <c r="B84" s="96">
        <v>0</v>
      </c>
      <c r="C84" s="9"/>
      <c r="D84" s="9"/>
      <c r="E84" s="98">
        <f>+B84</f>
        <v>0</v>
      </c>
      <c r="F84" s="79"/>
      <c r="G84" s="23"/>
      <c r="H84" s="7"/>
      <c r="I84" s="7"/>
      <c r="J84" s="1"/>
      <c r="K84" s="7"/>
      <c r="L84" s="97"/>
      <c r="M84" s="7"/>
      <c r="N84" s="7"/>
      <c r="O84" s="7"/>
      <c r="P84" s="7"/>
      <c r="Q84" s="7"/>
      <c r="R84" s="7"/>
      <c r="S84" s="7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s="52" customFormat="1" ht="15" customHeight="1" x14ac:dyDescent="0.2">
      <c r="A85" s="7" t="s">
        <v>7</v>
      </c>
      <c r="B85" s="99">
        <v>59.04</v>
      </c>
      <c r="C85" s="9"/>
      <c r="D85" s="9"/>
      <c r="E85" s="79">
        <f t="shared" si="0"/>
        <v>0</v>
      </c>
      <c r="F85" s="79"/>
      <c r="G85" s="23"/>
      <c r="H85" s="7"/>
      <c r="I85" s="90"/>
      <c r="J85" s="31"/>
      <c r="K85" s="97"/>
      <c r="L85" s="100"/>
      <c r="M85" s="101"/>
      <c r="N85" s="7"/>
      <c r="O85" s="7"/>
      <c r="P85" s="7"/>
      <c r="Q85" s="7"/>
      <c r="R85" s="7"/>
      <c r="S85" s="7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s="52" customFormat="1" ht="15" customHeight="1" x14ac:dyDescent="0.2">
      <c r="A86" s="7" t="s">
        <v>9</v>
      </c>
      <c r="B86" s="99">
        <v>18.05</v>
      </c>
      <c r="C86" s="9"/>
      <c r="D86" s="9"/>
      <c r="E86" s="79">
        <f t="shared" si="0"/>
        <v>0</v>
      </c>
      <c r="F86" s="79"/>
      <c r="G86" s="23"/>
      <c r="H86" s="7"/>
      <c r="I86" s="90"/>
      <c r="J86" s="31"/>
      <c r="K86" s="97"/>
      <c r="L86" s="97"/>
      <c r="M86" s="102"/>
      <c r="N86" s="7"/>
      <c r="O86" s="7"/>
      <c r="P86" s="7"/>
      <c r="Q86" s="7"/>
      <c r="R86" s="7"/>
      <c r="S86" s="7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s="52" customFormat="1" ht="15" customHeight="1" x14ac:dyDescent="0.2">
      <c r="A87" s="7" t="s">
        <v>8</v>
      </c>
      <c r="B87" s="99">
        <v>12.29</v>
      </c>
      <c r="C87" s="9"/>
      <c r="D87" s="9"/>
      <c r="E87" s="79">
        <f t="shared" si="0"/>
        <v>0</v>
      </c>
      <c r="F87" s="79"/>
      <c r="G87" s="23"/>
      <c r="H87" s="7"/>
      <c r="I87" s="90"/>
      <c r="J87" s="31"/>
      <c r="K87" s="97"/>
      <c r="L87" s="97"/>
      <c r="M87" s="102"/>
      <c r="N87" s="7"/>
      <c r="O87" s="7"/>
      <c r="P87" s="7"/>
      <c r="Q87" s="7"/>
      <c r="R87" s="7"/>
      <c r="S87" s="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s="52" customFormat="1" ht="15" customHeight="1" x14ac:dyDescent="0.2">
      <c r="A88" s="7" t="s">
        <v>10</v>
      </c>
      <c r="B88" s="99">
        <v>0.73</v>
      </c>
      <c r="C88" s="9"/>
      <c r="D88" s="9"/>
      <c r="E88" s="79">
        <f t="shared" si="0"/>
        <v>0</v>
      </c>
      <c r="F88" s="79"/>
      <c r="G88" s="23"/>
      <c r="H88" s="7"/>
      <c r="I88" s="90"/>
      <c r="J88" s="31"/>
      <c r="K88" s="97"/>
      <c r="L88" s="97"/>
      <c r="M88" s="103"/>
      <c r="N88" s="7"/>
      <c r="O88" s="7"/>
      <c r="P88" s="7"/>
      <c r="Q88" s="7"/>
      <c r="R88" s="7"/>
      <c r="S88" s="7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s="52" customFormat="1" ht="15" customHeight="1" x14ac:dyDescent="0.2">
      <c r="A89" s="7" t="s">
        <v>121</v>
      </c>
      <c r="B89" s="99">
        <v>0.82</v>
      </c>
      <c r="C89" s="9"/>
      <c r="D89" s="9"/>
      <c r="E89" s="79">
        <f t="shared" si="0"/>
        <v>0</v>
      </c>
      <c r="F89" s="79"/>
      <c r="G89" s="23"/>
      <c r="H89" s="7"/>
      <c r="I89" s="90"/>
      <c r="J89" s="31"/>
      <c r="K89" s="97"/>
      <c r="L89" s="97"/>
      <c r="M89" s="103"/>
      <c r="N89" s="7"/>
      <c r="O89" s="7"/>
      <c r="P89" s="7"/>
      <c r="Q89" s="7"/>
      <c r="R89" s="7"/>
      <c r="S89" s="7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s="52" customFormat="1" ht="15" customHeight="1" x14ac:dyDescent="0.2">
      <c r="A90" s="104" t="str">
        <f>"TOTAL Liabilities Accrued since "&amp;MONTH(B5)&amp;"/"&amp;DAY(B5)</f>
        <v>TOTAL Liabilities Accrued since 9/30</v>
      </c>
      <c r="B90" s="105"/>
      <c r="C90" s="105"/>
      <c r="D90" s="105"/>
      <c r="E90" s="106">
        <f>SUM(E82:E89)</f>
        <v>0</v>
      </c>
      <c r="F90" s="79"/>
      <c r="G90" s="23"/>
      <c r="H90" s="7"/>
      <c r="I90" s="7"/>
      <c r="J90" s="31"/>
      <c r="K90" s="7"/>
      <c r="L90" s="97"/>
      <c r="M90" s="101"/>
      <c r="N90" s="7"/>
      <c r="O90" s="7"/>
      <c r="P90" s="7"/>
      <c r="Q90" s="7"/>
      <c r="R90" s="1"/>
      <c r="S90" s="7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s="52" customFormat="1" ht="15" customHeight="1" x14ac:dyDescent="0.2">
      <c r="A91" s="7"/>
      <c r="B91" s="7"/>
      <c r="C91" s="7"/>
      <c r="D91" s="7"/>
      <c r="E91" s="79"/>
      <c r="F91" s="79"/>
      <c r="G91" s="23"/>
      <c r="H91" s="7"/>
      <c r="I91" s="7"/>
      <c r="J91" s="7"/>
      <c r="K91" s="7"/>
      <c r="L91" s="101"/>
      <c r="M91" s="7"/>
      <c r="N91" s="7"/>
      <c r="O91" s="7"/>
      <c r="P91" s="7"/>
      <c r="Q91" s="7"/>
      <c r="R91" s="1"/>
      <c r="S91" s="7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s="52" customFormat="1" ht="15" customHeight="1" x14ac:dyDescent="0.2">
      <c r="A92" s="107" t="s">
        <v>122</v>
      </c>
      <c r="B92" s="13"/>
      <c r="C92" s="13"/>
      <c r="D92" s="13"/>
      <c r="E92" s="108" t="s">
        <v>123</v>
      </c>
      <c r="F92" s="79"/>
      <c r="G92" s="23"/>
      <c r="H92" s="7"/>
      <c r="I92" s="90"/>
      <c r="J92" s="7"/>
      <c r="K92" s="7"/>
      <c r="L92" s="7"/>
      <c r="M92" s="7"/>
      <c r="N92" s="7"/>
      <c r="O92" s="7"/>
      <c r="P92" s="7"/>
      <c r="Q92" s="7"/>
      <c r="R92" s="1"/>
      <c r="S92" s="7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s="52" customFormat="1" ht="15" customHeight="1" x14ac:dyDescent="0.2">
      <c r="A93" s="7" t="s">
        <v>11</v>
      </c>
      <c r="B93" s="109">
        <v>0</v>
      </c>
      <c r="C93" s="7"/>
      <c r="D93" s="7"/>
      <c r="E93" s="110">
        <v>12144</v>
      </c>
      <c r="F93" s="79"/>
      <c r="G93" s="23"/>
      <c r="H93" s="1"/>
      <c r="I93" s="7"/>
      <c r="J93" s="7"/>
      <c r="K93" s="111"/>
      <c r="L93" s="1"/>
      <c r="M93" s="7"/>
      <c r="N93" s="7"/>
      <c r="O93" s="7"/>
      <c r="P93" s="7"/>
      <c r="Q93" s="7"/>
      <c r="R93" s="1"/>
      <c r="S93" s="7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s="52" customFormat="1" ht="15" customHeight="1" x14ac:dyDescent="0.2">
      <c r="A94" s="7" t="s">
        <v>37</v>
      </c>
      <c r="B94" s="109">
        <v>0</v>
      </c>
      <c r="C94" s="7"/>
      <c r="D94" s="7"/>
      <c r="E94" s="110">
        <v>-3650.9</v>
      </c>
      <c r="F94" s="79"/>
      <c r="G94" s="23"/>
      <c r="H94" s="1"/>
      <c r="I94" s="7"/>
      <c r="J94" s="7"/>
      <c r="K94" s="111"/>
      <c r="L94" s="1"/>
      <c r="M94" s="7"/>
      <c r="N94" s="7"/>
      <c r="O94" s="7"/>
      <c r="P94" s="7"/>
      <c r="Q94" s="7"/>
      <c r="R94" s="1"/>
      <c r="S94" s="7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s="52" customFormat="1" ht="15" customHeight="1" x14ac:dyDescent="0.2">
      <c r="A95" s="7" t="s">
        <v>38</v>
      </c>
      <c r="B95" s="109">
        <v>0</v>
      </c>
      <c r="C95" s="7"/>
      <c r="D95" s="7"/>
      <c r="E95" s="110">
        <v>0</v>
      </c>
      <c r="F95" s="79"/>
      <c r="G95" s="23"/>
      <c r="H95" s="1"/>
      <c r="I95" s="7"/>
      <c r="J95" s="7"/>
      <c r="K95" s="111"/>
      <c r="L95" s="1"/>
      <c r="M95" s="7"/>
      <c r="N95" s="7"/>
      <c r="O95" s="7"/>
      <c r="P95" s="7"/>
      <c r="Q95" s="7"/>
      <c r="R95" s="1"/>
      <c r="S95" s="7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s="52" customFormat="1" ht="15" customHeight="1" x14ac:dyDescent="0.2">
      <c r="A96" s="7" t="s">
        <v>7</v>
      </c>
      <c r="B96" s="112">
        <v>0</v>
      </c>
      <c r="C96" s="7"/>
      <c r="D96" s="7"/>
      <c r="E96" s="110">
        <v>0</v>
      </c>
      <c r="F96" s="79"/>
      <c r="G96" s="23"/>
      <c r="H96" s="113"/>
      <c r="I96" s="90"/>
      <c r="J96" s="7"/>
      <c r="K96" s="111"/>
      <c r="L96" s="1"/>
      <c r="M96" s="7"/>
      <c r="N96" s="7"/>
      <c r="O96" s="7"/>
      <c r="P96" s="7"/>
      <c r="Q96" s="7"/>
      <c r="R96" s="1"/>
      <c r="S96" s="7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39" s="52" customFormat="1" ht="15" customHeight="1" x14ac:dyDescent="0.2">
      <c r="A97" s="7" t="s">
        <v>9</v>
      </c>
      <c r="B97" s="112">
        <v>0</v>
      </c>
      <c r="C97" s="7"/>
      <c r="D97" s="7"/>
      <c r="E97" s="110">
        <v>0</v>
      </c>
      <c r="F97" s="79"/>
      <c r="G97" s="23"/>
      <c r="H97" s="1"/>
      <c r="I97" s="90"/>
      <c r="J97" s="7"/>
      <c r="K97" s="111"/>
      <c r="L97" s="1"/>
      <c r="M97" s="7"/>
      <c r="N97" s="7"/>
      <c r="O97" s="7"/>
      <c r="P97" s="7"/>
      <c r="Q97" s="7"/>
      <c r="R97" s="1"/>
      <c r="S97" s="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  <row r="98" spans="1:39" s="52" customFormat="1" ht="15" customHeight="1" x14ac:dyDescent="0.2">
      <c r="A98" s="7" t="s">
        <v>8</v>
      </c>
      <c r="B98" s="112">
        <v>0</v>
      </c>
      <c r="C98" s="7"/>
      <c r="D98" s="7"/>
      <c r="E98" s="110">
        <v>0</v>
      </c>
      <c r="F98" s="79"/>
      <c r="G98" s="23"/>
      <c r="H98" s="7"/>
      <c r="I98" s="90"/>
      <c r="J98" s="7"/>
      <c r="K98" s="111"/>
      <c r="L98" s="1"/>
      <c r="M98" s="7"/>
      <c r="N98" s="7"/>
      <c r="O98" s="7"/>
      <c r="P98" s="7"/>
      <c r="Q98" s="7"/>
      <c r="R98" s="1"/>
      <c r="S98" s="7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</row>
    <row r="99" spans="1:39" s="52" customFormat="1" ht="15" customHeight="1" x14ac:dyDescent="0.2">
      <c r="A99" s="7" t="s">
        <v>10</v>
      </c>
      <c r="B99" s="112">
        <v>0</v>
      </c>
      <c r="C99" s="7"/>
      <c r="D99" s="7"/>
      <c r="E99" s="110">
        <v>0</v>
      </c>
      <c r="F99" s="79"/>
      <c r="G99" s="23"/>
      <c r="H99" s="1"/>
      <c r="I99" s="90"/>
      <c r="J99" s="7"/>
      <c r="K99" s="111"/>
      <c r="L99" s="7"/>
      <c r="M99" s="7"/>
      <c r="N99" s="7"/>
      <c r="O99" s="7"/>
      <c r="P99" s="7"/>
      <c r="Q99" s="7"/>
      <c r="R99" s="1"/>
      <c r="S99" s="7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</row>
    <row r="100" spans="1:39" s="52" customFormat="1" ht="15" customHeight="1" x14ac:dyDescent="0.2">
      <c r="A100" s="7" t="s">
        <v>121</v>
      </c>
      <c r="B100" s="112">
        <v>0</v>
      </c>
      <c r="C100" s="7"/>
      <c r="D100" s="7"/>
      <c r="E100" s="110">
        <v>0</v>
      </c>
      <c r="F100" s="79"/>
      <c r="G100" s="23"/>
      <c r="H100" s="1"/>
      <c r="I100" s="90"/>
      <c r="J100" s="7"/>
      <c r="K100" s="111"/>
      <c r="L100" s="7"/>
      <c r="M100" s="7"/>
      <c r="N100" s="7"/>
      <c r="O100" s="7"/>
      <c r="P100" s="7"/>
      <c r="Q100" s="7"/>
      <c r="R100" s="1"/>
      <c r="S100" s="7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</row>
    <row r="101" spans="1:39" s="52" customFormat="1" ht="15" customHeight="1" x14ac:dyDescent="0.2">
      <c r="A101" s="104" t="str">
        <f>"TOTAL Liabilities Accrued as of "&amp;MONTH(B5)&amp;"/"&amp;DAY(B5)</f>
        <v>TOTAL Liabilities Accrued as of 9/30</v>
      </c>
      <c r="B101" s="105"/>
      <c r="C101" s="105"/>
      <c r="D101" s="105"/>
      <c r="E101" s="106">
        <f>SUM(E93:E100)</f>
        <v>8493.1</v>
      </c>
      <c r="F101" s="88"/>
      <c r="G101" s="23"/>
      <c r="H101" s="1"/>
      <c r="I101" s="1"/>
      <c r="J101" s="31"/>
      <c r="K101" s="7"/>
      <c r="L101" s="7"/>
      <c r="M101" s="7"/>
      <c r="N101" s="7"/>
      <c r="O101" s="7"/>
      <c r="P101" s="7"/>
      <c r="Q101" s="7"/>
      <c r="R101" s="7"/>
      <c r="S101" s="7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</row>
    <row r="102" spans="1:39" s="52" customFormat="1" ht="15" customHeight="1" x14ac:dyDescent="0.2">
      <c r="A102" s="9"/>
      <c r="B102" s="7"/>
      <c r="C102" s="7"/>
      <c r="D102" s="7"/>
      <c r="E102" s="88"/>
      <c r="F102" s="88"/>
      <c r="G102" s="23"/>
      <c r="H102" s="1"/>
      <c r="I102" s="1"/>
      <c r="J102" s="31"/>
      <c r="K102" s="7"/>
      <c r="L102" s="7"/>
      <c r="M102" s="7"/>
      <c r="N102" s="7"/>
      <c r="O102" s="7"/>
      <c r="P102" s="7"/>
      <c r="Q102" s="7"/>
      <c r="R102" s="7"/>
      <c r="S102" s="7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</row>
    <row r="103" spans="1:39" s="52" customFormat="1" ht="15" customHeight="1" x14ac:dyDescent="0.2">
      <c r="A103" s="7" t="s">
        <v>124</v>
      </c>
      <c r="B103" s="7"/>
      <c r="C103" s="7"/>
      <c r="D103" s="7"/>
      <c r="E103" s="114">
        <v>1406772.9952999996</v>
      </c>
      <c r="F103" s="79"/>
      <c r="G103" s="23"/>
      <c r="H103" s="1"/>
      <c r="I103" s="1"/>
      <c r="J103" s="1"/>
      <c r="K103" s="7"/>
      <c r="L103" s="7"/>
      <c r="M103" s="7"/>
      <c r="N103" s="7"/>
      <c r="O103" s="7"/>
      <c r="P103" s="7"/>
      <c r="Q103" s="7"/>
      <c r="R103" s="7"/>
      <c r="S103" s="7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</row>
    <row r="104" spans="1:39" s="52" customFormat="1" ht="15" customHeight="1" x14ac:dyDescent="0.2">
      <c r="A104" s="7" t="s">
        <v>125</v>
      </c>
      <c r="B104" s="7"/>
      <c r="C104" s="7"/>
      <c r="D104" s="7"/>
      <c r="E104" s="115">
        <v>83275.789999999994</v>
      </c>
      <c r="F104" s="79"/>
      <c r="G104" s="23"/>
      <c r="H104" s="1"/>
      <c r="I104" s="1"/>
      <c r="J104" s="1"/>
      <c r="K104" s="7"/>
      <c r="L104" s="7"/>
      <c r="M104" s="7"/>
      <c r="N104" s="7"/>
      <c r="O104" s="7"/>
      <c r="P104" s="7"/>
      <c r="Q104" s="7"/>
      <c r="R104" s="7"/>
      <c r="S104" s="7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</row>
    <row r="105" spans="1:39" s="52" customFormat="1" ht="15" customHeight="1" x14ac:dyDescent="0.2">
      <c r="A105" s="1"/>
      <c r="B105" s="7"/>
      <c r="C105" s="7"/>
      <c r="D105" s="7"/>
      <c r="E105" s="79"/>
      <c r="F105" s="79"/>
      <c r="G105" s="23"/>
      <c r="H105" s="1"/>
      <c r="I105" s="1"/>
      <c r="J105" s="1"/>
      <c r="K105" s="7"/>
      <c r="L105" s="7"/>
      <c r="M105" s="7"/>
      <c r="N105" s="7"/>
      <c r="O105" s="7"/>
      <c r="P105" s="7"/>
      <c r="Q105" s="7"/>
      <c r="R105" s="7"/>
      <c r="S105" s="7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</row>
    <row r="106" spans="1:39" s="52" customFormat="1" ht="15" customHeight="1" x14ac:dyDescent="0.2">
      <c r="A106" s="9" t="s">
        <v>126</v>
      </c>
      <c r="B106" s="7"/>
      <c r="C106" s="7"/>
      <c r="D106" s="7"/>
      <c r="E106" s="116">
        <f>E90+E101+E103+E104</f>
        <v>1498541.8852999997</v>
      </c>
      <c r="F106" s="79"/>
      <c r="G106" s="23"/>
      <c r="H106" s="9"/>
      <c r="I106" s="7"/>
      <c r="J106" s="7"/>
      <c r="K106" s="7"/>
      <c r="L106" s="88"/>
      <c r="M106" s="7"/>
      <c r="N106" s="7"/>
      <c r="O106" s="7"/>
      <c r="P106" s="7"/>
      <c r="Q106" s="7"/>
      <c r="R106" s="7"/>
      <c r="S106" s="7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</row>
    <row r="107" spans="1:39" s="52" customFormat="1" ht="15" customHeight="1" thickBot="1" x14ac:dyDescent="0.25">
      <c r="A107" s="9"/>
      <c r="B107" s="7"/>
      <c r="C107" s="7"/>
      <c r="D107" s="7"/>
      <c r="E107" s="79"/>
      <c r="F107" s="79"/>
      <c r="G107" s="23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</row>
    <row r="108" spans="1:39" s="52" customFormat="1" ht="15" customHeight="1" thickBot="1" x14ac:dyDescent="0.25">
      <c r="A108" s="9" t="s">
        <v>127</v>
      </c>
      <c r="B108" s="7"/>
      <c r="C108" s="7"/>
      <c r="D108" s="7"/>
      <c r="E108" s="91">
        <f>E76-E106</f>
        <v>72397442.870973215</v>
      </c>
      <c r="F108" s="95"/>
      <c r="G108" s="23"/>
      <c r="H108" s="9"/>
      <c r="I108" s="7"/>
      <c r="J108" s="7"/>
      <c r="K108" s="7"/>
      <c r="L108" s="91"/>
      <c r="M108" s="7"/>
      <c r="N108" s="7"/>
      <c r="O108" s="7"/>
      <c r="P108" s="7"/>
      <c r="Q108" s="7"/>
      <c r="R108" s="7"/>
      <c r="S108" s="7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</row>
    <row r="109" spans="1:39" s="52" customFormat="1" ht="15" customHeight="1" x14ac:dyDescent="0.2">
      <c r="A109" s="9"/>
      <c r="B109" s="7"/>
      <c r="C109" s="7"/>
      <c r="D109" s="7"/>
      <c r="E109" s="79"/>
      <c r="F109" s="79"/>
      <c r="G109" s="23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</row>
    <row r="110" spans="1:39" s="52" customFormat="1" ht="15" customHeight="1" x14ac:dyDescent="0.2">
      <c r="A110" s="7"/>
      <c r="B110" s="7"/>
      <c r="C110" s="7"/>
      <c r="D110" s="25"/>
      <c r="E110" s="79"/>
      <c r="F110" s="79"/>
      <c r="G110" s="23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</row>
    <row r="111" spans="1:39" s="52" customFormat="1" ht="15" customHeight="1" x14ac:dyDescent="0.2">
      <c r="A111" s="7"/>
      <c r="B111" s="7"/>
      <c r="C111" s="7"/>
      <c r="D111" s="7"/>
      <c r="E111" s="79"/>
      <c r="F111" s="79"/>
      <c r="G111" s="23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</row>
    <row r="112" spans="1:39" s="52" customFormat="1" ht="15" customHeight="1" x14ac:dyDescent="0.2">
      <c r="A112" s="7"/>
      <c r="B112" s="7"/>
      <c r="C112" s="7"/>
      <c r="D112" s="7"/>
      <c r="E112" s="117"/>
      <c r="F112" s="79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</row>
    <row r="113" spans="1:39" s="52" customFormat="1" ht="15" customHeight="1" x14ac:dyDescent="0.2">
      <c r="A113" s="7"/>
      <c r="B113" s="7"/>
      <c r="C113" s="7"/>
      <c r="D113" s="7"/>
      <c r="E113" s="79"/>
      <c r="F113" s="79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</row>
    <row r="114" spans="1:39" s="52" customFormat="1" ht="15" customHeight="1" x14ac:dyDescent="0.2">
      <c r="A114" s="7"/>
      <c r="B114" s="7"/>
      <c r="C114" s="7"/>
      <c r="D114" s="7"/>
      <c r="E114" s="79"/>
      <c r="F114" s="79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</row>
    <row r="115" spans="1:39" s="52" customFormat="1" ht="15" customHeight="1" x14ac:dyDescent="0.2">
      <c r="A115" s="7"/>
      <c r="B115" s="7"/>
      <c r="C115" s="7"/>
      <c r="D115" s="1"/>
      <c r="E115" s="31"/>
      <c r="F115" s="79"/>
      <c r="G115" s="7"/>
      <c r="H115" s="88"/>
      <c r="I115" s="7"/>
      <c r="J115" s="7"/>
      <c r="K115" s="7"/>
      <c r="L115" s="90"/>
      <c r="M115" s="118"/>
      <c r="N115" s="7"/>
      <c r="O115" s="7"/>
      <c r="P115" s="7"/>
      <c r="Q115" s="7"/>
      <c r="R115" s="7"/>
      <c r="S115" s="7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</row>
    <row r="116" spans="1:39" s="52" customFormat="1" ht="15" customHeight="1" x14ac:dyDescent="0.2">
      <c r="A116" s="7"/>
      <c r="B116" s="25"/>
      <c r="C116" s="7"/>
      <c r="D116" s="7"/>
      <c r="E116" s="79"/>
      <c r="F116" s="79"/>
      <c r="G116" s="7"/>
      <c r="H116" s="88"/>
      <c r="I116" s="7"/>
      <c r="J116" s="7"/>
      <c r="K116" s="7"/>
      <c r="L116" s="90"/>
      <c r="M116" s="7"/>
      <c r="N116" s="7"/>
      <c r="O116" s="7"/>
      <c r="P116" s="7"/>
      <c r="Q116" s="7"/>
      <c r="R116" s="7"/>
      <c r="S116" s="7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</row>
    <row r="117" spans="1:39" s="52" customFormat="1" ht="15" customHeight="1" x14ac:dyDescent="0.2">
      <c r="A117" s="7"/>
      <c r="B117" s="25"/>
      <c r="C117" s="7"/>
      <c r="D117" s="7"/>
      <c r="E117" s="79"/>
      <c r="F117" s="79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</row>
    <row r="118" spans="1:39" s="52" customFormat="1" ht="15" customHeight="1" x14ac:dyDescent="0.2">
      <c r="A118" s="7"/>
      <c r="B118" s="25"/>
      <c r="C118" s="7"/>
      <c r="D118" s="7"/>
      <c r="E118" s="79"/>
      <c r="F118" s="79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</row>
    <row r="119" spans="1:39" s="52" customFormat="1" ht="15" customHeight="1" x14ac:dyDescent="0.2">
      <c r="A119" s="7"/>
      <c r="B119" s="25"/>
      <c r="C119" s="7"/>
      <c r="D119" s="7"/>
      <c r="E119" s="79"/>
      <c r="F119" s="79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</row>
    <row r="120" spans="1:39" s="52" customFormat="1" ht="15" customHeight="1" x14ac:dyDescent="0.2">
      <c r="A120" s="33"/>
      <c r="B120" s="25"/>
      <c r="C120" s="7"/>
      <c r="D120" s="7"/>
      <c r="E120" s="79"/>
      <c r="F120" s="79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</row>
    <row r="121" spans="1:39" s="52" customFormat="1" ht="15" customHeight="1" x14ac:dyDescent="0.2">
      <c r="A121" s="7"/>
      <c r="B121" s="25"/>
      <c r="C121" s="7"/>
      <c r="D121" s="7"/>
      <c r="E121" s="79"/>
      <c r="F121" s="79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</row>
    <row r="122" spans="1:39" s="52" customFormat="1" ht="15" customHeight="1" x14ac:dyDescent="0.2">
      <c r="A122" s="7"/>
      <c r="B122" s="25"/>
      <c r="C122" s="7"/>
      <c r="D122" s="7"/>
      <c r="E122" s="79"/>
      <c r="F122" s="79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39" s="52" customFormat="1" ht="15" customHeight="1" x14ac:dyDescent="0.2">
      <c r="A123" s="7"/>
      <c r="B123" s="25"/>
      <c r="C123" s="7"/>
      <c r="D123" s="7"/>
      <c r="E123" s="79"/>
      <c r="F123" s="79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39" s="52" customFormat="1" ht="15" customHeight="1" x14ac:dyDescent="0.2">
      <c r="A124" s="7"/>
      <c r="B124" s="25"/>
      <c r="C124" s="7"/>
      <c r="D124" s="7"/>
      <c r="E124" s="79"/>
      <c r="F124" s="79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39" s="52" customFormat="1" ht="15" customHeight="1" x14ac:dyDescent="0.2">
      <c r="A125" s="7"/>
      <c r="B125" s="25"/>
      <c r="C125" s="7"/>
      <c r="D125" s="7"/>
      <c r="E125" s="79"/>
      <c r="F125" s="79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39" s="52" customFormat="1" ht="15" customHeight="1" x14ac:dyDescent="0.2">
      <c r="A126" s="7"/>
      <c r="B126" s="25"/>
      <c r="C126" s="7"/>
      <c r="D126" s="7"/>
      <c r="E126" s="79"/>
      <c r="F126" s="79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</row>
    <row r="127" spans="1:39" s="52" customFormat="1" ht="15" customHeight="1" x14ac:dyDescent="0.2">
      <c r="A127" s="7"/>
      <c r="B127" s="25"/>
      <c r="C127" s="7"/>
      <c r="D127" s="7"/>
      <c r="E127" s="79"/>
      <c r="F127" s="79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</row>
    <row r="128" spans="1:39" s="52" customFormat="1" ht="15" customHeight="1" x14ac:dyDescent="0.2">
      <c r="A128" s="7"/>
      <c r="B128" s="25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</row>
    <row r="129" spans="1:39" s="52" customFormat="1" ht="15" customHeight="1" x14ac:dyDescent="0.2">
      <c r="A129" s="7"/>
      <c r="B129" s="25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</row>
    <row r="130" spans="1:39" s="52" customFormat="1" ht="15" customHeight="1" x14ac:dyDescent="0.2">
      <c r="A130" s="7"/>
      <c r="B130" s="25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</row>
    <row r="131" spans="1:39" s="52" customFormat="1" ht="15" customHeight="1" x14ac:dyDescent="0.2">
      <c r="A131" s="7"/>
      <c r="B131" s="25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</row>
    <row r="132" spans="1:39" s="52" customFormat="1" ht="15" customHeight="1" x14ac:dyDescent="0.2">
      <c r="A132" s="7"/>
      <c r="B132" s="25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</row>
    <row r="133" spans="1:39" s="52" customFormat="1" ht="15" customHeight="1" x14ac:dyDescent="0.2">
      <c r="A133" s="7"/>
      <c r="B133" s="25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</row>
    <row r="134" spans="1:39" s="52" customFormat="1" ht="15" customHeight="1" x14ac:dyDescent="0.2">
      <c r="A134" s="7"/>
      <c r="B134" s="25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</row>
    <row r="135" spans="1:39" s="52" customFormat="1" ht="15" customHeight="1" x14ac:dyDescent="0.2">
      <c r="A135" s="7"/>
      <c r="B135" s="25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</row>
    <row r="136" spans="1:39" s="52" customFormat="1" ht="15" customHeight="1" x14ac:dyDescent="0.2">
      <c r="A136" s="7"/>
      <c r="B136" s="25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</row>
    <row r="137" spans="1:39" s="52" customFormat="1" ht="15" customHeight="1" x14ac:dyDescent="0.2">
      <c r="A137" s="7"/>
      <c r="B137" s="25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1:39" s="52" customFormat="1" ht="15" customHeight="1" x14ac:dyDescent="0.2">
      <c r="A138" s="7"/>
      <c r="B138" s="25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1:39" s="52" customFormat="1" ht="15" customHeight="1" x14ac:dyDescent="0.2">
      <c r="A139" s="7"/>
      <c r="B139" s="25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</row>
    <row r="140" spans="1:39" s="52" customFormat="1" ht="15" customHeight="1" x14ac:dyDescent="0.2">
      <c r="A140" s="7"/>
      <c r="B140" s="25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</row>
    <row r="141" spans="1:39" s="52" customFormat="1" ht="15" customHeight="1" x14ac:dyDescent="0.2">
      <c r="A141" s="7"/>
      <c r="B141" s="25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</row>
    <row r="142" spans="1:39" s="52" customFormat="1" ht="15" customHeight="1" x14ac:dyDescent="0.2">
      <c r="A142" s="7"/>
      <c r="B142" s="25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</row>
    <row r="143" spans="1:39" s="52" customFormat="1" ht="15" customHeight="1" x14ac:dyDescent="0.2">
      <c r="A143" s="7"/>
      <c r="B143" s="25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</row>
    <row r="144" spans="1:39" s="52" customFormat="1" ht="15" customHeight="1" x14ac:dyDescent="0.2">
      <c r="A144" s="7"/>
      <c r="B144" s="25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</row>
    <row r="145" spans="1:39" s="52" customFormat="1" ht="15" customHeight="1" x14ac:dyDescent="0.2">
      <c r="A145" s="7"/>
      <c r="B145" s="25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</row>
    <row r="146" spans="1:39" s="52" customFormat="1" ht="15" customHeight="1" x14ac:dyDescent="0.2">
      <c r="A146" s="7"/>
      <c r="B146" s="25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</row>
    <row r="147" spans="1:39" s="52" customFormat="1" ht="15" customHeight="1" x14ac:dyDescent="0.2">
      <c r="A147" s="7"/>
      <c r="B147" s="25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</row>
    <row r="148" spans="1:39" s="52" customFormat="1" ht="15" customHeight="1" x14ac:dyDescent="0.2">
      <c r="A148" s="7"/>
      <c r="B148" s="25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</row>
    <row r="149" spans="1:39" s="52" customFormat="1" ht="15" customHeight="1" x14ac:dyDescent="0.2">
      <c r="A149" s="7"/>
      <c r="B149" s="25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</row>
    <row r="150" spans="1:39" s="52" customFormat="1" ht="15" customHeight="1" x14ac:dyDescent="0.2">
      <c r="A150" s="7"/>
      <c r="B150" s="25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:39" s="52" customFormat="1" ht="15" customHeight="1" x14ac:dyDescent="0.2">
      <c r="A151" s="7"/>
      <c r="B151" s="25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  <row r="152" spans="1:39" s="52" customFormat="1" ht="15" customHeight="1" x14ac:dyDescent="0.2">
      <c r="A152" s="7"/>
      <c r="B152" s="25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</row>
    <row r="153" spans="1:39" s="52" customFormat="1" ht="15" customHeight="1" x14ac:dyDescent="0.2">
      <c r="A153" s="7"/>
      <c r="B153" s="25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</row>
    <row r="154" spans="1:39" s="52" customFormat="1" ht="15" customHeight="1" x14ac:dyDescent="0.2">
      <c r="A154" s="7"/>
      <c r="B154" s="25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</row>
    <row r="155" spans="1:39" s="52" customFormat="1" ht="1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</row>
    <row r="156" spans="1:39" s="52" customFormat="1" ht="1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</row>
    <row r="157" spans="1:39" s="52" customFormat="1" ht="1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</row>
    <row r="158" spans="1:39" s="52" customFormat="1" ht="1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</row>
    <row r="159" spans="1:39" s="52" customFormat="1" ht="1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</row>
    <row r="160" spans="1:39" s="52" customFormat="1" ht="1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1"/>
      <c r="N160" s="7"/>
      <c r="O160" s="7"/>
      <c r="P160" s="7"/>
      <c r="Q160" s="7"/>
      <c r="R160" s="7"/>
      <c r="S160" s="7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</row>
    <row r="161" spans="1:39" s="52" customFormat="1" ht="1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</row>
    <row r="162" spans="1:39" s="52" customFormat="1" ht="1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</row>
    <row r="163" spans="1:39" s="52" customFormat="1" ht="1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</row>
    <row r="164" spans="1:39" s="52" customFormat="1" ht="1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</row>
    <row r="165" spans="1:39" s="52" customFormat="1" ht="1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</row>
    <row r="166" spans="1:39" s="52" customFormat="1" ht="1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</row>
    <row r="167" spans="1:39" s="52" customFormat="1" ht="1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</row>
    <row r="168" spans="1:39" s="52" customFormat="1" ht="1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</row>
    <row r="169" spans="1:39" s="52" customFormat="1" ht="1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</row>
    <row r="170" spans="1:39" s="52" customFormat="1" ht="1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</row>
    <row r="171" spans="1:39" s="52" customFormat="1" ht="1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</row>
    <row r="172" spans="1:39" s="52" customFormat="1" ht="1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</row>
    <row r="173" spans="1:39" s="52" customFormat="1" ht="1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</row>
    <row r="174" spans="1:39" s="52" customFormat="1" ht="1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</row>
    <row r="175" spans="1:39" s="52" customFormat="1" ht="1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</row>
    <row r="176" spans="1:39" s="52" customFormat="1" ht="1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</row>
    <row r="177" spans="1:39" s="52" customFormat="1" ht="1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</row>
    <row r="178" spans="1:39" s="52" customFormat="1" ht="1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</row>
    <row r="179" spans="1:39" s="52" customFormat="1" ht="1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</row>
    <row r="180" spans="1:39" s="52" customFormat="1" ht="1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</row>
    <row r="181" spans="1:39" s="52" customFormat="1" ht="1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</row>
    <row r="182" spans="1:39" s="52" customFormat="1" ht="1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</row>
    <row r="183" spans="1:39" s="52" customFormat="1" ht="1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</row>
    <row r="184" spans="1:39" s="52" customFormat="1" ht="1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</row>
    <row r="185" spans="1:39" s="52" customFormat="1" ht="1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</row>
    <row r="186" spans="1:39" s="52" customFormat="1" ht="1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</row>
    <row r="187" spans="1:39" s="52" customFormat="1" ht="1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</row>
    <row r="188" spans="1:39" s="52" customFormat="1" ht="1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</row>
    <row r="189" spans="1:39" s="52" customFormat="1" ht="1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</row>
    <row r="190" spans="1:39" s="52" customFormat="1" ht="1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</row>
    <row r="191" spans="1:39" s="52" customFormat="1" ht="1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</row>
    <row r="192" spans="1:39" s="52" customFormat="1" ht="1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</row>
    <row r="193" spans="1:39" s="52" customFormat="1" ht="1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</row>
    <row r="194" spans="1:39" s="52" customFormat="1" ht="1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</row>
    <row r="195" spans="1:39" s="52" customFormat="1" ht="1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</row>
    <row r="196" spans="1:39" s="52" customFormat="1" ht="1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</row>
    <row r="197" spans="1:39" s="52" customFormat="1" ht="1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</row>
    <row r="198" spans="1:39" s="52" customFormat="1" ht="1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</row>
    <row r="199" spans="1:39" s="52" customFormat="1" ht="1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</row>
    <row r="200" spans="1:39" s="52" customFormat="1" ht="1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</row>
    <row r="201" spans="1:39" s="52" customFormat="1" ht="1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</row>
    <row r="202" spans="1:39" s="52" customFormat="1" ht="1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</row>
    <row r="203" spans="1:39" s="52" customFormat="1" ht="1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</row>
    <row r="204" spans="1:39" s="52" customFormat="1" ht="1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</row>
    <row r="205" spans="1:39" s="52" customFormat="1" ht="1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</row>
    <row r="206" spans="1:39" s="52" customFormat="1" ht="1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</row>
    <row r="207" spans="1:39" s="52" customFormat="1" ht="1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</row>
    <row r="208" spans="1:39" s="52" customFormat="1" ht="1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</row>
    <row r="209" spans="1:39" s="52" customFormat="1" ht="1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</row>
    <row r="210" spans="1:39" s="52" customFormat="1" ht="1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</row>
    <row r="211" spans="1:39" s="52" customFormat="1" ht="1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</row>
    <row r="212" spans="1:39" s="52" customFormat="1" ht="1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</row>
    <row r="213" spans="1:39" s="52" customFormat="1" ht="1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</row>
    <row r="214" spans="1:39" s="52" customFormat="1" ht="1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</row>
    <row r="215" spans="1:39" s="52" customFormat="1" ht="1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</row>
    <row r="216" spans="1:39" s="52" customFormat="1" ht="1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</row>
    <row r="217" spans="1:39" s="52" customFormat="1" ht="1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</row>
    <row r="218" spans="1:39" s="52" customFormat="1" ht="1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</row>
    <row r="219" spans="1:39" s="52" customFormat="1" ht="1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</row>
    <row r="220" spans="1:39" s="52" customFormat="1" ht="1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</row>
    <row r="221" spans="1:39" s="52" customFormat="1" ht="1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</row>
    <row r="222" spans="1:39" s="52" customFormat="1" ht="1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</row>
    <row r="223" spans="1:39" s="52" customFormat="1" ht="1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</row>
    <row r="224" spans="1:39" s="52" customFormat="1" ht="1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</row>
    <row r="225" spans="1:39" s="52" customFormat="1" ht="1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</row>
    <row r="226" spans="1:39" s="52" customFormat="1" ht="1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</row>
    <row r="227" spans="1:39" s="52" customFormat="1" ht="1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</row>
    <row r="228" spans="1:39" s="52" customFormat="1" ht="1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</row>
    <row r="229" spans="1:39" s="52" customFormat="1" ht="1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</row>
    <row r="230" spans="1:39" s="52" customFormat="1" ht="1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</row>
    <row r="231" spans="1:39" s="52" customFormat="1" ht="1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</row>
    <row r="232" spans="1:39" s="52" customFormat="1" ht="1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</row>
    <row r="233" spans="1:39" s="52" customFormat="1" ht="1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</row>
    <row r="234" spans="1:39" s="52" customFormat="1" ht="1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</row>
    <row r="235" spans="1:39" s="52" customFormat="1" ht="1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</row>
    <row r="236" spans="1:39" s="52" customFormat="1" ht="1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</row>
    <row r="237" spans="1:39" s="52" customFormat="1" ht="1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</row>
    <row r="238" spans="1:39" s="52" customFormat="1" ht="1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</row>
    <row r="239" spans="1:39" s="52" customFormat="1" ht="1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</row>
    <row r="240" spans="1:39" s="52" customFormat="1" ht="1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</row>
    <row r="241" spans="1:39" s="52" customFormat="1" ht="1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</row>
    <row r="242" spans="1:39" s="52" customFormat="1" ht="1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</row>
    <row r="243" spans="1:39" s="52" customFormat="1" ht="1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</row>
    <row r="244" spans="1:39" s="52" customFormat="1" ht="1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</row>
    <row r="245" spans="1:39" s="52" customFormat="1" ht="1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</row>
    <row r="246" spans="1:39" s="52" customFormat="1" ht="1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</row>
    <row r="247" spans="1:39" s="52" customFormat="1" ht="1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</row>
    <row r="248" spans="1:39" s="52" customFormat="1" ht="1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</row>
    <row r="249" spans="1:39" s="52" customFormat="1" ht="1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</row>
    <row r="250" spans="1:39" s="52" customFormat="1" ht="1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</row>
    <row r="251" spans="1:39" s="52" customFormat="1" ht="1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</row>
    <row r="252" spans="1:39" s="52" customFormat="1" ht="1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</row>
    <row r="253" spans="1:39" s="52" customFormat="1" ht="1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</row>
    <row r="254" spans="1:39" s="52" customFormat="1" ht="1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</row>
    <row r="255" spans="1:39" s="52" customFormat="1" ht="1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</row>
    <row r="256" spans="1:39" s="52" customFormat="1" ht="1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</row>
    <row r="257" spans="1:39" s="52" customFormat="1" ht="1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</row>
    <row r="258" spans="1:39" s="52" customFormat="1" ht="1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</row>
    <row r="259" spans="1:39" s="52" customFormat="1" ht="1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</row>
    <row r="260" spans="1:39" s="52" customFormat="1" ht="1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</row>
    <row r="261" spans="1:39" s="52" customFormat="1" ht="1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</row>
    <row r="262" spans="1:39" s="52" customFormat="1" ht="1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</row>
    <row r="263" spans="1:39" s="52" customFormat="1" ht="1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</row>
    <row r="264" spans="1:39" s="52" customFormat="1" ht="1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</row>
    <row r="265" spans="1:39" s="52" customFormat="1" ht="1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</row>
    <row r="266" spans="1:39" s="52" customFormat="1" ht="1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</row>
    <row r="267" spans="1:39" s="52" customFormat="1" ht="1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</row>
    <row r="268" spans="1:39" s="52" customFormat="1" ht="1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</row>
    <row r="269" spans="1:39" s="52" customFormat="1" ht="1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</row>
    <row r="270" spans="1:39" s="52" customFormat="1" ht="1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</row>
    <row r="271" spans="1:39" s="52" customFormat="1" ht="1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</row>
    <row r="272" spans="1:39" s="52" customFormat="1" ht="1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</row>
    <row r="273" spans="1:39" s="52" customFormat="1" ht="1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</row>
    <row r="274" spans="1:39" s="52" customFormat="1" ht="1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</row>
    <row r="275" spans="1:39" s="52" customFormat="1" ht="1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</row>
    <row r="276" spans="1:39" s="52" customFormat="1" ht="1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</row>
    <row r="277" spans="1:39" s="52" customFormat="1" ht="1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</row>
    <row r="278" spans="1:39" s="52" customFormat="1" ht="1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</row>
    <row r="279" spans="1:39" s="52" customFormat="1" ht="1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</row>
    <row r="280" spans="1:39" s="52" customFormat="1" ht="1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</row>
    <row r="281" spans="1:39" s="52" customFormat="1" ht="1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</row>
    <row r="282" spans="1:39" s="52" customFormat="1" ht="1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</row>
    <row r="283" spans="1:39" s="52" customFormat="1" ht="1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</row>
    <row r="284" spans="1:39" s="52" customFormat="1" ht="1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</row>
    <row r="285" spans="1:39" s="52" customFormat="1" ht="1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</row>
    <row r="286" spans="1:39" s="52" customFormat="1" ht="1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</row>
    <row r="287" spans="1:39" ht="1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</row>
    <row r="288" spans="1:39" ht="1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</row>
    <row r="289" spans="1:39" ht="1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</row>
    <row r="290" spans="1:39" ht="1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</row>
    <row r="291" spans="1:39" ht="1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</row>
    <row r="292" spans="1:39" ht="1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</row>
    <row r="293" spans="1:39" ht="1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</row>
    <row r="294" spans="1:39" ht="1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</row>
    <row r="295" spans="1:39" ht="1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</row>
    <row r="296" spans="1:39" ht="1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</row>
    <row r="297" spans="1:39" ht="1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</row>
    <row r="298" spans="1:39" ht="1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</row>
    <row r="299" spans="1:39" ht="1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</row>
    <row r="300" spans="1:39" ht="1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</row>
    <row r="301" spans="1:39" ht="1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</row>
    <row r="302" spans="1:39" ht="1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</row>
    <row r="303" spans="1:39" ht="1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</row>
    <row r="304" spans="1:39" ht="1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</row>
    <row r="305" spans="1:39" ht="1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</row>
    <row r="306" spans="1:39" ht="1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</row>
    <row r="307" spans="1:39" ht="1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</row>
    <row r="308" spans="1:39" ht="1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</row>
    <row r="309" spans="1:39" ht="1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</row>
    <row r="310" spans="1:39" ht="1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</row>
    <row r="311" spans="1:39" ht="1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</row>
    <row r="312" spans="1:39" ht="1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</row>
    <row r="313" spans="1:39" ht="1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</row>
    <row r="314" spans="1:39" ht="1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</row>
    <row r="315" spans="1:39" ht="1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</row>
    <row r="316" spans="1:39" ht="1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</row>
    <row r="317" spans="1:39" ht="1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</row>
    <row r="318" spans="1:39" ht="1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</row>
    <row r="319" spans="1:39" ht="1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</row>
    <row r="320" spans="1:39" ht="1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</row>
    <row r="321" spans="1:39" ht="1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</row>
    <row r="322" spans="1:39" ht="1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</row>
    <row r="323" spans="1:39" ht="1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</row>
    <row r="324" spans="1:39" ht="1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</row>
    <row r="325" spans="1:39" ht="1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</row>
    <row r="326" spans="1:39" ht="1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</row>
    <row r="327" spans="1:39" ht="1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</row>
    <row r="328" spans="1:39" ht="1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</row>
    <row r="329" spans="1:39" ht="1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</row>
    <row r="330" spans="1:39" ht="1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</row>
    <row r="331" spans="1:39" ht="1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</row>
    <row r="332" spans="1:39" ht="1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</row>
    <row r="333" spans="1:39" ht="1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</row>
    <row r="334" spans="1:39" ht="1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</row>
    <row r="335" spans="1:39" ht="1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</row>
    <row r="336" spans="1:39" ht="1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</row>
    <row r="337" spans="1:39" ht="1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</row>
    <row r="338" spans="1:39" ht="1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</row>
    <row r="339" spans="1:39" ht="1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</row>
    <row r="340" spans="1:39" ht="1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</row>
    <row r="341" spans="1:39" ht="1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</row>
    <row r="342" spans="1:39" ht="1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</row>
    <row r="343" spans="1:39" ht="1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</row>
    <row r="344" spans="1:39" ht="1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</row>
    <row r="345" spans="1:39" ht="1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</row>
    <row r="346" spans="1:39" ht="1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</row>
    <row r="347" spans="1:39" ht="1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</row>
    <row r="348" spans="1:39" ht="1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</row>
    <row r="349" spans="1:39" ht="1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</row>
    <row r="350" spans="1:39" ht="1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</row>
    <row r="351" spans="1:39" ht="1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</row>
    <row r="352" spans="1:39" ht="1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</row>
    <row r="353" spans="1:39" ht="1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</row>
    <row r="354" spans="1:39" ht="1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</row>
    <row r="355" spans="1:39" ht="1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</row>
    <row r="356" spans="1:39" ht="1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</row>
    <row r="357" spans="1:39" ht="1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</row>
    <row r="358" spans="1:39" ht="1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</row>
    <row r="359" spans="1:39" ht="1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</row>
    <row r="360" spans="1:39" ht="1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</row>
    <row r="361" spans="1:39" ht="1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</row>
    <row r="362" spans="1:39" ht="1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</row>
    <row r="363" spans="1:39" ht="1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</row>
    <row r="364" spans="1:39" ht="1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</row>
    <row r="365" spans="1:39" ht="1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</row>
    <row r="366" spans="1:39" ht="1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</row>
    <row r="367" spans="1:39" ht="1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</row>
    <row r="368" spans="1:39" ht="1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</row>
    <row r="369" spans="1:39" ht="1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</row>
    <row r="370" spans="1:39" ht="1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</row>
    <row r="371" spans="1:39" ht="1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</row>
    <row r="372" spans="1:39" ht="1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</row>
    <row r="373" spans="1:39" ht="1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</row>
    <row r="374" spans="1:39" ht="1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</row>
    <row r="375" spans="1:39" ht="1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</row>
    <row r="376" spans="1:39" ht="1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</row>
    <row r="377" spans="1:39" ht="1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</row>
    <row r="378" spans="1:39" ht="1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</row>
    <row r="379" spans="1:39" ht="1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</row>
    <row r="380" spans="1:39" ht="1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</row>
    <row r="381" spans="1:39" ht="1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</row>
    <row r="382" spans="1:39" ht="1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</row>
    <row r="383" spans="1:39" ht="1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</row>
    <row r="384" spans="1:39" ht="1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</row>
    <row r="385" spans="1:39" ht="1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</row>
    <row r="386" spans="1:39" ht="1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</row>
    <row r="387" spans="1:39" ht="1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</row>
    <row r="388" spans="1:39" ht="1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</row>
    <row r="389" spans="1:39" ht="1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</row>
    <row r="390" spans="1:39" ht="1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</row>
    <row r="391" spans="1:39" ht="1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</row>
    <row r="392" spans="1:39" ht="1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</row>
    <row r="393" spans="1:39" ht="1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</row>
    <row r="394" spans="1:39" ht="1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</row>
    <row r="395" spans="1:39" ht="1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</row>
    <row r="396" spans="1:39" ht="1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</row>
    <row r="397" spans="1:39" ht="1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</row>
    <row r="398" spans="1:39" ht="1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</row>
    <row r="399" spans="1:39" ht="1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</row>
    <row r="400" spans="1:39" ht="1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</row>
    <row r="401" spans="1:39" ht="1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</row>
    <row r="402" spans="1:39" ht="1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</row>
    <row r="403" spans="1:39" ht="1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</row>
    <row r="404" spans="1:39" ht="1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</row>
    <row r="405" spans="1:39" ht="1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</row>
    <row r="406" spans="1:39" ht="1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</row>
    <row r="407" spans="1:39" ht="1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</row>
    <row r="408" spans="1:39" ht="1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</row>
    <row r="409" spans="1:39" ht="1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</row>
    <row r="410" spans="1:39" ht="1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</row>
    <row r="411" spans="1:39" ht="1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</row>
    <row r="412" spans="1:39" ht="1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</row>
    <row r="413" spans="1:39" ht="1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</row>
    <row r="414" spans="1:39" ht="1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</row>
    <row r="415" spans="1:39" ht="1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</row>
    <row r="416" spans="1:39" ht="1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</row>
    <row r="417" spans="1:39" ht="1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</row>
    <row r="418" spans="1:39" ht="1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</row>
    <row r="419" spans="1:39" ht="1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</row>
    <row r="420" spans="1:39" ht="1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</row>
    <row r="421" spans="1:39" ht="1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</row>
    <row r="422" spans="1:39" ht="1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</row>
    <row r="423" spans="1:39" ht="1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</row>
    <row r="424" spans="1:39" ht="1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</row>
    <row r="425" spans="1:39" ht="1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</row>
    <row r="426" spans="1:39" ht="1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</row>
    <row r="427" spans="1:39" ht="1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</row>
    <row r="428" spans="1:39" ht="1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</row>
    <row r="429" spans="1:39" ht="1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</row>
    <row r="430" spans="1:39" ht="1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</row>
    <row r="431" spans="1:39" ht="1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</row>
    <row r="432" spans="1:39" ht="1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</row>
    <row r="433" spans="1:39" ht="1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</row>
    <row r="434" spans="1:39" ht="1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</row>
    <row r="435" spans="1:39" ht="1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</row>
    <row r="436" spans="1:39" ht="1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</row>
    <row r="437" spans="1:39" ht="1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</row>
    <row r="438" spans="1:39" ht="1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</row>
    <row r="439" spans="1:39" ht="1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</row>
    <row r="440" spans="1:39" ht="1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</row>
    <row r="441" spans="1:39" ht="1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</row>
    <row r="442" spans="1:39" ht="1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</row>
    <row r="443" spans="1:39" ht="1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</row>
    <row r="444" spans="1:39" ht="1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</row>
    <row r="445" spans="1:39" ht="1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</row>
    <row r="446" spans="1:39" ht="1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</row>
    <row r="447" spans="1:39" ht="1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</row>
    <row r="448" spans="1:39" ht="1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</row>
    <row r="449" spans="1:39" ht="1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</row>
    <row r="450" spans="1:39" ht="1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</row>
    <row r="451" spans="1:39" ht="1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</row>
    <row r="452" spans="1:39" ht="1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</row>
    <row r="453" spans="1:39" ht="1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</row>
    <row r="454" spans="1:39" ht="1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</row>
    <row r="455" spans="1:39" ht="1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</row>
    <row r="456" spans="1:39" ht="1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</row>
    <row r="457" spans="1:39" ht="1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</row>
    <row r="458" spans="1:39" ht="1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</row>
    <row r="459" spans="1:39" ht="1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</row>
    <row r="460" spans="1:39" ht="1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</row>
    <row r="461" spans="1:39" ht="1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</row>
    <row r="462" spans="1:39" ht="1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</row>
    <row r="463" spans="1:39" ht="1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</row>
    <row r="464" spans="1:39" ht="1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</row>
    <row r="465" spans="1:39" ht="1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</row>
    <row r="466" spans="1:39" ht="1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</row>
    <row r="467" spans="1:39" ht="1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</row>
    <row r="468" spans="1:39" ht="1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</row>
    <row r="469" spans="1:39" ht="1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</row>
    <row r="470" spans="1:39" ht="1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</row>
    <row r="471" spans="1:39" ht="1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</row>
    <row r="472" spans="1:39" ht="1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</row>
    <row r="473" spans="1:39" ht="1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</row>
    <row r="474" spans="1:39" ht="1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</row>
    <row r="475" spans="1:39" ht="1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</row>
    <row r="476" spans="1:39" ht="1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</row>
    <row r="477" spans="1:39" ht="1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</row>
    <row r="478" spans="1:39" ht="1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</row>
    <row r="479" spans="1:39" ht="1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</row>
    <row r="480" spans="1:39" ht="1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</row>
    <row r="481" spans="1:39" ht="1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</row>
    <row r="482" spans="1:39" ht="1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</row>
    <row r="483" spans="1:39" ht="1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</row>
    <row r="484" spans="1:39" ht="1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</row>
    <row r="485" spans="1:39" ht="1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</row>
    <row r="486" spans="1:39" ht="1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</row>
    <row r="487" spans="1:39" ht="1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</row>
    <row r="488" spans="1:39" ht="1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</row>
    <row r="489" spans="1:39" ht="1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</row>
    <row r="490" spans="1:39" ht="1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</row>
    <row r="491" spans="1:39" ht="1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</row>
    <row r="492" spans="1:39" ht="1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</row>
    <row r="493" spans="1:39" ht="1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</row>
    <row r="494" spans="1:39" ht="1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</row>
    <row r="495" spans="1:39" ht="1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</row>
    <row r="496" spans="1:39" ht="1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</row>
    <row r="497" spans="1:39" ht="1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</row>
    <row r="498" spans="1:39" ht="1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</row>
    <row r="499" spans="1:39" ht="1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</row>
    <row r="500" spans="1:39" ht="1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</row>
    <row r="501" spans="1:39" ht="15" customHeight="1" x14ac:dyDescent="0.1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</row>
    <row r="502" spans="1:39" ht="15" customHeight="1" x14ac:dyDescent="0.1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</row>
    <row r="503" spans="1:39" ht="15" customHeight="1" x14ac:dyDescent="0.1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</row>
  </sheetData>
  <mergeCells count="3">
    <mergeCell ref="B8:E8"/>
    <mergeCell ref="I8:L8"/>
    <mergeCell ref="B67:E6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A0D0-778D-479F-AC30-2FE3827986D7}">
  <dimension ref="A1:BE503"/>
  <sheetViews>
    <sheetView showGridLines="0" zoomScale="80" zoomScaleNormal="80" workbookViewId="0">
      <selection activeCell="K23" sqref="K23"/>
    </sheetView>
  </sheetViews>
  <sheetFormatPr defaultColWidth="9.140625" defaultRowHeight="15" customHeight="1" x14ac:dyDescent="0.15"/>
  <cols>
    <col min="1" max="1" width="19.140625" style="54" customWidth="1"/>
    <col min="2" max="2" width="14.7109375" style="54" customWidth="1"/>
    <col min="3" max="3" width="12.5703125" style="54" customWidth="1"/>
    <col min="4" max="4" width="21.5703125" style="54" customWidth="1"/>
    <col min="5" max="5" width="18.85546875" style="54" bestFit="1" customWidth="1"/>
    <col min="6" max="7" width="3.7109375" style="54" customWidth="1"/>
    <col min="8" max="8" width="15.140625" style="54" bestFit="1" customWidth="1"/>
    <col min="9" max="9" width="11.28515625" style="54" bestFit="1" customWidth="1"/>
    <col min="10" max="10" width="15.7109375" style="54" bestFit="1" customWidth="1"/>
    <col min="11" max="11" width="8.5703125" style="54" bestFit="1" customWidth="1"/>
    <col min="12" max="12" width="15.28515625" style="54" bestFit="1" customWidth="1"/>
    <col min="13" max="13" width="6.28515625" style="54" bestFit="1" customWidth="1"/>
    <col min="14" max="14" width="11.85546875" style="54" bestFit="1" customWidth="1"/>
    <col min="15" max="15" width="13.28515625" style="54" customWidth="1"/>
    <col min="16" max="16" width="10" style="54" customWidth="1"/>
    <col min="17" max="17" width="7" style="54" bestFit="1" customWidth="1"/>
    <col min="18" max="18" width="17.42578125" style="54" bestFit="1" customWidth="1"/>
    <col min="19" max="19" width="16.5703125" style="54" bestFit="1" customWidth="1"/>
    <col min="20" max="20" width="18.140625" style="54" bestFit="1" customWidth="1"/>
    <col min="21" max="21" width="15.140625" style="54" bestFit="1" customWidth="1"/>
    <col min="22" max="22" width="16.5703125" style="54" bestFit="1" customWidth="1"/>
    <col min="23" max="16384" width="9.140625" style="54"/>
  </cols>
  <sheetData>
    <row r="1" spans="1:57" ht="49.5" customHeight="1" thickBot="1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</row>
    <row r="2" spans="1:57" s="52" customFormat="1" ht="24.75" thickTop="1" thickBot="1" x14ac:dyDescent="0.4">
      <c r="A2" s="3" t="s">
        <v>16</v>
      </c>
      <c r="B2" s="4"/>
      <c r="C2" s="4"/>
      <c r="D2" s="3" t="s">
        <v>46</v>
      </c>
      <c r="E2" s="4"/>
      <c r="F2" s="4"/>
      <c r="G2" s="4"/>
      <c r="H2" s="64"/>
      <c r="I2" s="64"/>
      <c r="J2" s="4"/>
      <c r="K2" s="64"/>
      <c r="L2" s="64"/>
      <c r="M2" s="4"/>
      <c r="N2" s="4"/>
      <c r="O2" s="4"/>
      <c r="P2" s="4"/>
      <c r="Q2" s="4"/>
      <c r="R2" s="4"/>
      <c r="S2" s="65" t="s">
        <v>47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</row>
    <row r="3" spans="1:57" s="52" customFormat="1" ht="15" customHeight="1" thickTop="1" x14ac:dyDescent="0.2">
      <c r="A3" s="7" t="s">
        <v>14</v>
      </c>
      <c r="B3" s="8">
        <v>44834</v>
      </c>
      <c r="C3" s="5"/>
      <c r="D3" s="6"/>
      <c r="E3" s="5"/>
      <c r="F3" s="5"/>
      <c r="G3" s="5"/>
      <c r="H3" s="66">
        <v>792217909.32907915</v>
      </c>
      <c r="I3" s="67" t="s">
        <v>48</v>
      </c>
      <c r="J3" s="5"/>
      <c r="K3" s="68" t="s">
        <v>49</v>
      </c>
      <c r="L3" s="69">
        <v>360</v>
      </c>
      <c r="M3" s="5"/>
      <c r="N3" s="5"/>
      <c r="O3" s="5"/>
      <c r="P3" s="5"/>
      <c r="Q3" s="5"/>
      <c r="R3" s="5"/>
      <c r="S3" s="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</row>
    <row r="4" spans="1:57" s="52" customFormat="1" ht="15" customHeight="1" thickBot="1" x14ac:dyDescent="0.25">
      <c r="A4" s="7" t="s">
        <v>50</v>
      </c>
      <c r="B4" s="8">
        <v>44812</v>
      </c>
      <c r="C4" s="5"/>
      <c r="D4" s="5"/>
      <c r="E4" s="5"/>
      <c r="F4" s="5"/>
      <c r="G4" s="5"/>
      <c r="H4" s="70">
        <f>+E108</f>
        <v>793694515.400231</v>
      </c>
      <c r="I4" s="71" t="s">
        <v>51</v>
      </c>
      <c r="J4" s="5"/>
      <c r="K4" s="72" t="s">
        <v>52</v>
      </c>
      <c r="L4" s="73">
        <v>1</v>
      </c>
      <c r="M4" s="5"/>
      <c r="N4" s="74"/>
      <c r="O4" s="5"/>
      <c r="P4" s="5"/>
      <c r="Q4" s="5"/>
      <c r="R4" s="5"/>
      <c r="S4" s="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</row>
    <row r="5" spans="1:57" s="52" customFormat="1" ht="15" customHeight="1" thickBot="1" x14ac:dyDescent="0.25">
      <c r="A5" s="7" t="s">
        <v>53</v>
      </c>
      <c r="B5" s="8">
        <v>44834</v>
      </c>
      <c r="C5" s="5"/>
      <c r="D5" s="5"/>
      <c r="E5" s="5"/>
      <c r="F5" s="5"/>
      <c r="G5" s="5"/>
      <c r="H5" s="75">
        <f>(H4*L4/H3-1)*L3/(B3-B4)</f>
        <v>3.0499998190055052E-2</v>
      </c>
      <c r="I5" s="76" t="s">
        <v>54</v>
      </c>
      <c r="J5" s="5"/>
      <c r="K5" s="5"/>
      <c r="L5" s="5"/>
      <c r="M5" s="5"/>
      <c r="N5" s="74"/>
      <c r="O5" s="5"/>
      <c r="P5" s="5"/>
      <c r="Q5"/>
      <c r="R5"/>
      <c r="S5"/>
      <c r="T5"/>
      <c r="U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</row>
    <row r="6" spans="1:57" s="52" customFormat="1" ht="15" customHeight="1" x14ac:dyDescent="0.2">
      <c r="A6" s="7" t="s">
        <v>55</v>
      </c>
      <c r="B6" s="8">
        <v>44847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4"/>
      <c r="O6" s="5"/>
      <c r="P6" s="5"/>
      <c r="Q6"/>
      <c r="R6"/>
      <c r="S6"/>
      <c r="T6"/>
      <c r="U6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</row>
    <row r="7" spans="1:57" s="52" customFormat="1" ht="15" customHeight="1" x14ac:dyDescent="0.2">
      <c r="A7" s="16" t="s">
        <v>0</v>
      </c>
      <c r="B7" s="1"/>
      <c r="C7" s="1"/>
      <c r="D7" s="1"/>
      <c r="E7" s="1"/>
      <c r="F7" s="12"/>
      <c r="G7" s="22"/>
      <c r="H7" s="16"/>
      <c r="I7" s="1"/>
      <c r="J7" s="1"/>
      <c r="K7" s="1"/>
      <c r="L7" s="1"/>
      <c r="M7" s="7"/>
      <c r="N7" s="7"/>
      <c r="O7" s="7"/>
      <c r="P7" s="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57" s="52" customFormat="1" ht="15" customHeight="1" x14ac:dyDescent="0.2">
      <c r="A8" s="1"/>
      <c r="B8" s="147" t="s">
        <v>5</v>
      </c>
      <c r="C8" s="148"/>
      <c r="D8" s="148"/>
      <c r="E8" s="149"/>
      <c r="F8" s="7"/>
      <c r="G8" s="23"/>
      <c r="H8" s="1"/>
      <c r="I8" s="147"/>
      <c r="J8" s="148"/>
      <c r="K8" s="148"/>
      <c r="L8" s="149"/>
      <c r="M8" s="7"/>
      <c r="N8" s="7"/>
      <c r="O8" s="7"/>
      <c r="P8" s="7"/>
      <c r="Q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57" s="52" customFormat="1" ht="15" customHeight="1" x14ac:dyDescent="0.2">
      <c r="A9" s="15" t="s">
        <v>1</v>
      </c>
      <c r="B9" s="15" t="s">
        <v>2</v>
      </c>
      <c r="C9" s="15" t="s">
        <v>3</v>
      </c>
      <c r="D9" s="15" t="s">
        <v>4</v>
      </c>
      <c r="E9" s="34" t="s">
        <v>15</v>
      </c>
      <c r="F9" s="18"/>
      <c r="G9" s="23"/>
      <c r="H9" s="15"/>
      <c r="I9" s="15"/>
      <c r="J9" s="15"/>
      <c r="K9" s="15"/>
      <c r="L9" s="15"/>
      <c r="M9" s="1"/>
      <c r="N9" s="7"/>
      <c r="O9" s="7"/>
      <c r="P9" s="7"/>
      <c r="Q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57" s="52" customFormat="1" ht="15" customHeight="1" x14ac:dyDescent="0.2">
      <c r="A10" s="7" t="s">
        <v>56</v>
      </c>
      <c r="B10" s="10">
        <v>44812</v>
      </c>
      <c r="C10" s="10">
        <v>44847</v>
      </c>
      <c r="D10" s="77">
        <v>16119626.439999999</v>
      </c>
      <c r="E10" s="78">
        <v>16151260.57</v>
      </c>
      <c r="F10" s="79"/>
      <c r="G10" s="80"/>
      <c r="H10" s="7"/>
      <c r="I10" s="10"/>
      <c r="J10" s="10"/>
      <c r="K10" s="79"/>
      <c r="L10" s="79"/>
      <c r="M10" s="1"/>
      <c r="N10" s="7"/>
      <c r="O10" s="7"/>
      <c r="P10" s="7"/>
      <c r="Q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57" s="52" customFormat="1" ht="15" customHeight="1" x14ac:dyDescent="0.2">
      <c r="A11" s="7" t="s">
        <v>57</v>
      </c>
      <c r="B11" s="10">
        <v>44812</v>
      </c>
      <c r="C11" s="10">
        <v>44847</v>
      </c>
      <c r="D11" s="77">
        <v>1182696.26</v>
      </c>
      <c r="E11" s="78">
        <v>1185016.33</v>
      </c>
      <c r="F11" s="79"/>
      <c r="G11" s="80"/>
      <c r="H11" s="7"/>
      <c r="I11" s="10"/>
      <c r="J11" s="10"/>
      <c r="K11" s="79"/>
      <c r="L11" s="79"/>
      <c r="M11" s="1"/>
      <c r="N11" s="7"/>
      <c r="O11" s="7"/>
      <c r="P11" s="7"/>
      <c r="Q11"/>
      <c r="R11"/>
      <c r="S11"/>
      <c r="T11" s="56"/>
      <c r="U11" s="56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57" s="52" customFormat="1" ht="15" customHeight="1" x14ac:dyDescent="0.2">
      <c r="A12" s="7" t="s">
        <v>58</v>
      </c>
      <c r="B12" s="10">
        <v>44812</v>
      </c>
      <c r="C12" s="10">
        <v>44847</v>
      </c>
      <c r="D12" s="77">
        <v>47922474.030000001</v>
      </c>
      <c r="E12" s="78">
        <v>47997609.460000001</v>
      </c>
      <c r="F12" s="79"/>
      <c r="G12" s="80"/>
      <c r="H12" s="7"/>
      <c r="I12" s="10"/>
      <c r="J12" s="10"/>
      <c r="K12" s="79"/>
      <c r="L12" s="79"/>
      <c r="M12" s="1"/>
      <c r="N12" s="7"/>
      <c r="O12" s="7"/>
      <c r="P12" s="7"/>
      <c r="Q12"/>
      <c r="R12"/>
      <c r="S12"/>
      <c r="T12" s="56"/>
      <c r="U12" s="56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57" s="52" customFormat="1" ht="15" customHeight="1" x14ac:dyDescent="0.2">
      <c r="A13" s="7" t="s">
        <v>59</v>
      </c>
      <c r="B13" s="10">
        <v>44812</v>
      </c>
      <c r="C13" s="10">
        <v>44847</v>
      </c>
      <c r="D13" s="77">
        <v>595198.05000000005</v>
      </c>
      <c r="E13" s="78">
        <v>596374.68000000005</v>
      </c>
      <c r="F13" s="79"/>
      <c r="G13" s="80"/>
      <c r="H13" s="121" t="s">
        <v>314</v>
      </c>
      <c r="I13" s="122"/>
      <c r="J13"/>
      <c r="K13"/>
      <c r="L13"/>
      <c r="M13"/>
      <c r="N13"/>
      <c r="O13" s="7"/>
      <c r="P13" s="7"/>
      <c r="Q13"/>
      <c r="R13"/>
      <c r="S13"/>
      <c r="T13" s="56"/>
      <c r="U13" s="56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57" s="52" customFormat="1" ht="15" customHeight="1" x14ac:dyDescent="0.2">
      <c r="A14" s="7" t="s">
        <v>60</v>
      </c>
      <c r="B14" s="10">
        <v>44812</v>
      </c>
      <c r="C14" s="10">
        <v>44847</v>
      </c>
      <c r="D14" s="77">
        <v>4211815.46</v>
      </c>
      <c r="E14" s="78">
        <v>4222586.82</v>
      </c>
      <c r="F14" s="79"/>
      <c r="G14" s="80"/>
      <c r="H14" s="123" t="s">
        <v>315</v>
      </c>
      <c r="I14" s="124" t="s">
        <v>316</v>
      </c>
      <c r="J14" s="124" t="s">
        <v>317</v>
      </c>
      <c r="K14" s="124" t="s">
        <v>318</v>
      </c>
      <c r="L14" s="124" t="s">
        <v>319</v>
      </c>
      <c r="M14" s="123" t="s">
        <v>320</v>
      </c>
      <c r="N14" s="125" t="s">
        <v>321</v>
      </c>
      <c r="O14" s="7"/>
      <c r="P14" s="7"/>
      <c r="Q14"/>
      <c r="R14"/>
      <c r="S14"/>
      <c r="T14" s="56"/>
      <c r="U14" s="56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57" s="52" customFormat="1" ht="15" customHeight="1" x14ac:dyDescent="0.2">
      <c r="A15" s="7" t="s">
        <v>61</v>
      </c>
      <c r="B15" s="10">
        <v>44812</v>
      </c>
      <c r="C15" s="10">
        <v>44847</v>
      </c>
      <c r="D15" s="77">
        <v>20931706.16</v>
      </c>
      <c r="E15" s="78">
        <v>20982039.309999999</v>
      </c>
      <c r="F15" s="79"/>
      <c r="G15" s="80"/>
      <c r="H15" s="126">
        <f>H4</f>
        <v>793694515.400231</v>
      </c>
      <c r="I15" s="127">
        <f>SUM(D58,D70)</f>
        <v>83451581.799999997</v>
      </c>
      <c r="J15" s="127">
        <f>D73</f>
        <v>15133341.389999986</v>
      </c>
      <c r="K15" s="127">
        <f>D57</f>
        <v>913204.24</v>
      </c>
      <c r="L15" s="127">
        <f>E90+E101</f>
        <v>93295.18</v>
      </c>
      <c r="M15" s="126">
        <v>0</v>
      </c>
      <c r="N15" s="128">
        <f>D71</f>
        <v>0</v>
      </c>
      <c r="O15" s="7"/>
      <c r="P15" s="7"/>
      <c r="Q15"/>
      <c r="R15"/>
      <c r="S15"/>
      <c r="T15" s="56"/>
      <c r="U15" s="5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57" s="52" customFormat="1" ht="15" customHeight="1" x14ac:dyDescent="0.2">
      <c r="A16" s="7" t="s">
        <v>62</v>
      </c>
      <c r="B16" s="10">
        <v>44812</v>
      </c>
      <c r="C16" s="10">
        <v>44847</v>
      </c>
      <c r="D16" s="77">
        <v>893262.72</v>
      </c>
      <c r="E16" s="78">
        <v>895312.61</v>
      </c>
      <c r="F16" s="79"/>
      <c r="G16" s="80"/>
      <c r="H16" s="7"/>
      <c r="I16" s="10"/>
      <c r="J16" s="10"/>
      <c r="K16" s="79"/>
      <c r="L16" s="79"/>
      <c r="M16" s="1"/>
      <c r="N16" s="7"/>
      <c r="O16" s="7"/>
      <c r="P16" s="7"/>
      <c r="Q16"/>
      <c r="R16"/>
      <c r="S16"/>
      <c r="T16" s="56"/>
      <c r="U16" s="5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52" customFormat="1" ht="15" customHeight="1" x14ac:dyDescent="0.2">
      <c r="A17" s="7" t="s">
        <v>63</v>
      </c>
      <c r="B17" s="10">
        <v>44812</v>
      </c>
      <c r="C17" s="10">
        <v>44847</v>
      </c>
      <c r="D17" s="77">
        <v>59964320.789999999</v>
      </c>
      <c r="E17" s="78">
        <v>60084819.810000002</v>
      </c>
      <c r="F17" s="79"/>
      <c r="G17" s="80"/>
      <c r="H17" s="7"/>
      <c r="I17" s="10"/>
      <c r="J17" s="10"/>
      <c r="K17" s="79"/>
      <c r="L17" s="79"/>
      <c r="M17" s="1"/>
      <c r="N17" s="7"/>
      <c r="O17" s="7"/>
      <c r="P17" s="7"/>
      <c r="Q17"/>
      <c r="R17"/>
      <c r="S17"/>
      <c r="T17" s="56"/>
      <c r="U17" s="56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52" customFormat="1" ht="15" customHeight="1" x14ac:dyDescent="0.2">
      <c r="A18" s="7" t="s">
        <v>64</v>
      </c>
      <c r="B18" s="10">
        <v>44812</v>
      </c>
      <c r="C18" s="10">
        <v>44847</v>
      </c>
      <c r="D18" s="77">
        <v>17839175.170000002</v>
      </c>
      <c r="E18" s="78">
        <v>17874571.239999998</v>
      </c>
      <c r="F18" s="79"/>
      <c r="G18" s="80"/>
      <c r="H18" s="7"/>
      <c r="I18" s="10"/>
      <c r="J18" s="10"/>
      <c r="K18" s="79"/>
      <c r="L18" s="79"/>
      <c r="M18" s="1"/>
      <c r="N18" s="7"/>
      <c r="O18" s="7"/>
      <c r="P18" s="7"/>
      <c r="Q18"/>
      <c r="R18"/>
      <c r="S18"/>
      <c r="T18" s="56"/>
      <c r="U18" s="56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52" customFormat="1" ht="15" customHeight="1" x14ac:dyDescent="0.2">
      <c r="A19" s="7" t="s">
        <v>65</v>
      </c>
      <c r="B19" s="10">
        <v>44826</v>
      </c>
      <c r="C19" s="10">
        <v>44847</v>
      </c>
      <c r="D19" s="77">
        <v>4344252.8</v>
      </c>
      <c r="E19" s="78">
        <v>4348116.1500000004</v>
      </c>
      <c r="F19" s="79"/>
      <c r="G19" s="80"/>
      <c r="H19" s="7"/>
      <c r="I19" s="10"/>
      <c r="J19" s="10"/>
      <c r="K19" s="79"/>
      <c r="L19" s="79"/>
      <c r="M19" s="1"/>
      <c r="N19" s="7"/>
      <c r="O19" s="7"/>
      <c r="P19" s="7"/>
      <c r="Q19"/>
      <c r="R19"/>
      <c r="S19"/>
      <c r="T19" s="56"/>
      <c r="U19" s="56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s="52" customFormat="1" ht="15" customHeight="1" x14ac:dyDescent="0.2">
      <c r="A20" s="7" t="s">
        <v>66</v>
      </c>
      <c r="B20" s="10">
        <v>44812</v>
      </c>
      <c r="C20" s="10">
        <v>44847</v>
      </c>
      <c r="D20" s="77">
        <v>1682416.23</v>
      </c>
      <c r="E20" s="78">
        <v>1685938.2</v>
      </c>
      <c r="F20" s="79"/>
      <c r="G20" s="80"/>
      <c r="H20" s="7"/>
      <c r="I20" s="10"/>
      <c r="J20" s="10"/>
      <c r="K20" s="79"/>
      <c r="L20" s="79"/>
      <c r="M20" s="1"/>
      <c r="N20" s="7"/>
      <c r="O20" s="7"/>
      <c r="P20" s="7"/>
      <c r="Q20"/>
      <c r="R20"/>
      <c r="S20"/>
      <c r="T20" s="56"/>
      <c r="U20" s="56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52" customFormat="1" ht="15" customHeight="1" x14ac:dyDescent="0.2">
      <c r="A21" s="7" t="s">
        <v>67</v>
      </c>
      <c r="B21" s="10">
        <v>44816</v>
      </c>
      <c r="C21" s="10">
        <v>44847</v>
      </c>
      <c r="D21" s="77">
        <v>913204.24</v>
      </c>
      <c r="E21" s="78">
        <v>915056.32</v>
      </c>
      <c r="F21" s="79"/>
      <c r="G21" s="80"/>
      <c r="H21" s="7"/>
      <c r="I21" s="10"/>
      <c r="J21" s="10"/>
      <c r="K21" s="79"/>
      <c r="L21" s="79"/>
      <c r="M21" s="1"/>
      <c r="N21" s="7"/>
      <c r="O21" s="7"/>
      <c r="P21" s="7"/>
      <c r="Q21"/>
      <c r="R21"/>
      <c r="S21"/>
      <c r="T21" s="56"/>
      <c r="U21" s="56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52" customFormat="1" ht="15" customHeight="1" x14ac:dyDescent="0.2">
      <c r="A22" s="7" t="s">
        <v>68</v>
      </c>
      <c r="B22" s="10">
        <v>44812</v>
      </c>
      <c r="C22" s="10">
        <v>44847</v>
      </c>
      <c r="D22" s="77">
        <v>5759839.7800000003</v>
      </c>
      <c r="E22" s="78">
        <v>5770124.8899999997</v>
      </c>
      <c r="F22" s="79"/>
      <c r="G22" s="80"/>
      <c r="H22" s="7"/>
      <c r="I22" s="10"/>
      <c r="J22" s="10"/>
      <c r="K22" s="79"/>
      <c r="L22" s="79"/>
      <c r="M22" s="1"/>
      <c r="N22" s="7"/>
      <c r="O22" s="7"/>
      <c r="P22" s="7"/>
      <c r="Q22"/>
      <c r="R22"/>
      <c r="S22"/>
      <c r="T22" s="56"/>
      <c r="U22" s="56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52" customFormat="1" ht="15" customHeight="1" x14ac:dyDescent="0.2">
      <c r="A23" s="7" t="s">
        <v>69</v>
      </c>
      <c r="B23" s="10">
        <v>44812</v>
      </c>
      <c r="C23" s="10">
        <v>44847</v>
      </c>
      <c r="D23" s="77">
        <v>2639905.12</v>
      </c>
      <c r="E23" s="78">
        <v>2646181.9900000002</v>
      </c>
      <c r="F23" s="79"/>
      <c r="G23" s="80"/>
      <c r="H23" s="7"/>
      <c r="I23" s="10"/>
      <c r="J23" s="10"/>
      <c r="K23" s="79"/>
      <c r="L23" s="79"/>
      <c r="M23" s="1"/>
      <c r="N23" s="7"/>
      <c r="O23" s="7"/>
      <c r="P23" s="7"/>
      <c r="Q23"/>
      <c r="R23"/>
      <c r="S23"/>
      <c r="T23" s="56"/>
      <c r="U23" s="56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s="52" customFormat="1" ht="15" customHeight="1" x14ac:dyDescent="0.2">
      <c r="A24" s="7" t="s">
        <v>70</v>
      </c>
      <c r="B24" s="10">
        <v>44812</v>
      </c>
      <c r="C24" s="10">
        <v>44847</v>
      </c>
      <c r="D24" s="77">
        <v>1402141.86</v>
      </c>
      <c r="E24" s="78">
        <v>1405154.71</v>
      </c>
      <c r="F24" s="79"/>
      <c r="G24" s="80"/>
      <c r="H24" s="7"/>
      <c r="I24" s="10"/>
      <c r="J24" s="10"/>
      <c r="K24" s="79"/>
      <c r="L24" s="79"/>
      <c r="M24" s="1"/>
      <c r="N24" s="7"/>
      <c r="O24" s="7"/>
      <c r="P24" s="7"/>
      <c r="Q24"/>
      <c r="R24"/>
      <c r="S24"/>
      <c r="T24" s="56"/>
      <c r="U24" s="56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52" customFormat="1" ht="15" customHeight="1" x14ac:dyDescent="0.2">
      <c r="A25" s="7" t="s">
        <v>71</v>
      </c>
      <c r="B25" s="10">
        <v>44812</v>
      </c>
      <c r="C25" s="10">
        <v>44847</v>
      </c>
      <c r="D25" s="77">
        <v>4451280.6500000004</v>
      </c>
      <c r="E25" s="78">
        <v>4459876.0999999996</v>
      </c>
      <c r="F25" s="79"/>
      <c r="G25" s="80"/>
      <c r="H25" s="7"/>
      <c r="I25" s="10"/>
      <c r="J25" s="10"/>
      <c r="K25" s="79"/>
      <c r="L25" s="79"/>
      <c r="M25" s="1"/>
      <c r="N25" s="7"/>
      <c r="O25" s="7"/>
      <c r="P25" s="7"/>
      <c r="Q25"/>
      <c r="R25"/>
      <c r="S25"/>
      <c r="T25" s="56"/>
      <c r="U25" s="56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52" customFormat="1" ht="15" customHeight="1" x14ac:dyDescent="0.2">
      <c r="A26" s="7" t="s">
        <v>72</v>
      </c>
      <c r="B26" s="10">
        <v>44812</v>
      </c>
      <c r="C26" s="10">
        <v>44847</v>
      </c>
      <c r="D26" s="77">
        <v>705305.84</v>
      </c>
      <c r="E26" s="78">
        <v>706872.03</v>
      </c>
      <c r="F26" s="79"/>
      <c r="G26" s="80"/>
      <c r="H26" s="7"/>
      <c r="I26" s="10"/>
      <c r="J26" s="10"/>
      <c r="K26" s="79"/>
      <c r="L26" s="79"/>
      <c r="M26" s="1"/>
      <c r="N26" s="7"/>
      <c r="O26" s="7"/>
      <c r="P26" s="7"/>
      <c r="Q26"/>
      <c r="R26"/>
      <c r="S26"/>
      <c r="T26" s="56"/>
      <c r="U26" s="5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s="52" customFormat="1" ht="15" customHeight="1" x14ac:dyDescent="0.2">
      <c r="A27" s="7" t="s">
        <v>73</v>
      </c>
      <c r="B27" s="10">
        <v>44812</v>
      </c>
      <c r="C27" s="10">
        <v>44847</v>
      </c>
      <c r="D27" s="77">
        <v>145570009.71000001</v>
      </c>
      <c r="E27" s="78">
        <v>145854664.74000001</v>
      </c>
      <c r="F27" s="79"/>
      <c r="G27" s="80"/>
      <c r="H27" s="7"/>
      <c r="I27" s="10"/>
      <c r="J27" s="10"/>
      <c r="K27" s="79"/>
      <c r="L27" s="79"/>
      <c r="M27" s="1"/>
      <c r="N27" s="7"/>
      <c r="O27" s="7"/>
      <c r="P27" s="7"/>
      <c r="Q27"/>
      <c r="R27"/>
      <c r="S27"/>
      <c r="T27" s="56"/>
      <c r="U27" s="56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52" customFormat="1" ht="15" customHeight="1" x14ac:dyDescent="0.2">
      <c r="A28" s="7" t="s">
        <v>74</v>
      </c>
      <c r="B28" s="10">
        <v>44812</v>
      </c>
      <c r="C28" s="10">
        <v>44847</v>
      </c>
      <c r="D28" s="77">
        <v>2759994.66</v>
      </c>
      <c r="E28" s="78">
        <v>2765700.41</v>
      </c>
      <c r="F28" s="79"/>
      <c r="G28" s="80"/>
      <c r="H28" s="7"/>
      <c r="I28" s="10"/>
      <c r="J28" s="10"/>
      <c r="K28" s="79"/>
      <c r="L28" s="79"/>
      <c r="M28" s="1"/>
      <c r="N28" s="7"/>
      <c r="O28" s="7"/>
      <c r="P28" s="7"/>
      <c r="Q28"/>
      <c r="R28"/>
      <c r="S28"/>
      <c r="T28" s="56"/>
      <c r="U28" s="56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52" customFormat="1" ht="15" customHeight="1" x14ac:dyDescent="0.2">
      <c r="A29" s="7" t="s">
        <v>75</v>
      </c>
      <c r="B29" s="10">
        <v>44812</v>
      </c>
      <c r="C29" s="10">
        <v>44847</v>
      </c>
      <c r="D29" s="77">
        <v>28392640.789999999</v>
      </c>
      <c r="E29" s="78">
        <v>28448087.579999998</v>
      </c>
      <c r="F29" s="79"/>
      <c r="G29" s="80"/>
      <c r="H29" s="7"/>
      <c r="I29" s="10"/>
      <c r="J29" s="10"/>
      <c r="K29" s="79"/>
      <c r="L29" s="79"/>
      <c r="M29" s="1"/>
      <c r="N29" s="7"/>
      <c r="O29" s="7"/>
      <c r="P29" s="7"/>
      <c r="Q29"/>
      <c r="R29"/>
      <c r="S29"/>
      <c r="T29" s="56"/>
      <c r="U29" s="56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52" customFormat="1" ht="15" customHeight="1" x14ac:dyDescent="0.2">
      <c r="A30" s="7" t="s">
        <v>76</v>
      </c>
      <c r="B30" s="10">
        <v>44812</v>
      </c>
      <c r="C30" s="10">
        <v>44847</v>
      </c>
      <c r="D30" s="77">
        <v>11883941.460000001</v>
      </c>
      <c r="E30" s="78">
        <v>11905143.529999999</v>
      </c>
      <c r="F30" s="79"/>
      <c r="G30" s="80"/>
      <c r="H30" s="7"/>
      <c r="I30" s="10"/>
      <c r="J30" s="10"/>
      <c r="K30" s="79"/>
      <c r="L30" s="79"/>
      <c r="M30" s="1"/>
      <c r="N30" s="7"/>
      <c r="O30" s="7"/>
      <c r="P30" s="7"/>
      <c r="Q30"/>
      <c r="R30"/>
      <c r="S30"/>
      <c r="T30" s="56"/>
      <c r="U30" s="56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s="52" customFormat="1" ht="15" customHeight="1" x14ac:dyDescent="0.2">
      <c r="A31" s="7" t="s">
        <v>77</v>
      </c>
      <c r="B31" s="10">
        <v>44812</v>
      </c>
      <c r="C31" s="10">
        <v>44847</v>
      </c>
      <c r="D31" s="77">
        <v>149386715.05000001</v>
      </c>
      <c r="E31" s="78">
        <v>149711532.28999999</v>
      </c>
      <c r="F31" s="79"/>
      <c r="G31" s="80"/>
      <c r="H31" s="7"/>
      <c r="I31" s="10"/>
      <c r="J31" s="10"/>
      <c r="K31" s="79"/>
      <c r="L31" s="79"/>
      <c r="M31" s="1"/>
      <c r="N31" s="7"/>
      <c r="O31" s="7"/>
      <c r="P31" s="7"/>
      <c r="Q31"/>
      <c r="R31"/>
      <c r="S31"/>
      <c r="T31" s="56"/>
      <c r="U31" s="56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s="52" customFormat="1" ht="15" customHeight="1" x14ac:dyDescent="0.2">
      <c r="A32" s="7" t="s">
        <v>78</v>
      </c>
      <c r="B32" s="10">
        <v>44812</v>
      </c>
      <c r="C32" s="10">
        <v>44847</v>
      </c>
      <c r="D32" s="77">
        <v>9893779.0299999993</v>
      </c>
      <c r="E32" s="78">
        <v>9913760.8699999992</v>
      </c>
      <c r="F32" s="79"/>
      <c r="G32" s="80"/>
      <c r="H32" s="7"/>
      <c r="I32" s="10"/>
      <c r="J32" s="10"/>
      <c r="K32" s="79"/>
      <c r="L32" s="79"/>
      <c r="M32" s="1"/>
      <c r="N32" s="7"/>
      <c r="O32" s="7"/>
      <c r="P32" s="7"/>
      <c r="Q32"/>
      <c r="R32"/>
      <c r="S32"/>
      <c r="T32" s="56"/>
      <c r="U32" s="56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s="52" customFormat="1" ht="15" customHeight="1" x14ac:dyDescent="0.2">
      <c r="A33" s="7" t="s">
        <v>79</v>
      </c>
      <c r="B33" s="10">
        <v>44820</v>
      </c>
      <c r="C33" s="10">
        <v>44847</v>
      </c>
      <c r="D33" s="77">
        <v>1226585.3799999999</v>
      </c>
      <c r="E33" s="78">
        <v>1228464.3700000001</v>
      </c>
      <c r="F33" s="79"/>
      <c r="G33" s="80"/>
      <c r="H33" s="7"/>
      <c r="I33" s="10"/>
      <c r="J33" s="10"/>
      <c r="K33" s="79"/>
      <c r="L33" s="79"/>
      <c r="M33" s="1"/>
      <c r="N33" s="7"/>
      <c r="O33" s="7"/>
      <c r="P33" s="7"/>
      <c r="Q33"/>
      <c r="R33"/>
      <c r="S33"/>
      <c r="T33" s="56"/>
      <c r="U33" s="56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s="52" customFormat="1" ht="15" customHeight="1" x14ac:dyDescent="0.2">
      <c r="A34" s="7" t="s">
        <v>80</v>
      </c>
      <c r="B34" s="10">
        <v>44812</v>
      </c>
      <c r="C34" s="10">
        <v>44847</v>
      </c>
      <c r="D34" s="77">
        <v>1257384.76</v>
      </c>
      <c r="E34" s="78">
        <v>1260139.3700000001</v>
      </c>
      <c r="F34" s="79"/>
      <c r="G34" s="80"/>
      <c r="H34" s="7"/>
      <c r="I34" s="10"/>
      <c r="J34" s="10"/>
      <c r="K34" s="79"/>
      <c r="L34" s="79"/>
      <c r="M34" s="1"/>
      <c r="N34" s="7"/>
      <c r="O34" s="7"/>
      <c r="P34" s="7"/>
      <c r="Q34"/>
      <c r="R34"/>
      <c r="S34"/>
      <c r="T34" s="56"/>
      <c r="U34" s="56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s="52" customFormat="1" ht="15" customHeight="1" x14ac:dyDescent="0.2">
      <c r="A35" s="7" t="s">
        <v>81</v>
      </c>
      <c r="B35" s="10">
        <v>44812</v>
      </c>
      <c r="C35" s="10">
        <v>44847</v>
      </c>
      <c r="D35" s="77">
        <v>1139012.6000000001</v>
      </c>
      <c r="E35" s="78">
        <v>1141647.1100000001</v>
      </c>
      <c r="F35" s="79"/>
      <c r="G35" s="80"/>
      <c r="H35" s="7"/>
      <c r="I35" s="10"/>
      <c r="J35" s="10"/>
      <c r="K35" s="79"/>
      <c r="L35" s="79"/>
      <c r="M35" s="1"/>
      <c r="N35" s="7"/>
      <c r="O35" s="7"/>
      <c r="P35" s="7"/>
      <c r="Q35"/>
      <c r="R35"/>
      <c r="S35"/>
      <c r="T35" s="56"/>
      <c r="U35" s="56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s="52" customFormat="1" ht="15" customHeight="1" x14ac:dyDescent="0.2">
      <c r="A36" s="7" t="s">
        <v>82</v>
      </c>
      <c r="B36" s="10">
        <v>44812</v>
      </c>
      <c r="C36" s="10">
        <v>44847</v>
      </c>
      <c r="D36" s="77">
        <v>28040583.420000002</v>
      </c>
      <c r="E36" s="78">
        <v>28100725.170000002</v>
      </c>
      <c r="F36" s="79"/>
      <c r="G36" s="80"/>
      <c r="H36" s="7"/>
      <c r="I36" s="10"/>
      <c r="J36" s="10"/>
      <c r="K36" s="79"/>
      <c r="L36" s="79"/>
      <c r="M36" s="1"/>
      <c r="N36" s="7"/>
      <c r="O36" s="7"/>
      <c r="P36" s="7"/>
      <c r="Q36"/>
      <c r="R36"/>
      <c r="S36"/>
      <c r="T36" s="56"/>
      <c r="U36" s="5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s="52" customFormat="1" ht="15" customHeight="1" x14ac:dyDescent="0.2">
      <c r="A37" s="7" t="s">
        <v>83</v>
      </c>
      <c r="B37" s="10">
        <v>44812</v>
      </c>
      <c r="C37" s="10">
        <v>44847</v>
      </c>
      <c r="D37" s="77">
        <v>2299943.83</v>
      </c>
      <c r="E37" s="78">
        <v>2305263.54</v>
      </c>
      <c r="F37" s="79"/>
      <c r="G37" s="80"/>
      <c r="H37" s="7"/>
      <c r="I37" s="10"/>
      <c r="J37" s="10"/>
      <c r="K37" s="79"/>
      <c r="L37" s="79"/>
      <c r="M37" s="1"/>
      <c r="N37" s="7"/>
      <c r="O37" s="7"/>
      <c r="P37" s="7"/>
      <c r="Q37"/>
      <c r="R37"/>
      <c r="S37"/>
      <c r="T37" s="56"/>
      <c r="U37" s="56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s="52" customFormat="1" ht="15" customHeight="1" x14ac:dyDescent="0.2">
      <c r="A38" s="7" t="s">
        <v>84</v>
      </c>
      <c r="B38" s="10">
        <v>44812</v>
      </c>
      <c r="C38" s="10">
        <v>44847</v>
      </c>
      <c r="D38" s="77">
        <v>806173.82</v>
      </c>
      <c r="E38" s="78">
        <v>807779.83</v>
      </c>
      <c r="F38" s="79"/>
      <c r="G38" s="80"/>
      <c r="H38" s="7"/>
      <c r="I38" s="10"/>
      <c r="J38" s="10"/>
      <c r="K38" s="79"/>
      <c r="L38" s="79"/>
      <c r="M38" s="1"/>
      <c r="N38" s="7"/>
      <c r="O38" s="7"/>
      <c r="P38" s="7"/>
      <c r="Q38"/>
      <c r="R38"/>
      <c r="S38"/>
      <c r="T38" s="56"/>
      <c r="U38" s="56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s="52" customFormat="1" ht="15" customHeight="1" x14ac:dyDescent="0.2">
      <c r="A39" s="7" t="s">
        <v>85</v>
      </c>
      <c r="B39" s="10">
        <v>44812</v>
      </c>
      <c r="C39" s="10">
        <v>44847</v>
      </c>
      <c r="D39" s="77">
        <v>928453.63</v>
      </c>
      <c r="E39" s="78">
        <v>930668.53</v>
      </c>
      <c r="F39" s="79"/>
      <c r="G39" s="80"/>
      <c r="H39" s="7"/>
      <c r="I39" s="10"/>
      <c r="J39" s="10"/>
      <c r="K39" s="79"/>
      <c r="L39" s="79"/>
      <c r="M39" s="1"/>
      <c r="N39" s="7"/>
      <c r="O39" s="7"/>
      <c r="P39" s="7"/>
      <c r="Q39"/>
      <c r="R39"/>
      <c r="S39"/>
      <c r="T39" s="56"/>
      <c r="U39" s="56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s="52" customFormat="1" ht="15" customHeight="1" x14ac:dyDescent="0.2">
      <c r="A40" s="7" t="s">
        <v>86</v>
      </c>
      <c r="B40" s="10">
        <v>44812</v>
      </c>
      <c r="C40" s="10">
        <v>44847</v>
      </c>
      <c r="D40" s="77">
        <v>26143633.84</v>
      </c>
      <c r="E40" s="78">
        <v>26194827.120000001</v>
      </c>
      <c r="F40" s="79"/>
      <c r="G40" s="80"/>
      <c r="H40" s="7"/>
      <c r="I40" s="10"/>
      <c r="J40" s="10"/>
      <c r="K40" s="79"/>
      <c r="L40" s="79"/>
      <c r="M40" s="1"/>
      <c r="N40" s="7"/>
      <c r="O40" s="7"/>
      <c r="P40" s="7"/>
      <c r="Q40"/>
      <c r="R40"/>
      <c r="S40"/>
      <c r="T40" s="56"/>
      <c r="U40" s="56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s="52" customFormat="1" ht="15" customHeight="1" x14ac:dyDescent="0.2">
      <c r="A41" s="7" t="s">
        <v>87</v>
      </c>
      <c r="B41" s="10">
        <v>44812</v>
      </c>
      <c r="C41" s="10">
        <v>44847</v>
      </c>
      <c r="D41" s="77">
        <v>7420631.3799999999</v>
      </c>
      <c r="E41" s="78">
        <v>7435995.1299999999</v>
      </c>
      <c r="F41" s="79"/>
      <c r="G41" s="80"/>
      <c r="H41" s="7"/>
      <c r="I41" s="10"/>
      <c r="J41" s="10"/>
      <c r="K41" s="79"/>
      <c r="L41" s="79"/>
      <c r="M41" s="1"/>
      <c r="N41" s="7"/>
      <c r="O41" s="7"/>
      <c r="P41" s="7"/>
      <c r="Q41"/>
      <c r="R41"/>
      <c r="S41"/>
      <c r="T41" s="56"/>
      <c r="U41" s="56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s="52" customFormat="1" ht="15" customHeight="1" x14ac:dyDescent="0.2">
      <c r="A42" s="7" t="s">
        <v>88</v>
      </c>
      <c r="B42" s="10">
        <v>44812</v>
      </c>
      <c r="C42" s="10">
        <v>44847</v>
      </c>
      <c r="D42" s="77">
        <v>2355527.52</v>
      </c>
      <c r="E42" s="78">
        <v>2360421.5099999998</v>
      </c>
      <c r="F42" s="79"/>
      <c r="G42" s="80"/>
      <c r="H42" s="7"/>
      <c r="I42" s="10"/>
      <c r="J42" s="10"/>
      <c r="K42" s="79"/>
      <c r="L42" s="79"/>
      <c r="M42" s="1"/>
      <c r="N42" s="7"/>
      <c r="O42" s="7"/>
      <c r="P42" s="7"/>
      <c r="Q42"/>
      <c r="R42"/>
      <c r="S42"/>
      <c r="T42" s="56"/>
      <c r="U42" s="56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52" customFormat="1" ht="15" customHeight="1" x14ac:dyDescent="0.2">
      <c r="A43" s="7" t="s">
        <v>89</v>
      </c>
      <c r="B43" s="10">
        <v>44812</v>
      </c>
      <c r="C43" s="10">
        <v>44847</v>
      </c>
      <c r="D43" s="77">
        <v>4893087.5599999996</v>
      </c>
      <c r="E43" s="78">
        <v>4903163.3600000003</v>
      </c>
      <c r="F43" s="79"/>
      <c r="G43" s="80"/>
      <c r="H43" s="7"/>
      <c r="I43" s="10"/>
      <c r="J43" s="10"/>
      <c r="K43" s="79"/>
      <c r="L43" s="79"/>
      <c r="M43" s="1"/>
      <c r="N43" s="7"/>
      <c r="O43" s="7"/>
      <c r="P43" s="7"/>
      <c r="Q43"/>
      <c r="R43"/>
      <c r="S43"/>
      <c r="T43" s="56"/>
      <c r="U43" s="56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s="52" customFormat="1" ht="15" customHeight="1" x14ac:dyDescent="0.2">
      <c r="A44" s="7" t="s">
        <v>90</v>
      </c>
      <c r="B44" s="10">
        <v>44826</v>
      </c>
      <c r="C44" s="10">
        <v>44847</v>
      </c>
      <c r="D44" s="77">
        <v>8275143.5899999999</v>
      </c>
      <c r="E44" s="78">
        <v>8282260.5199999996</v>
      </c>
      <c r="F44" s="79"/>
      <c r="G44" s="80"/>
      <c r="H44" s="7"/>
      <c r="I44" s="10"/>
      <c r="J44" s="10"/>
      <c r="K44" s="79"/>
      <c r="L44" s="79"/>
      <c r="M44" s="1"/>
      <c r="N44" s="7"/>
      <c r="O44" s="7"/>
      <c r="P44" s="7"/>
      <c r="Q44"/>
      <c r="R44"/>
      <c r="S44"/>
      <c r="T44" s="56"/>
      <c r="U44" s="56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s="52" customFormat="1" ht="15" customHeight="1" x14ac:dyDescent="0.2">
      <c r="A45" s="7" t="s">
        <v>91</v>
      </c>
      <c r="B45" s="10">
        <v>44812</v>
      </c>
      <c r="C45" s="10">
        <v>44847</v>
      </c>
      <c r="D45" s="77">
        <v>8875148.6799999997</v>
      </c>
      <c r="E45" s="78">
        <v>8895836.5399999991</v>
      </c>
      <c r="F45" s="79"/>
      <c r="G45" s="80"/>
      <c r="H45" s="7"/>
      <c r="I45" s="10"/>
      <c r="J45" s="10"/>
      <c r="K45" s="79"/>
      <c r="L45" s="79"/>
      <c r="M45" s="1"/>
      <c r="N45" s="7"/>
      <c r="O45" s="7"/>
      <c r="P45" s="7"/>
      <c r="Q45"/>
      <c r="R45"/>
      <c r="S45"/>
      <c r="T45" s="56"/>
      <c r="U45" s="56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52" customFormat="1" ht="15" customHeight="1" x14ac:dyDescent="0.2">
      <c r="A46" s="7" t="s">
        <v>92</v>
      </c>
      <c r="B46" s="10">
        <v>44812</v>
      </c>
      <c r="C46" s="10">
        <v>44847</v>
      </c>
      <c r="D46" s="77">
        <v>16453799.73</v>
      </c>
      <c r="E46" s="78">
        <v>16487332.08</v>
      </c>
      <c r="F46" s="79"/>
      <c r="G46" s="80"/>
      <c r="H46" s="7"/>
      <c r="I46" s="10"/>
      <c r="J46" s="10"/>
      <c r="K46" s="79"/>
      <c r="L46" s="79"/>
      <c r="M46" s="1"/>
      <c r="N46" s="7"/>
      <c r="O46" s="7"/>
      <c r="P46" s="7"/>
      <c r="Q46"/>
      <c r="R46"/>
      <c r="S46"/>
      <c r="T46" s="56"/>
      <c r="U46" s="5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52" customFormat="1" ht="15" customHeight="1" x14ac:dyDescent="0.2">
      <c r="A47" s="7" t="s">
        <v>93</v>
      </c>
      <c r="B47" s="10">
        <v>44812</v>
      </c>
      <c r="C47" s="10">
        <v>44847</v>
      </c>
      <c r="D47" s="77">
        <v>17531008.109999999</v>
      </c>
      <c r="E47" s="78">
        <v>17565183.829999998</v>
      </c>
      <c r="F47" s="79"/>
      <c r="G47" s="80"/>
      <c r="H47" s="7"/>
      <c r="I47" s="10"/>
      <c r="J47" s="10"/>
      <c r="K47" s="79"/>
      <c r="L47" s="79"/>
      <c r="M47" s="1"/>
      <c r="N47" s="7"/>
      <c r="O47" s="7"/>
      <c r="P47" s="7"/>
      <c r="Q47"/>
      <c r="R47"/>
      <c r="S47"/>
      <c r="T47" s="56"/>
      <c r="U47" s="56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s="52" customFormat="1" ht="15" customHeight="1" x14ac:dyDescent="0.2">
      <c r="A48" s="7" t="s">
        <v>94</v>
      </c>
      <c r="B48" s="10">
        <v>44812</v>
      </c>
      <c r="C48" s="10">
        <v>44847</v>
      </c>
      <c r="D48" s="77">
        <v>7267114.1299999999</v>
      </c>
      <c r="E48" s="78">
        <v>7281280.9699999997</v>
      </c>
      <c r="F48" s="79"/>
      <c r="G48" s="80"/>
      <c r="H48" s="7"/>
      <c r="I48" s="10"/>
      <c r="J48" s="10"/>
      <c r="K48" s="79"/>
      <c r="L48" s="79"/>
      <c r="M48" s="1"/>
      <c r="N48" s="7"/>
      <c r="O48" s="7"/>
      <c r="P48" s="7"/>
      <c r="Q48"/>
      <c r="R48"/>
      <c r="S48"/>
      <c r="T48" s="56"/>
      <c r="U48" s="56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s="52" customFormat="1" ht="15" customHeight="1" x14ac:dyDescent="0.2">
      <c r="A49" s="7" t="s">
        <v>95</v>
      </c>
      <c r="B49" s="10">
        <v>44831</v>
      </c>
      <c r="C49" s="81" t="s">
        <v>96</v>
      </c>
      <c r="D49" s="77">
        <v>11987665.199999999</v>
      </c>
      <c r="E49" s="78">
        <v>11990190.699999999</v>
      </c>
      <c r="F49" s="79"/>
      <c r="G49" s="80"/>
      <c r="H49" s="7"/>
      <c r="I49" s="10"/>
      <c r="J49" s="10"/>
      <c r="K49" s="79"/>
      <c r="L49" s="79"/>
      <c r="M49" s="1"/>
      <c r="N49" s="7"/>
      <c r="O49" s="7"/>
      <c r="P49" s="7"/>
      <c r="Q49"/>
      <c r="R49"/>
      <c r="S49"/>
      <c r="T49" s="56"/>
      <c r="U49" s="56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s="52" customFormat="1" ht="15" customHeight="1" x14ac:dyDescent="0.2">
      <c r="A50" s="7" t="s">
        <v>97</v>
      </c>
      <c r="B50" s="10">
        <v>44795</v>
      </c>
      <c r="C50" s="81" t="s">
        <v>96</v>
      </c>
      <c r="D50" s="77">
        <v>3746260.36</v>
      </c>
      <c r="E50" s="78">
        <v>3751641.61</v>
      </c>
      <c r="F50" s="79"/>
      <c r="G50" s="80"/>
      <c r="H50" s="7"/>
      <c r="I50" s="10"/>
      <c r="J50" s="10"/>
      <c r="K50" s="79"/>
      <c r="L50" s="79"/>
      <c r="M50" s="1"/>
      <c r="N50" s="7"/>
      <c r="O50" s="7"/>
      <c r="P50" s="7"/>
      <c r="Q50"/>
      <c r="R50"/>
      <c r="S50"/>
      <c r="T50" s="56"/>
      <c r="U50" s="56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s="52" customFormat="1" ht="15" customHeight="1" x14ac:dyDescent="0.2">
      <c r="A51" s="7" t="s">
        <v>98</v>
      </c>
      <c r="B51" s="10">
        <v>44812</v>
      </c>
      <c r="C51" s="10">
        <v>44847</v>
      </c>
      <c r="D51" s="77">
        <v>15959144.199999999</v>
      </c>
      <c r="E51" s="78">
        <v>15991555.52</v>
      </c>
      <c r="F51" s="79"/>
      <c r="G51" s="80"/>
      <c r="H51" s="7"/>
      <c r="I51" s="10"/>
      <c r="J51" s="10"/>
      <c r="K51" s="79"/>
      <c r="L51" s="79"/>
      <c r="M51" s="1"/>
      <c r="N51" s="7"/>
      <c r="O51" s="7"/>
      <c r="P51" s="7"/>
      <c r="Q51"/>
      <c r="R51"/>
      <c r="S51"/>
      <c r="T51" s="56"/>
      <c r="U51" s="56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s="52" customFormat="1" ht="15" customHeight="1" x14ac:dyDescent="0.2">
      <c r="A52" s="7" t="s">
        <v>99</v>
      </c>
      <c r="B52" s="10">
        <v>44833</v>
      </c>
      <c r="C52" s="10">
        <v>44847</v>
      </c>
      <c r="D52" s="77">
        <v>318003.62</v>
      </c>
      <c r="E52" s="78">
        <v>318039.13</v>
      </c>
      <c r="F52" s="79"/>
      <c r="G52" s="80"/>
      <c r="H52" s="7"/>
      <c r="I52" s="10"/>
      <c r="J52" s="10"/>
      <c r="K52" s="79"/>
      <c r="L52" s="79"/>
      <c r="M52" s="1"/>
      <c r="N52" s="7"/>
      <c r="O52" s="7"/>
      <c r="P52" s="7"/>
      <c r="Q52"/>
      <c r="R52"/>
      <c r="S52"/>
      <c r="T52" s="56"/>
      <c r="U52" s="56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s="52" customFormat="1" ht="15" customHeight="1" x14ac:dyDescent="0.2">
      <c r="A53" s="7" t="s">
        <v>100</v>
      </c>
      <c r="B53" s="10">
        <v>44833</v>
      </c>
      <c r="C53" s="10">
        <v>44847</v>
      </c>
      <c r="D53" s="77">
        <v>965560.62</v>
      </c>
      <c r="E53" s="78">
        <v>965668.45</v>
      </c>
      <c r="F53" s="79"/>
      <c r="G53" s="80"/>
      <c r="H53" s="7"/>
      <c r="I53" s="10"/>
      <c r="J53" s="10"/>
      <c r="K53" s="79"/>
      <c r="L53" s="79"/>
      <c r="M53" s="1"/>
      <c r="N53" s="7"/>
      <c r="O53" s="7"/>
      <c r="P53" s="7"/>
      <c r="Q53"/>
      <c r="R53"/>
      <c r="S53"/>
      <c r="T53" s="56"/>
      <c r="U53" s="56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52" customFormat="1" ht="15" customHeight="1" x14ac:dyDescent="0.2">
      <c r="A54" s="7" t="s">
        <v>101</v>
      </c>
      <c r="B54" s="10">
        <v>44833</v>
      </c>
      <c r="C54" s="10">
        <v>44847</v>
      </c>
      <c r="D54" s="77">
        <v>161696.75</v>
      </c>
      <c r="E54" s="78">
        <v>161714.81</v>
      </c>
      <c r="F54" s="79"/>
      <c r="G54" s="80"/>
      <c r="H54" s="7"/>
      <c r="I54" s="10"/>
      <c r="J54" s="10"/>
      <c r="K54" s="79"/>
      <c r="L54" s="79"/>
      <c r="M54" s="1"/>
      <c r="N54" s="7"/>
      <c r="O54" s="7"/>
      <c r="P54" s="7"/>
      <c r="Q54"/>
      <c r="R54"/>
      <c r="S54"/>
      <c r="T54" s="56"/>
      <c r="U54" s="56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s="52" customFormat="1" ht="15" customHeight="1" x14ac:dyDescent="0.2">
      <c r="A55" s="7" t="s">
        <v>102</v>
      </c>
      <c r="B55" s="10">
        <v>44833</v>
      </c>
      <c r="C55" s="10">
        <v>44847</v>
      </c>
      <c r="D55" s="77">
        <v>301063.96000000002</v>
      </c>
      <c r="E55" s="78">
        <v>301097.58</v>
      </c>
      <c r="F55" s="79"/>
      <c r="G55" s="80"/>
      <c r="H55" s="7"/>
      <c r="I55" s="10"/>
      <c r="J55" s="10"/>
      <c r="K55" s="79"/>
      <c r="L55" s="79"/>
      <c r="M55" s="1"/>
      <c r="N55" s="7"/>
      <c r="O55" s="7"/>
      <c r="P55" s="7"/>
      <c r="Q55"/>
      <c r="R55"/>
      <c r="S55"/>
      <c r="T55" s="56"/>
      <c r="U55" s="56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s="52" customFormat="1" ht="15" customHeight="1" x14ac:dyDescent="0.2">
      <c r="A56" s="7" t="s">
        <v>103</v>
      </c>
      <c r="B56" s="10">
        <v>44833</v>
      </c>
      <c r="C56" s="10">
        <v>44847</v>
      </c>
      <c r="D56" s="77">
        <v>971720.5</v>
      </c>
      <c r="E56" s="78">
        <v>971829.02</v>
      </c>
      <c r="F56" s="79"/>
      <c r="G56" s="80"/>
      <c r="H56" s="7"/>
      <c r="I56" s="10"/>
      <c r="J56" s="10"/>
      <c r="K56" s="79"/>
      <c r="L56" s="79"/>
      <c r="M56" s="1"/>
      <c r="N56" s="7"/>
      <c r="O56" s="7"/>
      <c r="P56" s="7"/>
      <c r="Q56"/>
      <c r="R56"/>
      <c r="S56"/>
      <c r="T56" s="56"/>
      <c r="U56" s="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s="52" customFormat="1" ht="15" customHeight="1" x14ac:dyDescent="0.2">
      <c r="A57" s="7" t="s">
        <v>104</v>
      </c>
      <c r="B57" s="10">
        <v>44834</v>
      </c>
      <c r="C57" s="10">
        <v>44834</v>
      </c>
      <c r="D57" s="77">
        <v>913204.24</v>
      </c>
      <c r="E57" s="78">
        <v>913204.24</v>
      </c>
      <c r="F57" s="79"/>
      <c r="G57" s="80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s="52" customFormat="1" ht="15" customHeight="1" x14ac:dyDescent="0.2">
      <c r="A58" s="7" t="s">
        <v>105</v>
      </c>
      <c r="B58" s="82">
        <v>44834</v>
      </c>
      <c r="C58" s="10">
        <v>44834</v>
      </c>
      <c r="D58" s="77">
        <v>83358286.609999999</v>
      </c>
      <c r="E58" s="77">
        <v>83358286.609999999</v>
      </c>
      <c r="F58" s="79"/>
      <c r="G58" s="23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s="52" customFormat="1" ht="15" customHeight="1" x14ac:dyDescent="0.2">
      <c r="A59" s="7"/>
      <c r="B59" s="7"/>
      <c r="C59" s="7"/>
      <c r="D59" s="7"/>
      <c r="E59" s="79"/>
      <c r="F59" s="79"/>
      <c r="G59" s="23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s="52" customFormat="1" ht="15" customHeight="1" x14ac:dyDescent="0.2">
      <c r="A60" s="7" t="str">
        <f>"MMF Unpaid Int Due to "&amp;MONTH($B$3)&amp;"/"&amp;DAY($B$3)</f>
        <v>MMF Unpaid Int Due to 9/30</v>
      </c>
      <c r="B60" s="7"/>
      <c r="C60" s="7" t="s">
        <v>106</v>
      </c>
      <c r="D60" s="83">
        <v>156294.12</v>
      </c>
      <c r="E60" s="84">
        <v>156294.12</v>
      </c>
      <c r="F60" s="79"/>
      <c r="G60" s="23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s="52" customFormat="1" ht="15" customHeight="1" x14ac:dyDescent="0.2">
      <c r="A61" s="7" t="str">
        <f>"MMF Unpaid Int Due to "&amp;MONTH($B$3)&amp;"/"&amp;DAY($B$3)</f>
        <v>MMF Unpaid Int Due to 9/30</v>
      </c>
      <c r="B61" s="7"/>
      <c r="C61" s="7" t="s">
        <v>107</v>
      </c>
      <c r="D61" s="83">
        <v>136.93</v>
      </c>
      <c r="E61" s="84">
        <v>136.93</v>
      </c>
      <c r="F61" s="79"/>
      <c r="G61" s="23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s="52" customFormat="1" ht="15" customHeight="1" x14ac:dyDescent="0.2">
      <c r="A62" s="7" t="s">
        <v>108</v>
      </c>
      <c r="B62" s="7"/>
      <c r="C62" s="7" t="s">
        <v>108</v>
      </c>
      <c r="D62" s="83">
        <v>0</v>
      </c>
      <c r="E62" s="84">
        <v>0</v>
      </c>
      <c r="F62" s="79"/>
      <c r="G62" s="23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s="52" customFormat="1" ht="15" customHeight="1" x14ac:dyDescent="0.2">
      <c r="A63" s="7" t="str">
        <f>"MMF Unpaid Int Due to "&amp;MONTH($B$3)&amp;"/"&amp;DAY($B$3)</f>
        <v>MMF Unpaid Int Due to 9/30</v>
      </c>
      <c r="B63" s="7"/>
      <c r="C63" s="7" t="s">
        <v>109</v>
      </c>
      <c r="D63" s="83">
        <v>21244.21</v>
      </c>
      <c r="E63" s="84">
        <v>21244.21</v>
      </c>
      <c r="F63" s="79"/>
      <c r="G63" s="23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s="52" customFormat="1" ht="15" customHeight="1" x14ac:dyDescent="0.2">
      <c r="A64" s="13" t="str">
        <f>"MMF Unpaid Int Due to "&amp;MONTH($B$3)&amp;"/"&amp;DAY($B$3)</f>
        <v>MMF Unpaid Int Due to 9/30</v>
      </c>
      <c r="B64" s="13"/>
      <c r="C64" s="13" t="s">
        <v>110</v>
      </c>
      <c r="D64" s="85">
        <v>27.08</v>
      </c>
      <c r="E64" s="86">
        <v>27.08</v>
      </c>
      <c r="F64" s="79"/>
      <c r="G64" s="23"/>
      <c r="H64" s="13"/>
      <c r="I64" s="7"/>
      <c r="J64" s="7"/>
      <c r="K64" s="7"/>
      <c r="L64" s="87"/>
      <c r="M64" s="7"/>
      <c r="N64" s="7"/>
      <c r="O64" s="7"/>
      <c r="P64" s="7"/>
      <c r="Q64" s="7"/>
      <c r="R64" s="7"/>
      <c r="S64" s="25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s="52" customFormat="1" ht="15" customHeight="1" x14ac:dyDescent="0.2">
      <c r="A65" s="9" t="s">
        <v>111</v>
      </c>
      <c r="B65" s="9"/>
      <c r="C65" s="9"/>
      <c r="D65" s="9"/>
      <c r="E65" s="88">
        <f>SUM(E10:E64)</f>
        <v>794607719.63000011</v>
      </c>
      <c r="F65" s="88"/>
      <c r="G65" s="89"/>
      <c r="H65" s="9"/>
      <c r="I65" s="9"/>
      <c r="J65" s="9"/>
      <c r="K65" s="9"/>
      <c r="L65" s="88"/>
      <c r="M65" s="9"/>
      <c r="N65" s="9"/>
      <c r="O65" s="7"/>
      <c r="P65" s="7"/>
      <c r="Q65" s="7"/>
      <c r="R65" s="7"/>
      <c r="S65" s="2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s="52" customFormat="1" ht="15" customHeight="1" x14ac:dyDescent="0.2">
      <c r="A66" s="9"/>
      <c r="B66" s="9"/>
      <c r="C66" s="9"/>
      <c r="D66" s="9"/>
      <c r="E66" s="88"/>
      <c r="F66" s="88"/>
      <c r="G66" s="89"/>
      <c r="H66" s="9"/>
      <c r="I66" s="9"/>
      <c r="J66" s="9"/>
      <c r="K66" s="9"/>
      <c r="L66" s="88"/>
      <c r="M66" s="9"/>
      <c r="N66" s="9"/>
      <c r="O66" s="7"/>
      <c r="P66" s="7"/>
      <c r="Q66" s="7"/>
      <c r="R66" s="7"/>
      <c r="S66" s="25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s="52" customFormat="1" ht="15" customHeight="1" x14ac:dyDescent="0.2">
      <c r="A67" s="9"/>
      <c r="B67" s="147" t="s">
        <v>112</v>
      </c>
      <c r="C67" s="148"/>
      <c r="D67" s="148"/>
      <c r="E67" s="149"/>
      <c r="F67" s="88"/>
      <c r="G67" s="89"/>
      <c r="H67" s="9"/>
      <c r="I67" s="9"/>
      <c r="J67" s="9"/>
      <c r="K67" s="9"/>
      <c r="L67" s="88"/>
      <c r="M67" s="9"/>
      <c r="N67" s="9"/>
      <c r="O67" s="7"/>
      <c r="P67" s="7"/>
      <c r="Q67" s="7"/>
      <c r="R67" s="7"/>
      <c r="S67" s="25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s="52" customFormat="1" ht="15" customHeight="1" x14ac:dyDescent="0.2">
      <c r="A68" s="15" t="s">
        <v>1</v>
      </c>
      <c r="B68" s="15" t="s">
        <v>2</v>
      </c>
      <c r="C68" s="15" t="s">
        <v>3</v>
      </c>
      <c r="D68" s="15" t="s">
        <v>12</v>
      </c>
      <c r="E68" s="15" t="s">
        <v>113</v>
      </c>
      <c r="F68" s="1"/>
      <c r="G68" s="23"/>
      <c r="H68" s="1"/>
      <c r="I68" s="1"/>
      <c r="J68" s="1"/>
      <c r="K68" s="1"/>
      <c r="L68" s="1"/>
      <c r="M68" s="7"/>
      <c r="N68" s="7"/>
      <c r="O68" s="7"/>
      <c r="P68" s="7"/>
      <c r="Q68" s="7"/>
      <c r="R68" s="7"/>
      <c r="S68" s="25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s="52" customFormat="1" ht="15" customHeight="1" x14ac:dyDescent="0.2">
      <c r="A69" s="7" t="s">
        <v>114</v>
      </c>
      <c r="B69" s="1"/>
      <c r="C69" s="10">
        <f>$B$3</f>
        <v>44834</v>
      </c>
      <c r="D69" s="77">
        <v>0</v>
      </c>
      <c r="E69" s="77">
        <v>0</v>
      </c>
      <c r="F69" s="1"/>
      <c r="G69" s="23"/>
      <c r="H69" s="31"/>
      <c r="I69" s="1"/>
      <c r="J69" s="1"/>
      <c r="K69" s="1"/>
      <c r="L69" s="1"/>
      <c r="M69" s="7"/>
      <c r="N69" s="7"/>
      <c r="O69" s="7"/>
      <c r="P69" s="7"/>
      <c r="Q69" s="7"/>
      <c r="R69" s="7"/>
      <c r="S69" s="25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s="52" customFormat="1" ht="15" customHeight="1" x14ac:dyDescent="0.2">
      <c r="A70" s="7" t="s">
        <v>115</v>
      </c>
      <c r="B70" s="1"/>
      <c r="C70" s="10">
        <f>$B$3</f>
        <v>44834</v>
      </c>
      <c r="D70" s="77">
        <v>93295.19</v>
      </c>
      <c r="E70" s="77">
        <v>93295.19</v>
      </c>
      <c r="F70" s="1"/>
      <c r="G70" s="23"/>
      <c r="H70" s="31"/>
      <c r="I70" s="1"/>
      <c r="J70" s="1"/>
      <c r="K70" s="1"/>
      <c r="L70" s="1"/>
      <c r="M70" s="7"/>
      <c r="N70" s="7"/>
      <c r="O70" s="7"/>
      <c r="P70" s="7"/>
      <c r="Q70" s="7"/>
      <c r="R70" s="7"/>
      <c r="S70" s="25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s="52" customFormat="1" ht="15" customHeight="1" x14ac:dyDescent="0.2">
      <c r="A71" s="7" t="s">
        <v>116</v>
      </c>
      <c r="B71" s="1"/>
      <c r="C71" s="10">
        <f>$B$3</f>
        <v>44834</v>
      </c>
      <c r="D71" s="77">
        <v>0</v>
      </c>
      <c r="E71" s="77">
        <v>0</v>
      </c>
      <c r="F71" s="1"/>
      <c r="G71" s="23"/>
      <c r="H71" s="31"/>
      <c r="I71" s="1"/>
      <c r="J71" s="1"/>
      <c r="K71" s="1"/>
      <c r="L71" s="1"/>
      <c r="M71" s="7"/>
      <c r="N71" s="7"/>
      <c r="O71" s="7"/>
      <c r="P71" s="7"/>
      <c r="Q71" s="7"/>
      <c r="R71" s="7"/>
      <c r="S71" s="25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s="52" customFormat="1" ht="15" customHeight="1" x14ac:dyDescent="0.2">
      <c r="A72" s="7" t="s">
        <v>117</v>
      </c>
      <c r="B72" s="1"/>
      <c r="C72" s="10">
        <f>$B$3</f>
        <v>44834</v>
      </c>
      <c r="D72" s="77">
        <v>-1.869088852799905E-3</v>
      </c>
      <c r="E72" s="77">
        <v>-1.869088852799905E-3</v>
      </c>
      <c r="F72" s="1"/>
      <c r="G72" s="23"/>
      <c r="H72" s="31"/>
      <c r="I72" s="1"/>
      <c r="J72" s="1"/>
      <c r="K72" s="1"/>
      <c r="L72" s="1"/>
      <c r="M72" s="7"/>
      <c r="N72" s="7"/>
      <c r="O72" s="7"/>
      <c r="P72" s="7"/>
      <c r="Q72" s="7"/>
      <c r="R72" s="7"/>
      <c r="S72" s="25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s="52" customFormat="1" ht="15" customHeight="1" x14ac:dyDescent="0.2">
      <c r="A73" s="7" t="s">
        <v>118</v>
      </c>
      <c r="B73" s="1"/>
      <c r="C73" s="10">
        <f>$B$3</f>
        <v>44834</v>
      </c>
      <c r="D73" s="77">
        <v>15133341.389999986</v>
      </c>
      <c r="E73" s="77">
        <v>15133341.389999986</v>
      </c>
      <c r="F73" s="1"/>
      <c r="G73" s="23"/>
      <c r="H73" s="31"/>
      <c r="I73" s="1"/>
      <c r="J73" s="1"/>
      <c r="K73" s="1"/>
      <c r="L73" s="1"/>
      <c r="M73" s="7"/>
      <c r="N73" s="7"/>
      <c r="O73" s="7"/>
      <c r="P73" s="7"/>
      <c r="Q73" s="7"/>
      <c r="R73" s="7"/>
      <c r="S73" s="25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s="52" customFormat="1" ht="15" customHeight="1" x14ac:dyDescent="0.2">
      <c r="A74" s="9" t="s">
        <v>13</v>
      </c>
      <c r="B74" s="9"/>
      <c r="C74" s="9"/>
      <c r="D74" s="9"/>
      <c r="E74" s="88">
        <f>SUM(E69:E73)</f>
        <v>15226636.578130897</v>
      </c>
      <c r="F74" s="79"/>
      <c r="G74" s="23"/>
      <c r="H74" s="7"/>
      <c r="I74" s="7"/>
      <c r="J74" s="7"/>
      <c r="K74" s="7"/>
      <c r="L74" s="90"/>
      <c r="M74" s="7"/>
      <c r="N74" s="7"/>
      <c r="O74" s="7"/>
      <c r="P74" s="7"/>
      <c r="Q74" s="7"/>
      <c r="R74" s="7"/>
      <c r="S74" s="7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s="52" customFormat="1" ht="15" customHeight="1" thickBot="1" x14ac:dyDescent="0.25">
      <c r="A75" s="9"/>
      <c r="B75" s="9"/>
      <c r="C75" s="9"/>
      <c r="D75" s="9"/>
      <c r="E75" s="88"/>
      <c r="F75" s="79"/>
      <c r="G75" s="23"/>
      <c r="H75" s="7"/>
      <c r="I75" s="7"/>
      <c r="J75" s="7"/>
      <c r="K75" s="7"/>
      <c r="L75" s="90"/>
      <c r="M75" s="7"/>
      <c r="N75" s="7"/>
      <c r="O75" s="7"/>
      <c r="P75" s="7"/>
      <c r="Q75" s="7"/>
      <c r="R75" s="7"/>
      <c r="S75" s="7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s="52" customFormat="1" ht="15" customHeight="1" thickBot="1" x14ac:dyDescent="0.25">
      <c r="A76" s="9" t="s">
        <v>119</v>
      </c>
      <c r="B76" s="9"/>
      <c r="C76" s="9"/>
      <c r="D76" s="9"/>
      <c r="E76" s="91">
        <f>E65+E74</f>
        <v>809834356.20813096</v>
      </c>
      <c r="F76" s="79"/>
      <c r="G76" s="23"/>
      <c r="H76" s="9"/>
      <c r="I76" s="9"/>
      <c r="J76" s="9"/>
      <c r="K76" s="9"/>
      <c r="L76" s="91"/>
      <c r="M76" s="7"/>
      <c r="N76" s="7"/>
      <c r="O76" s="7"/>
      <c r="P76" s="7"/>
      <c r="Q76" s="7"/>
      <c r="R76" s="7"/>
      <c r="S76" s="7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s="52" customFormat="1" ht="15" customHeight="1" thickBot="1" x14ac:dyDescent="0.25">
      <c r="A77" s="26"/>
      <c r="B77" s="26"/>
      <c r="C77" s="26"/>
      <c r="D77" s="26"/>
      <c r="E77" s="92"/>
      <c r="F77" s="93"/>
      <c r="G77" s="29"/>
      <c r="H77" s="30"/>
      <c r="I77" s="30"/>
      <c r="J77" s="30"/>
      <c r="K77" s="30"/>
      <c r="L77" s="94"/>
      <c r="M77" s="30"/>
      <c r="N77" s="30"/>
      <c r="O77" s="30"/>
      <c r="P77" s="30"/>
      <c r="Q77" s="30"/>
      <c r="R77" s="30"/>
      <c r="S77" s="30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s="52" customFormat="1" ht="15" customHeight="1" thickTop="1" x14ac:dyDescent="0.2">
      <c r="A78" s="9"/>
      <c r="B78" s="9"/>
      <c r="C78" s="9"/>
      <c r="D78" s="9"/>
      <c r="E78" s="95"/>
      <c r="F78" s="79"/>
      <c r="G78" s="23"/>
      <c r="H78" s="7"/>
      <c r="I78" s="7"/>
      <c r="J78" s="7"/>
      <c r="K78" s="7"/>
      <c r="L78" s="90"/>
      <c r="M78" s="7"/>
      <c r="N78" s="7"/>
      <c r="O78" s="7"/>
      <c r="P78" s="7"/>
      <c r="Q78" s="7"/>
      <c r="R78" s="7"/>
      <c r="S78" s="7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s="52" customFormat="1" ht="15" customHeight="1" x14ac:dyDescent="0.2">
      <c r="A79" s="16" t="s">
        <v>6</v>
      </c>
      <c r="B79" s="9"/>
      <c r="C79" s="9"/>
      <c r="D79" s="9"/>
      <c r="E79" s="95"/>
      <c r="F79" s="79"/>
      <c r="G79" s="23"/>
      <c r="H79" s="16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s="52" customFormat="1" ht="15" customHeight="1" x14ac:dyDescent="0.2">
      <c r="A80" s="9"/>
      <c r="B80" s="9"/>
      <c r="C80" s="9"/>
      <c r="D80" s="9"/>
      <c r="E80" s="95"/>
      <c r="F80" s="79"/>
      <c r="G80" s="23"/>
      <c r="H80" s="9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s="52" customFormat="1" ht="15" customHeight="1" x14ac:dyDescent="0.2">
      <c r="A81" s="15" t="str">
        <f>"Accruals since "&amp;MONTH(B5)&amp;"/"&amp;DAY(B5)</f>
        <v>Accruals since 9/30</v>
      </c>
      <c r="B81" s="13" t="s">
        <v>120</v>
      </c>
      <c r="C81" s="15"/>
      <c r="D81" s="15"/>
      <c r="E81" s="15" t="s">
        <v>12</v>
      </c>
      <c r="F81" s="79"/>
      <c r="G81" s="23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s="52" customFormat="1" ht="15" customHeight="1" x14ac:dyDescent="0.2">
      <c r="A82" s="7" t="s">
        <v>11</v>
      </c>
      <c r="B82" s="96">
        <v>6051.66</v>
      </c>
      <c r="C82" s="9"/>
      <c r="D82" s="9"/>
      <c r="E82" s="79">
        <f>+B82*($B$3-$B$5)</f>
        <v>0</v>
      </c>
      <c r="F82" s="79"/>
      <c r="G82" s="23"/>
      <c r="H82" s="7"/>
      <c r="I82" s="7"/>
      <c r="J82" s="1"/>
      <c r="K82" s="7"/>
      <c r="L82" s="97"/>
      <c r="M82" s="7"/>
      <c r="N82" s="7"/>
      <c r="O82" s="7"/>
      <c r="P82" s="7"/>
      <c r="Q82" s="7"/>
      <c r="R82" s="7"/>
      <c r="S82" s="7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s="52" customFormat="1" ht="15" customHeight="1" x14ac:dyDescent="0.2">
      <c r="A83" s="7" t="s">
        <v>37</v>
      </c>
      <c r="B83" s="96">
        <v>0</v>
      </c>
      <c r="C83" s="9"/>
      <c r="D83" s="9"/>
      <c r="E83" s="79">
        <f t="shared" ref="E83:E89" si="0">+B83*($B$3-$B$5)</f>
        <v>0</v>
      </c>
      <c r="F83" s="79"/>
      <c r="G83" s="23"/>
      <c r="H83" s="7"/>
      <c r="I83" s="7"/>
      <c r="J83" s="1"/>
      <c r="K83" s="7"/>
      <c r="L83" s="97"/>
      <c r="M83" s="7"/>
      <c r="N83" s="7"/>
      <c r="O83" s="7"/>
      <c r="P83" s="7"/>
      <c r="Q83" s="7"/>
      <c r="R83" s="7"/>
      <c r="S83" s="7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s="52" customFormat="1" ht="15" customHeight="1" x14ac:dyDescent="0.2">
      <c r="A84" s="7" t="s">
        <v>38</v>
      </c>
      <c r="B84" s="96">
        <v>0</v>
      </c>
      <c r="C84" s="9"/>
      <c r="D84" s="9"/>
      <c r="E84" s="98">
        <f>+B84</f>
        <v>0</v>
      </c>
      <c r="F84" s="79"/>
      <c r="G84" s="23"/>
      <c r="H84" s="7"/>
      <c r="I84" s="7"/>
      <c r="J84" s="1"/>
      <c r="K84" s="7"/>
      <c r="L84" s="97"/>
      <c r="M84" s="7"/>
      <c r="N84" s="7"/>
      <c r="O84" s="7"/>
      <c r="P84" s="7"/>
      <c r="Q84" s="7"/>
      <c r="R84" s="7"/>
      <c r="S84" s="7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s="52" customFormat="1" ht="15" customHeight="1" x14ac:dyDescent="0.2">
      <c r="A85" s="7" t="s">
        <v>7</v>
      </c>
      <c r="B85" s="99">
        <v>647.45000000000005</v>
      </c>
      <c r="C85" s="9"/>
      <c r="D85" s="9"/>
      <c r="E85" s="79">
        <f t="shared" si="0"/>
        <v>0</v>
      </c>
      <c r="F85" s="79"/>
      <c r="G85" s="23"/>
      <c r="H85" s="7"/>
      <c r="I85" s="90"/>
      <c r="J85" s="31"/>
      <c r="K85" s="97"/>
      <c r="L85" s="100"/>
      <c r="M85" s="101"/>
      <c r="N85" s="7"/>
      <c r="O85" s="7"/>
      <c r="P85" s="7"/>
      <c r="Q85" s="7"/>
      <c r="R85" s="7"/>
      <c r="S85" s="7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s="52" customFormat="1" ht="15" customHeight="1" x14ac:dyDescent="0.2">
      <c r="A86" s="7" t="s">
        <v>9</v>
      </c>
      <c r="B86" s="99">
        <v>197.9</v>
      </c>
      <c r="C86" s="9"/>
      <c r="D86" s="9"/>
      <c r="E86" s="79">
        <f t="shared" si="0"/>
        <v>0</v>
      </c>
      <c r="F86" s="79"/>
      <c r="G86" s="23"/>
      <c r="H86" s="7"/>
      <c r="I86" s="90"/>
      <c r="J86" s="31"/>
      <c r="K86" s="97"/>
      <c r="L86" s="97"/>
      <c r="M86" s="102"/>
      <c r="N86" s="7"/>
      <c r="O86" s="7"/>
      <c r="P86" s="7"/>
      <c r="Q86" s="7"/>
      <c r="R86" s="7"/>
      <c r="S86" s="7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s="52" customFormat="1" ht="15" customHeight="1" x14ac:dyDescent="0.2">
      <c r="A87" s="7" t="s">
        <v>8</v>
      </c>
      <c r="B87" s="99">
        <v>134.82</v>
      </c>
      <c r="C87" s="9"/>
      <c r="D87" s="9"/>
      <c r="E87" s="79">
        <f t="shared" si="0"/>
        <v>0</v>
      </c>
      <c r="F87" s="79"/>
      <c r="G87" s="23"/>
      <c r="H87" s="7"/>
      <c r="I87" s="90"/>
      <c r="J87" s="31"/>
      <c r="K87" s="97"/>
      <c r="L87" s="97"/>
      <c r="M87" s="102"/>
      <c r="N87" s="7"/>
      <c r="O87" s="7"/>
      <c r="P87" s="7"/>
      <c r="Q87" s="7"/>
      <c r="R87" s="7"/>
      <c r="S87" s="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s="52" customFormat="1" ht="15" customHeight="1" x14ac:dyDescent="0.2">
      <c r="A88" s="7" t="s">
        <v>10</v>
      </c>
      <c r="B88" s="99">
        <v>8.0299999999999994</v>
      </c>
      <c r="C88" s="9"/>
      <c r="D88" s="9"/>
      <c r="E88" s="79">
        <f t="shared" si="0"/>
        <v>0</v>
      </c>
      <c r="F88" s="79"/>
      <c r="G88" s="23"/>
      <c r="H88" s="7"/>
      <c r="I88" s="90"/>
      <c r="J88" s="31"/>
      <c r="K88" s="97"/>
      <c r="L88" s="97"/>
      <c r="M88" s="103"/>
      <c r="N88" s="7"/>
      <c r="O88" s="7"/>
      <c r="P88" s="7"/>
      <c r="Q88" s="7"/>
      <c r="R88" s="7"/>
      <c r="S88" s="7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s="52" customFormat="1" ht="15" customHeight="1" x14ac:dyDescent="0.2">
      <c r="A89" s="7" t="s">
        <v>121</v>
      </c>
      <c r="B89" s="99">
        <v>9.02</v>
      </c>
      <c r="C89" s="9"/>
      <c r="D89" s="9"/>
      <c r="E89" s="79">
        <f t="shared" si="0"/>
        <v>0</v>
      </c>
      <c r="F89" s="79"/>
      <c r="G89" s="23"/>
      <c r="H89" s="7"/>
      <c r="I89" s="90"/>
      <c r="J89" s="31"/>
      <c r="K89" s="97"/>
      <c r="L89" s="97"/>
      <c r="M89" s="103"/>
      <c r="N89" s="7"/>
      <c r="O89" s="7"/>
      <c r="P89" s="7"/>
      <c r="Q89" s="7"/>
      <c r="R89" s="7"/>
      <c r="S89" s="7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s="52" customFormat="1" ht="15" customHeight="1" x14ac:dyDescent="0.2">
      <c r="A90" s="104" t="str">
        <f>"TOTAL Liabilities Accrued since "&amp;MONTH(B5)&amp;"/"&amp;DAY(B5)</f>
        <v>TOTAL Liabilities Accrued since 9/30</v>
      </c>
      <c r="B90" s="105"/>
      <c r="C90" s="105"/>
      <c r="D90" s="105"/>
      <c r="E90" s="106">
        <f>SUM(E82:E89)</f>
        <v>0</v>
      </c>
      <c r="F90" s="79"/>
      <c r="G90" s="23"/>
      <c r="H90" s="7"/>
      <c r="I90" s="7"/>
      <c r="J90" s="31"/>
      <c r="K90" s="7"/>
      <c r="L90" s="97"/>
      <c r="M90" s="101"/>
      <c r="N90" s="7"/>
      <c r="O90" s="7"/>
      <c r="P90" s="7"/>
      <c r="Q90" s="7"/>
      <c r="R90" s="1"/>
      <c r="S90" s="7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s="52" customFormat="1" ht="15" customHeight="1" x14ac:dyDescent="0.2">
      <c r="A91" s="7"/>
      <c r="B91" s="7"/>
      <c r="C91" s="7"/>
      <c r="D91" s="7"/>
      <c r="E91" s="79"/>
      <c r="F91" s="79"/>
      <c r="G91" s="23"/>
      <c r="H91" s="7"/>
      <c r="I91" s="7"/>
      <c r="J91" s="7"/>
      <c r="K91" s="7"/>
      <c r="L91" s="101"/>
      <c r="M91" s="7"/>
      <c r="N91" s="7"/>
      <c r="O91" s="7"/>
      <c r="P91" s="7"/>
      <c r="Q91" s="7"/>
      <c r="R91" s="1"/>
      <c r="S91" s="7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s="52" customFormat="1" ht="15" customHeight="1" x14ac:dyDescent="0.2">
      <c r="A92" s="107" t="s">
        <v>122</v>
      </c>
      <c r="B92" s="13"/>
      <c r="C92" s="13"/>
      <c r="D92" s="13"/>
      <c r="E92" s="108" t="s">
        <v>123</v>
      </c>
      <c r="F92" s="79"/>
      <c r="G92" s="23"/>
      <c r="H92" s="7"/>
      <c r="I92" s="90"/>
      <c r="J92" s="7"/>
      <c r="K92" s="7"/>
      <c r="L92" s="7"/>
      <c r="M92" s="7"/>
      <c r="N92" s="7"/>
      <c r="O92" s="7"/>
      <c r="P92" s="7"/>
      <c r="Q92" s="7"/>
      <c r="R92" s="1"/>
      <c r="S92" s="7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s="52" customFormat="1" ht="15" customHeight="1" x14ac:dyDescent="0.2">
      <c r="A93" s="7" t="s">
        <v>11</v>
      </c>
      <c r="B93" s="109">
        <v>0</v>
      </c>
      <c r="C93" s="7"/>
      <c r="D93" s="7"/>
      <c r="E93" s="110">
        <v>133136.51999999999</v>
      </c>
      <c r="F93" s="79"/>
      <c r="G93" s="23"/>
      <c r="H93" s="1"/>
      <c r="I93" s="7"/>
      <c r="J93" s="7"/>
      <c r="K93" s="111"/>
      <c r="L93" s="1"/>
      <c r="M93" s="7"/>
      <c r="N93" s="7"/>
      <c r="O93" s="7"/>
      <c r="P93" s="7"/>
      <c r="Q93" s="7"/>
      <c r="R93" s="1"/>
      <c r="S93" s="7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s="52" customFormat="1" ht="15" customHeight="1" x14ac:dyDescent="0.2">
      <c r="A94" s="7" t="s">
        <v>37</v>
      </c>
      <c r="B94" s="109">
        <v>0</v>
      </c>
      <c r="C94" s="7"/>
      <c r="D94" s="7"/>
      <c r="E94" s="110">
        <v>-39841.339999999997</v>
      </c>
      <c r="F94" s="79"/>
      <c r="G94" s="23"/>
      <c r="H94" s="1"/>
      <c r="I94" s="7"/>
      <c r="J94" s="7"/>
      <c r="K94" s="111"/>
      <c r="L94" s="1"/>
      <c r="M94" s="7"/>
      <c r="N94" s="7"/>
      <c r="O94" s="7"/>
      <c r="P94" s="7"/>
      <c r="Q94" s="7"/>
      <c r="R94" s="1"/>
      <c r="S94" s="7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s="52" customFormat="1" ht="15" customHeight="1" x14ac:dyDescent="0.2">
      <c r="A95" s="7" t="s">
        <v>38</v>
      </c>
      <c r="B95" s="109">
        <v>0</v>
      </c>
      <c r="C95" s="7"/>
      <c r="D95" s="7"/>
      <c r="E95" s="110">
        <v>0</v>
      </c>
      <c r="F95" s="79"/>
      <c r="G95" s="23"/>
      <c r="H95" s="1"/>
      <c r="I95" s="7"/>
      <c r="J95" s="7"/>
      <c r="K95" s="111"/>
      <c r="L95" s="1"/>
      <c r="M95" s="7"/>
      <c r="N95" s="7"/>
      <c r="O95" s="7"/>
      <c r="P95" s="7"/>
      <c r="Q95" s="7"/>
      <c r="R95" s="1"/>
      <c r="S95" s="7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s="52" customFormat="1" ht="15" customHeight="1" x14ac:dyDescent="0.2">
      <c r="A96" s="7" t="s">
        <v>7</v>
      </c>
      <c r="B96" s="112">
        <v>0</v>
      </c>
      <c r="C96" s="7"/>
      <c r="D96" s="7"/>
      <c r="E96" s="110">
        <v>0</v>
      </c>
      <c r="F96" s="79"/>
      <c r="G96" s="23"/>
      <c r="H96" s="113"/>
      <c r="I96" s="90"/>
      <c r="J96" s="7"/>
      <c r="K96" s="111"/>
      <c r="L96" s="1"/>
      <c r="M96" s="7"/>
      <c r="N96" s="7"/>
      <c r="O96" s="7"/>
      <c r="P96" s="7"/>
      <c r="Q96" s="7"/>
      <c r="R96" s="1"/>
      <c r="S96" s="7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39" s="52" customFormat="1" ht="15" customHeight="1" x14ac:dyDescent="0.2">
      <c r="A97" s="7" t="s">
        <v>9</v>
      </c>
      <c r="B97" s="112">
        <v>0</v>
      </c>
      <c r="C97" s="7"/>
      <c r="D97" s="7"/>
      <c r="E97" s="110">
        <v>0</v>
      </c>
      <c r="F97" s="79"/>
      <c r="G97" s="23"/>
      <c r="H97" s="1"/>
      <c r="I97" s="90"/>
      <c r="J97" s="7"/>
      <c r="K97" s="111"/>
      <c r="L97" s="1"/>
      <c r="M97" s="7"/>
      <c r="N97" s="7"/>
      <c r="O97" s="7"/>
      <c r="P97" s="7"/>
      <c r="Q97" s="7"/>
      <c r="R97" s="1"/>
      <c r="S97" s="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  <row r="98" spans="1:39" s="52" customFormat="1" ht="15" customHeight="1" x14ac:dyDescent="0.2">
      <c r="A98" s="7" t="s">
        <v>8</v>
      </c>
      <c r="B98" s="112">
        <v>0</v>
      </c>
      <c r="C98" s="7"/>
      <c r="D98" s="7"/>
      <c r="E98" s="110">
        <v>0</v>
      </c>
      <c r="F98" s="79"/>
      <c r="G98" s="23"/>
      <c r="H98" s="7"/>
      <c r="I98" s="90"/>
      <c r="J98" s="7"/>
      <c r="K98" s="111"/>
      <c r="L98" s="1"/>
      <c r="M98" s="7"/>
      <c r="N98" s="7"/>
      <c r="O98" s="7"/>
      <c r="P98" s="7"/>
      <c r="Q98" s="7"/>
      <c r="R98" s="1"/>
      <c r="S98" s="7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</row>
    <row r="99" spans="1:39" s="52" customFormat="1" ht="15" customHeight="1" x14ac:dyDescent="0.2">
      <c r="A99" s="7" t="s">
        <v>10</v>
      </c>
      <c r="B99" s="112">
        <v>0</v>
      </c>
      <c r="C99" s="7"/>
      <c r="D99" s="7"/>
      <c r="E99" s="110">
        <v>0</v>
      </c>
      <c r="F99" s="79"/>
      <c r="G99" s="23"/>
      <c r="H99" s="1"/>
      <c r="I99" s="90"/>
      <c r="J99" s="7"/>
      <c r="K99" s="111"/>
      <c r="L99" s="7"/>
      <c r="M99" s="7"/>
      <c r="N99" s="7"/>
      <c r="O99" s="7"/>
      <c r="P99" s="7"/>
      <c r="Q99" s="7"/>
      <c r="R99" s="1"/>
      <c r="S99" s="7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</row>
    <row r="100" spans="1:39" s="52" customFormat="1" ht="15" customHeight="1" x14ac:dyDescent="0.2">
      <c r="A100" s="7" t="s">
        <v>121</v>
      </c>
      <c r="B100" s="112">
        <v>0</v>
      </c>
      <c r="C100" s="7"/>
      <c r="D100" s="7"/>
      <c r="E100" s="110">
        <v>0</v>
      </c>
      <c r="F100" s="79"/>
      <c r="G100" s="23"/>
      <c r="H100" s="1"/>
      <c r="I100" s="90"/>
      <c r="J100" s="7"/>
      <c r="K100" s="111"/>
      <c r="L100" s="7"/>
      <c r="M100" s="7"/>
      <c r="N100" s="7"/>
      <c r="O100" s="7"/>
      <c r="P100" s="7"/>
      <c r="Q100" s="7"/>
      <c r="R100" s="1"/>
      <c r="S100" s="7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</row>
    <row r="101" spans="1:39" s="52" customFormat="1" ht="15" customHeight="1" x14ac:dyDescent="0.2">
      <c r="A101" s="104" t="str">
        <f>"TOTAL Liabilities Accrued as of "&amp;MONTH(B5)&amp;"/"&amp;DAY(B5)</f>
        <v>TOTAL Liabilities Accrued as of 9/30</v>
      </c>
      <c r="B101" s="105"/>
      <c r="C101" s="105"/>
      <c r="D101" s="105"/>
      <c r="E101" s="106">
        <f>SUM(E93:E100)</f>
        <v>93295.18</v>
      </c>
      <c r="F101" s="88"/>
      <c r="G101" s="23"/>
      <c r="H101" s="1"/>
      <c r="I101" s="1"/>
      <c r="J101" s="31"/>
      <c r="K101" s="7"/>
      <c r="L101" s="7"/>
      <c r="M101" s="7"/>
      <c r="N101" s="7"/>
      <c r="O101" s="7"/>
      <c r="P101" s="7"/>
      <c r="Q101" s="7"/>
      <c r="R101" s="7"/>
      <c r="S101" s="7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</row>
    <row r="102" spans="1:39" s="52" customFormat="1" ht="15" customHeight="1" x14ac:dyDescent="0.2">
      <c r="A102" s="9"/>
      <c r="B102" s="7"/>
      <c r="C102" s="7"/>
      <c r="D102" s="7"/>
      <c r="E102" s="88"/>
      <c r="F102" s="88"/>
      <c r="G102" s="23"/>
      <c r="H102" s="1"/>
      <c r="I102" s="1"/>
      <c r="J102" s="31"/>
      <c r="K102" s="7"/>
      <c r="L102" s="7"/>
      <c r="M102" s="7"/>
      <c r="N102" s="7"/>
      <c r="O102" s="7"/>
      <c r="P102" s="7"/>
      <c r="Q102" s="7"/>
      <c r="R102" s="7"/>
      <c r="S102" s="7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</row>
    <row r="103" spans="1:39" s="52" customFormat="1" ht="15" customHeight="1" x14ac:dyDescent="0.2">
      <c r="A103" s="7" t="s">
        <v>124</v>
      </c>
      <c r="B103" s="7"/>
      <c r="C103" s="7"/>
      <c r="D103" s="7"/>
      <c r="E103" s="114">
        <v>15133341.407899998</v>
      </c>
      <c r="F103" s="79"/>
      <c r="G103" s="23"/>
      <c r="H103" s="1"/>
      <c r="I103" s="1"/>
      <c r="J103" s="1"/>
      <c r="K103" s="7"/>
      <c r="L103" s="7"/>
      <c r="M103" s="7"/>
      <c r="N103" s="7"/>
      <c r="O103" s="7"/>
      <c r="P103" s="7"/>
      <c r="Q103" s="7"/>
      <c r="R103" s="7"/>
      <c r="S103" s="7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</row>
    <row r="104" spans="1:39" s="52" customFormat="1" ht="15" customHeight="1" x14ac:dyDescent="0.2">
      <c r="A104" s="7" t="s">
        <v>125</v>
      </c>
      <c r="B104" s="7"/>
      <c r="C104" s="7"/>
      <c r="D104" s="7"/>
      <c r="E104" s="115">
        <v>913204.22</v>
      </c>
      <c r="F104" s="79"/>
      <c r="G104" s="23"/>
      <c r="H104" s="1"/>
      <c r="I104" s="1"/>
      <c r="J104" s="1"/>
      <c r="K104" s="7"/>
      <c r="L104" s="7"/>
      <c r="M104" s="7"/>
      <c r="N104" s="7"/>
      <c r="O104" s="7"/>
      <c r="P104" s="7"/>
      <c r="Q104" s="7"/>
      <c r="R104" s="7"/>
      <c r="S104" s="7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</row>
    <row r="105" spans="1:39" s="52" customFormat="1" ht="15" customHeight="1" x14ac:dyDescent="0.2">
      <c r="A105" s="1"/>
      <c r="B105" s="7"/>
      <c r="C105" s="7"/>
      <c r="D105" s="7"/>
      <c r="E105" s="79"/>
      <c r="F105" s="79"/>
      <c r="G105" s="23"/>
      <c r="H105" s="1"/>
      <c r="I105" s="1"/>
      <c r="J105" s="1"/>
      <c r="K105" s="7"/>
      <c r="L105" s="7"/>
      <c r="M105" s="7"/>
      <c r="N105" s="7"/>
      <c r="O105" s="7"/>
      <c r="P105" s="7"/>
      <c r="Q105" s="7"/>
      <c r="R105" s="7"/>
      <c r="S105" s="7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</row>
    <row r="106" spans="1:39" s="52" customFormat="1" ht="15" customHeight="1" x14ac:dyDescent="0.2">
      <c r="A106" s="9" t="s">
        <v>126</v>
      </c>
      <c r="B106" s="7"/>
      <c r="C106" s="7"/>
      <c r="D106" s="7"/>
      <c r="E106" s="116">
        <f>E90+E101+E103+E104</f>
        <v>16139840.807899999</v>
      </c>
      <c r="F106" s="79"/>
      <c r="G106" s="23"/>
      <c r="H106" s="9"/>
      <c r="I106" s="7"/>
      <c r="J106" s="7"/>
      <c r="K106" s="7"/>
      <c r="L106" s="88"/>
      <c r="M106" s="7"/>
      <c r="N106" s="7"/>
      <c r="O106" s="7"/>
      <c r="P106" s="7"/>
      <c r="Q106" s="7"/>
      <c r="R106" s="7"/>
      <c r="S106" s="7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</row>
    <row r="107" spans="1:39" s="52" customFormat="1" ht="15" customHeight="1" thickBot="1" x14ac:dyDescent="0.25">
      <c r="A107" s="9"/>
      <c r="B107" s="7"/>
      <c r="C107" s="7"/>
      <c r="D107" s="7"/>
      <c r="E107" s="79"/>
      <c r="F107" s="79"/>
      <c r="G107" s="23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</row>
    <row r="108" spans="1:39" s="52" customFormat="1" ht="15" customHeight="1" thickBot="1" x14ac:dyDescent="0.25">
      <c r="A108" s="9" t="s">
        <v>127</v>
      </c>
      <c r="B108" s="7"/>
      <c r="C108" s="7"/>
      <c r="D108" s="7"/>
      <c r="E108" s="91">
        <f>E76-E106</f>
        <v>793694515.400231</v>
      </c>
      <c r="F108" s="95"/>
      <c r="G108" s="23"/>
      <c r="H108" s="9"/>
      <c r="I108" s="7"/>
      <c r="J108" s="7"/>
      <c r="K108" s="7"/>
      <c r="L108" s="91"/>
      <c r="M108" s="7"/>
      <c r="N108" s="7"/>
      <c r="O108" s="7"/>
      <c r="P108" s="7"/>
      <c r="Q108" s="7"/>
      <c r="R108" s="7"/>
      <c r="S108" s="7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</row>
    <row r="109" spans="1:39" s="52" customFormat="1" ht="15" customHeight="1" x14ac:dyDescent="0.2">
      <c r="A109" s="9"/>
      <c r="B109" s="7"/>
      <c r="C109" s="7"/>
      <c r="D109" s="7"/>
      <c r="E109" s="79"/>
      <c r="F109" s="79"/>
      <c r="G109" s="23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</row>
    <row r="110" spans="1:39" s="52" customFormat="1" ht="15" customHeight="1" x14ac:dyDescent="0.2">
      <c r="A110" s="7"/>
      <c r="B110" s="7"/>
      <c r="C110" s="7"/>
      <c r="D110" s="25"/>
      <c r="E110" s="79"/>
      <c r="F110" s="79"/>
      <c r="G110" s="23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</row>
    <row r="111" spans="1:39" s="52" customFormat="1" ht="15" customHeight="1" x14ac:dyDescent="0.2">
      <c r="A111" s="7"/>
      <c r="B111" s="7"/>
      <c r="C111" s="7"/>
      <c r="D111" s="7"/>
      <c r="E111" s="79"/>
      <c r="F111" s="79"/>
      <c r="G111" s="23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</row>
    <row r="112" spans="1:39" s="52" customFormat="1" ht="15" customHeight="1" x14ac:dyDescent="0.2">
      <c r="A112" s="7"/>
      <c r="B112" s="7"/>
      <c r="C112" s="7"/>
      <c r="D112" s="7"/>
      <c r="E112" s="117"/>
      <c r="F112" s="79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</row>
    <row r="113" spans="1:39" s="52" customFormat="1" ht="15" customHeight="1" x14ac:dyDescent="0.2">
      <c r="A113" s="7"/>
      <c r="B113" s="7"/>
      <c r="C113" s="7"/>
      <c r="D113" s="7"/>
      <c r="E113" s="79"/>
      <c r="F113" s="79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</row>
    <row r="114" spans="1:39" s="52" customFormat="1" ht="15" customHeight="1" x14ac:dyDescent="0.2">
      <c r="A114" s="7"/>
      <c r="B114" s="7"/>
      <c r="C114" s="7"/>
      <c r="D114" s="7"/>
      <c r="E114" s="79"/>
      <c r="F114" s="79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</row>
    <row r="115" spans="1:39" s="52" customFormat="1" ht="15" customHeight="1" x14ac:dyDescent="0.2">
      <c r="A115" s="7"/>
      <c r="B115" s="7"/>
      <c r="C115" s="7"/>
      <c r="D115" s="1"/>
      <c r="E115" s="31"/>
      <c r="F115" s="79"/>
      <c r="G115" s="7"/>
      <c r="H115" s="88"/>
      <c r="I115" s="7"/>
      <c r="J115" s="7"/>
      <c r="K115" s="7"/>
      <c r="L115" s="90"/>
      <c r="M115" s="118"/>
      <c r="N115" s="7"/>
      <c r="O115" s="7"/>
      <c r="P115" s="7"/>
      <c r="Q115" s="7"/>
      <c r="R115" s="7"/>
      <c r="S115" s="7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</row>
    <row r="116" spans="1:39" s="52" customFormat="1" ht="15" customHeight="1" x14ac:dyDescent="0.2">
      <c r="A116" s="7"/>
      <c r="B116" s="25"/>
      <c r="C116" s="7"/>
      <c r="D116" s="7"/>
      <c r="E116" s="79"/>
      <c r="F116" s="79"/>
      <c r="G116" s="7"/>
      <c r="H116" s="88"/>
      <c r="I116" s="7"/>
      <c r="J116" s="7"/>
      <c r="K116" s="7"/>
      <c r="L116" s="90"/>
      <c r="M116" s="7"/>
      <c r="N116" s="7"/>
      <c r="O116" s="7"/>
      <c r="P116" s="7"/>
      <c r="Q116" s="7"/>
      <c r="R116" s="7"/>
      <c r="S116" s="7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</row>
    <row r="117" spans="1:39" s="52" customFormat="1" ht="15" customHeight="1" x14ac:dyDescent="0.2">
      <c r="A117" s="7"/>
      <c r="B117" s="25"/>
      <c r="C117" s="7"/>
      <c r="D117" s="7"/>
      <c r="E117" s="79"/>
      <c r="F117" s="79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</row>
    <row r="118" spans="1:39" s="52" customFormat="1" ht="15" customHeight="1" x14ac:dyDescent="0.2">
      <c r="A118" s="7"/>
      <c r="B118" s="25"/>
      <c r="C118" s="7"/>
      <c r="D118" s="7"/>
      <c r="E118" s="79"/>
      <c r="F118" s="79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</row>
    <row r="119" spans="1:39" s="52" customFormat="1" ht="15" customHeight="1" x14ac:dyDescent="0.2">
      <c r="A119" s="7"/>
      <c r="B119" s="25"/>
      <c r="C119" s="7"/>
      <c r="D119" s="7"/>
      <c r="E119" s="79"/>
      <c r="F119" s="79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</row>
    <row r="120" spans="1:39" s="52" customFormat="1" ht="15" customHeight="1" x14ac:dyDescent="0.2">
      <c r="A120" s="33"/>
      <c r="B120" s="25"/>
      <c r="C120" s="7"/>
      <c r="D120" s="7"/>
      <c r="E120" s="79"/>
      <c r="F120" s="79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</row>
    <row r="121" spans="1:39" s="52" customFormat="1" ht="15" customHeight="1" x14ac:dyDescent="0.2">
      <c r="A121" s="7"/>
      <c r="B121" s="25"/>
      <c r="C121" s="7"/>
      <c r="D121" s="7"/>
      <c r="E121" s="79"/>
      <c r="F121" s="79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</row>
    <row r="122" spans="1:39" s="52" customFormat="1" ht="15" customHeight="1" x14ac:dyDescent="0.2">
      <c r="A122" s="7"/>
      <c r="B122" s="25"/>
      <c r="C122" s="7"/>
      <c r="D122" s="7"/>
      <c r="E122" s="79"/>
      <c r="F122" s="79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39" s="52" customFormat="1" ht="15" customHeight="1" x14ac:dyDescent="0.2">
      <c r="A123" s="7"/>
      <c r="B123" s="25"/>
      <c r="C123" s="7"/>
      <c r="D123" s="7"/>
      <c r="E123" s="79"/>
      <c r="F123" s="79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39" s="52" customFormat="1" ht="15" customHeight="1" x14ac:dyDescent="0.2">
      <c r="A124" s="7"/>
      <c r="B124" s="25"/>
      <c r="C124" s="7"/>
      <c r="D124" s="7"/>
      <c r="E124" s="79"/>
      <c r="F124" s="79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39" s="52" customFormat="1" ht="15" customHeight="1" x14ac:dyDescent="0.2">
      <c r="A125" s="7"/>
      <c r="B125" s="25"/>
      <c r="C125" s="7"/>
      <c r="D125" s="7"/>
      <c r="E125" s="79"/>
      <c r="F125" s="79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39" s="52" customFormat="1" ht="15" customHeight="1" x14ac:dyDescent="0.2">
      <c r="A126" s="7"/>
      <c r="B126" s="25"/>
      <c r="C126" s="7"/>
      <c r="D126" s="7"/>
      <c r="E126" s="79"/>
      <c r="F126" s="79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</row>
    <row r="127" spans="1:39" s="52" customFormat="1" ht="15" customHeight="1" x14ac:dyDescent="0.2">
      <c r="A127" s="7"/>
      <c r="B127" s="25"/>
      <c r="C127" s="7"/>
      <c r="D127" s="7"/>
      <c r="E127" s="79"/>
      <c r="F127" s="79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</row>
    <row r="128" spans="1:39" s="52" customFormat="1" ht="15" customHeight="1" x14ac:dyDescent="0.2">
      <c r="A128" s="7"/>
      <c r="B128" s="25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</row>
    <row r="129" spans="1:39" s="52" customFormat="1" ht="15" customHeight="1" x14ac:dyDescent="0.2">
      <c r="A129" s="7"/>
      <c r="B129" s="25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</row>
    <row r="130" spans="1:39" s="52" customFormat="1" ht="15" customHeight="1" x14ac:dyDescent="0.2">
      <c r="A130" s="7"/>
      <c r="B130" s="25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</row>
    <row r="131" spans="1:39" s="52" customFormat="1" ht="15" customHeight="1" x14ac:dyDescent="0.2">
      <c r="A131" s="7"/>
      <c r="B131" s="25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</row>
    <row r="132" spans="1:39" s="52" customFormat="1" ht="15" customHeight="1" x14ac:dyDescent="0.2">
      <c r="A132" s="7"/>
      <c r="B132" s="25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</row>
    <row r="133" spans="1:39" s="52" customFormat="1" ht="15" customHeight="1" x14ac:dyDescent="0.2">
      <c r="A133" s="7"/>
      <c r="B133" s="25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</row>
    <row r="134" spans="1:39" s="52" customFormat="1" ht="15" customHeight="1" x14ac:dyDescent="0.2">
      <c r="A134" s="7"/>
      <c r="B134" s="25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</row>
    <row r="135" spans="1:39" s="52" customFormat="1" ht="15" customHeight="1" x14ac:dyDescent="0.2">
      <c r="A135" s="7"/>
      <c r="B135" s="25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</row>
    <row r="136" spans="1:39" s="52" customFormat="1" ht="15" customHeight="1" x14ac:dyDescent="0.2">
      <c r="A136" s="7"/>
      <c r="B136" s="25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</row>
    <row r="137" spans="1:39" s="52" customFormat="1" ht="15" customHeight="1" x14ac:dyDescent="0.2">
      <c r="A137" s="7"/>
      <c r="B137" s="25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1:39" s="52" customFormat="1" ht="15" customHeight="1" x14ac:dyDescent="0.2">
      <c r="A138" s="7"/>
      <c r="B138" s="25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1:39" s="52" customFormat="1" ht="15" customHeight="1" x14ac:dyDescent="0.2">
      <c r="A139" s="7"/>
      <c r="B139" s="25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</row>
    <row r="140" spans="1:39" s="52" customFormat="1" ht="15" customHeight="1" x14ac:dyDescent="0.2">
      <c r="A140" s="7"/>
      <c r="B140" s="25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</row>
    <row r="141" spans="1:39" s="52" customFormat="1" ht="15" customHeight="1" x14ac:dyDescent="0.2">
      <c r="A141" s="7"/>
      <c r="B141" s="25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</row>
    <row r="142" spans="1:39" s="52" customFormat="1" ht="15" customHeight="1" x14ac:dyDescent="0.2">
      <c r="A142" s="7"/>
      <c r="B142" s="25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</row>
    <row r="143" spans="1:39" s="52" customFormat="1" ht="15" customHeight="1" x14ac:dyDescent="0.2">
      <c r="A143" s="7"/>
      <c r="B143" s="25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</row>
    <row r="144" spans="1:39" s="52" customFormat="1" ht="15" customHeight="1" x14ac:dyDescent="0.2">
      <c r="A144" s="7"/>
      <c r="B144" s="25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</row>
    <row r="145" spans="1:39" s="52" customFormat="1" ht="15" customHeight="1" x14ac:dyDescent="0.2">
      <c r="A145" s="7"/>
      <c r="B145" s="25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</row>
    <row r="146" spans="1:39" s="52" customFormat="1" ht="15" customHeight="1" x14ac:dyDescent="0.2">
      <c r="A146" s="7"/>
      <c r="B146" s="25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</row>
    <row r="147" spans="1:39" s="52" customFormat="1" ht="15" customHeight="1" x14ac:dyDescent="0.2">
      <c r="A147" s="7"/>
      <c r="B147" s="25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</row>
    <row r="148" spans="1:39" s="52" customFormat="1" ht="15" customHeight="1" x14ac:dyDescent="0.2">
      <c r="A148" s="7"/>
      <c r="B148" s="25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</row>
    <row r="149" spans="1:39" s="52" customFormat="1" ht="15" customHeight="1" x14ac:dyDescent="0.2">
      <c r="A149" s="7"/>
      <c r="B149" s="25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</row>
    <row r="150" spans="1:39" s="52" customFormat="1" ht="15" customHeight="1" x14ac:dyDescent="0.2">
      <c r="A150" s="7"/>
      <c r="B150" s="25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:39" s="52" customFormat="1" ht="15" customHeight="1" x14ac:dyDescent="0.2">
      <c r="A151" s="7"/>
      <c r="B151" s="25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  <row r="152" spans="1:39" s="52" customFormat="1" ht="15" customHeight="1" x14ac:dyDescent="0.2">
      <c r="A152" s="7"/>
      <c r="B152" s="25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</row>
    <row r="153" spans="1:39" s="52" customFormat="1" ht="15" customHeight="1" x14ac:dyDescent="0.2">
      <c r="A153" s="7"/>
      <c r="B153" s="25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</row>
    <row r="154" spans="1:39" s="52" customFormat="1" ht="15" customHeight="1" x14ac:dyDescent="0.2">
      <c r="A154" s="7"/>
      <c r="B154" s="25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</row>
    <row r="155" spans="1:39" s="52" customFormat="1" ht="1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</row>
    <row r="156" spans="1:39" s="52" customFormat="1" ht="1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</row>
    <row r="157" spans="1:39" s="52" customFormat="1" ht="1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</row>
    <row r="158" spans="1:39" s="52" customFormat="1" ht="1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</row>
    <row r="159" spans="1:39" s="52" customFormat="1" ht="1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</row>
    <row r="160" spans="1:39" s="52" customFormat="1" ht="1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1"/>
      <c r="N160" s="7"/>
      <c r="O160" s="7"/>
      <c r="P160" s="7"/>
      <c r="Q160" s="7"/>
      <c r="R160" s="7"/>
      <c r="S160" s="7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</row>
    <row r="161" spans="1:39" s="52" customFormat="1" ht="1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</row>
    <row r="162" spans="1:39" s="52" customFormat="1" ht="1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</row>
    <row r="163" spans="1:39" s="52" customFormat="1" ht="1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</row>
    <row r="164" spans="1:39" s="52" customFormat="1" ht="1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</row>
    <row r="165" spans="1:39" s="52" customFormat="1" ht="1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</row>
    <row r="166" spans="1:39" s="52" customFormat="1" ht="1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</row>
    <row r="167" spans="1:39" s="52" customFormat="1" ht="1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</row>
    <row r="168" spans="1:39" s="52" customFormat="1" ht="1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</row>
    <row r="169" spans="1:39" s="52" customFormat="1" ht="1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</row>
    <row r="170" spans="1:39" s="52" customFormat="1" ht="1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</row>
    <row r="171" spans="1:39" s="52" customFormat="1" ht="1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</row>
    <row r="172" spans="1:39" s="52" customFormat="1" ht="1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</row>
    <row r="173" spans="1:39" s="52" customFormat="1" ht="1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</row>
    <row r="174" spans="1:39" s="52" customFormat="1" ht="1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</row>
    <row r="175" spans="1:39" s="52" customFormat="1" ht="1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</row>
    <row r="176" spans="1:39" s="52" customFormat="1" ht="1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</row>
    <row r="177" spans="1:39" s="52" customFormat="1" ht="1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</row>
    <row r="178" spans="1:39" s="52" customFormat="1" ht="1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</row>
    <row r="179" spans="1:39" s="52" customFormat="1" ht="1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</row>
    <row r="180" spans="1:39" s="52" customFormat="1" ht="1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</row>
    <row r="181" spans="1:39" s="52" customFormat="1" ht="1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</row>
    <row r="182" spans="1:39" s="52" customFormat="1" ht="1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</row>
    <row r="183" spans="1:39" s="52" customFormat="1" ht="1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</row>
    <row r="184" spans="1:39" s="52" customFormat="1" ht="1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</row>
    <row r="185" spans="1:39" s="52" customFormat="1" ht="1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</row>
    <row r="186" spans="1:39" s="52" customFormat="1" ht="1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</row>
    <row r="187" spans="1:39" s="52" customFormat="1" ht="1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</row>
    <row r="188" spans="1:39" s="52" customFormat="1" ht="1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</row>
    <row r="189" spans="1:39" s="52" customFormat="1" ht="1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</row>
    <row r="190" spans="1:39" s="52" customFormat="1" ht="1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</row>
    <row r="191" spans="1:39" s="52" customFormat="1" ht="1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</row>
    <row r="192" spans="1:39" s="52" customFormat="1" ht="1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</row>
    <row r="193" spans="1:39" s="52" customFormat="1" ht="1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</row>
    <row r="194" spans="1:39" s="52" customFormat="1" ht="1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</row>
    <row r="195" spans="1:39" s="52" customFormat="1" ht="1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</row>
    <row r="196" spans="1:39" s="52" customFormat="1" ht="1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</row>
    <row r="197" spans="1:39" s="52" customFormat="1" ht="1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</row>
    <row r="198" spans="1:39" s="52" customFormat="1" ht="1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</row>
    <row r="199" spans="1:39" s="52" customFormat="1" ht="1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</row>
    <row r="200" spans="1:39" s="52" customFormat="1" ht="1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</row>
    <row r="201" spans="1:39" s="52" customFormat="1" ht="1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</row>
    <row r="202" spans="1:39" s="52" customFormat="1" ht="1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</row>
    <row r="203" spans="1:39" s="52" customFormat="1" ht="1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</row>
    <row r="204" spans="1:39" s="52" customFormat="1" ht="1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</row>
    <row r="205" spans="1:39" s="52" customFormat="1" ht="1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</row>
    <row r="206" spans="1:39" s="52" customFormat="1" ht="1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</row>
    <row r="207" spans="1:39" s="52" customFormat="1" ht="1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</row>
    <row r="208" spans="1:39" s="52" customFormat="1" ht="1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</row>
    <row r="209" spans="1:39" s="52" customFormat="1" ht="1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</row>
    <row r="210" spans="1:39" s="52" customFormat="1" ht="1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</row>
    <row r="211" spans="1:39" s="52" customFormat="1" ht="1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</row>
    <row r="212" spans="1:39" s="52" customFormat="1" ht="1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</row>
    <row r="213" spans="1:39" s="52" customFormat="1" ht="1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</row>
    <row r="214" spans="1:39" s="52" customFormat="1" ht="1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</row>
    <row r="215" spans="1:39" s="52" customFormat="1" ht="1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</row>
    <row r="216" spans="1:39" s="52" customFormat="1" ht="1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</row>
    <row r="217" spans="1:39" s="52" customFormat="1" ht="1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</row>
    <row r="218" spans="1:39" s="52" customFormat="1" ht="1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</row>
    <row r="219" spans="1:39" s="52" customFormat="1" ht="1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</row>
    <row r="220" spans="1:39" s="52" customFormat="1" ht="1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</row>
    <row r="221" spans="1:39" s="52" customFormat="1" ht="1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</row>
    <row r="222" spans="1:39" s="52" customFormat="1" ht="1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</row>
    <row r="223" spans="1:39" s="52" customFormat="1" ht="1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</row>
    <row r="224" spans="1:39" s="52" customFormat="1" ht="1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</row>
    <row r="225" spans="1:39" s="52" customFormat="1" ht="1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</row>
    <row r="226" spans="1:39" s="52" customFormat="1" ht="1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</row>
    <row r="227" spans="1:39" s="52" customFormat="1" ht="1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</row>
    <row r="228" spans="1:39" s="52" customFormat="1" ht="1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</row>
    <row r="229" spans="1:39" s="52" customFormat="1" ht="1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</row>
    <row r="230" spans="1:39" s="52" customFormat="1" ht="1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</row>
    <row r="231" spans="1:39" s="52" customFormat="1" ht="1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</row>
    <row r="232" spans="1:39" s="52" customFormat="1" ht="1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</row>
    <row r="233" spans="1:39" s="52" customFormat="1" ht="1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</row>
    <row r="234" spans="1:39" s="52" customFormat="1" ht="1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</row>
    <row r="235" spans="1:39" s="52" customFormat="1" ht="1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</row>
    <row r="236" spans="1:39" s="52" customFormat="1" ht="1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</row>
    <row r="237" spans="1:39" s="52" customFormat="1" ht="1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</row>
    <row r="238" spans="1:39" s="52" customFormat="1" ht="1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</row>
    <row r="239" spans="1:39" s="52" customFormat="1" ht="1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</row>
    <row r="240" spans="1:39" s="52" customFormat="1" ht="1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</row>
    <row r="241" spans="1:39" s="52" customFormat="1" ht="1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</row>
    <row r="242" spans="1:39" s="52" customFormat="1" ht="1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</row>
    <row r="243" spans="1:39" s="52" customFormat="1" ht="1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</row>
    <row r="244" spans="1:39" s="52" customFormat="1" ht="1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</row>
    <row r="245" spans="1:39" s="52" customFormat="1" ht="1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</row>
    <row r="246" spans="1:39" s="52" customFormat="1" ht="1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</row>
    <row r="247" spans="1:39" s="52" customFormat="1" ht="1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</row>
    <row r="248" spans="1:39" s="52" customFormat="1" ht="1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</row>
    <row r="249" spans="1:39" s="52" customFormat="1" ht="1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</row>
    <row r="250" spans="1:39" s="52" customFormat="1" ht="1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</row>
    <row r="251" spans="1:39" s="52" customFormat="1" ht="1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</row>
    <row r="252" spans="1:39" s="52" customFormat="1" ht="1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</row>
    <row r="253" spans="1:39" s="52" customFormat="1" ht="1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</row>
    <row r="254" spans="1:39" s="52" customFormat="1" ht="1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</row>
    <row r="255" spans="1:39" s="52" customFormat="1" ht="1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</row>
    <row r="256" spans="1:39" s="52" customFormat="1" ht="1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</row>
    <row r="257" spans="1:39" s="52" customFormat="1" ht="1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</row>
    <row r="258" spans="1:39" s="52" customFormat="1" ht="1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</row>
    <row r="259" spans="1:39" s="52" customFormat="1" ht="1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</row>
    <row r="260" spans="1:39" s="52" customFormat="1" ht="1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</row>
    <row r="261" spans="1:39" s="52" customFormat="1" ht="1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</row>
    <row r="262" spans="1:39" s="52" customFormat="1" ht="1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</row>
    <row r="263" spans="1:39" s="52" customFormat="1" ht="1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</row>
    <row r="264" spans="1:39" s="52" customFormat="1" ht="1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</row>
    <row r="265" spans="1:39" s="52" customFormat="1" ht="1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</row>
    <row r="266" spans="1:39" s="52" customFormat="1" ht="1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</row>
    <row r="267" spans="1:39" s="52" customFormat="1" ht="1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</row>
    <row r="268" spans="1:39" s="52" customFormat="1" ht="1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</row>
    <row r="269" spans="1:39" s="52" customFormat="1" ht="1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</row>
    <row r="270" spans="1:39" s="52" customFormat="1" ht="1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</row>
    <row r="271" spans="1:39" s="52" customFormat="1" ht="1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</row>
    <row r="272" spans="1:39" s="52" customFormat="1" ht="1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</row>
    <row r="273" spans="1:39" s="52" customFormat="1" ht="1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</row>
    <row r="274" spans="1:39" s="52" customFormat="1" ht="1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</row>
    <row r="275" spans="1:39" s="52" customFormat="1" ht="1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</row>
    <row r="276" spans="1:39" s="52" customFormat="1" ht="1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</row>
    <row r="277" spans="1:39" s="52" customFormat="1" ht="1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</row>
    <row r="278" spans="1:39" s="52" customFormat="1" ht="1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</row>
    <row r="279" spans="1:39" s="52" customFormat="1" ht="1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</row>
    <row r="280" spans="1:39" s="52" customFormat="1" ht="1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</row>
    <row r="281" spans="1:39" s="52" customFormat="1" ht="1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</row>
    <row r="282" spans="1:39" s="52" customFormat="1" ht="1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</row>
    <row r="283" spans="1:39" s="52" customFormat="1" ht="1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</row>
    <row r="284" spans="1:39" s="52" customFormat="1" ht="1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</row>
    <row r="285" spans="1:39" s="52" customFormat="1" ht="1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</row>
    <row r="286" spans="1:39" s="52" customFormat="1" ht="1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</row>
    <row r="287" spans="1:39" ht="1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</row>
    <row r="288" spans="1:39" ht="1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</row>
    <row r="289" spans="1:39" ht="1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</row>
    <row r="290" spans="1:39" ht="1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</row>
    <row r="291" spans="1:39" ht="1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</row>
    <row r="292" spans="1:39" ht="1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</row>
    <row r="293" spans="1:39" ht="1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</row>
    <row r="294" spans="1:39" ht="1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</row>
    <row r="295" spans="1:39" ht="1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</row>
    <row r="296" spans="1:39" ht="1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</row>
    <row r="297" spans="1:39" ht="1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</row>
    <row r="298" spans="1:39" ht="1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</row>
    <row r="299" spans="1:39" ht="1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</row>
    <row r="300" spans="1:39" ht="1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</row>
    <row r="301" spans="1:39" ht="1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</row>
    <row r="302" spans="1:39" ht="1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</row>
    <row r="303" spans="1:39" ht="1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</row>
    <row r="304" spans="1:39" ht="1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</row>
    <row r="305" spans="1:39" ht="1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</row>
    <row r="306" spans="1:39" ht="1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</row>
    <row r="307" spans="1:39" ht="1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</row>
    <row r="308" spans="1:39" ht="1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</row>
    <row r="309" spans="1:39" ht="1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</row>
    <row r="310" spans="1:39" ht="1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</row>
    <row r="311" spans="1:39" ht="1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</row>
    <row r="312" spans="1:39" ht="1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</row>
    <row r="313" spans="1:39" ht="1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</row>
    <row r="314" spans="1:39" ht="1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</row>
    <row r="315" spans="1:39" ht="1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</row>
    <row r="316" spans="1:39" ht="1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</row>
    <row r="317" spans="1:39" ht="1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</row>
    <row r="318" spans="1:39" ht="1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</row>
    <row r="319" spans="1:39" ht="1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</row>
    <row r="320" spans="1:39" ht="1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</row>
    <row r="321" spans="1:39" ht="1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</row>
    <row r="322" spans="1:39" ht="1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</row>
    <row r="323" spans="1:39" ht="1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</row>
    <row r="324" spans="1:39" ht="1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</row>
    <row r="325" spans="1:39" ht="1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</row>
    <row r="326" spans="1:39" ht="1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</row>
    <row r="327" spans="1:39" ht="1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</row>
    <row r="328" spans="1:39" ht="1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</row>
    <row r="329" spans="1:39" ht="1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</row>
    <row r="330" spans="1:39" ht="1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</row>
    <row r="331" spans="1:39" ht="1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</row>
    <row r="332" spans="1:39" ht="1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</row>
    <row r="333" spans="1:39" ht="1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</row>
    <row r="334" spans="1:39" ht="1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</row>
    <row r="335" spans="1:39" ht="1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</row>
    <row r="336" spans="1:39" ht="1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</row>
    <row r="337" spans="1:39" ht="1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</row>
    <row r="338" spans="1:39" ht="1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</row>
    <row r="339" spans="1:39" ht="1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</row>
    <row r="340" spans="1:39" ht="1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</row>
    <row r="341" spans="1:39" ht="1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</row>
    <row r="342" spans="1:39" ht="1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</row>
    <row r="343" spans="1:39" ht="1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</row>
    <row r="344" spans="1:39" ht="1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</row>
    <row r="345" spans="1:39" ht="1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</row>
    <row r="346" spans="1:39" ht="1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</row>
    <row r="347" spans="1:39" ht="1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</row>
    <row r="348" spans="1:39" ht="1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</row>
    <row r="349" spans="1:39" ht="1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</row>
    <row r="350" spans="1:39" ht="1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</row>
    <row r="351" spans="1:39" ht="1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</row>
    <row r="352" spans="1:39" ht="1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</row>
    <row r="353" spans="1:39" ht="1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</row>
    <row r="354" spans="1:39" ht="1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</row>
    <row r="355" spans="1:39" ht="1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</row>
    <row r="356" spans="1:39" ht="1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</row>
    <row r="357" spans="1:39" ht="1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</row>
    <row r="358" spans="1:39" ht="1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</row>
    <row r="359" spans="1:39" ht="1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</row>
    <row r="360" spans="1:39" ht="1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</row>
    <row r="361" spans="1:39" ht="1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</row>
    <row r="362" spans="1:39" ht="1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</row>
    <row r="363" spans="1:39" ht="1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</row>
    <row r="364" spans="1:39" ht="1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</row>
    <row r="365" spans="1:39" ht="1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</row>
    <row r="366" spans="1:39" ht="1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</row>
    <row r="367" spans="1:39" ht="1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</row>
    <row r="368" spans="1:39" ht="1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</row>
    <row r="369" spans="1:39" ht="1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</row>
    <row r="370" spans="1:39" ht="1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</row>
    <row r="371" spans="1:39" ht="1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</row>
    <row r="372" spans="1:39" ht="1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</row>
    <row r="373" spans="1:39" ht="1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</row>
    <row r="374" spans="1:39" ht="1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</row>
    <row r="375" spans="1:39" ht="1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</row>
    <row r="376" spans="1:39" ht="1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</row>
    <row r="377" spans="1:39" ht="1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</row>
    <row r="378" spans="1:39" ht="1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</row>
    <row r="379" spans="1:39" ht="1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</row>
    <row r="380" spans="1:39" ht="1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</row>
    <row r="381" spans="1:39" ht="1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</row>
    <row r="382" spans="1:39" ht="1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</row>
    <row r="383" spans="1:39" ht="1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</row>
    <row r="384" spans="1:39" ht="1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</row>
    <row r="385" spans="1:39" ht="1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</row>
    <row r="386" spans="1:39" ht="1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</row>
    <row r="387" spans="1:39" ht="1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</row>
    <row r="388" spans="1:39" ht="1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</row>
    <row r="389" spans="1:39" ht="1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</row>
    <row r="390" spans="1:39" ht="1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</row>
    <row r="391" spans="1:39" ht="1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</row>
    <row r="392" spans="1:39" ht="1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</row>
    <row r="393" spans="1:39" ht="1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</row>
    <row r="394" spans="1:39" ht="1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</row>
    <row r="395" spans="1:39" ht="1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</row>
    <row r="396" spans="1:39" ht="1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</row>
    <row r="397" spans="1:39" ht="1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</row>
    <row r="398" spans="1:39" ht="1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</row>
    <row r="399" spans="1:39" ht="1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</row>
    <row r="400" spans="1:39" ht="1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</row>
    <row r="401" spans="1:39" ht="1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</row>
    <row r="402" spans="1:39" ht="1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</row>
    <row r="403" spans="1:39" ht="1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</row>
    <row r="404" spans="1:39" ht="1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</row>
    <row r="405" spans="1:39" ht="1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</row>
    <row r="406" spans="1:39" ht="1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</row>
    <row r="407" spans="1:39" ht="1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</row>
    <row r="408" spans="1:39" ht="1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</row>
    <row r="409" spans="1:39" ht="1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</row>
    <row r="410" spans="1:39" ht="1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</row>
    <row r="411" spans="1:39" ht="1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</row>
    <row r="412" spans="1:39" ht="1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</row>
    <row r="413" spans="1:39" ht="1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</row>
    <row r="414" spans="1:39" ht="1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</row>
    <row r="415" spans="1:39" ht="1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</row>
    <row r="416" spans="1:39" ht="1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</row>
    <row r="417" spans="1:39" ht="1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</row>
    <row r="418" spans="1:39" ht="1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</row>
    <row r="419" spans="1:39" ht="1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</row>
    <row r="420" spans="1:39" ht="1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</row>
    <row r="421" spans="1:39" ht="1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</row>
    <row r="422" spans="1:39" ht="1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</row>
    <row r="423" spans="1:39" ht="1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</row>
    <row r="424" spans="1:39" ht="1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</row>
    <row r="425" spans="1:39" ht="1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</row>
    <row r="426" spans="1:39" ht="1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</row>
    <row r="427" spans="1:39" ht="1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</row>
    <row r="428" spans="1:39" ht="1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</row>
    <row r="429" spans="1:39" ht="1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</row>
    <row r="430" spans="1:39" ht="1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</row>
    <row r="431" spans="1:39" ht="1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</row>
    <row r="432" spans="1:39" ht="1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</row>
    <row r="433" spans="1:39" ht="1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</row>
    <row r="434" spans="1:39" ht="1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</row>
    <row r="435" spans="1:39" ht="1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</row>
    <row r="436" spans="1:39" ht="1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</row>
    <row r="437" spans="1:39" ht="1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</row>
    <row r="438" spans="1:39" ht="1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</row>
    <row r="439" spans="1:39" ht="1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</row>
    <row r="440" spans="1:39" ht="1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</row>
    <row r="441" spans="1:39" ht="1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</row>
    <row r="442" spans="1:39" ht="1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</row>
    <row r="443" spans="1:39" ht="1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</row>
    <row r="444" spans="1:39" ht="1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</row>
    <row r="445" spans="1:39" ht="1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</row>
    <row r="446" spans="1:39" ht="1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</row>
    <row r="447" spans="1:39" ht="1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</row>
    <row r="448" spans="1:39" ht="1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</row>
    <row r="449" spans="1:39" ht="1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</row>
    <row r="450" spans="1:39" ht="1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</row>
    <row r="451" spans="1:39" ht="1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</row>
    <row r="452" spans="1:39" ht="1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</row>
    <row r="453" spans="1:39" ht="1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</row>
    <row r="454" spans="1:39" ht="1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</row>
    <row r="455" spans="1:39" ht="1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</row>
    <row r="456" spans="1:39" ht="1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</row>
    <row r="457" spans="1:39" ht="1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</row>
    <row r="458" spans="1:39" ht="1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</row>
    <row r="459" spans="1:39" ht="1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</row>
    <row r="460" spans="1:39" ht="1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</row>
    <row r="461" spans="1:39" ht="1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</row>
    <row r="462" spans="1:39" ht="1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</row>
    <row r="463" spans="1:39" ht="1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</row>
    <row r="464" spans="1:39" ht="1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</row>
    <row r="465" spans="1:39" ht="1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</row>
    <row r="466" spans="1:39" ht="1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</row>
    <row r="467" spans="1:39" ht="1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</row>
    <row r="468" spans="1:39" ht="1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</row>
    <row r="469" spans="1:39" ht="1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</row>
    <row r="470" spans="1:39" ht="1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</row>
    <row r="471" spans="1:39" ht="1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</row>
    <row r="472" spans="1:39" ht="1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</row>
    <row r="473" spans="1:39" ht="1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</row>
    <row r="474" spans="1:39" ht="1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</row>
    <row r="475" spans="1:39" ht="1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</row>
    <row r="476" spans="1:39" ht="1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</row>
    <row r="477" spans="1:39" ht="1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</row>
    <row r="478" spans="1:39" ht="1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</row>
    <row r="479" spans="1:39" ht="1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</row>
    <row r="480" spans="1:39" ht="1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</row>
    <row r="481" spans="1:39" ht="1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</row>
    <row r="482" spans="1:39" ht="1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</row>
    <row r="483" spans="1:39" ht="1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</row>
    <row r="484" spans="1:39" ht="1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</row>
    <row r="485" spans="1:39" ht="1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</row>
    <row r="486" spans="1:39" ht="1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</row>
    <row r="487" spans="1:39" ht="1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</row>
    <row r="488" spans="1:39" ht="1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</row>
    <row r="489" spans="1:39" ht="1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</row>
    <row r="490" spans="1:39" ht="1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</row>
    <row r="491" spans="1:39" ht="1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</row>
    <row r="492" spans="1:39" ht="1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</row>
    <row r="493" spans="1:39" ht="1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</row>
    <row r="494" spans="1:39" ht="1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</row>
    <row r="495" spans="1:39" ht="1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</row>
    <row r="496" spans="1:39" ht="1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</row>
    <row r="497" spans="1:39" ht="1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</row>
    <row r="498" spans="1:39" ht="1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</row>
    <row r="499" spans="1:39" ht="1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</row>
    <row r="500" spans="1:39" ht="1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</row>
    <row r="501" spans="1:39" ht="15" customHeight="1" x14ac:dyDescent="0.1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</row>
    <row r="502" spans="1:39" ht="15" customHeight="1" x14ac:dyDescent="0.1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</row>
    <row r="503" spans="1:39" ht="15" customHeight="1" x14ac:dyDescent="0.1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</row>
  </sheetData>
  <mergeCells count="3">
    <mergeCell ref="B8:E8"/>
    <mergeCell ref="I8:L8"/>
    <mergeCell ref="B67:E6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Series Expense Calcs</vt:lpstr>
      <vt:lpstr>Series 2YIG</vt:lpstr>
      <vt:lpstr>Series A1</vt:lpstr>
      <vt:lpstr>Series Q364</vt:lpstr>
      <vt:lpstr>Series QuarterlyX</vt:lpstr>
      <vt:lpstr>Series Quarterly1</vt:lpstr>
      <vt:lpstr>Series MonthlyIG</vt:lpstr>
      <vt:lpstr>Series Custom1</vt:lpstr>
      <vt:lpstr>Series 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St. Pierre</dc:creator>
  <cp:lastModifiedBy>E98385155</cp:lastModifiedBy>
  <dcterms:created xsi:type="dcterms:W3CDTF">2017-06-08T22:56:09Z</dcterms:created>
  <dcterms:modified xsi:type="dcterms:W3CDTF">2022-10-10T13:28:12Z</dcterms:modified>
</cp:coreProperties>
</file>