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4.15.22\"/>
    </mc:Choice>
  </mc:AlternateContent>
  <xr:revisionPtr revIDLastSave="0" documentId="13_ncr:1_{81FE3894-99DA-4822-BDDA-82F5E4D656EC}" xr6:coauthVersionLast="47" xr6:coauthVersionMax="47" xr10:uidLastSave="{00000000-0000-0000-0000-000000000000}"/>
  <bookViews>
    <workbookView xWindow="32811" yWindow="77" windowWidth="33120" windowHeight="18120" xr2:uid="{00000000-000D-0000-FFFF-FFFF00000000}"/>
  </bookViews>
  <sheets>
    <sheet name="Series Expense Calcs" sheetId="6" r:id="rId1"/>
    <sheet name="Series S1" sheetId="18" r:id="rId2"/>
    <sheet name="Series Q364" sheetId="17" r:id="rId3"/>
    <sheet name="Series QuarterlyX" sheetId="16" r:id="rId4"/>
    <sheet name="Series Quarterly1" sheetId="15" r:id="rId5"/>
    <sheet name="Series MonthlyIG" sheetId="14" r:id="rId6"/>
    <sheet name="Series Custom1" sheetId="13" r:id="rId7"/>
    <sheet name="Series Monthly" sheetId="12" r:id="rId8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6" l="1"/>
  <c r="Q53" i="6"/>
  <c r="O53" i="6"/>
  <c r="N53" i="6"/>
  <c r="R52" i="6"/>
  <c r="Q52" i="6"/>
  <c r="P52" i="6"/>
  <c r="O52" i="6"/>
  <c r="N52" i="6"/>
  <c r="M52" i="6"/>
  <c r="R51" i="6"/>
  <c r="Q51" i="6"/>
  <c r="P51" i="6"/>
  <c r="O51" i="6"/>
  <c r="N51" i="6"/>
  <c r="M51" i="6"/>
  <c r="R50" i="6"/>
  <c r="Q50" i="6"/>
  <c r="P50" i="6"/>
  <c r="O50" i="6"/>
  <c r="N50" i="6"/>
  <c r="M50" i="6"/>
  <c r="R49" i="6"/>
  <c r="Q49" i="6"/>
  <c r="P49" i="6"/>
  <c r="O49" i="6"/>
  <c r="N49" i="6"/>
  <c r="M49" i="6"/>
  <c r="R48" i="6"/>
  <c r="Q48" i="6"/>
  <c r="P48" i="6"/>
  <c r="O48" i="6"/>
  <c r="N48" i="6"/>
  <c r="M48" i="6"/>
  <c r="R47" i="6"/>
  <c r="Q47" i="6"/>
  <c r="P47" i="6"/>
  <c r="O47" i="6"/>
  <c r="N47" i="6"/>
  <c r="M47" i="6"/>
  <c r="R46" i="6"/>
  <c r="Q46" i="6"/>
  <c r="P46" i="6"/>
  <c r="O46" i="6"/>
  <c r="N46" i="6"/>
  <c r="M46" i="6"/>
  <c r="V10" i="18"/>
  <c r="X10" i="18"/>
  <c r="T10" i="17"/>
  <c r="T10" i="18"/>
  <c r="U10" i="18"/>
  <c r="S10" i="18"/>
  <c r="R10" i="18"/>
  <c r="X10" i="17"/>
  <c r="V10" i="17"/>
  <c r="U10" i="17"/>
  <c r="S10" i="17"/>
  <c r="R10" i="17"/>
  <c r="X10" i="16"/>
  <c r="U10" i="16"/>
  <c r="V10" i="16"/>
  <c r="T10" i="16"/>
  <c r="S10" i="16"/>
  <c r="R10" i="16"/>
  <c r="X10" i="15"/>
  <c r="V10" i="15"/>
  <c r="U10" i="15"/>
  <c r="T10" i="15"/>
  <c r="S10" i="15"/>
  <c r="R10" i="15"/>
  <c r="R10" i="14"/>
  <c r="X10" i="14"/>
  <c r="V10" i="14"/>
  <c r="U10" i="14"/>
  <c r="T10" i="14"/>
  <c r="S10" i="14"/>
  <c r="R10" i="13"/>
  <c r="X10" i="13"/>
  <c r="V10" i="13"/>
  <c r="U10" i="13"/>
  <c r="T10" i="13"/>
  <c r="S10" i="13"/>
  <c r="U10" i="12"/>
  <c r="S10" i="12"/>
  <c r="L52" i="6" l="1"/>
  <c r="L51" i="6"/>
  <c r="L50" i="6"/>
  <c r="L49" i="6"/>
  <c r="L48" i="6"/>
  <c r="L47" i="6"/>
  <c r="X10" i="12"/>
  <c r="T10" i="12"/>
  <c r="AB34" i="6" l="1"/>
  <c r="AB33" i="6"/>
  <c r="AB32" i="6"/>
  <c r="AB31" i="6"/>
  <c r="AB27" i="6"/>
  <c r="AB18" i="6"/>
  <c r="AB26" i="6"/>
  <c r="AB17" i="6"/>
  <c r="AB25" i="6"/>
  <c r="AB24" i="6"/>
  <c r="AB23" i="6"/>
  <c r="AB22" i="6"/>
  <c r="AB13" i="6"/>
  <c r="AB21" i="6"/>
  <c r="E72" i="18"/>
  <c r="A72" i="18"/>
  <c r="A62" i="18"/>
  <c r="E61" i="18"/>
  <c r="E60" i="18"/>
  <c r="E59" i="18"/>
  <c r="AB16" i="6" s="1"/>
  <c r="E58" i="18"/>
  <c r="AB15" i="6" s="1"/>
  <c r="E57" i="18"/>
  <c r="AB14" i="6" s="1"/>
  <c r="E56" i="18"/>
  <c r="E55" i="18"/>
  <c r="AB12" i="6" s="1"/>
  <c r="A54" i="18"/>
  <c r="E47" i="18"/>
  <c r="C46" i="18"/>
  <c r="C45" i="18"/>
  <c r="C44" i="18"/>
  <c r="C43" i="18"/>
  <c r="E39" i="18"/>
  <c r="E49" i="18" s="1"/>
  <c r="A38" i="18"/>
  <c r="A37" i="18"/>
  <c r="A36" i="18"/>
  <c r="A35" i="18"/>
  <c r="E62" i="18" l="1"/>
  <c r="E77" i="18" s="1"/>
  <c r="E79" i="18" s="1"/>
  <c r="H4" i="18" s="1"/>
  <c r="AB8" i="6" l="1"/>
  <c r="H5" i="18"/>
  <c r="AA34" i="6"/>
  <c r="AA33" i="6"/>
  <c r="AA32" i="6"/>
  <c r="AA31" i="6"/>
  <c r="AA27" i="6"/>
  <c r="AA18" i="6"/>
  <c r="AA26" i="6"/>
  <c r="AA17" i="6"/>
  <c r="AA25" i="6"/>
  <c r="AA24" i="6"/>
  <c r="AA23" i="6"/>
  <c r="AA22" i="6"/>
  <c r="AA13" i="6"/>
  <c r="AA21" i="6"/>
  <c r="E63" i="17"/>
  <c r="A63" i="17"/>
  <c r="A53" i="17"/>
  <c r="E52" i="17"/>
  <c r="E51" i="17"/>
  <c r="E50" i="17"/>
  <c r="AA16" i="6" s="1"/>
  <c r="E49" i="17"/>
  <c r="AA15" i="6" s="1"/>
  <c r="E48" i="17"/>
  <c r="AA14" i="6" s="1"/>
  <c r="E47" i="17"/>
  <c r="E46" i="17"/>
  <c r="AA12" i="6" s="1"/>
  <c r="A45" i="17"/>
  <c r="E38" i="17"/>
  <c r="C37" i="17"/>
  <c r="C36" i="17"/>
  <c r="C35" i="17"/>
  <c r="C34" i="17"/>
  <c r="E30" i="17"/>
  <c r="E40" i="17" s="1"/>
  <c r="A29" i="17"/>
  <c r="A28" i="17"/>
  <c r="A27" i="17"/>
  <c r="A26" i="17"/>
  <c r="E53" i="17" l="1"/>
  <c r="E68" i="17" s="1"/>
  <c r="E70" i="17" s="1"/>
  <c r="H4" i="17" s="1"/>
  <c r="AA8" i="6" l="1"/>
  <c r="H5" i="17"/>
  <c r="Z34" i="6"/>
  <c r="Z33" i="6"/>
  <c r="Z32" i="6"/>
  <c r="Z31" i="6"/>
  <c r="Z27" i="6"/>
  <c r="Z18" i="6"/>
  <c r="Z26" i="6"/>
  <c r="Z17" i="6"/>
  <c r="Z25" i="6"/>
  <c r="Z24" i="6"/>
  <c r="Z23" i="6"/>
  <c r="Z22" i="6"/>
  <c r="Z13" i="6"/>
  <c r="Z21" i="6"/>
  <c r="E79" i="16"/>
  <c r="A79" i="16"/>
  <c r="A69" i="16"/>
  <c r="E68" i="16"/>
  <c r="E67" i="16"/>
  <c r="E66" i="16"/>
  <c r="Z16" i="6" s="1"/>
  <c r="E65" i="16"/>
  <c r="Z15" i="6" s="1"/>
  <c r="E64" i="16"/>
  <c r="Z14" i="6" s="1"/>
  <c r="E63" i="16"/>
  <c r="E62" i="16"/>
  <c r="Z12" i="6" s="1"/>
  <c r="A61" i="16"/>
  <c r="E54" i="16"/>
  <c r="C53" i="16"/>
  <c r="C52" i="16"/>
  <c r="C51" i="16"/>
  <c r="C50" i="16"/>
  <c r="E46" i="16"/>
  <c r="E56" i="16" s="1"/>
  <c r="A45" i="16"/>
  <c r="A44" i="16"/>
  <c r="A43" i="16"/>
  <c r="A42" i="16"/>
  <c r="E69" i="16" l="1"/>
  <c r="E84" i="16" s="1"/>
  <c r="E86" i="16" s="1"/>
  <c r="H4" i="16" s="1"/>
  <c r="H5" i="16" l="1"/>
  <c r="Z8" i="6"/>
  <c r="Y34" i="6"/>
  <c r="Y33" i="6"/>
  <c r="Y32" i="6"/>
  <c r="Y31" i="6"/>
  <c r="Y27" i="6"/>
  <c r="Y18" i="6"/>
  <c r="Y26" i="6"/>
  <c r="Y17" i="6"/>
  <c r="Y25" i="6"/>
  <c r="Y24" i="6"/>
  <c r="Y23" i="6"/>
  <c r="Y22" i="6"/>
  <c r="Y13" i="6"/>
  <c r="Y21" i="6"/>
  <c r="E75" i="15"/>
  <c r="A75" i="15"/>
  <c r="A65" i="15"/>
  <c r="E64" i="15"/>
  <c r="E63" i="15"/>
  <c r="E62" i="15"/>
  <c r="Y16" i="6" s="1"/>
  <c r="E61" i="15"/>
  <c r="Y15" i="6" s="1"/>
  <c r="E60" i="15"/>
  <c r="Y14" i="6" s="1"/>
  <c r="E59" i="15"/>
  <c r="E58" i="15"/>
  <c r="Y12" i="6" s="1"/>
  <c r="A57" i="15"/>
  <c r="E50" i="15"/>
  <c r="C49" i="15"/>
  <c r="C48" i="15"/>
  <c r="C47" i="15"/>
  <c r="C46" i="15"/>
  <c r="E42" i="15"/>
  <c r="E52" i="15" s="1"/>
  <c r="A41" i="15"/>
  <c r="A40" i="15"/>
  <c r="A39" i="15"/>
  <c r="A38" i="15"/>
  <c r="E65" i="15" l="1"/>
  <c r="E80" i="15" s="1"/>
  <c r="E82" i="15" s="1"/>
  <c r="H4" i="15" s="1"/>
  <c r="Y8" i="6" l="1"/>
  <c r="H5" i="15"/>
  <c r="X34" i="6"/>
  <c r="X33" i="6"/>
  <c r="X32" i="6"/>
  <c r="X31" i="6"/>
  <c r="X27" i="6"/>
  <c r="X18" i="6"/>
  <c r="X26" i="6"/>
  <c r="X17" i="6"/>
  <c r="X25" i="6"/>
  <c r="X24" i="6"/>
  <c r="X23" i="6"/>
  <c r="X22" i="6"/>
  <c r="X13" i="6"/>
  <c r="X21" i="6"/>
  <c r="E93" i="14"/>
  <c r="A93" i="14"/>
  <c r="E83" i="14"/>
  <c r="E98" i="14" s="1"/>
  <c r="A83" i="14"/>
  <c r="E82" i="14"/>
  <c r="E81" i="14"/>
  <c r="E80" i="14"/>
  <c r="X16" i="6" s="1"/>
  <c r="E79" i="14"/>
  <c r="X15" i="6" s="1"/>
  <c r="E78" i="14"/>
  <c r="X14" i="6" s="1"/>
  <c r="E77" i="14"/>
  <c r="E76" i="14"/>
  <c r="X12" i="6" s="1"/>
  <c r="A75" i="14"/>
  <c r="E68" i="14"/>
  <c r="C67" i="14"/>
  <c r="C66" i="14"/>
  <c r="C65" i="14"/>
  <c r="C64" i="14"/>
  <c r="E60" i="14"/>
  <c r="E70" i="14" s="1"/>
  <c r="E100" i="14" s="1"/>
  <c r="H4" i="14" s="1"/>
  <c r="A59" i="14"/>
  <c r="A58" i="14"/>
  <c r="A57" i="14"/>
  <c r="A56" i="14"/>
  <c r="X8" i="6" l="1"/>
  <c r="H5" i="14"/>
  <c r="W34" i="6" l="1"/>
  <c r="W33" i="6"/>
  <c r="W32" i="6"/>
  <c r="W31" i="6"/>
  <c r="W27" i="6"/>
  <c r="W18" i="6"/>
  <c r="W26" i="6"/>
  <c r="W17" i="6"/>
  <c r="W25" i="6"/>
  <c r="W24" i="6"/>
  <c r="W23" i="6"/>
  <c r="W22" i="6"/>
  <c r="W21" i="6"/>
  <c r="E93" i="13"/>
  <c r="A93" i="13"/>
  <c r="A83" i="13"/>
  <c r="E82" i="13"/>
  <c r="E81" i="13"/>
  <c r="E80" i="13"/>
  <c r="W16" i="6" s="1"/>
  <c r="E79" i="13"/>
  <c r="W15" i="6" s="1"/>
  <c r="E78" i="13"/>
  <c r="W14" i="6" s="1"/>
  <c r="E77" i="13"/>
  <c r="W13" i="6" s="1"/>
  <c r="E76" i="13"/>
  <c r="W12" i="6" s="1"/>
  <c r="A75" i="13"/>
  <c r="E68" i="13"/>
  <c r="C67" i="13"/>
  <c r="C66" i="13"/>
  <c r="C65" i="13"/>
  <c r="C64" i="13"/>
  <c r="E60" i="13"/>
  <c r="E70" i="13" s="1"/>
  <c r="A59" i="13"/>
  <c r="A58" i="13"/>
  <c r="A57" i="13"/>
  <c r="A56" i="13"/>
  <c r="E83" i="13" l="1"/>
  <c r="E98" i="13" s="1"/>
  <c r="E100" i="13" s="1"/>
  <c r="H4" i="13" s="1"/>
  <c r="W8" i="6" l="1"/>
  <c r="H5" i="13"/>
  <c r="V34" i="6"/>
  <c r="V33" i="6"/>
  <c r="V32" i="6"/>
  <c r="V31" i="6"/>
  <c r="V27" i="6"/>
  <c r="V18" i="6"/>
  <c r="V26" i="6"/>
  <c r="V17" i="6"/>
  <c r="V25" i="6"/>
  <c r="V24" i="6"/>
  <c r="V23" i="6"/>
  <c r="V22" i="6"/>
  <c r="V13" i="6"/>
  <c r="V21" i="6"/>
  <c r="E93" i="12"/>
  <c r="A93" i="12"/>
  <c r="A83" i="12"/>
  <c r="E82" i="12"/>
  <c r="E81" i="12"/>
  <c r="E80" i="12"/>
  <c r="V16" i="6" s="1"/>
  <c r="E79" i="12"/>
  <c r="V15" i="6" s="1"/>
  <c r="E78" i="12"/>
  <c r="V14" i="6" s="1"/>
  <c r="E77" i="12"/>
  <c r="E76" i="12"/>
  <c r="V12" i="6" s="1"/>
  <c r="A75" i="12"/>
  <c r="E68" i="12"/>
  <c r="C67" i="12"/>
  <c r="C66" i="12"/>
  <c r="C65" i="12"/>
  <c r="C64" i="12"/>
  <c r="E60" i="12"/>
  <c r="A59" i="12"/>
  <c r="A58" i="12"/>
  <c r="A57" i="12"/>
  <c r="A56" i="12"/>
  <c r="E83" i="12" l="1"/>
  <c r="E70" i="12"/>
  <c r="E98" i="12" l="1"/>
  <c r="E100" i="12" s="1"/>
  <c r="H4" i="12" s="1"/>
  <c r="V10" i="12"/>
  <c r="T22" i="6"/>
  <c r="T13" i="6"/>
  <c r="T14" i="6"/>
  <c r="T15" i="6"/>
  <c r="T16" i="6"/>
  <c r="T17" i="6"/>
  <c r="T18" i="6"/>
  <c r="T21" i="6"/>
  <c r="T23" i="6"/>
  <c r="T24" i="6"/>
  <c r="T25" i="6"/>
  <c r="T26" i="6"/>
  <c r="T27" i="6"/>
  <c r="T31" i="6"/>
  <c r="T32" i="6"/>
  <c r="T33" i="6"/>
  <c r="T34" i="6"/>
  <c r="T12" i="6"/>
  <c r="C10" i="6"/>
  <c r="E25" i="6"/>
  <c r="R10" i="12" l="1"/>
  <c r="L46" i="6" s="1"/>
  <c r="V8" i="6"/>
  <c r="S8" i="6" s="1"/>
  <c r="S9" i="6" s="1"/>
  <c r="H5" i="12"/>
  <c r="D10" i="6"/>
  <c r="E10" i="6" s="1"/>
  <c r="P42" i="6"/>
  <c r="P53" i="6" s="1"/>
  <c r="E13" i="6"/>
  <c r="M42" i="6" s="1"/>
  <c r="M53" i="6" s="1"/>
  <c r="E11" i="6"/>
  <c r="E28" i="6"/>
  <c r="E30" i="6" l="1"/>
  <c r="L42" i="6" s="1"/>
  <c r="L5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74" authorId="0" shapeId="0" xr:uid="{AB5CC316-7483-45EA-922B-4E11DC166091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65" authorId="0" shapeId="0" xr:uid="{58A79B42-EF76-49EF-AF38-5703760FB0E2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81" authorId="0" shapeId="0" xr:uid="{AFBA775C-CFC1-4EFA-92EA-2AECAA122BD3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77" authorId="0" shapeId="0" xr:uid="{68299E73-7CC3-486F-90A1-ACE16BC9B9F6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5" authorId="0" shapeId="0" xr:uid="{B2BC77EC-E796-4CCC-8F7D-F6DA419F18F7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5" authorId="0" shapeId="0" xr:uid="{03EC2B71-B2D8-4357-9027-6BD60AA4AC87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95" authorId="0" shapeId="0" xr:uid="{B86EC0E7-8465-4A53-A347-404A0EA8E43B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<sst xmlns="http://schemas.openxmlformats.org/spreadsheetml/2006/main" count="782" uniqueCount="320">
  <si>
    <t>ASSETS</t>
  </si>
  <si>
    <t>Description</t>
  </si>
  <si>
    <t>Start Date</t>
  </si>
  <si>
    <t>End Date</t>
  </si>
  <si>
    <t>Invest Amount</t>
  </si>
  <si>
    <t>MAIN ACCOUNTS</t>
  </si>
  <si>
    <t>LIABILITIES</t>
  </si>
  <si>
    <t>Admin</t>
  </si>
  <si>
    <t>Audit and Tax</t>
  </si>
  <si>
    <t>Custody</t>
  </si>
  <si>
    <t>Org Cost Amort</t>
  </si>
  <si>
    <t>Mgmt Fee</t>
  </si>
  <si>
    <t>Amount</t>
  </si>
  <si>
    <t>Total ASSETs Expense Accts</t>
  </si>
  <si>
    <t>NAV Date</t>
  </si>
  <si>
    <t>NAV Date Nav</t>
  </si>
  <si>
    <t>Lucid NAV Calculator</t>
  </si>
  <si>
    <t>DGCXX Equity - Expenses</t>
  </si>
  <si>
    <t>Prev Mgmt Fee Exp Acc'd but unpaid</t>
  </si>
  <si>
    <t>Prev Org Cost Amort Acc'd but unpaid</t>
  </si>
  <si>
    <t>Prev Additional Admin Acc'd but unpaid</t>
  </si>
  <si>
    <t xml:space="preserve">Total SERIES Expense LIABILITIES </t>
  </si>
  <si>
    <t>TOTAL SERIES Expense NAV</t>
  </si>
  <si>
    <t>TOTAL SERIES Expense Assets</t>
  </si>
  <si>
    <t>Total</t>
  </si>
  <si>
    <t>NAV Check</t>
  </si>
  <si>
    <t>Components</t>
  </si>
  <si>
    <t>Diff</t>
  </si>
  <si>
    <t>Exp Accrual checks</t>
  </si>
  <si>
    <t>MMF Accrual checks</t>
  </si>
  <si>
    <t>DVD unpaid Main</t>
  </si>
  <si>
    <t>DVD unpaid Expns</t>
  </si>
  <si>
    <t>DVD unpaid Mgmt</t>
  </si>
  <si>
    <t>DVD unpaid Mrgn</t>
  </si>
  <si>
    <t>Expense Daily Accrual</t>
  </si>
  <si>
    <t>`</t>
  </si>
  <si>
    <t>Mgmt Fee Waiver</t>
  </si>
  <si>
    <t>Master Fund Series Expenses</t>
  </si>
  <si>
    <t>Prev Admin Acc'd but unpaid</t>
  </si>
  <si>
    <t>Prev Custody Acc'd but unpaid</t>
  </si>
  <si>
    <t>Prev Audit and Tax Acc'd but unpaid</t>
  </si>
  <si>
    <t>TOTAL LIABILITIES Accrued since 3/31</t>
  </si>
  <si>
    <t>Additional Admin</t>
  </si>
  <si>
    <t>Prime Fund Series Monthly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</si>
  <si>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</si>
  <si>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</si>
  <si>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</si>
  <si>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</si>
  <si>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</si>
  <si>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</si>
  <si>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</si>
  <si>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</si>
  <si>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Prime Monthly 66744</t>
  </si>
  <si>
    <t>Prime Monthly 67501</t>
  </si>
  <si>
    <t>Prime Monthly 67991</t>
  </si>
  <si>
    <t>Prime Monthly 67368</t>
  </si>
  <si>
    <t>Prime Monthly 67404</t>
  </si>
  <si>
    <t>Prime Monthly 66982</t>
  </si>
  <si>
    <t>Prime Monthly 67326</t>
  </si>
  <si>
    <t>Prime Monthly 67112</t>
  </si>
  <si>
    <t>Prime Monthly 67473</t>
  </si>
  <si>
    <t>Prime Monthly 67882</t>
  </si>
  <si>
    <t>Prime Monthly 67220</t>
  </si>
  <si>
    <t>Prime Monthly 66913</t>
  </si>
  <si>
    <t>Prime Monthly 68156</t>
  </si>
  <si>
    <t>Prime Monthly 67526</t>
  </si>
  <si>
    <t>Prime Monthly 67049</t>
  </si>
  <si>
    <t>Prime Monthly 67494</t>
  </si>
  <si>
    <t>Prime Monthly 67686</t>
  </si>
  <si>
    <t>Prime Monthly 67467</t>
  </si>
  <si>
    <t>Prime Monthly 67151</t>
  </si>
  <si>
    <t>Prime Monthly 67425</t>
  </si>
  <si>
    <t>Prime Monthly 67181</t>
  </si>
  <si>
    <t>Prime Monthly 66991</t>
  </si>
  <si>
    <t>Prime Monthly 66994</t>
  </si>
  <si>
    <t>Prime Monthly 67380</t>
  </si>
  <si>
    <t>Prime Monthly 66485</t>
  </si>
  <si>
    <t>Prime Monthly 68237</t>
  </si>
  <si>
    <t>Prime Monthly 67085</t>
  </si>
  <si>
    <t>Prime Monthly 66783</t>
  </si>
  <si>
    <t>Prime Monthly 66768</t>
  </si>
  <si>
    <t>Prime Monthly 67082</t>
  </si>
  <si>
    <t>Prime Monthly 66952</t>
  </si>
  <si>
    <t>Prime Monthly 67211</t>
  </si>
  <si>
    <t>Prime Monthly 67226</t>
  </si>
  <si>
    <t>Prime Monthly 67055</t>
  </si>
  <si>
    <t>Prime Monthly 67217</t>
  </si>
  <si>
    <t>Prime Monthly 67070</t>
  </si>
  <si>
    <t>Prime Monthly 67232</t>
  </si>
  <si>
    <t>Prime Monthly 68200</t>
  </si>
  <si>
    <t>Prime Monthly 67638</t>
  </si>
  <si>
    <t>Prime Monthly 66720</t>
  </si>
  <si>
    <t>Prime Monthly 67829</t>
  </si>
  <si>
    <t>Prime Monthly 67744</t>
  </si>
  <si>
    <t>OPEN</t>
  </si>
  <si>
    <t>Prime Monthly 68234</t>
  </si>
  <si>
    <t>CASH</t>
  </si>
  <si>
    <t>DGCXX</t>
  </si>
  <si>
    <t>Main Account</t>
  </si>
  <si>
    <t>Expense Account</t>
  </si>
  <si>
    <t>Margin account</t>
  </si>
  <si>
    <t>Mgmt Account</t>
  </si>
  <si>
    <t>Total ASSETs Main Account</t>
  </si>
  <si>
    <t>OTHER ACCOUNTS</t>
  </si>
  <si>
    <t>Final CF</t>
  </si>
  <si>
    <t>DGCXX Equity - MMF Expns</t>
  </si>
  <si>
    <t xml:space="preserve">DGCXX Equity - MMF Mgmt </t>
  </si>
  <si>
    <t>CASH - owed by counterparties</t>
  </si>
  <si>
    <t>DGCXX Equity - Margin Account</t>
  </si>
  <si>
    <t>TOTAL SERIES ASSETS</t>
  </si>
  <si>
    <t>Daily Accruals</t>
  </si>
  <si>
    <t>Previously Accrued Expenses</t>
  </si>
  <si>
    <t>Total to End Date</t>
  </si>
  <si>
    <t>Reserve for amounts owed Counterparties</t>
  </si>
  <si>
    <t>Other Reserves</t>
  </si>
  <si>
    <t>TOTAL LIABILITIES</t>
  </si>
  <si>
    <t>TOTAL NAV</t>
  </si>
  <si>
    <t>Series Monthly</t>
  </si>
  <si>
    <t>Prime Fund Series Custom1</t>
  </si>
  <si>
    <t>Prime Custom1 66751</t>
  </si>
  <si>
    <t>Prime Custom1 67502</t>
  </si>
  <si>
    <t>Prime Custom1 67992</t>
  </si>
  <si>
    <t>Prime Custom1 67354</t>
  </si>
  <si>
    <t>Prime Custom1 67405</t>
  </si>
  <si>
    <t>Prime Custom1 66983</t>
  </si>
  <si>
    <t>Prime Custom1 67327</t>
  </si>
  <si>
    <t>Prime Custom1 66693</t>
  </si>
  <si>
    <t>Prime Custom1 67474</t>
  </si>
  <si>
    <t>Prime Custom1 67883</t>
  </si>
  <si>
    <t>Prime Custom1 67170</t>
  </si>
  <si>
    <t>Prime Custom1 67215</t>
  </si>
  <si>
    <t>Prime Custom1 66696</t>
  </si>
  <si>
    <t>Prime Custom1 67546</t>
  </si>
  <si>
    <t>Prime Custom1 67050</t>
  </si>
  <si>
    <t>Prime Custom1 67495</t>
  </si>
  <si>
    <t>Prime Custom1 67687</t>
  </si>
  <si>
    <t>Prime Custom1 67468</t>
  </si>
  <si>
    <t>Prime Custom1 67152</t>
  </si>
  <si>
    <t>Prime Custom1 67426</t>
  </si>
  <si>
    <t>Prime Custom1 67182</t>
  </si>
  <si>
    <t>Prime Custom1 66992</t>
  </si>
  <si>
    <t>Prime Custom1 66995</t>
  </si>
  <si>
    <t>Prime Custom1 67381</t>
  </si>
  <si>
    <t>Prime Custom1 66500</t>
  </si>
  <si>
    <t>Prime Custom1 68238</t>
  </si>
  <si>
    <t>Prime Custom1 67086</t>
  </si>
  <si>
    <t>Prime Custom1 66784</t>
  </si>
  <si>
    <t>Prime Custom1 66814</t>
  </si>
  <si>
    <t>Prime Custom1 67083</t>
  </si>
  <si>
    <t>Prime Custom1 66953</t>
  </si>
  <si>
    <t>Prime Custom1 67212</t>
  </si>
  <si>
    <t>Prime Custom1 67227</t>
  </si>
  <si>
    <t>Prime Custom1 67110</t>
  </si>
  <si>
    <t>Prime Custom1 67218</t>
  </si>
  <si>
    <t>Prime Custom1 67209</t>
  </si>
  <si>
    <t>Prime Custom1 67224</t>
  </si>
  <si>
    <t>Prime Custom1 68201</t>
  </si>
  <si>
    <t>Prime Custom1 67639</t>
  </si>
  <si>
    <t>Prime Custom1 66736</t>
  </si>
  <si>
    <t>Prime Custom1 67830</t>
  </si>
  <si>
    <t>Prime Custom1 67745</t>
  </si>
  <si>
    <t>Prime Custom1 68235</t>
  </si>
  <si>
    <t>Series Custom1</t>
  </si>
  <si>
    <t>Prime Fund Series MonthlyIG</t>
  </si>
  <si>
    <t>Prime MonthlyIG 66746</t>
  </si>
  <si>
    <t>Prime MonthlyIG 67503</t>
  </si>
  <si>
    <t>Prime MonthlyIG 67993</t>
  </si>
  <si>
    <t>Prime MonthlyIG 67355</t>
  </si>
  <si>
    <t>Prime MonthlyIG 67406</t>
  </si>
  <si>
    <t>Prime MonthlyIG 66984</t>
  </si>
  <si>
    <t>Prime MonthlyIG 67328</t>
  </si>
  <si>
    <t>Prime MonthlyIG 66540</t>
  </si>
  <si>
    <t>Prime MonthlyIG 67475</t>
  </si>
  <si>
    <t>Prime MonthlyIG 67884</t>
  </si>
  <si>
    <t>Prime MonthlyIG 67222</t>
  </si>
  <si>
    <t>Prime MonthlyIG 67343</t>
  </si>
  <si>
    <t>Prime MonthlyIG 66697</t>
  </si>
  <si>
    <t>Prime MonthlyIG 67528</t>
  </si>
  <si>
    <t>Prime MonthlyIG 67051</t>
  </si>
  <si>
    <t>Prime MonthlyIG 67496</t>
  </si>
  <si>
    <t>Prime MonthlyIG 67688</t>
  </si>
  <si>
    <t>Prime MonthlyIG 67469</t>
  </si>
  <si>
    <t>Prime MonthlyIG 67153</t>
  </si>
  <si>
    <t>Prime MonthlyIG 67427</t>
  </si>
  <si>
    <t>Prime MonthlyIG 67183</t>
  </si>
  <si>
    <t>Prime MonthlyIG 66993</t>
  </si>
  <si>
    <t>Prime MonthlyIG 66996</t>
  </si>
  <si>
    <t>Prime MonthlyIG 67382</t>
  </si>
  <si>
    <t>Prime MonthlyIG 66487</t>
  </si>
  <si>
    <t>Prime MonthlyIG 68239</t>
  </si>
  <si>
    <t>Prime MonthlyIG 67087</t>
  </si>
  <si>
    <t>Prime MonthlyIG 66785</t>
  </si>
  <si>
    <t>Prime MonthlyIG 66770</t>
  </si>
  <si>
    <t>Prime MonthlyIG 66924</t>
  </si>
  <si>
    <t>Prime MonthlyIG 66954</t>
  </si>
  <si>
    <t>Prime MonthlyIG 67213</t>
  </si>
  <si>
    <t>Prime MonthlyIG 67207</t>
  </si>
  <si>
    <t>Prime MonthlyIG 67607</t>
  </si>
  <si>
    <t>Prime MonthlyIG 67030</t>
  </si>
  <si>
    <t>Prime MonthlyIG 67604</t>
  </si>
  <si>
    <t>Prime MonthlyIG 67075</t>
  </si>
  <si>
    <t>Prime MonthlyIG 68202</t>
  </si>
  <si>
    <t>Prime MonthlyIG 67640</t>
  </si>
  <si>
    <t>Prime MonthlyIG 66681</t>
  </si>
  <si>
    <t>Prime MonthlyIG 67831</t>
  </si>
  <si>
    <t>Prime MonthlyIG 67746</t>
  </si>
  <si>
    <t>Prime MonthlyIG 68236</t>
  </si>
  <si>
    <t>Series MonthlyIG</t>
  </si>
  <si>
    <t>Prime Fund Series Quarterly1</t>
  </si>
  <si>
    <t>Prime Quarterly1 61619</t>
  </si>
  <si>
    <t>Prime Quarterly1 61711</t>
  </si>
  <si>
    <t>Prime Quarterly1 61850</t>
  </si>
  <si>
    <t>Prime Quarterly1 61991</t>
  </si>
  <si>
    <t>Prime Quarterly1 62093</t>
  </si>
  <si>
    <t>Prime Quarterly1 62118</t>
  </si>
  <si>
    <t>Prime Quarterly1 63692</t>
  </si>
  <si>
    <t>Prime Quarterly1 62137</t>
  </si>
  <si>
    <t>Prime Quarterly1 63619</t>
  </si>
  <si>
    <t>Prime Quarterly1 63506</t>
  </si>
  <si>
    <t>Prime Quarterly1 60516</t>
  </si>
  <si>
    <t>Prime Quarterly1 60518</t>
  </si>
  <si>
    <t>Prime Quarterly1 63764</t>
  </si>
  <si>
    <t>Prime Quarterly1 65042</t>
  </si>
  <si>
    <t>Prime Quarterly1 62667</t>
  </si>
  <si>
    <t>Prime Quarterly1 62722</t>
  </si>
  <si>
    <t>Prime Quarterly1 62735</t>
  </si>
  <si>
    <t>Prime Quarterly1 63695</t>
  </si>
  <si>
    <t>Prime Quarterly1 63762</t>
  </si>
  <si>
    <t>Prime Quarterly1 63458</t>
  </si>
  <si>
    <t>Prime Quarterly1 63271</t>
  </si>
  <si>
    <t>Prime Quarterly1 63347</t>
  </si>
  <si>
    <t>Prime Quarterly1 63408</t>
  </si>
  <si>
    <t>Prime Quarterly1 65701</t>
  </si>
  <si>
    <t>Prime Quarterly1 63448</t>
  </si>
  <si>
    <t>Series Quarterly1</t>
  </si>
  <si>
    <t>Prime Fund Series QuarterlyX</t>
  </si>
  <si>
    <t>Prime QuarterlyX 61620</t>
  </si>
  <si>
    <t>Prime QuarterlyX 61712</t>
  </si>
  <si>
    <t>Prime QuarterlyX 67881</t>
  </si>
  <si>
    <t>Prime QuarterlyX 63842</t>
  </si>
  <si>
    <t>Prime QuarterlyX 62109</t>
  </si>
  <si>
    <t>Prime QuarterlyX 62111</t>
  </si>
  <si>
    <t>Prime QuarterlyX 62119</t>
  </si>
  <si>
    <t>Prime QuarterlyX 63694</t>
  </si>
  <si>
    <t>Prime QuarterlyX 63621</t>
  </si>
  <si>
    <t>Prime QuarterlyX 63505</t>
  </si>
  <si>
    <t>Prime QuarterlyX 58072</t>
  </si>
  <si>
    <t>Prime QuarterlyX 58074</t>
  </si>
  <si>
    <t>Prime QuarterlyX 62170</t>
  </si>
  <si>
    <t>Prime QuarterlyX 66677</t>
  </si>
  <si>
    <t>Prime QuarterlyX 62668</t>
  </si>
  <si>
    <t>Prime QuarterlyX 62723</t>
  </si>
  <si>
    <t>Prime QuarterlyX 62727</t>
  </si>
  <si>
    <t>Prime QuarterlyX 62736</t>
  </si>
  <si>
    <t>Prime QuarterlyX 67003</t>
  </si>
  <si>
    <t>Prime QuarterlyX 66698</t>
  </si>
  <si>
    <t>Prime QuarterlyX 66678</t>
  </si>
  <si>
    <t>Prime QuarterlyX 63697</t>
  </si>
  <si>
    <t>Prime QuarterlyX 63152</t>
  </si>
  <si>
    <t>Prime QuarterlyX 65950</t>
  </si>
  <si>
    <t>Prime QuarterlyX 63343</t>
  </si>
  <si>
    <t>Prime QuarterlyX 65951</t>
  </si>
  <si>
    <t>Prime QuarterlyX 67532</t>
  </si>
  <si>
    <t>Prime QuarterlyX 63790</t>
  </si>
  <si>
    <t>Prime QuarterlyX 67702</t>
  </si>
  <si>
    <t>Series QuarterlyX</t>
  </si>
  <si>
    <t>Prime Fund Series Q364</t>
  </si>
  <si>
    <t>Prime Q364 61765</t>
  </si>
  <si>
    <t>Prime Q364 63674</t>
  </si>
  <si>
    <t>Prime Q364 62110</t>
  </si>
  <si>
    <t>Prime Q364 62112</t>
  </si>
  <si>
    <t>Prime Q364 65967</t>
  </si>
  <si>
    <t>Prime Q364 65968</t>
  </si>
  <si>
    <t>Prime Q364 62171</t>
  </si>
  <si>
    <t>Prime Q364 62728</t>
  </si>
  <si>
    <t>Prime Q364 63249</t>
  </si>
  <si>
    <t>Prime Q364 63338</t>
  </si>
  <si>
    <t>Prime Q364 63344</t>
  </si>
  <si>
    <t>Prime Q364 63407</t>
  </si>
  <si>
    <t>Prime Q364 63455</t>
  </si>
  <si>
    <t>Series Q364</t>
  </si>
  <si>
    <t>Prime Fund Series S1</t>
  </si>
  <si>
    <t>Prime S1 61621</t>
  </si>
  <si>
    <t>Prime S1 61714</t>
  </si>
  <si>
    <t>Prime S1 61851</t>
  </si>
  <si>
    <t>Prime S1 63841</t>
  </si>
  <si>
    <t>Prime S1 62094</t>
  </si>
  <si>
    <t>Prime S1 63844</t>
  </si>
  <si>
    <t>Prime S1 62126</t>
  </si>
  <si>
    <t>Prime S1 62138</t>
  </si>
  <si>
    <t>Prime S1 63498</t>
  </si>
  <si>
    <t>Prime S1 63623</t>
  </si>
  <si>
    <t>Prime S1 62669</t>
  </si>
  <si>
    <t>Prime S1 62724</t>
  </si>
  <si>
    <t>Prime S1 62737</t>
  </si>
  <si>
    <t>Prime S1 62863</t>
  </si>
  <si>
    <t>Prime S1 65949</t>
  </si>
  <si>
    <t>Prime S1 63272</t>
  </si>
  <si>
    <t>Prime S1 63348</t>
  </si>
  <si>
    <t>Prime S1 63410</t>
  </si>
  <si>
    <t>Prime S1 65523</t>
  </si>
  <si>
    <t>Prime S1 63450</t>
  </si>
  <si>
    <t>IBKR U9042633</t>
  </si>
  <si>
    <t>Series S1</t>
  </si>
  <si>
    <t>Form PF Stuff</t>
  </si>
  <si>
    <t>NAV</t>
  </si>
  <si>
    <t>TBILLS</t>
  </si>
  <si>
    <t>Margin Posted</t>
  </si>
  <si>
    <t>Prime M</t>
  </si>
  <si>
    <t>Prime C1</t>
  </si>
  <si>
    <t>Prime Q1</t>
  </si>
  <si>
    <t>Prime MIG</t>
  </si>
  <si>
    <t>Prime Q364</t>
  </si>
  <si>
    <t>Prime QX</t>
  </si>
  <si>
    <t>Prime EXP</t>
  </si>
  <si>
    <t>Prime S1</t>
  </si>
  <si>
    <t xml:space="preserve">Owned mmfs </t>
  </si>
  <si>
    <t>Margin Held (mmfs)</t>
  </si>
  <si>
    <t>Cash Held</t>
  </si>
  <si>
    <t>Expenses accrued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</si>
</sst>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0.000%"/>
    <numFmt numFmtId="167" formatCode="0.00000%"/>
    <numFmt numFmtId="168" formatCode="_(* #,##0_);_(* \(#,##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color indexed="8"/>
      <name val="MS Sans Serif"/>
    </font>
    <font>
      <b/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8"/>
      <color rgb="FFFF0000"/>
      <name val="MS Sans Serif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"/>
      <name val="Arial"/>
      <family val="2"/>
    </font>
    <font>
      <b/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2" fillId="0" borderId="0" xfId="0" applyFont="1"/>
    <xf numFmtId="0" fontId="2" fillId="2" borderId="0" xfId="0" applyFont="1" applyFill="1" applyBorder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15" fontId="0" fillId="2" borderId="0" xfId="0" quotePrefix="1" applyNumberFormat="1" applyFill="1"/>
    <xf numFmtId="0" fontId="6" fillId="2" borderId="0" xfId="0" applyFont="1" applyFill="1"/>
    <xf numFmtId="15" fontId="1" fillId="2" borderId="0" xfId="0" applyNumberFormat="1" applyFont="1" applyFill="1"/>
    <xf numFmtId="43" fontId="1" fillId="2" borderId="0" xfId="1" applyFont="1" applyFill="1"/>
    <xf numFmtId="0" fontId="3" fillId="0" borderId="0" xfId="0" applyFont="1" applyBorder="1" applyAlignment="1">
      <alignment horizontal="center"/>
    </xf>
    <xf numFmtId="0" fontId="1" fillId="2" borderId="4" xfId="0" applyFont="1" applyFill="1" applyBorder="1"/>
    <xf numFmtId="43" fontId="6" fillId="2" borderId="0" xfId="1" applyFont="1" applyFill="1"/>
    <xf numFmtId="0" fontId="1" fillId="2" borderId="4" xfId="0" applyFont="1" applyFill="1" applyBorder="1" applyAlignment="1">
      <alignment horizontal="center"/>
    </xf>
    <xf numFmtId="0" fontId="6" fillId="2" borderId="5" xfId="0" applyFont="1" applyFill="1" applyBorder="1"/>
    <xf numFmtId="43" fontId="6" fillId="2" borderId="9" xfId="1" applyFont="1" applyFill="1" applyBorder="1"/>
    <xf numFmtId="0" fontId="1" fillId="2" borderId="0" xfId="0" applyFont="1" applyFill="1" applyBorder="1" applyAlignment="1">
      <alignment horizontal="center"/>
    </xf>
    <xf numFmtId="43" fontId="1" fillId="2" borderId="0" xfId="1" applyFont="1" applyFill="1" applyBorder="1"/>
    <xf numFmtId="43" fontId="6" fillId="2" borderId="0" xfId="1" applyFont="1" applyFill="1" applyBorder="1"/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/>
    <xf numFmtId="164" fontId="1" fillId="2" borderId="0" xfId="1" applyNumberFormat="1" applyFont="1" applyFill="1"/>
    <xf numFmtId="8" fontId="1" fillId="2" borderId="0" xfId="0" applyNumberFormat="1" applyFont="1" applyFill="1"/>
    <xf numFmtId="0" fontId="6" fillId="2" borderId="1" xfId="0" applyFont="1" applyFill="1" applyBorder="1"/>
    <xf numFmtId="43" fontId="6" fillId="2" borderId="1" xfId="1" applyFont="1" applyFill="1" applyBorder="1"/>
    <xf numFmtId="43" fontId="1" fillId="2" borderId="1" xfId="1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43" fontId="2" fillId="2" borderId="0" xfId="0" applyNumberFormat="1" applyFont="1" applyFill="1" applyBorder="1"/>
    <xf numFmtId="43" fontId="6" fillId="2" borderId="5" xfId="1" applyFont="1" applyFill="1" applyBorder="1"/>
    <xf numFmtId="8" fontId="1" fillId="2" borderId="0" xfId="0" applyNumberFormat="1" applyFont="1" applyFill="1" applyBorder="1"/>
    <xf numFmtId="0" fontId="6" fillId="2" borderId="0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43" fontId="1" fillId="2" borderId="0" xfId="4" applyFill="1"/>
    <xf numFmtId="0" fontId="6" fillId="2" borderId="4" xfId="0" applyFont="1" applyFill="1" applyBorder="1"/>
    <xf numFmtId="43" fontId="2" fillId="2" borderId="0" xfId="0" applyNumberFormat="1" applyFont="1" applyFill="1"/>
    <xf numFmtId="43" fontId="2" fillId="2" borderId="0" xfId="1" applyFont="1" applyFill="1" applyBorder="1"/>
    <xf numFmtId="0" fontId="2" fillId="2" borderId="0" xfId="0" applyFont="1" applyFill="1"/>
    <xf numFmtId="0" fontId="2" fillId="3" borderId="3" xfId="0" applyFont="1" applyFill="1" applyBorder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43" fontId="1" fillId="3" borderId="0" xfId="4" applyFill="1"/>
    <xf numFmtId="0" fontId="0" fillId="3" borderId="11" xfId="0" applyFill="1" applyBorder="1"/>
    <xf numFmtId="0" fontId="0" fillId="3" borderId="12" xfId="0" applyFill="1" applyBorder="1"/>
    <xf numFmtId="0" fontId="1" fillId="3" borderId="0" xfId="0" applyFont="1" applyFill="1" applyBorder="1"/>
    <xf numFmtId="43" fontId="1" fillId="3" borderId="0" xfId="4" applyFill="1" applyBorder="1"/>
    <xf numFmtId="0" fontId="2" fillId="3" borderId="0" xfId="0" applyFont="1" applyFill="1" applyBorder="1"/>
    <xf numFmtId="43" fontId="1" fillId="3" borderId="4" xfId="4" applyFill="1" applyBorder="1"/>
    <xf numFmtId="0" fontId="1" fillId="3" borderId="0" xfId="0" applyFont="1" applyFill="1" applyBorder="1" applyAlignment="1">
      <alignment horizontal="center"/>
    </xf>
    <xf numFmtId="43" fontId="1" fillId="3" borderId="0" xfId="1" applyFont="1" applyFill="1" applyBorder="1"/>
    <xf numFmtId="43" fontId="1" fillId="3" borderId="0" xfId="0" applyNumberFormat="1" applyFont="1" applyFill="1" applyBorder="1"/>
    <xf numFmtId="0" fontId="2" fillId="3" borderId="13" xfId="0" applyFont="1" applyFill="1" applyBorder="1"/>
    <xf numFmtId="0" fontId="2" fillId="3" borderId="4" xfId="0" applyFont="1" applyFill="1" applyBorder="1"/>
    <xf numFmtId="0" fontId="8" fillId="0" borderId="0" xfId="3" applyFont="1" applyFill="1" applyBorder="1"/>
    <xf numFmtId="0" fontId="9" fillId="0" borderId="0" xfId="3" applyFont="1" applyFill="1" applyBorder="1"/>
    <xf numFmtId="0" fontId="1" fillId="0" borderId="0" xfId="3" applyFill="1" applyBorder="1"/>
    <xf numFmtId="0" fontId="2" fillId="0" borderId="0" xfId="3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7" fontId="1" fillId="3" borderId="0" xfId="0" applyNumberFormat="1" applyFont="1" applyFill="1" applyBorder="1"/>
    <xf numFmtId="7" fontId="1" fillId="2" borderId="0" xfId="4" applyNumberFormat="1" applyFill="1"/>
    <xf numFmtId="7" fontId="1" fillId="2" borderId="4" xfId="4" applyNumberFormat="1" applyFill="1" applyBorder="1"/>
    <xf numFmtId="7" fontId="1" fillId="3" borderId="0" xfId="1" applyNumberFormat="1" applyFont="1" applyFill="1" applyBorder="1"/>
    <xf numFmtId="0" fontId="0" fillId="2" borderId="14" xfId="0" applyFill="1" applyBorder="1"/>
    <xf numFmtId="43" fontId="0" fillId="2" borderId="15" xfId="4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0" fillId="2" borderId="16" xfId="0" applyFill="1" applyBorder="1"/>
    <xf numFmtId="43" fontId="6" fillId="2" borderId="17" xfId="0" applyNumberFormat="1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0" fillId="2" borderId="20" xfId="0" applyFill="1" applyBorder="1"/>
    <xf numFmtId="0" fontId="1" fillId="2" borderId="0" xfId="0" quotePrefix="1" applyFont="1" applyFill="1"/>
    <xf numFmtId="166" fontId="6" fillId="2" borderId="19" xfId="6" applyNumberFormat="1" applyFont="1" applyFill="1" applyBorder="1"/>
    <xf numFmtId="0" fontId="6" fillId="2" borderId="20" xfId="0" applyFont="1" applyFill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8" fontId="1" fillId="2" borderId="0" xfId="4" applyNumberFormat="1" applyFont="1" applyFill="1"/>
    <xf numFmtId="8" fontId="1" fillId="2" borderId="0" xfId="4" applyNumberFormat="1" applyFont="1" applyFill="1" applyBorder="1"/>
    <xf numFmtId="43" fontId="1" fillId="2" borderId="0" xfId="4" applyFont="1" applyFill="1"/>
    <xf numFmtId="43" fontId="1" fillId="2" borderId="3" xfId="4" applyFont="1" applyFill="1" applyBorder="1"/>
    <xf numFmtId="19" fontId="1" fillId="2" borderId="0" xfId="0" applyNumberFormat="1" applyFont="1" applyFill="1"/>
    <xf numFmtId="14" fontId="1" fillId="2" borderId="0" xfId="0" applyNumberFormat="1" applyFont="1" applyFill="1"/>
    <xf numFmtId="7" fontId="1" fillId="2" borderId="0" xfId="0" applyNumberFormat="1" applyFont="1" applyFill="1"/>
    <xf numFmtId="7" fontId="1" fillId="4" borderId="0" xfId="4" applyNumberFormat="1" applyFont="1" applyFill="1"/>
    <xf numFmtId="7" fontId="1" fillId="2" borderId="4" xfId="0" applyNumberFormat="1" applyFont="1" applyFill="1" applyBorder="1"/>
    <xf numFmtId="8" fontId="1" fillId="4" borderId="4" xfId="4" applyNumberFormat="1" applyFont="1" applyFill="1" applyBorder="1"/>
    <xf numFmtId="43" fontId="1" fillId="5" borderId="0" xfId="4" applyFont="1" applyFill="1"/>
    <xf numFmtId="43" fontId="6" fillId="2" borderId="0" xfId="4" applyFont="1" applyFill="1"/>
    <xf numFmtId="0" fontId="6" fillId="2" borderId="3" xfId="0" applyFont="1" applyFill="1" applyBorder="1"/>
    <xf numFmtId="43" fontId="1" fillId="2" borderId="0" xfId="0" applyNumberFormat="1" applyFont="1" applyFill="1"/>
    <xf numFmtId="43" fontId="6" fillId="2" borderId="9" xfId="4" applyFont="1" applyFill="1" applyBorder="1"/>
    <xf numFmtId="43" fontId="6" fillId="2" borderId="1" xfId="4" applyFont="1" applyFill="1" applyBorder="1"/>
    <xf numFmtId="43" fontId="1" fillId="2" borderId="1" xfId="4" applyFont="1" applyFill="1" applyBorder="1"/>
    <xf numFmtId="43" fontId="1" fillId="2" borderId="1" xfId="0" applyNumberFormat="1" applyFont="1" applyFill="1" applyBorder="1"/>
    <xf numFmtId="43" fontId="6" fillId="2" borderId="0" xfId="4" applyFont="1" applyFill="1" applyBorder="1"/>
    <xf numFmtId="7" fontId="1" fillId="6" borderId="0" xfId="5" applyNumberFormat="1" applyFont="1" applyFill="1"/>
    <xf numFmtId="44" fontId="0" fillId="2" borderId="0" xfId="5" applyFont="1" applyFill="1"/>
    <xf numFmtId="7" fontId="0" fillId="2" borderId="0" xfId="0" applyNumberFormat="1" applyFill="1"/>
    <xf numFmtId="43" fontId="0" fillId="2" borderId="0" xfId="4" applyFont="1" applyFill="1"/>
    <xf numFmtId="44" fontId="1" fillId="2" borderId="0" xfId="0" applyNumberFormat="1" applyFont="1" applyFill="1"/>
    <xf numFmtId="167" fontId="1" fillId="2" borderId="0" xfId="6" applyNumberFormat="1" applyFont="1" applyFill="1"/>
    <xf numFmtId="166" fontId="1" fillId="2" borderId="0" xfId="6" applyNumberFormat="1" applyFont="1" applyFill="1"/>
    <xf numFmtId="0" fontId="6" fillId="2" borderId="12" xfId="0" applyFont="1" applyFill="1" applyBorder="1"/>
    <xf numFmtId="0" fontId="1" fillId="2" borderId="12" xfId="0" applyFont="1" applyFill="1" applyBorder="1"/>
    <xf numFmtId="43" fontId="6" fillId="2" borderId="12" xfId="4" applyFont="1" applyFill="1" applyBorder="1"/>
    <xf numFmtId="0" fontId="1" fillId="2" borderId="4" xfId="0" applyFont="1" applyFill="1" applyBorder="1" applyAlignment="1">
      <alignment horizontal="left"/>
    </xf>
    <xf numFmtId="43" fontId="1" fillId="2" borderId="4" xfId="4" applyFont="1" applyFill="1" applyBorder="1"/>
    <xf numFmtId="44" fontId="1" fillId="6" borderId="0" xfId="5" applyFont="1" applyFill="1"/>
    <xf numFmtId="7" fontId="1" fillId="0" borderId="0" xfId="4" applyNumberFormat="1" applyFont="1" applyFill="1"/>
    <xf numFmtId="2" fontId="1" fillId="2" borderId="0" xfId="0" applyNumberFormat="1" applyFont="1" applyFill="1"/>
    <xf numFmtId="44" fontId="0" fillId="2" borderId="0" xfId="0" applyNumberFormat="1" applyFill="1"/>
    <xf numFmtId="43" fontId="6" fillId="2" borderId="0" xfId="0" applyNumberFormat="1" applyFont="1" applyFill="1"/>
    <xf numFmtId="8" fontId="6" fillId="6" borderId="0" xfId="4" applyNumberFormat="1" applyFont="1" applyFill="1"/>
    <xf numFmtId="7" fontId="1" fillId="2" borderId="0" xfId="4" applyNumberFormat="1" applyFont="1" applyFill="1"/>
    <xf numFmtId="43" fontId="6" fillId="2" borderId="5" xfId="4" applyFont="1" applyFill="1" applyBorder="1"/>
    <xf numFmtId="164" fontId="1" fillId="2" borderId="0" xfId="4" applyNumberFormat="1" applyFont="1" applyFill="1"/>
    <xf numFmtId="165" fontId="1" fillId="2" borderId="0" xfId="6" applyNumberFormat="1" applyFont="1" applyFill="1"/>
    <xf numFmtId="0" fontId="6" fillId="2" borderId="0" xfId="0" applyFont="1" applyFill="1" applyAlignment="1">
      <alignment horizontal="right"/>
    </xf>
    <xf numFmtId="43" fontId="2" fillId="3" borderId="0" xfId="0" applyNumberFormat="1" applyFont="1" applyFill="1" applyBorder="1"/>
    <xf numFmtId="0" fontId="3" fillId="0" borderId="0" xfId="0" applyFont="1"/>
    <xf numFmtId="0" fontId="12" fillId="0" borderId="11" xfId="0" applyFont="1" applyBorder="1"/>
    <xf numFmtId="0" fontId="12" fillId="0" borderId="12" xfId="0" applyFont="1" applyBorder="1"/>
    <xf numFmtId="0" fontId="12" fillId="0" borderId="21" xfId="0" applyFont="1" applyBorder="1"/>
    <xf numFmtId="168" fontId="12" fillId="0" borderId="13" xfId="4" applyNumberFormat="1" applyFont="1" applyBorder="1"/>
    <xf numFmtId="168" fontId="12" fillId="0" borderId="4" xfId="4" applyNumberFormat="1" applyFont="1" applyBorder="1"/>
    <xf numFmtId="168" fontId="12" fillId="0" borderId="22" xfId="4" applyNumberFormat="1" applyFont="1" applyBorder="1"/>
    <xf numFmtId="0" fontId="0" fillId="0" borderId="0" xfId="0" applyAlignment="1">
      <alignment horizontal="right"/>
    </xf>
    <xf numFmtId="168" fontId="12" fillId="2" borderId="0" xfId="4" applyNumberFormat="1" applyFont="1" applyFill="1" applyBorder="1"/>
    <xf numFmtId="0" fontId="0" fillId="0" borderId="1" xfId="0" applyBorder="1" applyAlignment="1">
      <alignment horizontal="right"/>
    </xf>
    <xf numFmtId="168" fontId="12" fillId="2" borderId="1" xfId="0" applyNumberFormat="1" applyFont="1" applyFill="1" applyBorder="1"/>
    <xf numFmtId="0" fontId="1" fillId="0" borderId="0" xfId="0" applyFont="1" applyAlignment="1">
      <alignment horizontal="right"/>
    </xf>
    <xf numFmtId="0" fontId="0" fillId="2" borderId="0" xfId="0" applyFill="1" applyBorder="1"/>
    <xf numFmtId="0" fontId="13" fillId="0" borderId="0" xfId="0" applyFont="1"/>
    <xf numFmtId="0" fontId="12" fillId="0" borderId="0" xfId="0" applyFont="1" applyBorder="1"/>
    <xf numFmtId="0" fontId="2" fillId="0" borderId="0" xfId="0" applyFont="1" applyBorder="1"/>
    <xf numFmtId="168" fontId="12" fillId="0" borderId="0" xfId="4" applyNumberFormat="1" applyFont="1" applyBorder="1"/>
    <xf numFmtId="168" fontId="12" fillId="2" borderId="23" xfId="4" applyNumberFormat="1" applyFont="1" applyFill="1" applyBorder="1"/>
    <xf numFmtId="168" fontId="12" fillId="2" borderId="24" xfId="4" applyNumberFormat="1" applyFont="1" applyFill="1" applyBorder="1"/>
    <xf numFmtId="168" fontId="12" fillId="2" borderId="25" xfId="4" applyNumberFormat="1" applyFont="1" applyFill="1" applyBorder="1"/>
    <xf numFmtId="168" fontId="12" fillId="2" borderId="26" xfId="4" applyNumberFormat="1" applyFont="1" applyFill="1" applyBorder="1"/>
    <xf numFmtId="168" fontId="12" fillId="2" borderId="27" xfId="4" applyNumberFormat="1" applyFont="1" applyFill="1" applyBorder="1"/>
    <xf numFmtId="168" fontId="12" fillId="2" borderId="28" xfId="0" applyNumberFormat="1" applyFont="1" applyFill="1" applyBorder="1"/>
    <xf numFmtId="0" fontId="2" fillId="0" borderId="29" xfId="0" applyFont="1" applyBorder="1"/>
    <xf numFmtId="168" fontId="12" fillId="2" borderId="30" xfId="4" applyNumberFormat="1" applyFont="1" applyFill="1" applyBorder="1"/>
    <xf numFmtId="168" fontId="12" fillId="2" borderId="3" xfId="4" applyNumberFormat="1" applyFont="1" applyFill="1" applyBorder="1"/>
    <xf numFmtId="168" fontId="12" fillId="2" borderId="10" xfId="0" applyNumberFormat="1" applyFont="1" applyFill="1" applyBorder="1"/>
    <xf numFmtId="0" fontId="6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7">
    <cellStyle name="Comma" xfId="1" builtinId="3"/>
    <cellStyle name="Comma 2" xfId="4" xr:uid="{1AE08256-1F34-4ACA-9C33-7C8E70977BA1}"/>
    <cellStyle name="Currency 2" xfId="5" xr:uid="{B560269F-3270-4908-ABF7-40941DBF3A97}"/>
    <cellStyle name="Normal" xfId="0" builtinId="0"/>
    <cellStyle name="Normal 2" xfId="2" xr:uid="{2D4EC046-8C8F-4268-9754-88904D76088B}"/>
    <cellStyle name="Normal 3" xfId="3" xr:uid="{F39ADE39-8704-4159-9B89-4E663CD39633}"/>
    <cellStyle name="Percent 2" xfId="6" xr:uid="{C09FB721-2281-4C33-9262-4A7BCCDAF7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647700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0CE9F-92EE-4FA1-9313-3780D421F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7731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BAF5DE-042C-4317-BBFF-3AB33D669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883974-23D5-40B1-BE41-F44B5A031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B9FBF0-32F7-428A-9C53-CE61B5B53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1255B-A0E9-46D9-B6C2-208A18445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5CED91-7649-42FC-A4A3-81545F7A0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752D24-F619-4831-A235-1778AFA14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338137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2A063-A347-4476-A270-1C9ABCCBD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7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F6A8-3EAE-4009-8001-C486119050FA}">
  <sheetPr codeName="Sheet3"/>
  <dimension ref="A1:BF106"/>
  <sheetViews>
    <sheetView showGridLines="0" tabSelected="1" topLeftCell="C23" zoomScaleNormal="100" workbookViewId="0">
      <selection activeCell="P57" sqref="P57"/>
    </sheetView>
  </sheetViews>
  <sheetFormatPr defaultColWidth="9.15234375" defaultRowHeight="15" customHeight="1" x14ac:dyDescent="0.35"/>
  <cols>
    <col min="1" max="1" width="19.15234375" style="1" customWidth="1"/>
    <col min="2" max="2" width="14.69140625" style="1" customWidth="1"/>
    <col min="3" max="3" width="12.53515625" style="1" customWidth="1"/>
    <col min="4" max="4" width="15.15234375" style="1" bestFit="1" customWidth="1"/>
    <col min="5" max="5" width="18.84375" style="1" bestFit="1" customWidth="1"/>
    <col min="6" max="7" width="3.69140625" style="1" customWidth="1"/>
    <col min="8" max="8" width="13.3046875" style="1" customWidth="1"/>
    <col min="9" max="9" width="10" style="1" customWidth="1"/>
    <col min="10" max="10" width="7" style="1" bestFit="1" customWidth="1"/>
    <col min="11" max="11" width="11" style="1" bestFit="1" customWidth="1"/>
    <col min="12" max="12" width="13.3828125" style="1" bestFit="1" customWidth="1"/>
    <col min="13" max="13" width="11.3046875" style="1" bestFit="1" customWidth="1"/>
    <col min="14" max="14" width="15.765625" style="1" bestFit="1" customWidth="1"/>
    <col min="15" max="15" width="8.53515625" style="1" bestFit="1" customWidth="1"/>
    <col min="16" max="16" width="15.23046875" style="1" bestFit="1" customWidth="1"/>
    <col min="17" max="17" width="6.3046875" style="1" bestFit="1" customWidth="1"/>
    <col min="18" max="18" width="11.84375" style="1" bestFit="1" customWidth="1"/>
    <col min="19" max="19" width="22.3828125" style="1" customWidth="1"/>
    <col min="20" max="20" width="12" style="1" bestFit="1" customWidth="1"/>
    <col min="21" max="21" width="13.84375" style="1" customWidth="1"/>
    <col min="22" max="22" width="15.84375" style="1" customWidth="1"/>
    <col min="23" max="23" width="13.69140625" style="1" customWidth="1"/>
    <col min="24" max="24" width="15" style="1" customWidth="1"/>
    <col min="25" max="25" width="15.3828125" style="1" customWidth="1"/>
    <col min="26" max="26" width="14.3046875" style="1" customWidth="1"/>
    <col min="27" max="27" width="17" style="1" customWidth="1"/>
    <col min="28" max="28" width="18.3828125" style="1" customWidth="1"/>
    <col min="29" max="16384" width="9.15234375" style="1"/>
  </cols>
  <sheetData>
    <row r="1" spans="1:58" ht="49.5" customHeight="1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58" ht="24" thickTop="1" thickBot="1" x14ac:dyDescent="0.65">
      <c r="A2" s="3" t="s">
        <v>16</v>
      </c>
      <c r="B2" s="4"/>
      <c r="C2" s="4"/>
      <c r="D2" s="3" t="s">
        <v>37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8" ht="15" customHeight="1" thickTop="1" x14ac:dyDescent="0.35">
      <c r="A3" s="7" t="s">
        <v>14</v>
      </c>
      <c r="B3" s="10">
        <v>44651</v>
      </c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8" ht="15" customHeight="1" x14ac:dyDescent="0.35">
      <c r="A4" s="7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7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58" ht="15" customHeight="1" x14ac:dyDescent="0.35">
      <c r="A5" s="7"/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 ht="15" customHeight="1" x14ac:dyDescent="0.35">
      <c r="A6" s="7"/>
      <c r="B6" s="8"/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5"/>
      <c r="O6" s="5"/>
      <c r="P6" s="5"/>
      <c r="Q6" s="47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</row>
    <row r="7" spans="1:58" ht="15" customHeight="1" x14ac:dyDescent="0.35">
      <c r="A7" s="16" t="s">
        <v>0</v>
      </c>
      <c r="F7" s="12"/>
      <c r="G7" s="22"/>
      <c r="H7" s="7"/>
      <c r="I7" s="7"/>
      <c r="J7" s="7"/>
      <c r="K7" s="7"/>
      <c r="L7" s="7"/>
      <c r="M7" s="7"/>
      <c r="Q7" s="42"/>
      <c r="R7" s="49" t="s">
        <v>25</v>
      </c>
      <c r="S7" s="50">
        <v>1844844828.9400001</v>
      </c>
      <c r="T7" s="49" t="s">
        <v>24</v>
      </c>
      <c r="U7" s="49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</row>
    <row r="8" spans="1:58" ht="15" customHeight="1" x14ac:dyDescent="0.35">
      <c r="B8" s="153" t="s">
        <v>5</v>
      </c>
      <c r="C8" s="154"/>
      <c r="D8" s="154"/>
      <c r="E8" s="155"/>
      <c r="F8" s="7"/>
      <c r="G8" s="23"/>
      <c r="H8" s="7"/>
      <c r="I8" s="7"/>
      <c r="J8" s="7"/>
      <c r="K8" s="7"/>
      <c r="L8" s="7"/>
      <c r="M8" s="7"/>
      <c r="Q8" s="42"/>
      <c r="R8" s="49"/>
      <c r="S8" s="52">
        <f>SUM(U8:BC8)</f>
        <v>1844844829</v>
      </c>
      <c r="T8" s="49" t="s">
        <v>26</v>
      </c>
      <c r="U8" s="49"/>
      <c r="V8" s="125">
        <f>'Series Monthly'!H4</f>
        <v>849110344.30000007</v>
      </c>
      <c r="W8" s="125">
        <f>'Series Custom1'!H4</f>
        <v>71742348.560000032</v>
      </c>
      <c r="X8" s="125">
        <f>'Series MonthlyIG'!H4</f>
        <v>191086615.10999992</v>
      </c>
      <c r="Y8" s="125">
        <f>'Series Quarterly1'!H4</f>
        <v>318654474.29000002</v>
      </c>
      <c r="Z8" s="125">
        <f>'Series QuarterlyX'!H4</f>
        <v>227140574.57000002</v>
      </c>
      <c r="AA8" s="125">
        <f>'Series Q364'!H4</f>
        <v>90217525.069999978</v>
      </c>
      <c r="AB8" s="125">
        <f>'Series S1'!H4</f>
        <v>96892947.100000024</v>
      </c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</row>
    <row r="9" spans="1:58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18"/>
      <c r="G9" s="23"/>
      <c r="H9" s="7"/>
      <c r="I9" s="7"/>
      <c r="J9" s="7"/>
      <c r="K9" s="7"/>
      <c r="L9" s="7"/>
      <c r="M9" s="7"/>
      <c r="Q9" s="42"/>
      <c r="R9" s="49"/>
      <c r="S9" s="50">
        <f>S7-S8</f>
        <v>-5.9999942779541016E-2</v>
      </c>
      <c r="T9" s="49"/>
      <c r="U9" s="49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</row>
    <row r="10" spans="1:58" ht="15" customHeight="1" x14ac:dyDescent="0.35">
      <c r="A10" s="7" t="s">
        <v>17</v>
      </c>
      <c r="C10" s="10">
        <f>B3</f>
        <v>44651</v>
      </c>
      <c r="D10" s="11">
        <f>+E25</f>
        <v>194527.97000000003</v>
      </c>
      <c r="E10" s="11">
        <f t="shared" ref="E10" si="0">D10</f>
        <v>194527.97000000003</v>
      </c>
      <c r="G10" s="23"/>
      <c r="H10" s="7"/>
      <c r="I10" s="7"/>
      <c r="J10" s="7"/>
      <c r="K10" s="7"/>
      <c r="L10" s="7"/>
      <c r="M10" s="7"/>
      <c r="Q10" s="42"/>
      <c r="R10" s="49"/>
      <c r="S10" s="49"/>
      <c r="T10" s="49"/>
      <c r="U10" s="49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</row>
    <row r="11" spans="1:58" ht="15" customHeight="1" x14ac:dyDescent="0.35">
      <c r="A11" s="9" t="s">
        <v>13</v>
      </c>
      <c r="B11" s="9"/>
      <c r="C11" s="9"/>
      <c r="E11" s="14">
        <f>SUM(E10:E10)</f>
        <v>194527.97000000003</v>
      </c>
      <c r="F11" s="11"/>
      <c r="G11" s="23"/>
      <c r="H11" s="7"/>
      <c r="I11" s="7"/>
      <c r="J11" s="7"/>
      <c r="K11" s="7"/>
      <c r="L11" s="7"/>
      <c r="M11" s="7"/>
      <c r="Q11" s="42"/>
      <c r="R11" s="49" t="s">
        <v>28</v>
      </c>
      <c r="S11" s="53" t="s">
        <v>24</v>
      </c>
      <c r="T11" s="53" t="s">
        <v>27</v>
      </c>
      <c r="U11" s="53"/>
      <c r="V11" s="53" t="s">
        <v>117</v>
      </c>
      <c r="W11" s="53" t="s">
        <v>162</v>
      </c>
      <c r="X11" s="53" t="s">
        <v>207</v>
      </c>
      <c r="Y11" s="53" t="s">
        <v>234</v>
      </c>
      <c r="Z11" s="53" t="s">
        <v>265</v>
      </c>
      <c r="AA11" s="53" t="s">
        <v>280</v>
      </c>
      <c r="AB11" s="53" t="s">
        <v>303</v>
      </c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</row>
    <row r="12" spans="1:58" ht="15" customHeight="1" thickBot="1" x14ac:dyDescent="0.4">
      <c r="A12" s="9"/>
      <c r="B12" s="9"/>
      <c r="C12" s="9"/>
      <c r="D12" s="9"/>
      <c r="E12" s="14"/>
      <c r="F12" s="11"/>
      <c r="G12" s="23"/>
      <c r="H12" s="7"/>
      <c r="I12" s="7"/>
      <c r="J12" s="7"/>
      <c r="K12" s="7"/>
      <c r="L12" s="7"/>
      <c r="M12" s="7"/>
      <c r="Q12" s="42"/>
      <c r="R12" s="49" t="s">
        <v>11</v>
      </c>
      <c r="S12" s="54">
        <v>0</v>
      </c>
      <c r="T12" s="65">
        <f>+S12-SUM(U12:AX12)</f>
        <v>0</v>
      </c>
      <c r="U12" s="55"/>
      <c r="V12" s="55">
        <f>'Series Monthly'!E76</f>
        <v>0</v>
      </c>
      <c r="W12" s="55">
        <f>'Series Custom1'!E76</f>
        <v>0</v>
      </c>
      <c r="X12" s="55">
        <f>'Series MonthlyIG'!E76</f>
        <v>0</v>
      </c>
      <c r="Y12" s="55">
        <f>'Series Quarterly1'!E58</f>
        <v>0</v>
      </c>
      <c r="Z12" s="55">
        <f>'Series QuarterlyX'!E62</f>
        <v>0</v>
      </c>
      <c r="AA12" s="55">
        <f>'Series Q364'!E46</f>
        <v>0</v>
      </c>
      <c r="AB12" s="55">
        <f>'Series S1'!E55</f>
        <v>0</v>
      </c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</row>
    <row r="13" spans="1:58" ht="15" customHeight="1" thickBot="1" x14ac:dyDescent="0.4">
      <c r="A13" s="9" t="s">
        <v>23</v>
      </c>
      <c r="B13" s="9"/>
      <c r="C13" s="9"/>
      <c r="D13" s="9"/>
      <c r="E13" s="17">
        <f>E10</f>
        <v>194527.97000000003</v>
      </c>
      <c r="F13" s="11"/>
      <c r="G13" s="23"/>
      <c r="H13" s="7"/>
      <c r="I13" s="7"/>
      <c r="J13" s="7"/>
      <c r="K13" s="7"/>
      <c r="L13" s="7"/>
      <c r="M13" s="7"/>
      <c r="Q13" s="42"/>
      <c r="R13" s="49" t="s">
        <v>36</v>
      </c>
      <c r="S13" s="54">
        <v>0</v>
      </c>
      <c r="T13" s="65">
        <f>+S13-SUM(U13:AX13)</f>
        <v>0</v>
      </c>
      <c r="U13" s="55"/>
      <c r="V13" s="55">
        <f>'Series Monthly'!E77</f>
        <v>0</v>
      </c>
      <c r="W13" s="55">
        <f>'Series Custom1'!E77</f>
        <v>0</v>
      </c>
      <c r="X13" s="55">
        <f>'Series MonthlyIG'!E77</f>
        <v>0</v>
      </c>
      <c r="Y13" s="55">
        <f>'Series Quarterly1'!E59</f>
        <v>0</v>
      </c>
      <c r="Z13" s="55">
        <f>'Series QuarterlyX'!E63</f>
        <v>0</v>
      </c>
      <c r="AA13" s="55">
        <f>'Series Q364'!E47</f>
        <v>0</v>
      </c>
      <c r="AB13" s="55">
        <f>'Series S1'!E56</f>
        <v>0</v>
      </c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</row>
    <row r="14" spans="1:58" ht="15" customHeight="1" thickBot="1" x14ac:dyDescent="0.4">
      <c r="A14" s="26"/>
      <c r="B14" s="26"/>
      <c r="C14" s="26"/>
      <c r="D14" s="26"/>
      <c r="E14" s="27"/>
      <c r="F14" s="28"/>
      <c r="G14" s="29"/>
      <c r="H14" s="30"/>
      <c r="I14" s="30"/>
      <c r="J14" s="30"/>
      <c r="K14" s="30"/>
      <c r="L14" s="30"/>
      <c r="M14" s="7"/>
      <c r="P14" s="40"/>
      <c r="Q14" s="42"/>
      <c r="R14" s="49" t="s">
        <v>7</v>
      </c>
      <c r="S14" s="54">
        <v>0</v>
      </c>
      <c r="T14" s="65">
        <f t="shared" ref="T14:T34" si="1">+S14-SUM(U14:AX14)</f>
        <v>0</v>
      </c>
      <c r="U14" s="55"/>
      <c r="V14" s="55">
        <f>'Series Monthly'!E78</f>
        <v>0</v>
      </c>
      <c r="W14" s="55">
        <f>'Series Custom1'!E78</f>
        <v>0</v>
      </c>
      <c r="X14" s="55">
        <f>'Series MonthlyIG'!E78</f>
        <v>0</v>
      </c>
      <c r="Y14" s="55">
        <f>'Series Quarterly1'!E60</f>
        <v>0</v>
      </c>
      <c r="Z14" s="55">
        <f>'Series QuarterlyX'!E64</f>
        <v>0</v>
      </c>
      <c r="AA14" s="55">
        <f>'Series Q364'!E48</f>
        <v>0</v>
      </c>
      <c r="AB14" s="55">
        <f>'Series S1'!E57</f>
        <v>0</v>
      </c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</row>
    <row r="15" spans="1:58" ht="15" customHeight="1" thickTop="1" x14ac:dyDescent="0.35">
      <c r="A15" s="9"/>
      <c r="B15" s="9"/>
      <c r="C15" s="9"/>
      <c r="D15" s="9"/>
      <c r="E15" s="20"/>
      <c r="F15" s="11"/>
      <c r="G15" s="23"/>
      <c r="H15" s="7"/>
      <c r="I15" s="7"/>
      <c r="J15" s="7"/>
      <c r="K15" s="7"/>
      <c r="L15" s="7"/>
      <c r="M15" s="7"/>
      <c r="P15" s="40"/>
      <c r="Q15" s="42"/>
      <c r="R15" s="49" t="s">
        <v>9</v>
      </c>
      <c r="S15" s="54">
        <v>0</v>
      </c>
      <c r="T15" s="65">
        <f t="shared" si="1"/>
        <v>0</v>
      </c>
      <c r="U15" s="55"/>
      <c r="V15" s="55">
        <f>'Series Monthly'!E79</f>
        <v>0</v>
      </c>
      <c r="W15" s="55">
        <f>'Series Custom1'!E79</f>
        <v>0</v>
      </c>
      <c r="X15" s="55">
        <f>'Series MonthlyIG'!E79</f>
        <v>0</v>
      </c>
      <c r="Y15" s="55">
        <f>'Series Quarterly1'!E61</f>
        <v>0</v>
      </c>
      <c r="Z15" s="55">
        <f>'Series QuarterlyX'!E65</f>
        <v>0</v>
      </c>
      <c r="AA15" s="55">
        <f>'Series Q364'!E49</f>
        <v>0</v>
      </c>
      <c r="AB15" s="55">
        <f>'Series S1'!E58</f>
        <v>0</v>
      </c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</row>
    <row r="16" spans="1:58" ht="15" customHeight="1" x14ac:dyDescent="0.35">
      <c r="A16" s="16" t="s">
        <v>6</v>
      </c>
      <c r="B16" s="9"/>
      <c r="C16" s="9"/>
      <c r="D16" s="9"/>
      <c r="E16" s="20"/>
      <c r="F16" s="11"/>
      <c r="G16" s="23"/>
      <c r="H16" s="7"/>
      <c r="I16" s="7"/>
      <c r="J16" s="7"/>
      <c r="K16" s="7"/>
      <c r="L16" s="7"/>
      <c r="M16" s="7"/>
      <c r="Q16" s="42"/>
      <c r="R16" s="49" t="s">
        <v>8</v>
      </c>
      <c r="S16" s="54">
        <v>0</v>
      </c>
      <c r="T16" s="65">
        <f t="shared" si="1"/>
        <v>0</v>
      </c>
      <c r="U16" s="55"/>
      <c r="V16" s="55">
        <f>'Series Monthly'!E80</f>
        <v>0</v>
      </c>
      <c r="W16" s="55">
        <f>'Series Custom1'!E80</f>
        <v>0</v>
      </c>
      <c r="X16" s="55">
        <f>'Series MonthlyIG'!E80</f>
        <v>0</v>
      </c>
      <c r="Y16" s="55">
        <f>'Series Quarterly1'!E62</f>
        <v>0</v>
      </c>
      <c r="Z16" s="55">
        <f>'Series QuarterlyX'!E66</f>
        <v>0</v>
      </c>
      <c r="AA16" s="55">
        <f>'Series Q364'!E50</f>
        <v>0</v>
      </c>
      <c r="AB16" s="55">
        <f>'Series S1'!E59</f>
        <v>0</v>
      </c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</row>
    <row r="17" spans="1:58" ht="15" customHeight="1" x14ac:dyDescent="0.35">
      <c r="A17" s="7"/>
      <c r="B17" s="7"/>
      <c r="C17" s="7"/>
      <c r="D17" s="7"/>
      <c r="E17" s="11"/>
      <c r="F17" s="11"/>
      <c r="G17" s="23"/>
      <c r="I17" s="7"/>
      <c r="J17"/>
      <c r="K17"/>
      <c r="L17"/>
      <c r="M17"/>
      <c r="P17" s="32"/>
      <c r="Q17" s="42"/>
      <c r="R17" s="49" t="s">
        <v>10</v>
      </c>
      <c r="S17" s="54">
        <v>0</v>
      </c>
      <c r="T17" s="65">
        <f t="shared" si="1"/>
        <v>0</v>
      </c>
      <c r="U17" s="55"/>
      <c r="V17" s="55">
        <f>'Series Monthly'!E81</f>
        <v>0</v>
      </c>
      <c r="W17" s="55">
        <f>'Series Custom1'!E81</f>
        <v>0</v>
      </c>
      <c r="X17" s="55">
        <f>'Series MonthlyIG'!E81</f>
        <v>0</v>
      </c>
      <c r="Y17" s="55">
        <f>'Series Quarterly1'!E63</f>
        <v>0</v>
      </c>
      <c r="Z17" s="55">
        <f>'Series QuarterlyX'!E67</f>
        <v>0</v>
      </c>
      <c r="AA17" s="55">
        <f>'Series Q364'!E51</f>
        <v>0</v>
      </c>
      <c r="AB17" s="55">
        <f>'Series S1'!E60</f>
        <v>0</v>
      </c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</row>
    <row r="18" spans="1:58" ht="15" customHeight="1" x14ac:dyDescent="0.35">
      <c r="A18" s="15" t="s">
        <v>1</v>
      </c>
      <c r="B18" s="15"/>
      <c r="C18" s="15"/>
      <c r="D18" s="15"/>
      <c r="E18" s="15" t="s">
        <v>12</v>
      </c>
      <c r="F18" s="11"/>
      <c r="G18" s="23"/>
      <c r="I18" s="7"/>
      <c r="J18"/>
      <c r="K18"/>
      <c r="L18"/>
      <c r="M18"/>
      <c r="N18"/>
      <c r="Q18" s="42"/>
      <c r="R18" s="49" t="s">
        <v>42</v>
      </c>
      <c r="S18" s="54">
        <v>0</v>
      </c>
      <c r="T18" s="65">
        <f t="shared" si="1"/>
        <v>0</v>
      </c>
      <c r="U18" s="55"/>
      <c r="V18" s="55">
        <f>'Series Monthly'!E82</f>
        <v>0</v>
      </c>
      <c r="W18" s="55">
        <f>'Series Custom1'!E82</f>
        <v>0</v>
      </c>
      <c r="X18" s="55">
        <f>'Series MonthlyIG'!E82</f>
        <v>0</v>
      </c>
      <c r="Y18" s="55">
        <f>'Series Quarterly1'!E64</f>
        <v>0</v>
      </c>
      <c r="Z18" s="55">
        <f>'Series QuarterlyX'!E68</f>
        <v>0</v>
      </c>
      <c r="AA18" s="55">
        <f>'Series Q364'!E52</f>
        <v>0</v>
      </c>
      <c r="AB18" s="55">
        <f>'Series S1'!E61</f>
        <v>0</v>
      </c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</row>
    <row r="19" spans="1:58" ht="15" customHeight="1" x14ac:dyDescent="0.35">
      <c r="A19" s="7" t="s">
        <v>18</v>
      </c>
      <c r="B19" s="9"/>
      <c r="C19" s="9"/>
      <c r="D19" s="9"/>
      <c r="E19" s="37">
        <v>0</v>
      </c>
      <c r="F19" s="11"/>
      <c r="G19" s="23"/>
      <c r="I19" s="7"/>
      <c r="J19"/>
      <c r="K19"/>
      <c r="L19"/>
      <c r="M19"/>
      <c r="N19"/>
      <c r="O19" s="41"/>
      <c r="P19" s="41"/>
      <c r="Q19" s="42"/>
      <c r="R19" s="43"/>
      <c r="S19" s="44"/>
      <c r="T19" s="65"/>
      <c r="U19" s="43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</row>
    <row r="20" spans="1:58" ht="15" customHeight="1" x14ac:dyDescent="0.35">
      <c r="A20" s="7" t="s">
        <v>38</v>
      </c>
      <c r="B20" s="9"/>
      <c r="C20" s="9"/>
      <c r="D20" s="9"/>
      <c r="E20" s="66">
        <v>752.21</v>
      </c>
      <c r="F20" s="11"/>
      <c r="G20" s="23"/>
      <c r="I20" s="7"/>
      <c r="J20"/>
      <c r="K20"/>
      <c r="L20"/>
      <c r="M20"/>
      <c r="N20"/>
      <c r="O20" s="41"/>
      <c r="P20" s="41"/>
      <c r="Q20" s="42"/>
      <c r="R20" s="43" t="s">
        <v>34</v>
      </c>
      <c r="S20" s="45" t="s">
        <v>24</v>
      </c>
      <c r="T20" s="65"/>
      <c r="U20" s="53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ht="15" customHeight="1" x14ac:dyDescent="0.35">
      <c r="A21" s="7" t="s">
        <v>39</v>
      </c>
      <c r="B21" s="9"/>
      <c r="C21" s="9"/>
      <c r="D21" s="9"/>
      <c r="E21" s="66">
        <v>118280.24</v>
      </c>
      <c r="F21" s="11"/>
      <c r="G21" s="23"/>
      <c r="I21" s="7"/>
      <c r="J21"/>
      <c r="K21"/>
      <c r="L21"/>
      <c r="M21"/>
      <c r="N21"/>
      <c r="O21" s="39"/>
      <c r="P21" s="41"/>
      <c r="Q21" s="42"/>
      <c r="R21" s="49" t="s">
        <v>11</v>
      </c>
      <c r="S21" s="68">
        <v>17969.59</v>
      </c>
      <c r="T21" s="65">
        <f t="shared" si="1"/>
        <v>0</v>
      </c>
      <c r="U21" s="46"/>
      <c r="V21" s="65">
        <f>'Series Monthly'!B76</f>
        <v>6483.91</v>
      </c>
      <c r="W21" s="65">
        <f>'Series Custom1'!B76</f>
        <v>547.83000000000004</v>
      </c>
      <c r="X21" s="65">
        <f>'Series MonthlyIG'!B76</f>
        <v>1843.74</v>
      </c>
      <c r="Y21" s="65">
        <f>'Series Quarterly1'!B58</f>
        <v>3955.21</v>
      </c>
      <c r="Z21" s="65">
        <f>'Series QuarterlyX'!B62</f>
        <v>2817.93</v>
      </c>
      <c r="AA21" s="65">
        <f>'Series Q364'!B46</f>
        <v>1118.75</v>
      </c>
      <c r="AB21" s="65">
        <f>'Series S1'!B55</f>
        <v>1202.22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</row>
    <row r="22" spans="1:58" ht="15" customHeight="1" x14ac:dyDescent="0.35">
      <c r="A22" s="7" t="s">
        <v>40</v>
      </c>
      <c r="B22" s="9"/>
      <c r="C22" s="9"/>
      <c r="D22" s="9"/>
      <c r="E22" s="66">
        <v>70735.97</v>
      </c>
      <c r="F22" s="11"/>
      <c r="G22" s="23"/>
      <c r="J22"/>
      <c r="K22"/>
      <c r="L22"/>
      <c r="M22"/>
      <c r="N22"/>
      <c r="O22" s="39"/>
      <c r="P22" s="41"/>
      <c r="Q22" s="42"/>
      <c r="R22" s="49" t="s">
        <v>36</v>
      </c>
      <c r="S22" s="68">
        <v>0</v>
      </c>
      <c r="T22" s="65">
        <f t="shared" ref="T22" si="2">+S22-SUM(U22:AX22)</f>
        <v>0</v>
      </c>
      <c r="U22" s="46"/>
      <c r="V22" s="65">
        <f>'Series Monthly'!B77</f>
        <v>0</v>
      </c>
      <c r="W22" s="65">
        <f>'Series Custom1'!B77</f>
        <v>0</v>
      </c>
      <c r="X22" s="65">
        <f>'Series MonthlyIG'!B77</f>
        <v>0</v>
      </c>
      <c r="Y22" s="65">
        <f>'Series Quarterly1'!B59</f>
        <v>0</v>
      </c>
      <c r="Z22" s="65">
        <f>'Series QuarterlyX'!B63</f>
        <v>0</v>
      </c>
      <c r="AA22" s="65">
        <f>'Series Q364'!B47</f>
        <v>0</v>
      </c>
      <c r="AB22" s="65">
        <f>'Series S1'!B56</f>
        <v>0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</row>
    <row r="23" spans="1:58" ht="15" customHeight="1" x14ac:dyDescent="0.35">
      <c r="A23" s="7" t="s">
        <v>19</v>
      </c>
      <c r="B23" s="9"/>
      <c r="C23" s="9"/>
      <c r="D23" s="9"/>
      <c r="E23" s="66">
        <v>-9933.68</v>
      </c>
      <c r="F23" s="11"/>
      <c r="G23" s="23"/>
      <c r="H23" s="7"/>
      <c r="I23" s="7"/>
      <c r="J23"/>
      <c r="K23"/>
      <c r="L23"/>
      <c r="M23"/>
      <c r="N23"/>
      <c r="O23" s="41"/>
      <c r="P23" s="41"/>
      <c r="Q23" s="42"/>
      <c r="R23" s="43" t="s">
        <v>7</v>
      </c>
      <c r="S23" s="68">
        <v>1423.02</v>
      </c>
      <c r="T23" s="65">
        <f t="shared" si="1"/>
        <v>0</v>
      </c>
      <c r="U23" s="46"/>
      <c r="V23" s="65">
        <f>'Series Monthly'!B78</f>
        <v>657.31</v>
      </c>
      <c r="W23" s="65">
        <f>'Series Custom1'!B78</f>
        <v>55.54</v>
      </c>
      <c r="X23" s="65">
        <f>'Series MonthlyIG'!B78</f>
        <v>142.88</v>
      </c>
      <c r="Y23" s="65">
        <f>'Series Quarterly1'!B60</f>
        <v>246.67</v>
      </c>
      <c r="Z23" s="65">
        <f>'Series QuarterlyX'!B64</f>
        <v>175.8</v>
      </c>
      <c r="AA23" s="65">
        <f>'Series Q364'!B48</f>
        <v>69.819999999999993</v>
      </c>
      <c r="AB23" s="65">
        <f>'Series S1'!B57</f>
        <v>75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</row>
    <row r="24" spans="1:58" ht="15" customHeight="1" x14ac:dyDescent="0.35">
      <c r="A24" s="13" t="s">
        <v>20</v>
      </c>
      <c r="B24" s="38"/>
      <c r="C24" s="38"/>
      <c r="D24" s="38"/>
      <c r="E24" s="67">
        <v>14693.23</v>
      </c>
      <c r="F24" s="19"/>
      <c r="G24" s="23"/>
      <c r="H24" s="7"/>
      <c r="I24" s="7"/>
      <c r="J24"/>
      <c r="K24"/>
      <c r="L24"/>
      <c r="M24"/>
      <c r="N24"/>
      <c r="O24" s="41"/>
      <c r="P24" s="41"/>
      <c r="Q24" s="42"/>
      <c r="R24" s="43" t="s">
        <v>9</v>
      </c>
      <c r="S24" s="68">
        <v>459.39</v>
      </c>
      <c r="T24" s="65">
        <f t="shared" si="1"/>
        <v>0</v>
      </c>
      <c r="U24" s="46"/>
      <c r="V24" s="65">
        <f>'Series Monthly'!B79</f>
        <v>212.2</v>
      </c>
      <c r="W24" s="65">
        <f>'Series Custom1'!B79</f>
        <v>17.93</v>
      </c>
      <c r="X24" s="65">
        <f>'Series MonthlyIG'!B79</f>
        <v>46.13</v>
      </c>
      <c r="Y24" s="65">
        <f>'Series Quarterly1'!B61</f>
        <v>79.63</v>
      </c>
      <c r="Z24" s="65">
        <f>'Series QuarterlyX'!B65</f>
        <v>56.75</v>
      </c>
      <c r="AA24" s="65">
        <f>'Series Q364'!B49</f>
        <v>22.54</v>
      </c>
      <c r="AB24" s="65">
        <f>'Series S1'!B58</f>
        <v>24.21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</row>
    <row r="25" spans="1:58" ht="15" customHeight="1" x14ac:dyDescent="0.35">
      <c r="A25" s="9" t="s">
        <v>41</v>
      </c>
      <c r="B25" s="7"/>
      <c r="C25" s="7"/>
      <c r="D25" s="7"/>
      <c r="E25" s="14">
        <f>SUM(E19:E24)</f>
        <v>194527.97000000003</v>
      </c>
      <c r="F25" s="14"/>
      <c r="G25" s="23"/>
      <c r="H25" s="7"/>
      <c r="I25" s="7"/>
      <c r="J25"/>
      <c r="K25"/>
      <c r="L25"/>
      <c r="M25"/>
      <c r="N25"/>
      <c r="O25" s="41"/>
      <c r="P25" s="41"/>
      <c r="Q25" s="42"/>
      <c r="R25" s="43" t="s">
        <v>8</v>
      </c>
      <c r="S25" s="68">
        <v>298.83999999999997</v>
      </c>
      <c r="T25" s="65">
        <f t="shared" si="1"/>
        <v>0</v>
      </c>
      <c r="U25" s="46"/>
      <c r="V25" s="65">
        <f>'Series Monthly'!B80</f>
        <v>138.04</v>
      </c>
      <c r="W25" s="65">
        <f>'Series Custom1'!B80</f>
        <v>11.66</v>
      </c>
      <c r="X25" s="65">
        <f>'Series MonthlyIG'!B80</f>
        <v>30.01</v>
      </c>
      <c r="Y25" s="65">
        <f>'Series Quarterly1'!B62</f>
        <v>51.8</v>
      </c>
      <c r="Z25" s="65">
        <f>'Series QuarterlyX'!B66</f>
        <v>36.92</v>
      </c>
      <c r="AA25" s="65">
        <f>'Series Q364'!B50</f>
        <v>14.66</v>
      </c>
      <c r="AB25" s="65">
        <f>'Series S1'!B59</f>
        <v>15.75</v>
      </c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</row>
    <row r="26" spans="1:58" ht="15" customHeight="1" x14ac:dyDescent="0.35">
      <c r="B26" s="7"/>
      <c r="C26" s="7"/>
      <c r="D26" s="7"/>
      <c r="E26" s="11"/>
      <c r="F26" s="11"/>
      <c r="G26" s="23"/>
      <c r="H26" s="7"/>
      <c r="I26" s="7"/>
      <c r="J26"/>
      <c r="K26"/>
      <c r="L26"/>
      <c r="M26"/>
      <c r="N26"/>
      <c r="O26" s="41"/>
      <c r="P26" s="41"/>
      <c r="Q26" s="42"/>
      <c r="R26" s="43" t="s">
        <v>10</v>
      </c>
      <c r="S26" s="68">
        <v>17.82</v>
      </c>
      <c r="T26" s="65">
        <f t="shared" si="1"/>
        <v>0</v>
      </c>
      <c r="U26" s="46"/>
      <c r="V26" s="65">
        <f>'Series Monthly'!B81</f>
        <v>8.23</v>
      </c>
      <c r="W26" s="65">
        <f>'Series Custom1'!B81</f>
        <v>0.7</v>
      </c>
      <c r="X26" s="65">
        <f>'Series MonthlyIG'!B81</f>
        <v>1.79</v>
      </c>
      <c r="Y26" s="65">
        <f>'Series Quarterly1'!B63</f>
        <v>3.09</v>
      </c>
      <c r="Z26" s="65">
        <f>'Series QuarterlyX'!B67</f>
        <v>2.2000000000000002</v>
      </c>
      <c r="AA26" s="65">
        <f>'Series Q364'!B51</f>
        <v>0.87</v>
      </c>
      <c r="AB26" s="65">
        <f>'Series S1'!B60</f>
        <v>0.94</v>
      </c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</row>
    <row r="27" spans="1:58" ht="15" customHeight="1" x14ac:dyDescent="0.35">
      <c r="B27" s="7"/>
      <c r="C27" s="7"/>
      <c r="D27" s="7"/>
      <c r="E27" s="11"/>
      <c r="F27" s="11"/>
      <c r="G27" s="23"/>
      <c r="H27" s="7"/>
      <c r="I27" s="7"/>
      <c r="J27"/>
      <c r="K27"/>
      <c r="L27"/>
      <c r="M27"/>
      <c r="N27"/>
      <c r="O27" s="41"/>
      <c r="P27" s="41"/>
      <c r="Q27" s="42"/>
      <c r="R27" s="43" t="s">
        <v>42</v>
      </c>
      <c r="S27" s="68">
        <v>20</v>
      </c>
      <c r="T27" s="65">
        <f t="shared" si="1"/>
        <v>0</v>
      </c>
      <c r="U27" s="46"/>
      <c r="V27" s="65">
        <f>'Series Monthly'!B82</f>
        <v>9.24</v>
      </c>
      <c r="W27" s="65">
        <f>'Series Custom1'!B82</f>
        <v>0.78</v>
      </c>
      <c r="X27" s="65">
        <f>'Series MonthlyIG'!B82</f>
        <v>2.0099999999999998</v>
      </c>
      <c r="Y27" s="65">
        <f>'Series Quarterly1'!B64</f>
        <v>3.47</v>
      </c>
      <c r="Z27" s="65">
        <f>'Series QuarterlyX'!B68</f>
        <v>2.4700000000000002</v>
      </c>
      <c r="AA27" s="65">
        <f>'Series Q364'!B52</f>
        <v>0.98</v>
      </c>
      <c r="AB27" s="65">
        <f>'Series S1'!B61</f>
        <v>1.05</v>
      </c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</row>
    <row r="28" spans="1:58" ht="15" customHeight="1" x14ac:dyDescent="0.35">
      <c r="A28" s="9" t="s">
        <v>21</v>
      </c>
      <c r="B28" s="7"/>
      <c r="C28" s="7"/>
      <c r="D28" s="7"/>
      <c r="E28" s="33">
        <f>E25</f>
        <v>194527.97000000003</v>
      </c>
      <c r="F28" s="11"/>
      <c r="G28" s="23"/>
      <c r="H28" s="7"/>
      <c r="I28" s="7"/>
      <c r="J28"/>
      <c r="K28"/>
      <c r="L28"/>
      <c r="M28"/>
      <c r="N28"/>
      <c r="O28" s="41"/>
      <c r="P28" s="41"/>
      <c r="Q28" s="42"/>
      <c r="R28" s="43"/>
      <c r="S28" s="46"/>
      <c r="T28" s="65"/>
      <c r="U28" s="43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</row>
    <row r="29" spans="1:58" ht="15" customHeight="1" thickBot="1" x14ac:dyDescent="0.4">
      <c r="A29" s="9"/>
      <c r="B29" s="7"/>
      <c r="C29" s="7"/>
      <c r="D29" s="7"/>
      <c r="E29" s="11"/>
      <c r="F29" s="11"/>
      <c r="G29" s="23"/>
      <c r="H29" s="7"/>
      <c r="I29" s="7"/>
      <c r="J29"/>
      <c r="K29"/>
      <c r="L29"/>
      <c r="M29"/>
      <c r="N29"/>
      <c r="Q29" s="42"/>
      <c r="R29" s="49"/>
      <c r="S29" s="51"/>
      <c r="T29" s="65"/>
      <c r="U29" s="49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</row>
    <row r="30" spans="1:58" ht="15" customHeight="1" thickBot="1" x14ac:dyDescent="0.4">
      <c r="A30" s="9" t="s">
        <v>22</v>
      </c>
      <c r="B30" s="7"/>
      <c r="C30" s="7"/>
      <c r="D30" s="7"/>
      <c r="E30" s="17">
        <f>E13-E28</f>
        <v>0</v>
      </c>
      <c r="F30" s="20"/>
      <c r="G30" s="23"/>
      <c r="H30" s="7"/>
      <c r="I30" s="7"/>
      <c r="J30"/>
      <c r="K30"/>
      <c r="L30"/>
      <c r="M30"/>
      <c r="N30"/>
      <c r="Q30" s="42"/>
      <c r="R30" s="49" t="s">
        <v>29</v>
      </c>
      <c r="S30" s="53" t="s">
        <v>24</v>
      </c>
      <c r="T30" s="65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</row>
    <row r="31" spans="1:58" ht="15" customHeight="1" x14ac:dyDescent="0.35">
      <c r="A31" s="9"/>
      <c r="B31" s="7"/>
      <c r="C31" s="7"/>
      <c r="D31" s="7"/>
      <c r="E31" s="11"/>
      <c r="F31" s="11"/>
      <c r="G31" s="23"/>
      <c r="H31" s="7"/>
      <c r="I31" s="7"/>
      <c r="J31"/>
      <c r="K31"/>
      <c r="L31"/>
      <c r="M31"/>
      <c r="N31"/>
      <c r="Q31" s="42"/>
      <c r="R31" s="49" t="s">
        <v>30</v>
      </c>
      <c r="S31" s="68">
        <v>9113.66</v>
      </c>
      <c r="T31" s="65">
        <f t="shared" si="1"/>
        <v>-1.0000000000218279E-2</v>
      </c>
      <c r="U31" s="54"/>
      <c r="V31" s="65">
        <f>'Series Monthly'!D56</f>
        <v>3263.13</v>
      </c>
      <c r="W31" s="65">
        <f>'Series Custom1'!D56</f>
        <v>271.45</v>
      </c>
      <c r="X31" s="65">
        <f>'Series MonthlyIG'!D56</f>
        <v>612.1</v>
      </c>
      <c r="Y31" s="65">
        <f>'Series Quarterly1'!D38</f>
        <v>687.31</v>
      </c>
      <c r="Z31" s="65">
        <f>'Series QuarterlyX'!D42</f>
        <v>3267.28</v>
      </c>
      <c r="AA31" s="65">
        <f>'Series Q364'!D26</f>
        <v>452.09</v>
      </c>
      <c r="AB31" s="65">
        <f>'Series S1'!D35</f>
        <v>560.30999999999995</v>
      </c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</row>
    <row r="32" spans="1:58" ht="15" customHeight="1" x14ac:dyDescent="0.35">
      <c r="A32" s="7"/>
      <c r="B32" s="7"/>
      <c r="C32" s="7"/>
      <c r="D32" s="7"/>
      <c r="E32" s="24"/>
      <c r="F32" s="11"/>
      <c r="G32" s="23"/>
      <c r="H32" s="7"/>
      <c r="I32" s="7"/>
      <c r="J32" s="7"/>
      <c r="N32"/>
      <c r="Q32" s="42"/>
      <c r="R32" s="49" t="s">
        <v>31</v>
      </c>
      <c r="S32" s="68">
        <v>11.98</v>
      </c>
      <c r="T32" s="65">
        <f t="shared" si="1"/>
        <v>-0.25</v>
      </c>
      <c r="U32" s="54"/>
      <c r="V32" s="65">
        <f>'Series Monthly'!D57</f>
        <v>5.65</v>
      </c>
      <c r="W32" s="65">
        <f>'Series Custom1'!D57</f>
        <v>0.48</v>
      </c>
      <c r="X32" s="65">
        <f>'Series MonthlyIG'!D57</f>
        <v>1.2</v>
      </c>
      <c r="Y32" s="65">
        <f>'Series Quarterly1'!D39</f>
        <v>2.13</v>
      </c>
      <c r="Z32" s="65">
        <f>'Series QuarterlyX'!D43</f>
        <v>1.52</v>
      </c>
      <c r="AA32" s="65">
        <f>'Series Q364'!D27</f>
        <v>0.6</v>
      </c>
      <c r="AB32" s="65">
        <f>'Series S1'!D36</f>
        <v>0.65</v>
      </c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</row>
    <row r="33" spans="1:58" ht="15" customHeight="1" x14ac:dyDescent="0.35">
      <c r="A33" s="7"/>
      <c r="B33" s="7"/>
      <c r="C33" s="7"/>
      <c r="D33" s="7"/>
      <c r="E33" s="24"/>
      <c r="F33" s="11"/>
      <c r="G33" s="23"/>
      <c r="H33" s="7"/>
      <c r="I33" s="7"/>
      <c r="J33" s="7"/>
      <c r="N33"/>
      <c r="Q33" s="42"/>
      <c r="R33" s="49" t="s">
        <v>33</v>
      </c>
      <c r="S33" s="68">
        <v>2495.02</v>
      </c>
      <c r="T33" s="65">
        <f t="shared" si="1"/>
        <v>0.19000000000005457</v>
      </c>
      <c r="U33" s="54"/>
      <c r="V33" s="65">
        <f>'Series Monthly'!D58</f>
        <v>1109.95</v>
      </c>
      <c r="W33" s="65">
        <f>'Series Custom1'!D58</f>
        <v>101.56</v>
      </c>
      <c r="X33" s="65">
        <f>'Series MonthlyIG'!D58</f>
        <v>128.97</v>
      </c>
      <c r="Y33" s="65">
        <f>'Series Quarterly1'!D40</f>
        <v>510.7</v>
      </c>
      <c r="Z33" s="65">
        <f>'Series QuarterlyX'!D44</f>
        <v>218.95</v>
      </c>
      <c r="AA33" s="65">
        <f>'Series Q364'!D28</f>
        <v>380.53</v>
      </c>
      <c r="AB33" s="65">
        <f>'Series S1'!D37</f>
        <v>44.17</v>
      </c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</row>
    <row r="34" spans="1:58" ht="15" customHeight="1" x14ac:dyDescent="0.35">
      <c r="A34" s="7"/>
      <c r="B34" s="7"/>
      <c r="C34" s="7"/>
      <c r="D34" s="7" t="s">
        <v>35</v>
      </c>
      <c r="E34" s="11"/>
      <c r="F34" s="11"/>
      <c r="G34" s="7"/>
      <c r="H34" s="7"/>
      <c r="I34" s="7"/>
      <c r="J34" s="7"/>
      <c r="Q34" s="42"/>
      <c r="R34" s="49" t="s">
        <v>32</v>
      </c>
      <c r="S34" s="68">
        <v>1.37</v>
      </c>
      <c r="T34" s="65">
        <f t="shared" si="1"/>
        <v>0</v>
      </c>
      <c r="U34" s="54"/>
      <c r="V34" s="65">
        <f>'Series Monthly'!D59</f>
        <v>0</v>
      </c>
      <c r="W34" s="65">
        <f>'Series Custom1'!D59</f>
        <v>0</v>
      </c>
      <c r="X34" s="65">
        <f>'Series MonthlyIG'!D59</f>
        <v>0</v>
      </c>
      <c r="Y34" s="65">
        <f>'Series Quarterly1'!D41</f>
        <v>0</v>
      </c>
      <c r="Z34" s="65">
        <f>'Series QuarterlyX'!D45</f>
        <v>0</v>
      </c>
      <c r="AA34" s="65">
        <f>'Series Q364'!D29</f>
        <v>0</v>
      </c>
      <c r="AB34" s="65">
        <f>'Series S1'!D38</f>
        <v>1.37</v>
      </c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</row>
    <row r="35" spans="1:58" ht="15" customHeight="1" x14ac:dyDescent="0.35">
      <c r="A35" s="31"/>
      <c r="B35" s="31"/>
      <c r="C35" s="31"/>
      <c r="D35" s="7"/>
      <c r="E35" s="11"/>
      <c r="F35" s="11"/>
      <c r="G35" s="7"/>
      <c r="H35" s="7"/>
      <c r="I35" s="7"/>
      <c r="J35" s="7"/>
      <c r="Q35" s="56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</row>
    <row r="36" spans="1:58" ht="15" customHeight="1" x14ac:dyDescent="0.35">
      <c r="A36" s="31"/>
      <c r="B36" s="31"/>
      <c r="C36" s="31"/>
      <c r="D36" s="7"/>
      <c r="E36" s="11"/>
      <c r="F36" s="11"/>
      <c r="G36" s="7"/>
      <c r="H36" s="7"/>
      <c r="I36" s="7"/>
      <c r="J36" s="7"/>
      <c r="K36" s="7"/>
      <c r="L36" s="7"/>
      <c r="M36" s="7"/>
    </row>
    <row r="37" spans="1:58" ht="15" customHeight="1" x14ac:dyDescent="0.35">
      <c r="A37" s="31"/>
      <c r="B37" s="31"/>
      <c r="C37" s="31"/>
      <c r="E37" s="32"/>
      <c r="F37" s="11"/>
      <c r="G37" s="7"/>
      <c r="H37" s="7"/>
      <c r="I37" s="7"/>
      <c r="J37" s="7"/>
      <c r="K37"/>
      <c r="L37"/>
      <c r="M37"/>
      <c r="T37" s="32"/>
      <c r="U37" s="32"/>
    </row>
    <row r="38" spans="1:58" ht="15" customHeight="1" x14ac:dyDescent="0.35">
      <c r="A38" s="31"/>
      <c r="B38" s="34"/>
      <c r="C38" s="31"/>
      <c r="D38" s="7"/>
      <c r="E38" s="11"/>
      <c r="F38" s="11"/>
      <c r="G38" s="7"/>
      <c r="H38" s="7"/>
      <c r="I38" s="7"/>
      <c r="J38" s="7"/>
      <c r="K38"/>
      <c r="L38"/>
      <c r="M38"/>
      <c r="T38" s="32"/>
      <c r="U38" s="32"/>
    </row>
    <row r="39" spans="1:58" ht="15" customHeight="1" x14ac:dyDescent="0.35">
      <c r="A39" s="31"/>
      <c r="B39" s="34"/>
      <c r="C39" s="31"/>
      <c r="D39" s="7"/>
      <c r="E39" s="11"/>
      <c r="F39" s="11"/>
      <c r="G39" s="7"/>
      <c r="H39" s="7"/>
      <c r="I39" s="7"/>
      <c r="J39" s="7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5" customHeight="1" x14ac:dyDescent="0.35">
      <c r="A40" s="31"/>
      <c r="B40" s="34"/>
      <c r="C40" s="31"/>
      <c r="D40" s="7"/>
      <c r="E40" s="11"/>
      <c r="F40" s="11"/>
      <c r="G40" s="7"/>
      <c r="H40" s="7"/>
      <c r="I40" s="7"/>
      <c r="J40" s="7"/>
      <c r="K40"/>
      <c r="L40" s="139" t="s">
        <v>304</v>
      </c>
      <c r="M40" s="126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ht="15" customHeight="1" x14ac:dyDescent="0.35">
      <c r="A41" s="31"/>
      <c r="B41" s="34"/>
      <c r="C41" s="31"/>
      <c r="D41" s="7"/>
      <c r="E41" s="11"/>
      <c r="F41" s="11"/>
      <c r="G41" s="7"/>
      <c r="H41" s="7"/>
      <c r="I41" s="7"/>
      <c r="J41" s="7"/>
      <c r="K41"/>
      <c r="L41" s="140" t="s">
        <v>305</v>
      </c>
      <c r="M41" s="140" t="s">
        <v>316</v>
      </c>
      <c r="N41" s="140" t="s">
        <v>317</v>
      </c>
      <c r="O41" s="140" t="s">
        <v>318</v>
      </c>
      <c r="P41" s="140" t="s">
        <v>319</v>
      </c>
      <c r="Q41" s="140" t="s">
        <v>306</v>
      </c>
      <c r="R41" s="140" t="s">
        <v>307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15" customHeight="1" x14ac:dyDescent="0.35">
      <c r="A42" s="35"/>
      <c r="B42" s="34"/>
      <c r="C42" s="31"/>
      <c r="D42" s="7"/>
      <c r="E42" s="11"/>
      <c r="F42" s="11"/>
      <c r="G42" s="7"/>
      <c r="H42" s="7"/>
      <c r="I42" s="7"/>
      <c r="J42" s="7"/>
      <c r="K42"/>
      <c r="L42" s="142">
        <f>E30</f>
        <v>0</v>
      </c>
      <c r="M42" s="142">
        <f>E13</f>
        <v>194527.97000000003</v>
      </c>
      <c r="P42" s="142">
        <f>E25</f>
        <v>194527.97000000003</v>
      </c>
      <c r="Q42" s="142">
        <v>0</v>
      </c>
      <c r="R42" s="141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t="15" customHeight="1" x14ac:dyDescent="0.35">
      <c r="A43" s="31"/>
      <c r="B43" s="34"/>
      <c r="C43" s="31"/>
      <c r="D43" s="7"/>
      <c r="E43" s="11"/>
      <c r="F43" s="11"/>
      <c r="G43" s="7"/>
      <c r="H43" s="7"/>
      <c r="I43" s="7"/>
      <c r="J43" s="7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t="15" customHeight="1" x14ac:dyDescent="0.35">
      <c r="A44" s="31"/>
      <c r="B44" s="34"/>
      <c r="C44" s="31"/>
      <c r="D44" s="7"/>
      <c r="E44" s="11"/>
      <c r="F44" s="11"/>
      <c r="G44" s="7"/>
      <c r="H44" s="7"/>
      <c r="I44" s="7"/>
      <c r="J44" s="7"/>
      <c r="K44"/>
      <c r="L44" s="139" t="s">
        <v>304</v>
      </c>
      <c r="M44" s="126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t="15" customHeight="1" thickBot="1" x14ac:dyDescent="0.4">
      <c r="A45" s="31"/>
      <c r="B45" s="34"/>
      <c r="C45" s="31"/>
      <c r="D45" s="7"/>
      <c r="E45" s="11"/>
      <c r="F45" s="11"/>
      <c r="G45" s="7"/>
      <c r="H45" s="7"/>
      <c r="I45" s="7"/>
      <c r="J45" s="7"/>
      <c r="K45"/>
      <c r="L45" s="140" t="s">
        <v>305</v>
      </c>
      <c r="M45" s="140" t="s">
        <v>316</v>
      </c>
      <c r="N45" s="140" t="s">
        <v>317</v>
      </c>
      <c r="O45" s="140" t="s">
        <v>318</v>
      </c>
      <c r="P45" s="140" t="s">
        <v>319</v>
      </c>
      <c r="Q45" s="140" t="s">
        <v>306</v>
      </c>
      <c r="R45" s="140" t="s">
        <v>307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15" customHeight="1" x14ac:dyDescent="0.35">
      <c r="A46" s="31"/>
      <c r="B46" s="34"/>
      <c r="C46" s="31"/>
      <c r="D46" s="7"/>
      <c r="E46" s="11"/>
      <c r="F46" s="11"/>
      <c r="G46" s="7"/>
      <c r="H46" s="7"/>
      <c r="I46" s="7"/>
      <c r="J46" s="7"/>
      <c r="K46" s="133" t="s">
        <v>308</v>
      </c>
      <c r="L46" s="143">
        <f>'Series Monthly'!R$10</f>
        <v>849110344.30000007</v>
      </c>
      <c r="M46" s="144">
        <f>'Series Monthly'!S$10</f>
        <v>21418292.740000002</v>
      </c>
      <c r="N46" s="144">
        <f>'Series Monthly'!T$10</f>
        <v>16159768.804699998</v>
      </c>
      <c r="O46" s="144">
        <f>'Series Monthly'!U$10</f>
        <v>0</v>
      </c>
      <c r="P46" s="144">
        <f>'Series Monthly'!V$10</f>
        <v>111743.93999999999</v>
      </c>
      <c r="Q46" s="150">
        <f>'Series Monthly'!W$10</f>
        <v>0</v>
      </c>
      <c r="R46" s="145">
        <f>'Series Monthly'!X$10</f>
        <v>3990488.83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ht="15" customHeight="1" x14ac:dyDescent="0.35">
      <c r="A47" s="31"/>
      <c r="B47" s="34"/>
      <c r="C47" s="31"/>
      <c r="D47" s="7"/>
      <c r="E47" s="11"/>
      <c r="F47" s="11"/>
      <c r="G47" s="7"/>
      <c r="H47" s="7"/>
      <c r="I47" s="7"/>
      <c r="J47" s="7"/>
      <c r="K47" s="133" t="s">
        <v>309</v>
      </c>
      <c r="L47" s="146">
        <f>'Series Custom1'!R$10</f>
        <v>71742348.560000032</v>
      </c>
      <c r="M47" s="134">
        <f>'Series Custom1'!S$10</f>
        <v>1770173.97</v>
      </c>
      <c r="N47" s="134">
        <f>'Series Custom1'!T$10</f>
        <v>1459608.9436000001</v>
      </c>
      <c r="O47" s="134">
        <f>'Series Custom1'!U$10</f>
        <v>0</v>
      </c>
      <c r="P47" s="134">
        <f>'Series Custom1'!V$10</f>
        <v>9457.98</v>
      </c>
      <c r="Q47" s="151">
        <f>'Series Custom1'!W$10</f>
        <v>0</v>
      </c>
      <c r="R47" s="147">
        <f>'Series Custom1'!X$10</f>
        <v>337161.17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ht="15" customHeight="1" x14ac:dyDescent="0.35">
      <c r="A48" s="31"/>
      <c r="B48" s="34"/>
      <c r="C48" s="31"/>
      <c r="D48" s="7"/>
      <c r="E48" s="11"/>
      <c r="F48" s="11"/>
      <c r="G48" s="7"/>
      <c r="H48" s="7"/>
      <c r="I48" s="7"/>
      <c r="J48" s="7"/>
      <c r="K48" s="133" t="s">
        <v>310</v>
      </c>
      <c r="L48" s="146">
        <f>'Series Quarterly1'!R$10</f>
        <v>318654474.29000002</v>
      </c>
      <c r="M48" s="134">
        <f>'Series Quarterly1'!S$10</f>
        <v>15171631.109999999</v>
      </c>
      <c r="N48" s="134">
        <f>'Series Quarterly1'!T$10</f>
        <v>7131609.6718000006</v>
      </c>
      <c r="O48" s="134">
        <f>'Series Quarterly1'!U$10</f>
        <v>0</v>
      </c>
      <c r="P48" s="134">
        <f>'Series Quarterly1'!V$10</f>
        <v>48800.01</v>
      </c>
      <c r="Q48" s="151">
        <f>'Series Quarterly1'!W$10</f>
        <v>0</v>
      </c>
      <c r="R48" s="147">
        <f>'Series Quarterly1'!X$10</f>
        <v>0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4" ht="15" customHeight="1" x14ac:dyDescent="0.35">
      <c r="A49" s="31"/>
      <c r="B49" s="34"/>
      <c r="C49" s="31"/>
      <c r="D49" s="7"/>
      <c r="E49" s="11"/>
      <c r="F49" s="11"/>
      <c r="G49" s="7"/>
      <c r="H49" s="7"/>
      <c r="I49" s="7"/>
      <c r="J49" s="7"/>
      <c r="K49" s="133" t="s">
        <v>311</v>
      </c>
      <c r="L49" s="146">
        <f>'Series MonthlyIG'!R$10</f>
        <v>191086615.10999992</v>
      </c>
      <c r="M49" s="134">
        <f>'Series MonthlyIG'!S$10</f>
        <v>7877846.3099999996</v>
      </c>
      <c r="N49" s="134">
        <f>'Series MonthlyIG'!T$10</f>
        <v>1959574.3377000007</v>
      </c>
      <c r="O49" s="134">
        <f>'Series MonthlyIG'!U$10</f>
        <v>0</v>
      </c>
      <c r="P49" s="134">
        <f>'Series MonthlyIG'!V$10</f>
        <v>25710.93</v>
      </c>
      <c r="Q49" s="151">
        <f>'Series MonthlyIG'!W$10</f>
        <v>0</v>
      </c>
      <c r="R49" s="147">
        <f>'Series MonthlyIG'!X$10</f>
        <v>562350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</row>
    <row r="50" spans="1:54" ht="15" customHeight="1" x14ac:dyDescent="0.35">
      <c r="A50" s="31"/>
      <c r="B50" s="34"/>
      <c r="C50" s="31"/>
      <c r="D50" s="7"/>
      <c r="E50" s="7"/>
      <c r="F50" s="7"/>
      <c r="G50" s="7"/>
      <c r="H50" s="7"/>
      <c r="I50" s="7"/>
      <c r="J50" s="7"/>
      <c r="K50" s="133" t="s">
        <v>312</v>
      </c>
      <c r="L50" s="146">
        <f>'Series Q364'!R$10</f>
        <v>90217525.069999978</v>
      </c>
      <c r="M50" s="134">
        <f>'Series Q364'!S$10</f>
        <v>7572769.1000000006</v>
      </c>
      <c r="N50" s="134">
        <f>'Series Q364'!T$10</f>
        <v>5375182.6396999992</v>
      </c>
      <c r="O50" s="134">
        <f>'Series Q364'!U$10</f>
        <v>0</v>
      </c>
      <c r="P50" s="134">
        <f>'Series Q364'!V$10</f>
        <v>14152.11</v>
      </c>
      <c r="Q50" s="151">
        <f>'Series Q364'!W$10</f>
        <v>0</v>
      </c>
      <c r="R50" s="147">
        <f>'Series Q364'!X$10</f>
        <v>0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</row>
    <row r="51" spans="1:54" ht="15" customHeight="1" x14ac:dyDescent="0.35">
      <c r="A51" s="31"/>
      <c r="B51" s="34"/>
      <c r="C51" s="31"/>
      <c r="D51" s="7"/>
      <c r="E51" s="7"/>
      <c r="F51" s="7"/>
      <c r="G51" s="7"/>
      <c r="H51" s="7"/>
      <c r="I51" s="7"/>
      <c r="J51" s="7"/>
      <c r="K51" s="133" t="s">
        <v>313</v>
      </c>
      <c r="L51" s="146">
        <f>'Series QuarterlyX'!R$10</f>
        <v>227140574.57000002</v>
      </c>
      <c r="M51" s="134">
        <f>'Series QuarterlyX'!S$10</f>
        <v>43726028.869999997</v>
      </c>
      <c r="N51" s="134">
        <f>'Series QuarterlyX'!T$10</f>
        <v>2831857.8823999991</v>
      </c>
      <c r="O51" s="134">
        <f>'Series QuarterlyX'!U$10</f>
        <v>0</v>
      </c>
      <c r="P51" s="134">
        <f>'Series QuarterlyX'!V$10</f>
        <v>33013.47</v>
      </c>
      <c r="Q51" s="151">
        <f>'Series QuarterlyX'!W$10</f>
        <v>0</v>
      </c>
      <c r="R51" s="147">
        <f>'Series QuarterlyX'!X$10</f>
        <v>0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</row>
    <row r="52" spans="1:54" ht="15" customHeight="1" x14ac:dyDescent="0.35">
      <c r="A52" s="31"/>
      <c r="B52" s="34"/>
      <c r="C52" s="31"/>
      <c r="D52" s="7"/>
      <c r="E52" s="7"/>
      <c r="F52" s="7"/>
      <c r="G52" s="7"/>
      <c r="H52" s="7"/>
      <c r="I52" s="7"/>
      <c r="J52" s="7"/>
      <c r="K52" s="137" t="s">
        <v>315</v>
      </c>
      <c r="L52" s="146">
        <f>'Series S1'!R$10</f>
        <v>96892947.100000024</v>
      </c>
      <c r="M52" s="134">
        <f>'Series S1'!S$10</f>
        <v>8297355.0699999994</v>
      </c>
      <c r="N52" s="134">
        <f>'Series S1'!T$10</f>
        <v>711617.70419999992</v>
      </c>
      <c r="O52" s="134">
        <f>'Series S1'!U$10</f>
        <v>0</v>
      </c>
      <c r="P52" s="134">
        <f>'Series S1'!V$10</f>
        <v>34505.31</v>
      </c>
      <c r="Q52" s="151">
        <f>'Series S1'!W$10</f>
        <v>0</v>
      </c>
      <c r="R52" s="147">
        <f>'Series S1'!X$10</f>
        <v>0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1:54" ht="15" customHeight="1" thickBot="1" x14ac:dyDescent="0.4">
      <c r="A53" s="31"/>
      <c r="B53" s="34"/>
      <c r="C53" s="31"/>
      <c r="D53" s="7"/>
      <c r="E53" s="7"/>
      <c r="F53" s="7"/>
      <c r="G53" s="7"/>
      <c r="H53" s="7"/>
      <c r="I53" s="7"/>
      <c r="J53" s="7"/>
      <c r="K53" s="135" t="s">
        <v>314</v>
      </c>
      <c r="L53" s="148">
        <f>L42</f>
        <v>0</v>
      </c>
      <c r="M53" s="136">
        <f t="shared" ref="M53:R53" si="3">M42</f>
        <v>194527.97000000003</v>
      </c>
      <c r="N53" s="136">
        <f t="shared" si="3"/>
        <v>0</v>
      </c>
      <c r="O53" s="136">
        <f t="shared" si="3"/>
        <v>0</v>
      </c>
      <c r="P53" s="136">
        <f t="shared" si="3"/>
        <v>194527.97000000003</v>
      </c>
      <c r="Q53" s="152">
        <f t="shared" si="3"/>
        <v>0</v>
      </c>
      <c r="R53" s="149">
        <f t="shared" si="3"/>
        <v>0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1:54" ht="15" customHeight="1" thickTop="1" x14ac:dyDescent="0.35">
      <c r="A54" s="31"/>
      <c r="B54" s="34"/>
      <c r="C54" s="31"/>
      <c r="D54" s="7"/>
      <c r="E54" s="7"/>
      <c r="F54" s="7"/>
      <c r="G54" s="7"/>
      <c r="H54" s="7"/>
      <c r="I54" s="7"/>
      <c r="J54" s="7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</row>
    <row r="55" spans="1:54" ht="15" customHeight="1" x14ac:dyDescent="0.35">
      <c r="A55" s="31"/>
      <c r="B55" s="34"/>
      <c r="C55" s="31"/>
      <c r="D55" s="7"/>
      <c r="E55" s="7"/>
      <c r="F55" s="7"/>
      <c r="G55" s="7"/>
      <c r="H55" s="7"/>
      <c r="I55" s="7"/>
      <c r="J55" s="7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1:54" ht="15" customHeight="1" x14ac:dyDescent="0.35">
      <c r="A56" s="31"/>
      <c r="B56" s="34"/>
      <c r="C56" s="31"/>
      <c r="D56" s="7"/>
      <c r="E56" s="7"/>
      <c r="F56" s="7"/>
      <c r="G56" s="7"/>
      <c r="H56" s="7"/>
      <c r="I56" s="7"/>
      <c r="J56" s="7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4" ht="15" customHeight="1" x14ac:dyDescent="0.35">
      <c r="A57" s="31"/>
      <c r="B57" s="34"/>
      <c r="C57" s="31"/>
      <c r="D57" s="7"/>
      <c r="E57" s="7"/>
      <c r="F57" s="7"/>
      <c r="G57" s="7"/>
      <c r="H57" s="7"/>
      <c r="I57" s="7"/>
      <c r="J57" s="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4" ht="15" customHeight="1" x14ac:dyDescent="0.35">
      <c r="A58" s="31"/>
      <c r="B58" s="34"/>
      <c r="C58" s="31"/>
      <c r="D58" s="7"/>
      <c r="E58" s="7"/>
      <c r="F58" s="7"/>
      <c r="G58" s="7"/>
      <c r="H58" s="7"/>
      <c r="I58" s="7"/>
      <c r="J58" s="7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4" ht="15" customHeight="1" x14ac:dyDescent="0.35">
      <c r="A59" s="31"/>
      <c r="B59" s="34"/>
      <c r="C59" s="31"/>
      <c r="D59" s="7"/>
      <c r="E59" s="7"/>
      <c r="F59" s="7"/>
      <c r="G59" s="7"/>
      <c r="H59" s="7"/>
      <c r="I59" s="7"/>
      <c r="J59" s="7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4" ht="15" customHeight="1" x14ac:dyDescent="0.35">
      <c r="A60" s="31"/>
      <c r="B60" s="34"/>
      <c r="C60" s="31"/>
      <c r="D60" s="7"/>
      <c r="E60" s="7"/>
      <c r="F60" s="7"/>
      <c r="G60" s="7"/>
      <c r="H60" s="7"/>
      <c r="I60" s="7"/>
      <c r="J60" s="7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4" ht="15" customHeight="1" x14ac:dyDescent="0.35">
      <c r="A61" s="31"/>
      <c r="B61" s="34"/>
      <c r="C61" s="31"/>
      <c r="D61" s="7"/>
      <c r="E61" s="7"/>
      <c r="F61" s="7"/>
      <c r="G61" s="7"/>
      <c r="H61" s="7"/>
      <c r="I61" s="7"/>
      <c r="J61" s="7"/>
      <c r="K61" s="7"/>
      <c r="L61" s="7"/>
      <c r="M61" s="7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4" ht="15" customHeight="1" x14ac:dyDescent="0.35">
      <c r="A62" s="31"/>
      <c r="B62" s="34"/>
      <c r="C62" s="31"/>
      <c r="D62" s="7"/>
      <c r="E62" s="7"/>
      <c r="F62" s="7"/>
      <c r="G62" s="7"/>
      <c r="H62" s="7"/>
      <c r="I62" s="7"/>
      <c r="J62" s="7"/>
      <c r="K62" s="7"/>
      <c r="L62" s="7"/>
      <c r="M62" s="7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4" ht="15" customHeight="1" x14ac:dyDescent="0.35">
      <c r="A63" s="31"/>
      <c r="B63" s="34"/>
      <c r="C63" s="31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54" ht="15" customHeight="1" x14ac:dyDescent="0.35">
      <c r="A64" s="31"/>
      <c r="B64" s="34"/>
      <c r="C64" s="31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ht="15" customHeight="1" x14ac:dyDescent="0.35">
      <c r="A65" s="31"/>
      <c r="B65" s="34"/>
      <c r="C65" s="31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ht="15" customHeight="1" x14ac:dyDescent="0.35">
      <c r="A66" s="31"/>
      <c r="B66" s="34"/>
      <c r="C66" s="31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ht="15" customHeight="1" x14ac:dyDescent="0.35">
      <c r="A67" s="31"/>
      <c r="B67" s="34"/>
      <c r="C67" s="31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ht="15" customHeight="1" x14ac:dyDescent="0.35">
      <c r="A68" s="31"/>
      <c r="B68" s="34"/>
      <c r="C68" s="31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ht="15" customHeight="1" x14ac:dyDescent="0.35">
      <c r="A69" s="31"/>
      <c r="B69" s="34"/>
      <c r="C69" s="31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ht="15" customHeight="1" x14ac:dyDescent="0.35">
      <c r="A70" s="31"/>
      <c r="B70" s="34"/>
      <c r="C70" s="31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ht="15" customHeight="1" x14ac:dyDescent="0.35">
      <c r="A71" s="31"/>
      <c r="B71" s="34"/>
      <c r="C71" s="31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ht="15" customHeight="1" x14ac:dyDescent="0.35">
      <c r="A72" s="31"/>
      <c r="B72" s="34"/>
      <c r="C72" s="31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ht="15" customHeight="1" x14ac:dyDescent="0.35">
      <c r="A73" s="7"/>
      <c r="B73" s="2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ht="15" customHeight="1" x14ac:dyDescent="0.35">
      <c r="A74" s="7"/>
      <c r="B74" s="2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ht="15" customHeight="1" x14ac:dyDescent="0.35">
      <c r="A75" s="7"/>
      <c r="B75" s="2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5" customHeight="1" x14ac:dyDescent="0.35">
      <c r="A76" s="7"/>
      <c r="B76" s="2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ht="15" customHeight="1" x14ac:dyDescent="0.35">
      <c r="A77" s="7"/>
      <c r="B77" s="2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ht="1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ht="1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ht="1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ht="1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ht="1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ht="15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ht="15" customHeight="1" x14ac:dyDescent="0.35">
      <c r="K84" s="7"/>
    </row>
    <row r="85" spans="1:13" ht="15" customHeight="1" x14ac:dyDescent="0.35">
      <c r="K85" s="7"/>
    </row>
    <row r="86" spans="1:13" ht="15" customHeight="1" x14ac:dyDescent="0.35">
      <c r="K86" s="7"/>
    </row>
    <row r="87" spans="1:13" ht="15" customHeight="1" x14ac:dyDescent="0.35">
      <c r="K87" s="7"/>
    </row>
    <row r="88" spans="1:13" ht="15" customHeight="1" x14ac:dyDescent="0.35">
      <c r="K88" s="7"/>
    </row>
    <row r="89" spans="1:13" ht="15" customHeight="1" x14ac:dyDescent="0.35">
      <c r="K89" s="7"/>
    </row>
    <row r="90" spans="1:13" ht="15" customHeight="1" x14ac:dyDescent="0.35">
      <c r="K90" s="7"/>
    </row>
    <row r="91" spans="1:13" ht="15" customHeight="1" x14ac:dyDescent="0.35">
      <c r="K91" s="7"/>
    </row>
    <row r="92" spans="1:13" ht="15" customHeight="1" x14ac:dyDescent="0.35">
      <c r="K92" s="7"/>
    </row>
    <row r="93" spans="1:13" ht="15" customHeight="1" x14ac:dyDescent="0.35">
      <c r="K93" s="7"/>
    </row>
    <row r="94" spans="1:13" ht="15" customHeight="1" x14ac:dyDescent="0.35">
      <c r="K94" s="7"/>
    </row>
    <row r="95" spans="1:13" ht="15" customHeight="1" x14ac:dyDescent="0.35">
      <c r="K95" s="7"/>
    </row>
    <row r="96" spans="1:13" ht="15" customHeight="1" x14ac:dyDescent="0.35">
      <c r="K96" s="7"/>
    </row>
    <row r="97" spans="11:11" ht="15" customHeight="1" x14ac:dyDescent="0.35">
      <c r="K97" s="7"/>
    </row>
    <row r="98" spans="11:11" ht="15" customHeight="1" x14ac:dyDescent="0.35">
      <c r="K98" s="7"/>
    </row>
    <row r="99" spans="11:11" ht="15" customHeight="1" x14ac:dyDescent="0.35">
      <c r="K99" s="7"/>
    </row>
    <row r="100" spans="11:11" ht="15" customHeight="1" x14ac:dyDescent="0.35">
      <c r="K100" s="7"/>
    </row>
    <row r="101" spans="11:11" ht="15" customHeight="1" x14ac:dyDescent="0.35">
      <c r="K101" s="7"/>
    </row>
    <row r="102" spans="11:11" ht="15" customHeight="1" x14ac:dyDescent="0.35">
      <c r="K102" s="7"/>
    </row>
    <row r="103" spans="11:11" ht="15" customHeight="1" x14ac:dyDescent="0.35">
      <c r="K103" s="7"/>
    </row>
    <row r="104" spans="11:11" ht="15" customHeight="1" x14ac:dyDescent="0.35">
      <c r="K104" s="7"/>
    </row>
    <row r="105" spans="11:11" ht="15" customHeight="1" x14ac:dyDescent="0.35">
      <c r="K105" s="7"/>
    </row>
    <row r="106" spans="11:11" ht="15" customHeight="1" x14ac:dyDescent="0.35">
      <c r="K106" s="7"/>
    </row>
  </sheetData>
  <mergeCells count="1">
    <mergeCell ref="B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BCBE-CCC5-42C0-985D-9D6A08EF2732}">
  <dimension ref="A1:BE503"/>
  <sheetViews>
    <sheetView showGridLines="0" topLeftCell="A6" zoomScale="80" zoomScaleNormal="80" workbookViewId="0">
      <selection activeCell="I29" sqref="I29"/>
    </sheetView>
  </sheetViews>
  <sheetFormatPr defaultColWidth="9.15234375" defaultRowHeight="15" customHeight="1" x14ac:dyDescent="0.35"/>
  <cols>
    <col min="1" max="1" width="19.15234375" style="61" customWidth="1"/>
    <col min="2" max="2" width="14.69140625" style="61" customWidth="1"/>
    <col min="3" max="3" width="12.53515625" style="61" customWidth="1"/>
    <col min="4" max="4" width="21.53515625" style="61" customWidth="1"/>
    <col min="5" max="5" width="18.84375" style="61" bestFit="1" customWidth="1"/>
    <col min="6" max="7" width="3.69140625" style="61" customWidth="1"/>
    <col min="8" max="8" width="16.53515625" style="61" bestFit="1" customWidth="1"/>
    <col min="9" max="9" width="11.69140625" style="61" customWidth="1"/>
    <col min="10" max="10" width="11.84375" style="61" customWidth="1"/>
    <col min="11" max="11" width="15.15234375" style="61" bestFit="1" customWidth="1"/>
    <col min="12" max="12" width="16.3046875" style="61" bestFit="1" customWidth="1"/>
    <col min="13" max="13" width="17.69140625" style="61" bestFit="1" customWidth="1"/>
    <col min="14" max="14" width="3" style="61" customWidth="1"/>
    <col min="15" max="15" width="13.3046875" style="61" customWidth="1"/>
    <col min="16" max="16" width="10" style="61" customWidth="1"/>
    <col min="17" max="17" width="7" style="61" bestFit="1" customWidth="1"/>
    <col min="18" max="18" width="13.3828125" style="61" bestFit="1" customWidth="1"/>
    <col min="19" max="19" width="11.3046875" style="61" bestFit="1" customWidth="1"/>
    <col min="20" max="20" width="15.765625" style="61" bestFit="1" customWidth="1"/>
    <col min="21" max="21" width="8.53515625" style="61" bestFit="1" customWidth="1"/>
    <col min="22" max="22" width="15.23046875" style="61" bestFit="1" customWidth="1"/>
    <col min="23" max="23" width="6.3046875" style="61" bestFit="1" customWidth="1"/>
    <col min="24" max="24" width="11.84375" style="61" bestFit="1" customWidth="1"/>
    <col min="25" max="16384" width="9.15234375" style="61"/>
  </cols>
  <sheetData>
    <row r="1" spans="1:57" ht="49.5" customHeight="1" thickBot="1" x14ac:dyDescent="0.4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" thickTop="1" thickBot="1" x14ac:dyDescent="0.65">
      <c r="A2" s="3" t="s">
        <v>16</v>
      </c>
      <c r="B2" s="4"/>
      <c r="C2" s="4"/>
      <c r="D2" s="3" t="s">
        <v>281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35">
      <c r="A3" s="7" t="s">
        <v>14</v>
      </c>
      <c r="B3" s="8">
        <v>44651</v>
      </c>
      <c r="C3" s="5"/>
      <c r="D3" s="6"/>
      <c r="E3" s="5"/>
      <c r="F3" s="5"/>
      <c r="G3" s="5"/>
      <c r="H3" s="70">
        <v>96715045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4">
      <c r="A4" s="7" t="s">
        <v>46</v>
      </c>
      <c r="B4" s="8">
        <v>44574</v>
      </c>
      <c r="C4" s="5"/>
      <c r="D4" s="5"/>
      <c r="E4" s="5"/>
      <c r="F4" s="5"/>
      <c r="G4" s="5"/>
      <c r="H4" s="74">
        <f>+E79</f>
        <v>96892947.100000024</v>
      </c>
      <c r="I4" s="75" t="s">
        <v>47</v>
      </c>
      <c r="J4" s="5"/>
      <c r="K4" s="76" t="s">
        <v>48</v>
      </c>
      <c r="L4" s="77">
        <v>1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4">
      <c r="A5" s="7" t="s">
        <v>49</v>
      </c>
      <c r="B5" s="8">
        <v>44651</v>
      </c>
      <c r="C5" s="5"/>
      <c r="D5" s="5"/>
      <c r="E5" s="5"/>
      <c r="F5" s="5"/>
      <c r="G5" s="5"/>
      <c r="H5" s="79">
        <f>(H4*L4/H3-1)*L3/(B3-B4)</f>
        <v>8.6000071438961465E-3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35">
      <c r="A6" s="7" t="s">
        <v>51</v>
      </c>
      <c r="B6" s="8">
        <v>44756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35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35">
      <c r="A8" s="41"/>
      <c r="B8" s="153" t="s">
        <v>5</v>
      </c>
      <c r="C8" s="154"/>
      <c r="D8" s="154"/>
      <c r="E8" s="155"/>
      <c r="F8" s="7"/>
      <c r="G8" s="23"/>
      <c r="H8" s="41"/>
      <c r="I8" s="153"/>
      <c r="J8" s="154"/>
      <c r="K8" s="154"/>
      <c r="L8" s="155"/>
      <c r="M8" s="7"/>
      <c r="N8" s="7"/>
      <c r="O8" s="7"/>
      <c r="P8" s="7"/>
      <c r="Q8"/>
      <c r="R8" s="139" t="s">
        <v>304</v>
      </c>
      <c r="S8" s="126"/>
      <c r="T8"/>
      <c r="U8"/>
      <c r="V8"/>
      <c r="W8"/>
      <c r="X8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27" t="s">
        <v>305</v>
      </c>
      <c r="S9" s="128" t="s">
        <v>316</v>
      </c>
      <c r="T9" s="128" t="s">
        <v>317</v>
      </c>
      <c r="U9" s="128" t="s">
        <v>318</v>
      </c>
      <c r="V9" s="128" t="s">
        <v>319</v>
      </c>
      <c r="W9" s="127" t="s">
        <v>306</v>
      </c>
      <c r="X9" s="129" t="s">
        <v>307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35">
      <c r="A10" s="7" t="s">
        <v>282</v>
      </c>
      <c r="B10" s="10">
        <v>44574</v>
      </c>
      <c r="C10" s="10">
        <v>44665</v>
      </c>
      <c r="D10" s="83">
        <v>2566125</v>
      </c>
      <c r="E10" s="84">
        <v>2574327.41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0">
        <f>H4</f>
        <v>96892947.100000024</v>
      </c>
      <c r="S10" s="131">
        <f>D33+D44</f>
        <v>8297355.0699999994</v>
      </c>
      <c r="T10" s="131">
        <f>D46</f>
        <v>711617.70419999992</v>
      </c>
      <c r="U10" s="131">
        <f>D32</f>
        <v>0</v>
      </c>
      <c r="V10" s="131">
        <f>E62+E72</f>
        <v>34505.31</v>
      </c>
      <c r="W10" s="130">
        <v>0</v>
      </c>
      <c r="X10" s="132">
        <f>D45</f>
        <v>0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35">
      <c r="A11" s="7" t="s">
        <v>283</v>
      </c>
      <c r="B11" s="10">
        <v>44574</v>
      </c>
      <c r="C11" s="10">
        <v>44756</v>
      </c>
      <c r="D11" s="83">
        <v>19016625</v>
      </c>
      <c r="E11" s="84">
        <v>19078506.059999999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35">
      <c r="A12" s="7" t="s">
        <v>284</v>
      </c>
      <c r="B12" s="10">
        <v>44574</v>
      </c>
      <c r="C12" s="10">
        <v>44756</v>
      </c>
      <c r="D12" s="83">
        <v>38392280</v>
      </c>
      <c r="E12" s="84">
        <v>38476853.909999996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35">
      <c r="A13" s="7" t="s">
        <v>285</v>
      </c>
      <c r="B13" s="10">
        <v>44574</v>
      </c>
      <c r="C13" s="10">
        <v>44665</v>
      </c>
      <c r="D13" s="83">
        <v>630875</v>
      </c>
      <c r="E13" s="84">
        <v>632407.94999999995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35">
      <c r="A14" s="7" t="s">
        <v>286</v>
      </c>
      <c r="B14" s="10">
        <v>44574</v>
      </c>
      <c r="C14" s="10">
        <v>44665</v>
      </c>
      <c r="D14" s="83">
        <v>82360</v>
      </c>
      <c r="E14" s="84">
        <v>82517.56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35">
      <c r="A15" s="7" t="s">
        <v>287</v>
      </c>
      <c r="B15" s="10">
        <v>44574</v>
      </c>
      <c r="C15" s="10">
        <v>44665</v>
      </c>
      <c r="D15" s="83">
        <v>249375</v>
      </c>
      <c r="E15" s="84">
        <v>249915.39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35">
      <c r="A16" s="7" t="s">
        <v>288</v>
      </c>
      <c r="B16" s="10">
        <v>44574</v>
      </c>
      <c r="C16" s="10">
        <v>44665</v>
      </c>
      <c r="D16" s="83">
        <v>261330</v>
      </c>
      <c r="E16" s="84">
        <v>261884.31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35">
      <c r="A17" s="7" t="s">
        <v>289</v>
      </c>
      <c r="B17" s="10">
        <v>44574</v>
      </c>
      <c r="C17" s="10">
        <v>44665</v>
      </c>
      <c r="D17" s="83">
        <v>138240</v>
      </c>
      <c r="E17" s="84">
        <v>138504.47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35">
      <c r="A18" s="7" t="s">
        <v>290</v>
      </c>
      <c r="B18" s="10">
        <v>44574</v>
      </c>
      <c r="C18" s="10">
        <v>44665</v>
      </c>
      <c r="D18" s="83">
        <v>596500</v>
      </c>
      <c r="E18" s="84">
        <v>597954.48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35">
      <c r="A19" s="7" t="s">
        <v>291</v>
      </c>
      <c r="B19" s="10">
        <v>44574</v>
      </c>
      <c r="C19" s="10">
        <v>44665</v>
      </c>
      <c r="D19" s="83">
        <v>169000</v>
      </c>
      <c r="E19" s="84">
        <v>169412.09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35">
      <c r="A20" s="7" t="s">
        <v>292</v>
      </c>
      <c r="B20" s="10">
        <v>44574</v>
      </c>
      <c r="C20" s="10">
        <v>44665</v>
      </c>
      <c r="D20" s="83">
        <v>15684125</v>
      </c>
      <c r="E20" s="84">
        <v>15727548.73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35">
      <c r="A21" s="7" t="s">
        <v>293</v>
      </c>
      <c r="B21" s="10">
        <v>44574</v>
      </c>
      <c r="C21" s="10">
        <v>44665</v>
      </c>
      <c r="D21" s="83">
        <v>507670</v>
      </c>
      <c r="E21" s="84">
        <v>508632.56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35">
      <c r="A22" s="7" t="s">
        <v>294</v>
      </c>
      <c r="B22" s="10">
        <v>44574</v>
      </c>
      <c r="C22" s="10">
        <v>44665</v>
      </c>
      <c r="D22" s="83">
        <v>386895</v>
      </c>
      <c r="E22" s="84">
        <v>387661.24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35">
      <c r="A23" s="7" t="s">
        <v>295</v>
      </c>
      <c r="B23" s="10">
        <v>44574</v>
      </c>
      <c r="C23" s="10">
        <v>44665</v>
      </c>
      <c r="D23" s="83">
        <v>435500</v>
      </c>
      <c r="E23" s="84">
        <v>436597.54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35">
      <c r="A24" s="7" t="s">
        <v>296</v>
      </c>
      <c r="B24" s="10">
        <v>44574</v>
      </c>
      <c r="C24" s="10">
        <v>44665</v>
      </c>
      <c r="D24" s="83">
        <v>3508365</v>
      </c>
      <c r="E24" s="84">
        <v>3514621.68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35">
      <c r="A25" s="7" t="s">
        <v>297</v>
      </c>
      <c r="B25" s="10">
        <v>44574</v>
      </c>
      <c r="C25" s="10">
        <v>44665</v>
      </c>
      <c r="D25" s="83">
        <v>1417570</v>
      </c>
      <c r="E25" s="84">
        <v>1421253.71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35">
      <c r="A26" s="7" t="s">
        <v>298</v>
      </c>
      <c r="B26" s="10">
        <v>44574</v>
      </c>
      <c r="C26" s="10">
        <v>44665</v>
      </c>
      <c r="D26" s="83">
        <v>615110</v>
      </c>
      <c r="E26" s="84">
        <v>616700.38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35">
      <c r="A27" s="7" t="s">
        <v>299</v>
      </c>
      <c r="B27" s="10">
        <v>44574</v>
      </c>
      <c r="C27" s="10">
        <v>44665</v>
      </c>
      <c r="D27" s="83">
        <v>485250</v>
      </c>
      <c r="E27" s="84">
        <v>486606.25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35">
      <c r="A28" s="7" t="s">
        <v>300</v>
      </c>
      <c r="B28" s="10">
        <v>44603</v>
      </c>
      <c r="C28" s="10">
        <v>44665</v>
      </c>
      <c r="D28" s="83">
        <v>1822800</v>
      </c>
      <c r="E28" s="84">
        <v>1826416.17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35">
      <c r="A29" s="7" t="s">
        <v>301</v>
      </c>
      <c r="B29" s="10">
        <v>44574</v>
      </c>
      <c r="C29" s="10">
        <v>44665</v>
      </c>
      <c r="D29" s="83">
        <v>1387306.83</v>
      </c>
      <c r="E29" s="84">
        <v>1391253.75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35">
      <c r="A30" s="7" t="s">
        <v>302</v>
      </c>
      <c r="B30" s="10">
        <v>44627</v>
      </c>
      <c r="C30" s="10">
        <v>44665</v>
      </c>
      <c r="D30" s="83">
        <v>39915.199999999997</v>
      </c>
      <c r="E30" s="84">
        <v>39915.199999999997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35">
      <c r="A31" s="7" t="s">
        <v>302</v>
      </c>
      <c r="B31" s="10">
        <v>44636</v>
      </c>
      <c r="C31" s="10">
        <v>44665</v>
      </c>
      <c r="D31" s="83">
        <v>10000</v>
      </c>
      <c r="E31" s="84">
        <v>10000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35">
      <c r="A32" s="7" t="s">
        <v>96</v>
      </c>
      <c r="B32" s="10">
        <v>44651</v>
      </c>
      <c r="C32" s="10">
        <v>44651</v>
      </c>
      <c r="D32" s="83">
        <v>0</v>
      </c>
      <c r="E32" s="84">
        <v>0</v>
      </c>
      <c r="F32" s="85"/>
      <c r="G32" s="8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35">
      <c r="A33" s="7" t="s">
        <v>97</v>
      </c>
      <c r="B33" s="88">
        <v>44651</v>
      </c>
      <c r="C33" s="10">
        <v>44651</v>
      </c>
      <c r="D33" s="83">
        <v>8262849.7599999998</v>
      </c>
      <c r="E33" s="83">
        <v>8262849.7599999998</v>
      </c>
      <c r="F33" s="85"/>
      <c r="G33" s="2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35">
      <c r="A34" s="7"/>
      <c r="B34" s="7"/>
      <c r="C34" s="7"/>
      <c r="D34" s="7"/>
      <c r="E34" s="85"/>
      <c r="F34" s="85"/>
      <c r="G34" s="2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35">
      <c r="A35" s="7" t="str">
        <f>"MMF Unpaid Int Due to "&amp;MONTH($B$3)&amp;"/"&amp;DAY($B$3)</f>
        <v>MMF Unpaid Int Due to 3/31</v>
      </c>
      <c r="B35" s="7"/>
      <c r="C35" s="7" t="s">
        <v>98</v>
      </c>
      <c r="D35" s="89">
        <v>560.30999999999995</v>
      </c>
      <c r="E35" s="90">
        <v>560.30999999999995</v>
      </c>
      <c r="F35" s="85"/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35">
      <c r="A36" s="7" t="str">
        <f>"MMF Unpaid Int Due to "&amp;MONTH($B$3)&amp;"/"&amp;DAY($B$3)</f>
        <v>MMF Unpaid Int Due to 3/31</v>
      </c>
      <c r="B36" s="7"/>
      <c r="C36" s="7" t="s">
        <v>99</v>
      </c>
      <c r="D36" s="89">
        <v>0.65</v>
      </c>
      <c r="E36" s="90">
        <v>0.65</v>
      </c>
      <c r="F36" s="85"/>
      <c r="G36" s="2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35">
      <c r="A37" s="7" t="str">
        <f>"MMF Unpaid Int Due to "&amp;MONTH($B$3)&amp;"/"&amp;DAY($B$3)</f>
        <v>MMF Unpaid Int Due to 3/31</v>
      </c>
      <c r="B37" s="7"/>
      <c r="C37" s="7" t="s">
        <v>100</v>
      </c>
      <c r="D37" s="89">
        <v>44.17</v>
      </c>
      <c r="E37" s="90">
        <v>44.17</v>
      </c>
      <c r="F37" s="85"/>
      <c r="G37" s="2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35">
      <c r="A38" s="13" t="str">
        <f>"MMF Unpaid Int Due to "&amp;MONTH($B$3)&amp;"/"&amp;DAY($B$3)</f>
        <v>MMF Unpaid Int Due to 3/31</v>
      </c>
      <c r="B38" s="13"/>
      <c r="C38" s="13" t="s">
        <v>101</v>
      </c>
      <c r="D38" s="91">
        <v>1.37</v>
      </c>
      <c r="E38" s="92">
        <v>1.37</v>
      </c>
      <c r="F38" s="85"/>
      <c r="G38" s="23"/>
      <c r="H38" s="13"/>
      <c r="I38" s="7"/>
      <c r="J38" s="7"/>
      <c r="K38" s="7"/>
      <c r="L38" s="93"/>
      <c r="M38" s="7"/>
      <c r="N38" s="7"/>
      <c r="O38" s="7"/>
      <c r="P38" s="7"/>
      <c r="Q38" s="7"/>
      <c r="R38" s="7"/>
      <c r="S38" s="25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35">
      <c r="A39" s="9" t="s">
        <v>102</v>
      </c>
      <c r="B39" s="9"/>
      <c r="C39" s="9"/>
      <c r="D39" s="9"/>
      <c r="E39" s="94">
        <f>SUM(E10:E38)</f>
        <v>96892947.100000024</v>
      </c>
      <c r="F39" s="94"/>
      <c r="G39" s="95"/>
      <c r="H39" s="9"/>
      <c r="I39" s="9"/>
      <c r="J39" s="9"/>
      <c r="K39" s="9"/>
      <c r="L39" s="94"/>
      <c r="M39" s="9"/>
      <c r="N39" s="9"/>
      <c r="O39" s="7"/>
      <c r="P39" s="7"/>
      <c r="Q39" s="7"/>
      <c r="R39" s="7"/>
      <c r="S39" s="25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35">
      <c r="A40" s="9"/>
      <c r="B40" s="9"/>
      <c r="C40" s="9"/>
      <c r="D40" s="9"/>
      <c r="E40" s="94"/>
      <c r="F40" s="94"/>
      <c r="G40" s="95"/>
      <c r="H40" s="9"/>
      <c r="I40" s="9"/>
      <c r="J40" s="9"/>
      <c r="K40" s="9"/>
      <c r="L40" s="94"/>
      <c r="M40" s="9"/>
      <c r="N40" s="9"/>
      <c r="O40" s="7"/>
      <c r="P40" s="7"/>
      <c r="Q40" s="7"/>
      <c r="R40" s="7"/>
      <c r="S40" s="25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35">
      <c r="A41" s="9"/>
      <c r="B41" s="153" t="s">
        <v>103</v>
      </c>
      <c r="C41" s="154"/>
      <c r="D41" s="154"/>
      <c r="E41" s="155"/>
      <c r="F41" s="94"/>
      <c r="G41" s="95"/>
      <c r="H41" s="9"/>
      <c r="I41" s="9"/>
      <c r="J41" s="9"/>
      <c r="K41" s="9"/>
      <c r="L41" s="94"/>
      <c r="M41" s="9"/>
      <c r="N41" s="9"/>
      <c r="O41" s="7"/>
      <c r="P41" s="7"/>
      <c r="Q41" s="7"/>
      <c r="R41" s="7"/>
      <c r="S41" s="25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35">
      <c r="A42" s="15" t="s">
        <v>1</v>
      </c>
      <c r="B42" s="15" t="s">
        <v>2</v>
      </c>
      <c r="C42" s="15" t="s">
        <v>3</v>
      </c>
      <c r="D42" s="15" t="s">
        <v>12</v>
      </c>
      <c r="E42" s="15" t="s">
        <v>104</v>
      </c>
      <c r="F42" s="41"/>
      <c r="G42" s="23"/>
      <c r="H42" s="41"/>
      <c r="I42" s="41"/>
      <c r="J42" s="41"/>
      <c r="K42" s="41"/>
      <c r="L42" s="41"/>
      <c r="M42" s="7"/>
      <c r="N42" s="7"/>
      <c r="O42" s="7"/>
      <c r="P42" s="7"/>
      <c r="Q42" s="7"/>
      <c r="R42" s="7"/>
      <c r="S42" s="25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35">
      <c r="A43" s="7" t="s">
        <v>105</v>
      </c>
      <c r="B43" s="41"/>
      <c r="C43" s="10">
        <f>$B$3</f>
        <v>44651</v>
      </c>
      <c r="D43" s="83">
        <v>0</v>
      </c>
      <c r="E43" s="83">
        <v>0</v>
      </c>
      <c r="F43" s="41"/>
      <c r="G43" s="23"/>
      <c r="H43" s="39"/>
      <c r="I43" s="41"/>
      <c r="J43" s="41"/>
      <c r="K43" s="41"/>
      <c r="L43" s="41"/>
      <c r="M43" s="7"/>
      <c r="N43" s="7"/>
      <c r="O43" s="7"/>
      <c r="P43" s="7"/>
      <c r="Q43" s="7"/>
      <c r="R43" s="7"/>
      <c r="S43" s="25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35">
      <c r="A44" s="7" t="s">
        <v>106</v>
      </c>
      <c r="B44" s="41"/>
      <c r="C44" s="10">
        <f>$B$3</f>
        <v>44651</v>
      </c>
      <c r="D44" s="83">
        <v>34505.31</v>
      </c>
      <c r="E44" s="83">
        <v>34505.31</v>
      </c>
      <c r="F44" s="41"/>
      <c r="G44" s="23"/>
      <c r="H44" s="39"/>
      <c r="I44" s="41"/>
      <c r="J44" s="41"/>
      <c r="K44" s="41"/>
      <c r="L44" s="41"/>
      <c r="M44" s="7"/>
      <c r="N44" s="7"/>
      <c r="O44" s="7"/>
      <c r="P44" s="7"/>
      <c r="Q44" s="7"/>
      <c r="R44" s="7"/>
      <c r="S44" s="25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35">
      <c r="A45" s="7" t="s">
        <v>107</v>
      </c>
      <c r="B45" s="41"/>
      <c r="C45" s="10">
        <f>$B$3</f>
        <v>44651</v>
      </c>
      <c r="D45" s="83">
        <v>0</v>
      </c>
      <c r="E45" s="83">
        <v>0</v>
      </c>
      <c r="F45" s="41"/>
      <c r="G45" s="23"/>
      <c r="H45" s="39"/>
      <c r="I45" s="41"/>
      <c r="J45" s="41"/>
      <c r="K45" s="41"/>
      <c r="L45" s="41"/>
      <c r="M45" s="7"/>
      <c r="N45" s="7"/>
      <c r="O45" s="7"/>
      <c r="P45" s="7"/>
      <c r="Q45" s="7"/>
      <c r="R45" s="7"/>
      <c r="S45" s="2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35">
      <c r="A46" s="7" t="s">
        <v>108</v>
      </c>
      <c r="B46" s="41"/>
      <c r="C46" s="10">
        <f>$B$3</f>
        <v>44651</v>
      </c>
      <c r="D46" s="83">
        <v>711617.70419999992</v>
      </c>
      <c r="E46" s="83">
        <v>711617.70419999992</v>
      </c>
      <c r="F46" s="41"/>
      <c r="G46" s="23"/>
      <c r="H46" s="39"/>
      <c r="I46" s="41"/>
      <c r="J46" s="41"/>
      <c r="K46" s="41"/>
      <c r="L46" s="41"/>
      <c r="M46" s="7"/>
      <c r="N46" s="7"/>
      <c r="O46" s="7"/>
      <c r="P46" s="7"/>
      <c r="Q46" s="7"/>
      <c r="R46" s="7"/>
      <c r="S46" s="25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35">
      <c r="A47" s="9" t="s">
        <v>13</v>
      </c>
      <c r="B47" s="9"/>
      <c r="C47" s="9"/>
      <c r="D47" s="9"/>
      <c r="E47" s="94">
        <f>SUM(E43:E46)</f>
        <v>746123.01419999986</v>
      </c>
      <c r="F47" s="85"/>
      <c r="G47" s="23"/>
      <c r="H47" s="7"/>
      <c r="I47" s="7"/>
      <c r="J47" s="7"/>
      <c r="K47" s="7"/>
      <c r="L47" s="96"/>
      <c r="M47" s="7"/>
      <c r="N47" s="7"/>
      <c r="O47" s="7"/>
      <c r="P47" s="7"/>
      <c r="Q47" s="7"/>
      <c r="R47" s="7"/>
      <c r="S47" s="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thickBot="1" x14ac:dyDescent="0.4">
      <c r="A48" s="9"/>
      <c r="B48" s="9"/>
      <c r="C48" s="9"/>
      <c r="D48" s="9"/>
      <c r="E48" s="94"/>
      <c r="F48" s="85"/>
      <c r="G48" s="23"/>
      <c r="H48" s="7"/>
      <c r="I48" s="7"/>
      <c r="J48" s="7"/>
      <c r="K48" s="7"/>
      <c r="L48" s="96"/>
      <c r="M48" s="7"/>
      <c r="N48" s="7"/>
      <c r="O48" s="7"/>
      <c r="P48" s="7"/>
      <c r="Q48" s="7"/>
      <c r="R48" s="7"/>
      <c r="S48" s="7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thickBot="1" x14ac:dyDescent="0.4">
      <c r="A49" s="9" t="s">
        <v>109</v>
      </c>
      <c r="B49" s="9"/>
      <c r="C49" s="9"/>
      <c r="D49" s="9"/>
      <c r="E49" s="97">
        <f>E39+E47</f>
        <v>97639070.114200026</v>
      </c>
      <c r="F49" s="85"/>
      <c r="G49" s="23"/>
      <c r="H49" s="9"/>
      <c r="I49" s="9"/>
      <c r="J49" s="9"/>
      <c r="K49" s="9"/>
      <c r="L49" s="97"/>
      <c r="M49" s="7"/>
      <c r="N49" s="7"/>
      <c r="O49" s="7"/>
      <c r="P49" s="7"/>
      <c r="Q49" s="7"/>
      <c r="R49" s="7"/>
      <c r="S49" s="7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thickBot="1" x14ac:dyDescent="0.4">
      <c r="A50" s="26"/>
      <c r="B50" s="26"/>
      <c r="C50" s="26"/>
      <c r="D50" s="26"/>
      <c r="E50" s="98"/>
      <c r="F50" s="99"/>
      <c r="G50" s="29"/>
      <c r="H50" s="30"/>
      <c r="I50" s="30"/>
      <c r="J50" s="30"/>
      <c r="K50" s="30"/>
      <c r="L50" s="100"/>
      <c r="M50" s="30"/>
      <c r="N50" s="30"/>
      <c r="O50" s="30"/>
      <c r="P50" s="30"/>
      <c r="Q50" s="30"/>
      <c r="R50" s="30"/>
      <c r="S50" s="30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thickTop="1" x14ac:dyDescent="0.35">
      <c r="A51" s="9"/>
      <c r="B51" s="9"/>
      <c r="C51" s="9"/>
      <c r="D51" s="9"/>
      <c r="E51" s="101"/>
      <c r="F51" s="85"/>
      <c r="G51" s="23"/>
      <c r="H51" s="7"/>
      <c r="I51" s="7"/>
      <c r="J51" s="7"/>
      <c r="K51" s="7"/>
      <c r="L51" s="96"/>
      <c r="M51" s="7"/>
      <c r="N51" s="7"/>
      <c r="O51" s="7"/>
      <c r="P51" s="7"/>
      <c r="Q51" s="7"/>
      <c r="R51" s="7"/>
      <c r="S51" s="7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35">
      <c r="A52" s="16" t="s">
        <v>6</v>
      </c>
      <c r="B52" s="9"/>
      <c r="C52" s="9"/>
      <c r="D52" s="9"/>
      <c r="E52" s="101"/>
      <c r="F52" s="85"/>
      <c r="G52" s="23"/>
      <c r="H52" s="1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35">
      <c r="A53" s="9"/>
      <c r="B53" s="9"/>
      <c r="C53" s="9"/>
      <c r="D53" s="9"/>
      <c r="E53" s="101"/>
      <c r="F53" s="85"/>
      <c r="G53" s="23"/>
      <c r="H53" s="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35">
      <c r="A54" s="15" t="str">
        <f>"Accruals since "&amp;MONTH(B5)&amp;"/"&amp;DAY(B5)</f>
        <v>Accruals since 3/31</v>
      </c>
      <c r="B54" s="13" t="s">
        <v>110</v>
      </c>
      <c r="C54" s="15"/>
      <c r="D54" s="15"/>
      <c r="E54" s="15" t="s">
        <v>12</v>
      </c>
      <c r="F54" s="85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35">
      <c r="A55" s="7" t="s">
        <v>11</v>
      </c>
      <c r="B55" s="102">
        <v>1202.22</v>
      </c>
      <c r="C55" s="9"/>
      <c r="D55" s="9"/>
      <c r="E55" s="85">
        <f>+B55*($B$3-$B$5)</f>
        <v>0</v>
      </c>
      <c r="F55" s="85"/>
      <c r="G55" s="23"/>
      <c r="H55" s="7"/>
      <c r="I55" s="7"/>
      <c r="J55" s="41"/>
      <c r="K55" s="7"/>
      <c r="L55" s="103"/>
      <c r="M55" s="7"/>
      <c r="N55" s="7"/>
      <c r="O55" s="7"/>
      <c r="P55" s="7"/>
      <c r="Q55" s="7"/>
      <c r="R55" s="7"/>
      <c r="S55" s="7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35">
      <c r="A56" s="7" t="s">
        <v>36</v>
      </c>
      <c r="B56" s="102">
        <v>0</v>
      </c>
      <c r="C56" s="9"/>
      <c r="D56" s="9"/>
      <c r="E56" s="85">
        <f t="shared" ref="E56:E61" si="0">+B56*($B$3-$B$5)</f>
        <v>0</v>
      </c>
      <c r="F56" s="85"/>
      <c r="G56" s="23"/>
      <c r="H56" s="7"/>
      <c r="I56" s="7"/>
      <c r="J56" s="41"/>
      <c r="K56" s="7"/>
      <c r="L56" s="103"/>
      <c r="M56" s="7"/>
      <c r="N56" s="7"/>
      <c r="O56" s="7"/>
      <c r="P56" s="7"/>
      <c r="Q56" s="7"/>
      <c r="R56" s="7"/>
      <c r="S56" s="7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35">
      <c r="A57" s="7" t="s">
        <v>7</v>
      </c>
      <c r="B57" s="104">
        <v>75</v>
      </c>
      <c r="C57" s="9"/>
      <c r="D57" s="9"/>
      <c r="E57" s="85">
        <f t="shared" si="0"/>
        <v>0</v>
      </c>
      <c r="F57" s="85"/>
      <c r="G57" s="23"/>
      <c r="H57" s="7"/>
      <c r="I57" s="96"/>
      <c r="J57" s="39"/>
      <c r="K57" s="103"/>
      <c r="L57" s="105"/>
      <c r="M57" s="106"/>
      <c r="N57" s="7"/>
      <c r="O57" s="7"/>
      <c r="P57" s="7"/>
      <c r="Q57" s="7"/>
      <c r="R57" s="7"/>
      <c r="S57" s="7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35">
      <c r="A58" s="7" t="s">
        <v>9</v>
      </c>
      <c r="B58" s="104">
        <v>24.21</v>
      </c>
      <c r="C58" s="9"/>
      <c r="D58" s="9"/>
      <c r="E58" s="85">
        <f t="shared" si="0"/>
        <v>0</v>
      </c>
      <c r="F58" s="85"/>
      <c r="G58" s="23"/>
      <c r="H58" s="7"/>
      <c r="I58" s="96"/>
      <c r="J58" s="39"/>
      <c r="K58" s="103"/>
      <c r="L58" s="103"/>
      <c r="M58" s="107"/>
      <c r="N58" s="7"/>
      <c r="O58" s="7"/>
      <c r="P58" s="7"/>
      <c r="Q58" s="7"/>
      <c r="R58" s="7"/>
      <c r="S58" s="7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35">
      <c r="A59" s="7" t="s">
        <v>8</v>
      </c>
      <c r="B59" s="104">
        <v>15.75</v>
      </c>
      <c r="C59" s="9"/>
      <c r="D59" s="9"/>
      <c r="E59" s="85">
        <f t="shared" si="0"/>
        <v>0</v>
      </c>
      <c r="F59" s="85"/>
      <c r="G59" s="23"/>
      <c r="H59" s="7"/>
      <c r="I59" s="96"/>
      <c r="J59" s="39"/>
      <c r="K59" s="103"/>
      <c r="L59" s="103"/>
      <c r="M59" s="107"/>
      <c r="N59" s="7"/>
      <c r="O59" s="7"/>
      <c r="P59" s="7"/>
      <c r="Q59" s="7"/>
      <c r="R59" s="7"/>
      <c r="S59" s="7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35">
      <c r="A60" s="7" t="s">
        <v>10</v>
      </c>
      <c r="B60" s="104">
        <v>0.94</v>
      </c>
      <c r="C60" s="9"/>
      <c r="D60" s="9"/>
      <c r="E60" s="85">
        <f t="shared" si="0"/>
        <v>0</v>
      </c>
      <c r="F60" s="85"/>
      <c r="G60" s="23"/>
      <c r="H60" s="7"/>
      <c r="I60" s="96"/>
      <c r="J60" s="39"/>
      <c r="K60" s="103"/>
      <c r="L60" s="103"/>
      <c r="M60" s="108"/>
      <c r="N60" s="7"/>
      <c r="O60" s="7"/>
      <c r="P60" s="7"/>
      <c r="Q60" s="7"/>
      <c r="R60" s="7"/>
      <c r="S60" s="7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35">
      <c r="A61" s="7" t="s">
        <v>42</v>
      </c>
      <c r="B61" s="104">
        <v>1.05</v>
      </c>
      <c r="C61" s="9"/>
      <c r="D61" s="9"/>
      <c r="E61" s="85">
        <f t="shared" si="0"/>
        <v>0</v>
      </c>
      <c r="F61" s="85"/>
      <c r="G61" s="23"/>
      <c r="H61" s="7"/>
      <c r="I61" s="96"/>
      <c r="J61" s="39"/>
      <c r="K61" s="103"/>
      <c r="L61" s="103"/>
      <c r="M61" s="108"/>
      <c r="N61" s="7"/>
      <c r="O61" s="7"/>
      <c r="P61" s="7"/>
      <c r="Q61" s="7"/>
      <c r="R61" s="7"/>
      <c r="S61" s="7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35">
      <c r="A62" s="109" t="str">
        <f>"TOTAL Liabilities Accrued since "&amp;MONTH(B5)&amp;"/"&amp;DAY(B5)</f>
        <v>TOTAL Liabilities Accrued since 3/31</v>
      </c>
      <c r="B62" s="110"/>
      <c r="C62" s="110"/>
      <c r="D62" s="110"/>
      <c r="E62" s="111">
        <f>SUM(E55:E61)</f>
        <v>0</v>
      </c>
      <c r="F62" s="85"/>
      <c r="G62" s="23"/>
      <c r="H62" s="7"/>
      <c r="I62" s="7"/>
      <c r="J62" s="39"/>
      <c r="K62" s="7"/>
      <c r="L62" s="103"/>
      <c r="M62" s="106"/>
      <c r="N62" s="7"/>
      <c r="O62" s="7"/>
      <c r="P62" s="7"/>
      <c r="Q62" s="7"/>
      <c r="R62" s="41"/>
      <c r="S62" s="7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35">
      <c r="A63" s="7"/>
      <c r="B63" s="7"/>
      <c r="C63" s="7"/>
      <c r="D63" s="7"/>
      <c r="E63" s="85"/>
      <c r="F63" s="85"/>
      <c r="G63" s="23"/>
      <c r="H63" s="7"/>
      <c r="I63" s="7"/>
      <c r="J63" s="7"/>
      <c r="K63" s="7"/>
      <c r="L63" s="106"/>
      <c r="M63" s="7"/>
      <c r="N63" s="7"/>
      <c r="O63" s="7"/>
      <c r="P63" s="7"/>
      <c r="Q63" s="7"/>
      <c r="R63" s="41"/>
      <c r="S63" s="7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35">
      <c r="A64" s="112" t="s">
        <v>111</v>
      </c>
      <c r="B64" s="13"/>
      <c r="C64" s="13"/>
      <c r="D64" s="13"/>
      <c r="E64" s="113" t="s">
        <v>112</v>
      </c>
      <c r="F64" s="85"/>
      <c r="G64" s="23"/>
      <c r="H64" s="7"/>
      <c r="I64" s="96"/>
      <c r="J64" s="7"/>
      <c r="K64" s="7"/>
      <c r="L64" s="7"/>
      <c r="M64" s="7"/>
      <c r="N64" s="7"/>
      <c r="O64" s="7"/>
      <c r="P64" s="7"/>
      <c r="Q64" s="7"/>
      <c r="R64" s="41"/>
      <c r="S64" s="7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x14ac:dyDescent="0.35">
      <c r="A65" s="7" t="s">
        <v>11</v>
      </c>
      <c r="B65" s="114">
        <v>0</v>
      </c>
      <c r="C65" s="7"/>
      <c r="D65" s="7"/>
      <c r="E65" s="115">
        <v>58908.78</v>
      </c>
      <c r="F65" s="85"/>
      <c r="G65" s="23"/>
      <c r="H65" s="41"/>
      <c r="I65" s="7"/>
      <c r="J65" s="7"/>
      <c r="K65" s="116"/>
      <c r="L65" s="41"/>
      <c r="M65" s="7"/>
      <c r="N65" s="7"/>
      <c r="O65" s="7"/>
      <c r="P65" s="7"/>
      <c r="Q65" s="7"/>
      <c r="R65" s="41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x14ac:dyDescent="0.35">
      <c r="A66" s="7" t="s">
        <v>36</v>
      </c>
      <c r="B66" s="114">
        <v>0</v>
      </c>
      <c r="C66" s="7"/>
      <c r="D66" s="7"/>
      <c r="E66" s="115">
        <v>-24403.47</v>
      </c>
      <c r="F66" s="85"/>
      <c r="G66" s="23"/>
      <c r="H66" s="41"/>
      <c r="I66" s="7"/>
      <c r="J66" s="7"/>
      <c r="K66" s="116"/>
      <c r="L66" s="41"/>
      <c r="M66" s="7"/>
      <c r="N66" s="7"/>
      <c r="O66" s="7"/>
      <c r="P66" s="7"/>
      <c r="Q66" s="7"/>
      <c r="R66" s="41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x14ac:dyDescent="0.35">
      <c r="A67" s="7" t="s">
        <v>7</v>
      </c>
      <c r="B67" s="117">
        <v>0</v>
      </c>
      <c r="C67" s="7"/>
      <c r="D67" s="7"/>
      <c r="E67" s="115">
        <v>0</v>
      </c>
      <c r="F67" s="85"/>
      <c r="G67" s="23"/>
      <c r="H67" s="118"/>
      <c r="I67" s="96"/>
      <c r="J67" s="7"/>
      <c r="K67" s="116"/>
      <c r="L67" s="41"/>
      <c r="M67" s="7"/>
      <c r="N67" s="7"/>
      <c r="O67" s="7"/>
      <c r="P67" s="7"/>
      <c r="Q67" s="7"/>
      <c r="R67" s="41"/>
      <c r="S67" s="7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x14ac:dyDescent="0.35">
      <c r="A68" s="7" t="s">
        <v>9</v>
      </c>
      <c r="B68" s="117">
        <v>0</v>
      </c>
      <c r="C68" s="7"/>
      <c r="D68" s="7"/>
      <c r="E68" s="115">
        <v>0</v>
      </c>
      <c r="F68" s="85"/>
      <c r="G68" s="23"/>
      <c r="H68" s="41"/>
      <c r="I68" s="96"/>
      <c r="J68" s="7"/>
      <c r="K68" s="116"/>
      <c r="L68" s="41"/>
      <c r="M68" s="7"/>
      <c r="N68" s="7"/>
      <c r="O68" s="7"/>
      <c r="P68" s="7"/>
      <c r="Q68" s="7"/>
      <c r="R68" s="41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x14ac:dyDescent="0.35">
      <c r="A69" s="7" t="s">
        <v>8</v>
      </c>
      <c r="B69" s="117">
        <v>0</v>
      </c>
      <c r="C69" s="7"/>
      <c r="D69" s="7"/>
      <c r="E69" s="115">
        <v>0</v>
      </c>
      <c r="F69" s="85"/>
      <c r="G69" s="23"/>
      <c r="H69" s="7"/>
      <c r="I69" s="96"/>
      <c r="J69" s="7"/>
      <c r="K69" s="116"/>
      <c r="L69" s="41"/>
      <c r="M69" s="7"/>
      <c r="N69" s="7"/>
      <c r="O69" s="7"/>
      <c r="P69" s="7"/>
      <c r="Q69" s="7"/>
      <c r="R69" s="41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x14ac:dyDescent="0.35">
      <c r="A70" s="7" t="s">
        <v>10</v>
      </c>
      <c r="B70" s="117">
        <v>0</v>
      </c>
      <c r="C70" s="7"/>
      <c r="D70" s="7"/>
      <c r="E70" s="115">
        <v>0</v>
      </c>
      <c r="F70" s="85"/>
      <c r="G70" s="23"/>
      <c r="H70" s="41"/>
      <c r="I70" s="96"/>
      <c r="J70" s="7"/>
      <c r="K70" s="116"/>
      <c r="L70" s="7"/>
      <c r="M70" s="7"/>
      <c r="N70" s="7"/>
      <c r="O70" s="7"/>
      <c r="P70" s="7"/>
      <c r="Q70" s="7"/>
      <c r="R70" s="41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x14ac:dyDescent="0.35">
      <c r="A71" s="7" t="s">
        <v>42</v>
      </c>
      <c r="B71" s="117">
        <v>0</v>
      </c>
      <c r="C71" s="7"/>
      <c r="D71" s="7"/>
      <c r="E71" s="115">
        <v>0</v>
      </c>
      <c r="F71" s="85"/>
      <c r="G71" s="23"/>
      <c r="H71" s="41"/>
      <c r="I71" s="96"/>
      <c r="J71" s="7"/>
      <c r="K71" s="116"/>
      <c r="L71" s="7"/>
      <c r="M71" s="7"/>
      <c r="N71" s="7"/>
      <c r="O71" s="7"/>
      <c r="P71" s="7"/>
      <c r="Q71" s="7"/>
      <c r="R71" s="41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35">
      <c r="A72" s="109" t="str">
        <f>"TOTAL Liabilities Accrued as of "&amp;MONTH(B5)&amp;"/"&amp;DAY(B5)</f>
        <v>TOTAL Liabilities Accrued as of 3/31</v>
      </c>
      <c r="B72" s="110"/>
      <c r="C72" s="110"/>
      <c r="D72" s="110"/>
      <c r="E72" s="111">
        <f>SUM(E65:E71)</f>
        <v>34505.31</v>
      </c>
      <c r="F72" s="94"/>
      <c r="G72" s="23"/>
      <c r="H72" s="41"/>
      <c r="I72" s="41"/>
      <c r="J72" s="39"/>
      <c r="K72" s="7"/>
      <c r="L72" s="7"/>
      <c r="M72" s="7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35">
      <c r="A73" s="9"/>
      <c r="B73" s="7"/>
      <c r="C73" s="7"/>
      <c r="D73" s="7"/>
      <c r="E73" s="94"/>
      <c r="F73" s="94"/>
      <c r="G73" s="23"/>
      <c r="H73" s="41"/>
      <c r="I73" s="41"/>
      <c r="J73" s="39"/>
      <c r="K73" s="7"/>
      <c r="L73" s="7"/>
      <c r="M73" s="7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35">
      <c r="A74" s="7" t="s">
        <v>113</v>
      </c>
      <c r="B74" s="7"/>
      <c r="C74" s="7"/>
      <c r="D74" s="7"/>
      <c r="E74" s="119">
        <v>711617.70419999992</v>
      </c>
      <c r="F74" s="85"/>
      <c r="G74" s="23"/>
      <c r="H74" s="41"/>
      <c r="I74" s="41"/>
      <c r="J74" s="41"/>
      <c r="K74" s="7"/>
      <c r="L74" s="7"/>
      <c r="M74" s="7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35">
      <c r="A75" s="7" t="s">
        <v>114</v>
      </c>
      <c r="B75" s="7"/>
      <c r="C75" s="7"/>
      <c r="D75" s="7"/>
      <c r="E75" s="120">
        <v>0</v>
      </c>
      <c r="F75" s="85"/>
      <c r="G75" s="23"/>
      <c r="H75" s="41"/>
      <c r="I75" s="41"/>
      <c r="J75" s="41"/>
      <c r="K75" s="7"/>
      <c r="L75" s="7"/>
      <c r="M75" s="7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35">
      <c r="A76" s="41"/>
      <c r="B76" s="7"/>
      <c r="C76" s="7"/>
      <c r="D76" s="7"/>
      <c r="E76" s="85"/>
      <c r="F76" s="85"/>
      <c r="G76" s="23"/>
      <c r="H76" s="41"/>
      <c r="I76" s="41"/>
      <c r="J76" s="41"/>
      <c r="K76" s="7"/>
      <c r="L76" s="7"/>
      <c r="M76" s="7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35">
      <c r="A77" s="9" t="s">
        <v>115</v>
      </c>
      <c r="B77" s="7"/>
      <c r="C77" s="7"/>
      <c r="D77" s="7"/>
      <c r="E77" s="121">
        <f>E62+E72+E74+E75</f>
        <v>746123.01419999986</v>
      </c>
      <c r="F77" s="85"/>
      <c r="G77" s="23"/>
      <c r="H77" s="9"/>
      <c r="I77" s="7"/>
      <c r="J77" s="7"/>
      <c r="K77" s="7"/>
      <c r="L77" s="94"/>
      <c r="M77" s="7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thickBot="1" x14ac:dyDescent="0.4">
      <c r="A78" s="9"/>
      <c r="B78" s="7"/>
      <c r="C78" s="7"/>
      <c r="D78" s="7"/>
      <c r="E78" s="85"/>
      <c r="F78" s="85"/>
      <c r="G78" s="2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thickBot="1" x14ac:dyDescent="0.4">
      <c r="A79" s="9" t="s">
        <v>116</v>
      </c>
      <c r="B79" s="7"/>
      <c r="C79" s="7"/>
      <c r="D79" s="7"/>
      <c r="E79" s="97">
        <f>E49-E77</f>
        <v>96892947.100000024</v>
      </c>
      <c r="F79" s="101"/>
      <c r="G79" s="23"/>
      <c r="H79" s="9"/>
      <c r="I79" s="7"/>
      <c r="J79" s="7"/>
      <c r="K79" s="7"/>
      <c r="L79" s="97"/>
      <c r="M79" s="7"/>
      <c r="N79" s="7"/>
      <c r="O79" s="7"/>
      <c r="P79" s="7"/>
      <c r="Q79" s="7"/>
      <c r="R79" s="7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35">
      <c r="A80" s="9"/>
      <c r="B80" s="7"/>
      <c r="C80" s="7"/>
      <c r="D80" s="7"/>
      <c r="E80" s="85"/>
      <c r="F80" s="85"/>
      <c r="G80" s="2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35">
      <c r="A81" s="7"/>
      <c r="B81" s="7"/>
      <c r="C81" s="7"/>
      <c r="D81" s="25"/>
      <c r="E81" s="85"/>
      <c r="F81" s="85"/>
      <c r="G81" s="2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35">
      <c r="A82" s="7"/>
      <c r="B82" s="7"/>
      <c r="C82" s="7"/>
      <c r="D82" s="7"/>
      <c r="E82" s="85"/>
      <c r="F82" s="85"/>
      <c r="G82" s="2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35">
      <c r="A83" s="7"/>
      <c r="B83" s="7"/>
      <c r="C83" s="7"/>
      <c r="D83" s="7"/>
      <c r="E83" s="122"/>
      <c r="F83" s="8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35">
      <c r="A84" s="7"/>
      <c r="B84" s="7"/>
      <c r="C84" s="7"/>
      <c r="D84" s="7"/>
      <c r="E84" s="85"/>
      <c r="F84" s="8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35">
      <c r="A85" s="7"/>
      <c r="B85" s="7"/>
      <c r="C85" s="7"/>
      <c r="D85" s="7"/>
      <c r="E85" s="85"/>
      <c r="F85" s="8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35">
      <c r="A86" s="7"/>
      <c r="B86" s="7"/>
      <c r="C86" s="7"/>
      <c r="D86" s="41"/>
      <c r="E86" s="39"/>
      <c r="F86" s="85"/>
      <c r="G86" s="7"/>
      <c r="H86" s="94"/>
      <c r="I86" s="7"/>
      <c r="J86" s="7"/>
      <c r="K86" s="7"/>
      <c r="L86" s="96"/>
      <c r="M86" s="123"/>
      <c r="N86" s="7"/>
      <c r="O86" s="7"/>
      <c r="P86" s="7"/>
      <c r="Q86" s="7"/>
      <c r="R86" s="7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35">
      <c r="A87" s="7"/>
      <c r="B87" s="25"/>
      <c r="C87" s="7"/>
      <c r="D87" s="7"/>
      <c r="E87" s="85"/>
      <c r="F87" s="85"/>
      <c r="G87" s="7"/>
      <c r="H87" s="94"/>
      <c r="I87" s="7"/>
      <c r="J87" s="7"/>
      <c r="K87" s="7"/>
      <c r="L87" s="96"/>
      <c r="M87" s="7"/>
      <c r="N87" s="7"/>
      <c r="O87" s="7"/>
      <c r="P87" s="7"/>
      <c r="Q87" s="7"/>
      <c r="R87" s="7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35">
      <c r="A88" s="7"/>
      <c r="B88" s="25"/>
      <c r="C88" s="7"/>
      <c r="D88" s="7"/>
      <c r="E88" s="85"/>
      <c r="F88" s="8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35">
      <c r="A89" s="7"/>
      <c r="B89" s="25"/>
      <c r="C89" s="7"/>
      <c r="D89" s="7"/>
      <c r="E89" s="85"/>
      <c r="F89" s="8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35">
      <c r="A90" s="7"/>
      <c r="B90" s="25"/>
      <c r="C90" s="7"/>
      <c r="D90" s="7"/>
      <c r="E90" s="85"/>
      <c r="F90" s="8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35">
      <c r="A91" s="124"/>
      <c r="B91" s="25"/>
      <c r="C91" s="7"/>
      <c r="D91" s="7"/>
      <c r="E91" s="85"/>
      <c r="F91" s="8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35">
      <c r="A92" s="7"/>
      <c r="B92" s="25"/>
      <c r="C92" s="7"/>
      <c r="D92" s="7"/>
      <c r="E92" s="85"/>
      <c r="F92" s="8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35">
      <c r="A93" s="7"/>
      <c r="B93" s="25"/>
      <c r="C93" s="7"/>
      <c r="D93" s="7"/>
      <c r="E93" s="85"/>
      <c r="F93" s="8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35">
      <c r="A94" s="7"/>
      <c r="B94" s="25"/>
      <c r="C94" s="7"/>
      <c r="D94" s="7"/>
      <c r="E94" s="85"/>
      <c r="F94" s="8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x14ac:dyDescent="0.35">
      <c r="A95" s="7"/>
      <c r="B95" s="25"/>
      <c r="C95" s="7"/>
      <c r="D95" s="7"/>
      <c r="E95" s="85"/>
      <c r="F95" s="8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x14ac:dyDescent="0.35">
      <c r="A96" s="7"/>
      <c r="B96" s="25"/>
      <c r="C96" s="7"/>
      <c r="D96" s="7"/>
      <c r="E96" s="85"/>
      <c r="F96" s="8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35">
      <c r="A97" s="7"/>
      <c r="B97" s="25"/>
      <c r="C97" s="7"/>
      <c r="D97" s="7"/>
      <c r="E97" s="85"/>
      <c r="F97" s="8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35">
      <c r="A98" s="7"/>
      <c r="B98" s="25"/>
      <c r="C98" s="7"/>
      <c r="D98" s="7"/>
      <c r="E98" s="85"/>
      <c r="F98" s="8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35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35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35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35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35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35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35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35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35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35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35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35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35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35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35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35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35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35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35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35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35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35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35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35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35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35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41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3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3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3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3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3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3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3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3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3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3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3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3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3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3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3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3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3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3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3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3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3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3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3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3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3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3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3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3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3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3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3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3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3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3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3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3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3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3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3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3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3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3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3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3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3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3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3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3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3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3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3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3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3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3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3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3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3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3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3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3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3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3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3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3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3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3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3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3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3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3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3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3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3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3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3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3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3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3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3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3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3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3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3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3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3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3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3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3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3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3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3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3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3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3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3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3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3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3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3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3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3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3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3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3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3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3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3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3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3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3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3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3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3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3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3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3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3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3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3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3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3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3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3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3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3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3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3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3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3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3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3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3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3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3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3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3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3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3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3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3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3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3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3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3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3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3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3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3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3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3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3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3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3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3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3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3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3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3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3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3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3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3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3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3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3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3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3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3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3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3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3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3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3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3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3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3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3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3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3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3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3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3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3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3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3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3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3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3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3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3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3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3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3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3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3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3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3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3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3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3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3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3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3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3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3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3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3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3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3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3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3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3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3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3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3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3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3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3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3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3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3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3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3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3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3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3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3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3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3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3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3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3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3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3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3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3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3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3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3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3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3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3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3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3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3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3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3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3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3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3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3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3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3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3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3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3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3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3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3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41:E4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332E-C146-413C-BDBC-8E16FBBB4A49}">
  <dimension ref="A1:BE503"/>
  <sheetViews>
    <sheetView showGridLines="0" topLeftCell="A7" zoomScale="80" zoomScaleNormal="80" workbookViewId="0">
      <selection activeCell="P19" sqref="P19"/>
    </sheetView>
  </sheetViews>
  <sheetFormatPr defaultColWidth="9.15234375" defaultRowHeight="15" customHeight="1" x14ac:dyDescent="0.35"/>
  <cols>
    <col min="1" max="1" width="19.15234375" style="61" customWidth="1"/>
    <col min="2" max="2" width="14.69140625" style="61" customWidth="1"/>
    <col min="3" max="3" width="12.53515625" style="61" customWidth="1"/>
    <col min="4" max="4" width="21.53515625" style="61" customWidth="1"/>
    <col min="5" max="5" width="18.84375" style="61" bestFit="1" customWidth="1"/>
    <col min="6" max="7" width="3.69140625" style="61" customWidth="1"/>
    <col min="8" max="8" width="16.53515625" style="61" bestFit="1" customWidth="1"/>
    <col min="9" max="9" width="11.69140625" style="61" customWidth="1"/>
    <col min="10" max="10" width="11.84375" style="61" customWidth="1"/>
    <col min="11" max="11" width="15.15234375" style="61" bestFit="1" customWidth="1"/>
    <col min="12" max="12" width="16.3046875" style="61" bestFit="1" customWidth="1"/>
    <col min="13" max="13" width="17.69140625" style="61" bestFit="1" customWidth="1"/>
    <col min="14" max="14" width="3" style="61" customWidth="1"/>
    <col min="15" max="15" width="13.3046875" style="61" customWidth="1"/>
    <col min="16" max="16" width="10" style="61" customWidth="1"/>
    <col min="17" max="17" width="7" style="61" bestFit="1" customWidth="1"/>
    <col min="18" max="18" width="13.3828125" style="61" bestFit="1" customWidth="1"/>
    <col min="19" max="19" width="11.3046875" style="61" bestFit="1" customWidth="1"/>
    <col min="20" max="20" width="15.765625" style="61" bestFit="1" customWidth="1"/>
    <col min="21" max="21" width="8.53515625" style="61" bestFit="1" customWidth="1"/>
    <col min="22" max="22" width="15.23046875" style="61" bestFit="1" customWidth="1"/>
    <col min="23" max="23" width="6.3046875" style="61" bestFit="1" customWidth="1"/>
    <col min="24" max="24" width="11.84375" style="61" bestFit="1" customWidth="1"/>
    <col min="25" max="16384" width="9.15234375" style="61"/>
  </cols>
  <sheetData>
    <row r="1" spans="1:57" ht="49.5" customHeight="1" thickBot="1" x14ac:dyDescent="0.4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" thickTop="1" thickBot="1" x14ac:dyDescent="0.65">
      <c r="A2" s="3" t="s">
        <v>16</v>
      </c>
      <c r="B2" s="4"/>
      <c r="C2" s="4"/>
      <c r="D2" s="3" t="s">
        <v>266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35">
      <c r="A3" s="7" t="s">
        <v>14</v>
      </c>
      <c r="B3" s="8">
        <v>44651</v>
      </c>
      <c r="C3" s="5"/>
      <c r="D3" s="6"/>
      <c r="E3" s="5"/>
      <c r="F3" s="5"/>
      <c r="G3" s="5"/>
      <c r="H3" s="70">
        <v>89999999.999999985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4">
      <c r="A4" s="7" t="s">
        <v>46</v>
      </c>
      <c r="B4" s="8">
        <v>44574</v>
      </c>
      <c r="C4" s="5"/>
      <c r="D4" s="5"/>
      <c r="E4" s="5"/>
      <c r="F4" s="5"/>
      <c r="G4" s="5"/>
      <c r="H4" s="74">
        <f>+E70</f>
        <v>90217525.069999978</v>
      </c>
      <c r="I4" s="75" t="s">
        <v>47</v>
      </c>
      <c r="J4" s="5"/>
      <c r="K4" s="76" t="s">
        <v>48</v>
      </c>
      <c r="L4" s="77">
        <v>1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4">
      <c r="A5" s="7" t="s">
        <v>49</v>
      </c>
      <c r="B5" s="8">
        <v>44651</v>
      </c>
      <c r="C5" s="5"/>
      <c r="D5" s="5"/>
      <c r="E5" s="5"/>
      <c r="F5" s="5"/>
      <c r="G5" s="5"/>
      <c r="H5" s="79">
        <f>(H4*L4/H3-1)*L3/(B3-B4)</f>
        <v>1.1300003636363739E-2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35">
      <c r="A6" s="7" t="s">
        <v>51</v>
      </c>
      <c r="B6" s="8">
        <v>44847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35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35">
      <c r="A8" s="41"/>
      <c r="B8" s="153" t="s">
        <v>5</v>
      </c>
      <c r="C8" s="154"/>
      <c r="D8" s="154"/>
      <c r="E8" s="155"/>
      <c r="F8" s="7"/>
      <c r="G8" s="23"/>
      <c r="H8" s="41"/>
      <c r="I8" s="153"/>
      <c r="J8" s="154"/>
      <c r="K8" s="154"/>
      <c r="L8" s="155"/>
      <c r="M8" s="7"/>
      <c r="N8" s="7"/>
      <c r="O8" s="7"/>
      <c r="P8" s="7"/>
      <c r="Q8"/>
      <c r="R8" s="139" t="s">
        <v>304</v>
      </c>
      <c r="S8" s="126"/>
      <c r="T8"/>
      <c r="U8"/>
      <c r="V8"/>
      <c r="W8"/>
      <c r="X8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27" t="s">
        <v>305</v>
      </c>
      <c r="S9" s="128" t="s">
        <v>316</v>
      </c>
      <c r="T9" s="128" t="s">
        <v>317</v>
      </c>
      <c r="U9" s="128" t="s">
        <v>318</v>
      </c>
      <c r="V9" s="128" t="s">
        <v>319</v>
      </c>
      <c r="W9" s="127" t="s">
        <v>306</v>
      </c>
      <c r="X9" s="129" t="s">
        <v>307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35">
      <c r="A10" s="7" t="s">
        <v>267</v>
      </c>
      <c r="B10" s="10">
        <v>44574</v>
      </c>
      <c r="C10" s="10">
        <v>44847</v>
      </c>
      <c r="D10" s="83">
        <v>10128000</v>
      </c>
      <c r="E10" s="84">
        <v>10163622.74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0">
        <f>H4</f>
        <v>90217525.069999978</v>
      </c>
      <c r="S10" s="131">
        <f>D24+D35</f>
        <v>7572769.1000000006</v>
      </c>
      <c r="T10" s="131">
        <f>D37</f>
        <v>5375182.6396999992</v>
      </c>
      <c r="U10" s="131">
        <f>D23</f>
        <v>0</v>
      </c>
      <c r="V10" s="131">
        <f>E53+E63</f>
        <v>14152.11</v>
      </c>
      <c r="W10" s="130">
        <v>0</v>
      </c>
      <c r="X10" s="132">
        <f>D36</f>
        <v>0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35">
      <c r="A11" s="7" t="s">
        <v>268</v>
      </c>
      <c r="B11" s="10">
        <v>44574</v>
      </c>
      <c r="C11" s="10">
        <v>44847</v>
      </c>
      <c r="D11" s="83">
        <v>11252000</v>
      </c>
      <c r="E11" s="84">
        <v>11282456.65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35">
      <c r="A12" s="7" t="s">
        <v>269</v>
      </c>
      <c r="B12" s="10">
        <v>44574</v>
      </c>
      <c r="C12" s="10">
        <v>44665</v>
      </c>
      <c r="D12" s="83">
        <v>748000</v>
      </c>
      <c r="E12" s="84">
        <v>750429.08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35">
      <c r="A13" s="7" t="s">
        <v>270</v>
      </c>
      <c r="B13" s="10">
        <v>44574</v>
      </c>
      <c r="C13" s="10">
        <v>44665</v>
      </c>
      <c r="D13" s="83">
        <v>576800</v>
      </c>
      <c r="E13" s="84">
        <v>578628.81000000006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35">
      <c r="A14" s="7" t="s">
        <v>271</v>
      </c>
      <c r="B14" s="10">
        <v>44627</v>
      </c>
      <c r="C14" s="10">
        <v>44756</v>
      </c>
      <c r="D14" s="83">
        <v>2962000</v>
      </c>
      <c r="E14" s="84">
        <v>2965136.05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35">
      <c r="A15" s="7" t="s">
        <v>272</v>
      </c>
      <c r="B15" s="10">
        <v>44627</v>
      </c>
      <c r="C15" s="10">
        <v>44756</v>
      </c>
      <c r="D15" s="83">
        <v>6594000</v>
      </c>
      <c r="E15" s="84">
        <v>6600981.46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35">
      <c r="A16" s="7" t="s">
        <v>273</v>
      </c>
      <c r="B16" s="10">
        <v>44574</v>
      </c>
      <c r="C16" s="10">
        <v>44665</v>
      </c>
      <c r="D16" s="83">
        <v>398800</v>
      </c>
      <c r="E16" s="84">
        <v>400032.08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35">
      <c r="A17" s="7" t="s">
        <v>274</v>
      </c>
      <c r="B17" s="10">
        <v>44574</v>
      </c>
      <c r="C17" s="10">
        <v>44665</v>
      </c>
      <c r="D17" s="83">
        <v>1457600</v>
      </c>
      <c r="E17" s="84">
        <v>1461479.69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35">
      <c r="A18" s="7" t="s">
        <v>275</v>
      </c>
      <c r="B18" s="10">
        <v>44574</v>
      </c>
      <c r="C18" s="10">
        <v>44847</v>
      </c>
      <c r="D18" s="83">
        <v>32836800</v>
      </c>
      <c r="E18" s="84">
        <v>32941312.739999998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35">
      <c r="A19" s="7" t="s">
        <v>276</v>
      </c>
      <c r="B19" s="10">
        <v>44574</v>
      </c>
      <c r="C19" s="10">
        <v>44847</v>
      </c>
      <c r="D19" s="83">
        <v>7568000</v>
      </c>
      <c r="E19" s="84">
        <v>7591271.5999999996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35">
      <c r="A20" s="7" t="s">
        <v>277</v>
      </c>
      <c r="B20" s="10">
        <v>44574</v>
      </c>
      <c r="C20" s="10">
        <v>44665</v>
      </c>
      <c r="D20" s="83">
        <v>1451200</v>
      </c>
      <c r="E20" s="84">
        <v>1455565.34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35">
      <c r="A21" s="7" t="s">
        <v>278</v>
      </c>
      <c r="B21" s="10">
        <v>44574</v>
      </c>
      <c r="C21" s="10">
        <v>44665</v>
      </c>
      <c r="D21" s="83">
        <v>428800</v>
      </c>
      <c r="E21" s="84">
        <v>430085.8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35">
      <c r="A22" s="7" t="s">
        <v>279</v>
      </c>
      <c r="B22" s="10">
        <v>44574</v>
      </c>
      <c r="C22" s="10">
        <v>44665</v>
      </c>
      <c r="D22" s="83">
        <v>6019954.04</v>
      </c>
      <c r="E22" s="84">
        <v>6037072.8200000003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35">
      <c r="A23" s="7" t="s">
        <v>96</v>
      </c>
      <c r="B23" s="10">
        <v>44651</v>
      </c>
      <c r="C23" s="10">
        <v>44651</v>
      </c>
      <c r="D23" s="83">
        <v>0</v>
      </c>
      <c r="E23" s="84">
        <v>0</v>
      </c>
      <c r="F23" s="85"/>
      <c r="G23" s="8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35">
      <c r="A24" s="7" t="s">
        <v>97</v>
      </c>
      <c r="B24" s="88">
        <v>44651</v>
      </c>
      <c r="C24" s="10">
        <v>44651</v>
      </c>
      <c r="D24" s="83">
        <v>7558616.9900000002</v>
      </c>
      <c r="E24" s="83">
        <v>7558616.9900000002</v>
      </c>
      <c r="F24" s="85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35">
      <c r="A25" s="7"/>
      <c r="B25" s="7"/>
      <c r="C25" s="7"/>
      <c r="D25" s="7"/>
      <c r="E25" s="85"/>
      <c r="F25" s="85"/>
      <c r="G25" s="2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35">
      <c r="A26" s="7" t="str">
        <f>"MMF Unpaid Int Due to "&amp;MONTH($B$3)&amp;"/"&amp;DAY($B$3)</f>
        <v>MMF Unpaid Int Due to 3/31</v>
      </c>
      <c r="B26" s="7"/>
      <c r="C26" s="7" t="s">
        <v>98</v>
      </c>
      <c r="D26" s="89">
        <v>452.09</v>
      </c>
      <c r="E26" s="90">
        <v>452.09</v>
      </c>
      <c r="F26" s="85"/>
      <c r="G26" s="2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35">
      <c r="A27" s="7" t="str">
        <f>"MMF Unpaid Int Due to "&amp;MONTH($B$3)&amp;"/"&amp;DAY($B$3)</f>
        <v>MMF Unpaid Int Due to 3/31</v>
      </c>
      <c r="B27" s="7"/>
      <c r="C27" s="7" t="s">
        <v>99</v>
      </c>
      <c r="D27" s="89">
        <v>0.6</v>
      </c>
      <c r="E27" s="90">
        <v>0.6</v>
      </c>
      <c r="F27" s="85"/>
      <c r="G27" s="2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35">
      <c r="A28" s="7" t="str">
        <f>"MMF Unpaid Int Due to "&amp;MONTH($B$3)&amp;"/"&amp;DAY($B$3)</f>
        <v>MMF Unpaid Int Due to 3/31</v>
      </c>
      <c r="B28" s="7"/>
      <c r="C28" s="7" t="s">
        <v>100</v>
      </c>
      <c r="D28" s="89">
        <v>380.53</v>
      </c>
      <c r="E28" s="90">
        <v>380.53</v>
      </c>
      <c r="F28" s="85"/>
      <c r="G28" s="2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35">
      <c r="A29" s="13" t="str">
        <f>"MMF Unpaid Int Due to "&amp;MONTH($B$3)&amp;"/"&amp;DAY($B$3)</f>
        <v>MMF Unpaid Int Due to 3/31</v>
      </c>
      <c r="B29" s="13"/>
      <c r="C29" s="13" t="s">
        <v>101</v>
      </c>
      <c r="D29" s="91">
        <v>0</v>
      </c>
      <c r="E29" s="92">
        <v>0</v>
      </c>
      <c r="F29" s="85"/>
      <c r="G29" s="23"/>
      <c r="H29" s="13"/>
      <c r="I29" s="7"/>
      <c r="J29" s="7"/>
      <c r="K29" s="7"/>
      <c r="L29" s="93"/>
      <c r="M29" s="7"/>
      <c r="N29" s="7"/>
      <c r="O29" s="7"/>
      <c r="P29" s="7"/>
      <c r="Q29" s="7"/>
      <c r="R29" s="7"/>
      <c r="S29" s="25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35">
      <c r="A30" s="9" t="s">
        <v>102</v>
      </c>
      <c r="B30" s="9"/>
      <c r="C30" s="9"/>
      <c r="D30" s="9"/>
      <c r="E30" s="94">
        <f>SUM(E10:E29)</f>
        <v>90217525.069999978</v>
      </c>
      <c r="F30" s="94"/>
      <c r="G30" s="95"/>
      <c r="H30" s="9"/>
      <c r="I30" s="9"/>
      <c r="J30" s="9"/>
      <c r="K30" s="9"/>
      <c r="L30" s="94"/>
      <c r="M30" s="9"/>
      <c r="N30" s="9"/>
      <c r="O30" s="7"/>
      <c r="P30" s="7"/>
      <c r="Q30" s="7"/>
      <c r="R30" s="7"/>
      <c r="S30" s="25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35">
      <c r="A31" s="9"/>
      <c r="B31" s="9"/>
      <c r="C31" s="9"/>
      <c r="D31" s="9"/>
      <c r="E31" s="94"/>
      <c r="F31" s="94"/>
      <c r="G31" s="95"/>
      <c r="H31" s="9"/>
      <c r="I31" s="9"/>
      <c r="J31" s="9"/>
      <c r="K31" s="9"/>
      <c r="L31" s="94"/>
      <c r="M31" s="9"/>
      <c r="N31" s="9"/>
      <c r="O31" s="7"/>
      <c r="P31" s="7"/>
      <c r="Q31" s="7"/>
      <c r="R31" s="7"/>
      <c r="S31" s="25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35">
      <c r="A32" s="9"/>
      <c r="B32" s="153" t="s">
        <v>103</v>
      </c>
      <c r="C32" s="154"/>
      <c r="D32" s="154"/>
      <c r="E32" s="155"/>
      <c r="F32" s="94"/>
      <c r="G32" s="95"/>
      <c r="H32" s="9"/>
      <c r="I32" s="9"/>
      <c r="J32" s="9"/>
      <c r="K32" s="9"/>
      <c r="L32" s="94"/>
      <c r="M32" s="9"/>
      <c r="N32" s="9"/>
      <c r="O32" s="7"/>
      <c r="P32" s="7"/>
      <c r="Q32" s="7"/>
      <c r="R32" s="7"/>
      <c r="S32" s="25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35">
      <c r="A33" s="15" t="s">
        <v>1</v>
      </c>
      <c r="B33" s="15" t="s">
        <v>2</v>
      </c>
      <c r="C33" s="15" t="s">
        <v>3</v>
      </c>
      <c r="D33" s="15" t="s">
        <v>12</v>
      </c>
      <c r="E33" s="15" t="s">
        <v>104</v>
      </c>
      <c r="F33" s="41"/>
      <c r="G33" s="23"/>
      <c r="H33" s="41"/>
      <c r="I33" s="41"/>
      <c r="J33" s="41"/>
      <c r="K33" s="41"/>
      <c r="L33" s="41"/>
      <c r="M33" s="7"/>
      <c r="N33" s="7"/>
      <c r="O33" s="7"/>
      <c r="P33" s="7"/>
      <c r="Q33" s="7"/>
      <c r="R33" s="7"/>
      <c r="S33" s="25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35">
      <c r="A34" s="7" t="s">
        <v>105</v>
      </c>
      <c r="B34" s="41"/>
      <c r="C34" s="10">
        <f>$B$3</f>
        <v>44651</v>
      </c>
      <c r="D34" s="83">
        <v>0</v>
      </c>
      <c r="E34" s="83">
        <v>0</v>
      </c>
      <c r="F34" s="41"/>
      <c r="G34" s="23"/>
      <c r="H34" s="39"/>
      <c r="I34" s="41"/>
      <c r="J34" s="41"/>
      <c r="K34" s="41"/>
      <c r="L34" s="41"/>
      <c r="M34" s="7"/>
      <c r="N34" s="7"/>
      <c r="O34" s="7"/>
      <c r="P34" s="7"/>
      <c r="Q34" s="7"/>
      <c r="R34" s="7"/>
      <c r="S34" s="25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35">
      <c r="A35" s="7" t="s">
        <v>106</v>
      </c>
      <c r="B35" s="41"/>
      <c r="C35" s="10">
        <f>$B$3</f>
        <v>44651</v>
      </c>
      <c r="D35" s="83">
        <v>14152.11</v>
      </c>
      <c r="E35" s="83">
        <v>14152.11</v>
      </c>
      <c r="F35" s="41"/>
      <c r="G35" s="23"/>
      <c r="H35" s="39"/>
      <c r="I35" s="41"/>
      <c r="J35" s="41"/>
      <c r="K35" s="41"/>
      <c r="L35" s="41"/>
      <c r="M35" s="7"/>
      <c r="N35" s="7"/>
      <c r="O35" s="7"/>
      <c r="P35" s="7"/>
      <c r="Q35" s="7"/>
      <c r="R35" s="7"/>
      <c r="S35" s="2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35">
      <c r="A36" s="7" t="s">
        <v>107</v>
      </c>
      <c r="B36" s="41"/>
      <c r="C36" s="10">
        <f>$B$3</f>
        <v>44651</v>
      </c>
      <c r="D36" s="83">
        <v>0</v>
      </c>
      <c r="E36" s="83">
        <v>0</v>
      </c>
      <c r="F36" s="41"/>
      <c r="G36" s="23"/>
      <c r="H36" s="39"/>
      <c r="I36" s="41"/>
      <c r="J36" s="41"/>
      <c r="K36" s="41"/>
      <c r="L36" s="41"/>
      <c r="M36" s="7"/>
      <c r="N36" s="7"/>
      <c r="O36" s="7"/>
      <c r="P36" s="7"/>
      <c r="Q36" s="7"/>
      <c r="R36" s="7"/>
      <c r="S36" s="25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35">
      <c r="A37" s="7" t="s">
        <v>108</v>
      </c>
      <c r="B37" s="41"/>
      <c r="C37" s="10">
        <f>$B$3</f>
        <v>44651</v>
      </c>
      <c r="D37" s="83">
        <v>5375182.6396999992</v>
      </c>
      <c r="E37" s="83">
        <v>5375182.6396999992</v>
      </c>
      <c r="F37" s="41"/>
      <c r="G37" s="23"/>
      <c r="H37" s="39"/>
      <c r="I37" s="41"/>
      <c r="J37" s="41"/>
      <c r="K37" s="41"/>
      <c r="L37" s="41"/>
      <c r="M37" s="7"/>
      <c r="N37" s="7"/>
      <c r="O37" s="7"/>
      <c r="P37" s="7"/>
      <c r="Q37" s="7"/>
      <c r="R37" s="7"/>
      <c r="S37" s="25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35">
      <c r="A38" s="9" t="s">
        <v>13</v>
      </c>
      <c r="B38" s="9"/>
      <c r="C38" s="9"/>
      <c r="D38" s="9"/>
      <c r="E38" s="94">
        <f>SUM(E34:E37)</f>
        <v>5389334.7496999996</v>
      </c>
      <c r="F38" s="85"/>
      <c r="G38" s="23"/>
      <c r="H38" s="7"/>
      <c r="I38" s="7"/>
      <c r="J38" s="7"/>
      <c r="K38" s="7"/>
      <c r="L38" s="96"/>
      <c r="M38" s="7"/>
      <c r="N38" s="7"/>
      <c r="O38" s="7"/>
      <c r="P38" s="7"/>
      <c r="Q38" s="7"/>
      <c r="R38" s="7"/>
      <c r="S38" s="7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thickBot="1" x14ac:dyDescent="0.4">
      <c r="A39" s="9"/>
      <c r="B39" s="9"/>
      <c r="C39" s="9"/>
      <c r="D39" s="9"/>
      <c r="E39" s="94"/>
      <c r="F39" s="85"/>
      <c r="G39" s="23"/>
      <c r="H39" s="7"/>
      <c r="I39" s="7"/>
      <c r="J39" s="7"/>
      <c r="K39" s="7"/>
      <c r="L39" s="96"/>
      <c r="M39" s="7"/>
      <c r="N39" s="7"/>
      <c r="O39" s="7"/>
      <c r="P39" s="7"/>
      <c r="Q39" s="7"/>
      <c r="R39" s="7"/>
      <c r="S39" s="7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thickBot="1" x14ac:dyDescent="0.4">
      <c r="A40" s="9" t="s">
        <v>109</v>
      </c>
      <c r="B40" s="9"/>
      <c r="C40" s="9"/>
      <c r="D40" s="9"/>
      <c r="E40" s="97">
        <f>E30+E38</f>
        <v>95606859.819699973</v>
      </c>
      <c r="F40" s="85"/>
      <c r="G40" s="23"/>
      <c r="H40" s="9"/>
      <c r="I40" s="9"/>
      <c r="J40" s="9"/>
      <c r="K40" s="9"/>
      <c r="L40" s="97"/>
      <c r="M40" s="7"/>
      <c r="N40" s="7"/>
      <c r="O40" s="7"/>
      <c r="P40" s="7"/>
      <c r="Q40" s="7"/>
      <c r="R40" s="7"/>
      <c r="S40" s="7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thickBot="1" x14ac:dyDescent="0.4">
      <c r="A41" s="26"/>
      <c r="B41" s="26"/>
      <c r="C41" s="26"/>
      <c r="D41" s="26"/>
      <c r="E41" s="98"/>
      <c r="F41" s="99"/>
      <c r="G41" s="29"/>
      <c r="H41" s="30"/>
      <c r="I41" s="30"/>
      <c r="J41" s="30"/>
      <c r="K41" s="30"/>
      <c r="L41" s="100"/>
      <c r="M41" s="30"/>
      <c r="N41" s="30"/>
      <c r="O41" s="30"/>
      <c r="P41" s="30"/>
      <c r="Q41" s="30"/>
      <c r="R41" s="30"/>
      <c r="S41" s="30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thickTop="1" x14ac:dyDescent="0.35">
      <c r="A42" s="9"/>
      <c r="B42" s="9"/>
      <c r="C42" s="9"/>
      <c r="D42" s="9"/>
      <c r="E42" s="101"/>
      <c r="F42" s="85"/>
      <c r="G42" s="23"/>
      <c r="H42" s="7"/>
      <c r="I42" s="7"/>
      <c r="J42" s="7"/>
      <c r="K42" s="7"/>
      <c r="L42" s="96"/>
      <c r="M42" s="7"/>
      <c r="N42" s="7"/>
      <c r="O42" s="7"/>
      <c r="P42" s="7"/>
      <c r="Q42" s="7"/>
      <c r="R42" s="7"/>
      <c r="S42" s="7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35">
      <c r="A43" s="16" t="s">
        <v>6</v>
      </c>
      <c r="B43" s="9"/>
      <c r="C43" s="9"/>
      <c r="D43" s="9"/>
      <c r="E43" s="101"/>
      <c r="F43" s="85"/>
      <c r="G43" s="23"/>
      <c r="H43" s="1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35">
      <c r="A44" s="9"/>
      <c r="B44" s="9"/>
      <c r="C44" s="9"/>
      <c r="D44" s="9"/>
      <c r="E44" s="101"/>
      <c r="F44" s="85"/>
      <c r="G44" s="23"/>
      <c r="H44" s="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35">
      <c r="A45" s="15" t="str">
        <f>"Accruals since "&amp;MONTH(B5)&amp;"/"&amp;DAY(B5)</f>
        <v>Accruals since 3/31</v>
      </c>
      <c r="B45" s="13" t="s">
        <v>110</v>
      </c>
      <c r="C45" s="15"/>
      <c r="D45" s="15"/>
      <c r="E45" s="15" t="s">
        <v>12</v>
      </c>
      <c r="F45" s="85"/>
      <c r="G45" s="2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35">
      <c r="A46" s="7" t="s">
        <v>11</v>
      </c>
      <c r="B46" s="102">
        <v>1118.75</v>
      </c>
      <c r="C46" s="9"/>
      <c r="D46" s="9"/>
      <c r="E46" s="85">
        <f>+B46*($B$3-$B$5)</f>
        <v>0</v>
      </c>
      <c r="F46" s="85"/>
      <c r="G46" s="23"/>
      <c r="H46" s="7"/>
      <c r="I46" s="7"/>
      <c r="J46" s="41"/>
      <c r="K46" s="7"/>
      <c r="L46" s="103"/>
      <c r="M46" s="7"/>
      <c r="N46" s="7"/>
      <c r="O46" s="7"/>
      <c r="P46" s="7"/>
      <c r="Q46" s="7"/>
      <c r="R46" s="7"/>
      <c r="S46" s="7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35">
      <c r="A47" s="7" t="s">
        <v>36</v>
      </c>
      <c r="B47" s="102">
        <v>0</v>
      </c>
      <c r="C47" s="9"/>
      <c r="D47" s="9"/>
      <c r="E47" s="85">
        <f t="shared" ref="E47:E52" si="0">+B47*($B$3-$B$5)</f>
        <v>0</v>
      </c>
      <c r="F47" s="85"/>
      <c r="G47" s="23"/>
      <c r="H47" s="7"/>
      <c r="I47" s="7"/>
      <c r="J47" s="41"/>
      <c r="K47" s="7"/>
      <c r="L47" s="103"/>
      <c r="M47" s="7"/>
      <c r="N47" s="7"/>
      <c r="O47" s="7"/>
      <c r="P47" s="7"/>
      <c r="Q47" s="7"/>
      <c r="R47" s="7"/>
      <c r="S47" s="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35">
      <c r="A48" s="7" t="s">
        <v>7</v>
      </c>
      <c r="B48" s="104">
        <v>69.819999999999993</v>
      </c>
      <c r="C48" s="9"/>
      <c r="D48" s="9"/>
      <c r="E48" s="85">
        <f t="shared" si="0"/>
        <v>0</v>
      </c>
      <c r="F48" s="85"/>
      <c r="G48" s="23"/>
      <c r="H48" s="7"/>
      <c r="I48" s="96"/>
      <c r="J48" s="39"/>
      <c r="K48" s="103"/>
      <c r="L48" s="105"/>
      <c r="M48" s="106"/>
      <c r="N48" s="7"/>
      <c r="O48" s="7"/>
      <c r="P48" s="7"/>
      <c r="Q48" s="7"/>
      <c r="R48" s="7"/>
      <c r="S48" s="7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35">
      <c r="A49" s="7" t="s">
        <v>9</v>
      </c>
      <c r="B49" s="104">
        <v>22.54</v>
      </c>
      <c r="C49" s="9"/>
      <c r="D49" s="9"/>
      <c r="E49" s="85">
        <f t="shared" si="0"/>
        <v>0</v>
      </c>
      <c r="F49" s="85"/>
      <c r="G49" s="23"/>
      <c r="H49" s="7"/>
      <c r="I49" s="96"/>
      <c r="J49" s="39"/>
      <c r="K49" s="103"/>
      <c r="L49" s="103"/>
      <c r="M49" s="107"/>
      <c r="N49" s="7"/>
      <c r="O49" s="7"/>
      <c r="P49" s="7"/>
      <c r="Q49" s="7"/>
      <c r="R49" s="7"/>
      <c r="S49" s="7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35">
      <c r="A50" s="7" t="s">
        <v>8</v>
      </c>
      <c r="B50" s="104">
        <v>14.66</v>
      </c>
      <c r="C50" s="9"/>
      <c r="D50" s="9"/>
      <c r="E50" s="85">
        <f t="shared" si="0"/>
        <v>0</v>
      </c>
      <c r="F50" s="85"/>
      <c r="G50" s="23"/>
      <c r="H50" s="7"/>
      <c r="I50" s="96"/>
      <c r="J50" s="39"/>
      <c r="K50" s="103"/>
      <c r="L50" s="103"/>
      <c r="M50" s="107"/>
      <c r="N50" s="7"/>
      <c r="O50" s="7"/>
      <c r="P50" s="7"/>
      <c r="Q50" s="7"/>
      <c r="R50" s="7"/>
      <c r="S50" s="7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35">
      <c r="A51" s="7" t="s">
        <v>10</v>
      </c>
      <c r="B51" s="104">
        <v>0.87</v>
      </c>
      <c r="C51" s="9"/>
      <c r="D51" s="9"/>
      <c r="E51" s="85">
        <f t="shared" si="0"/>
        <v>0</v>
      </c>
      <c r="F51" s="85"/>
      <c r="G51" s="23"/>
      <c r="H51" s="7"/>
      <c r="I51" s="96"/>
      <c r="J51" s="39"/>
      <c r="K51" s="103"/>
      <c r="L51" s="103"/>
      <c r="M51" s="108"/>
      <c r="N51" s="7"/>
      <c r="O51" s="7"/>
      <c r="P51" s="7"/>
      <c r="Q51" s="7"/>
      <c r="R51" s="7"/>
      <c r="S51" s="7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35">
      <c r="A52" s="7" t="s">
        <v>42</v>
      </c>
      <c r="B52" s="104">
        <v>0.98</v>
      </c>
      <c r="C52" s="9"/>
      <c r="D52" s="9"/>
      <c r="E52" s="85">
        <f t="shared" si="0"/>
        <v>0</v>
      </c>
      <c r="F52" s="85"/>
      <c r="G52" s="23"/>
      <c r="H52" s="7"/>
      <c r="I52" s="96"/>
      <c r="J52" s="39"/>
      <c r="K52" s="103"/>
      <c r="L52" s="103"/>
      <c r="M52" s="108"/>
      <c r="N52" s="7"/>
      <c r="O52" s="7"/>
      <c r="P52" s="7"/>
      <c r="Q52" s="7"/>
      <c r="R52" s="7"/>
      <c r="S52" s="7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35">
      <c r="A53" s="109" t="str">
        <f>"TOTAL Liabilities Accrued since "&amp;MONTH(B5)&amp;"/"&amp;DAY(B5)</f>
        <v>TOTAL Liabilities Accrued since 3/31</v>
      </c>
      <c r="B53" s="110"/>
      <c r="C53" s="110"/>
      <c r="D53" s="110"/>
      <c r="E53" s="111">
        <f>SUM(E46:E52)</f>
        <v>0</v>
      </c>
      <c r="F53" s="85"/>
      <c r="G53" s="23"/>
      <c r="H53" s="7"/>
      <c r="I53" s="7"/>
      <c r="J53" s="39"/>
      <c r="K53" s="7"/>
      <c r="L53" s="103"/>
      <c r="M53" s="106"/>
      <c r="N53" s="7"/>
      <c r="O53" s="7"/>
      <c r="P53" s="7"/>
      <c r="Q53" s="7"/>
      <c r="R53" s="41"/>
      <c r="S53" s="7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35">
      <c r="A54" s="7"/>
      <c r="B54" s="7"/>
      <c r="C54" s="7"/>
      <c r="D54" s="7"/>
      <c r="E54" s="85"/>
      <c r="F54" s="85"/>
      <c r="G54" s="23"/>
      <c r="H54" s="7"/>
      <c r="I54" s="7"/>
      <c r="J54" s="7"/>
      <c r="K54" s="7"/>
      <c r="L54" s="106"/>
      <c r="M54" s="7"/>
      <c r="N54" s="7"/>
      <c r="O54" s="7"/>
      <c r="P54" s="7"/>
      <c r="Q54" s="7"/>
      <c r="R54" s="41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35">
      <c r="A55" s="112" t="s">
        <v>111</v>
      </c>
      <c r="B55" s="13"/>
      <c r="C55" s="13"/>
      <c r="D55" s="13"/>
      <c r="E55" s="113" t="s">
        <v>112</v>
      </c>
      <c r="F55" s="85"/>
      <c r="G55" s="23"/>
      <c r="H55" s="7"/>
      <c r="I55" s="96"/>
      <c r="J55" s="7"/>
      <c r="K55" s="7"/>
      <c r="L55" s="7"/>
      <c r="M55" s="7"/>
      <c r="N55" s="7"/>
      <c r="O55" s="7"/>
      <c r="P55" s="7"/>
      <c r="Q55" s="7"/>
      <c r="R55" s="41"/>
      <c r="S55" s="7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35">
      <c r="A56" s="7" t="s">
        <v>11</v>
      </c>
      <c r="B56" s="114">
        <v>0</v>
      </c>
      <c r="C56" s="7"/>
      <c r="D56" s="7"/>
      <c r="E56" s="115">
        <v>23493.75</v>
      </c>
      <c r="F56" s="85"/>
      <c r="G56" s="23"/>
      <c r="H56" s="41"/>
      <c r="I56" s="7"/>
      <c r="J56" s="7"/>
      <c r="K56" s="116"/>
      <c r="L56" s="41"/>
      <c r="M56" s="7"/>
      <c r="N56" s="7"/>
      <c r="O56" s="7"/>
      <c r="P56" s="7"/>
      <c r="Q56" s="7"/>
      <c r="R56" s="41"/>
      <c r="S56" s="7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35">
      <c r="A57" s="7" t="s">
        <v>36</v>
      </c>
      <c r="B57" s="114">
        <v>0</v>
      </c>
      <c r="C57" s="7"/>
      <c r="D57" s="7"/>
      <c r="E57" s="115">
        <v>-9341.64</v>
      </c>
      <c r="F57" s="85"/>
      <c r="G57" s="23"/>
      <c r="H57" s="41"/>
      <c r="I57" s="7"/>
      <c r="J57" s="7"/>
      <c r="K57" s="116"/>
      <c r="L57" s="41"/>
      <c r="M57" s="7"/>
      <c r="N57" s="7"/>
      <c r="O57" s="7"/>
      <c r="P57" s="7"/>
      <c r="Q57" s="7"/>
      <c r="R57" s="41"/>
      <c r="S57" s="7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35">
      <c r="A58" s="7" t="s">
        <v>7</v>
      </c>
      <c r="B58" s="117">
        <v>0</v>
      </c>
      <c r="C58" s="7"/>
      <c r="D58" s="7"/>
      <c r="E58" s="115">
        <v>0</v>
      </c>
      <c r="F58" s="85"/>
      <c r="G58" s="23"/>
      <c r="H58" s="118"/>
      <c r="I58" s="96"/>
      <c r="J58" s="7"/>
      <c r="K58" s="116"/>
      <c r="L58" s="41"/>
      <c r="M58" s="7"/>
      <c r="N58" s="7"/>
      <c r="O58" s="7"/>
      <c r="P58" s="7"/>
      <c r="Q58" s="7"/>
      <c r="R58" s="41"/>
      <c r="S58" s="7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35">
      <c r="A59" s="7" t="s">
        <v>9</v>
      </c>
      <c r="B59" s="117">
        <v>0</v>
      </c>
      <c r="C59" s="7"/>
      <c r="D59" s="7"/>
      <c r="E59" s="115">
        <v>0</v>
      </c>
      <c r="F59" s="85"/>
      <c r="G59" s="23"/>
      <c r="H59" s="41"/>
      <c r="I59" s="96"/>
      <c r="J59" s="7"/>
      <c r="K59" s="116"/>
      <c r="L59" s="41"/>
      <c r="M59" s="7"/>
      <c r="N59" s="7"/>
      <c r="O59" s="7"/>
      <c r="P59" s="7"/>
      <c r="Q59" s="7"/>
      <c r="R59" s="41"/>
      <c r="S59" s="7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35">
      <c r="A60" s="7" t="s">
        <v>8</v>
      </c>
      <c r="B60" s="117">
        <v>0</v>
      </c>
      <c r="C60" s="7"/>
      <c r="D60" s="7"/>
      <c r="E60" s="115">
        <v>0</v>
      </c>
      <c r="F60" s="85"/>
      <c r="G60" s="23"/>
      <c r="H60" s="7"/>
      <c r="I60" s="96"/>
      <c r="J60" s="7"/>
      <c r="K60" s="116"/>
      <c r="L60" s="41"/>
      <c r="M60" s="7"/>
      <c r="N60" s="7"/>
      <c r="O60" s="7"/>
      <c r="P60" s="7"/>
      <c r="Q60" s="7"/>
      <c r="R60" s="41"/>
      <c r="S60" s="7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35">
      <c r="A61" s="7" t="s">
        <v>10</v>
      </c>
      <c r="B61" s="117">
        <v>0</v>
      </c>
      <c r="C61" s="7"/>
      <c r="D61" s="7"/>
      <c r="E61" s="115">
        <v>0</v>
      </c>
      <c r="F61" s="85"/>
      <c r="G61" s="23"/>
      <c r="H61" s="41"/>
      <c r="I61" s="96"/>
      <c r="J61" s="7"/>
      <c r="K61" s="116"/>
      <c r="L61" s="7"/>
      <c r="M61" s="7"/>
      <c r="N61" s="7"/>
      <c r="O61" s="7"/>
      <c r="P61" s="7"/>
      <c r="Q61" s="7"/>
      <c r="R61" s="41"/>
      <c r="S61" s="7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35">
      <c r="A62" s="7" t="s">
        <v>42</v>
      </c>
      <c r="B62" s="117">
        <v>0</v>
      </c>
      <c r="C62" s="7"/>
      <c r="D62" s="7"/>
      <c r="E62" s="115">
        <v>0</v>
      </c>
      <c r="F62" s="85"/>
      <c r="G62" s="23"/>
      <c r="H62" s="41"/>
      <c r="I62" s="96"/>
      <c r="J62" s="7"/>
      <c r="K62" s="116"/>
      <c r="L62" s="7"/>
      <c r="M62" s="7"/>
      <c r="N62" s="7"/>
      <c r="O62" s="7"/>
      <c r="P62" s="7"/>
      <c r="Q62" s="7"/>
      <c r="R62" s="41"/>
      <c r="S62" s="7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35">
      <c r="A63" s="109" t="str">
        <f>"TOTAL Liabilities Accrued as of "&amp;MONTH(B5)&amp;"/"&amp;DAY(B5)</f>
        <v>TOTAL Liabilities Accrued as of 3/31</v>
      </c>
      <c r="B63" s="110"/>
      <c r="C63" s="110"/>
      <c r="D63" s="110"/>
      <c r="E63" s="111">
        <f>SUM(E56:E62)</f>
        <v>14152.11</v>
      </c>
      <c r="F63" s="94"/>
      <c r="G63" s="23"/>
      <c r="H63" s="41"/>
      <c r="I63" s="41"/>
      <c r="J63" s="39"/>
      <c r="K63" s="7"/>
      <c r="L63" s="7"/>
      <c r="M63" s="7"/>
      <c r="N63" s="7"/>
      <c r="O63" s="7"/>
      <c r="P63" s="7"/>
      <c r="Q63" s="7"/>
      <c r="R63" s="7"/>
      <c r="S63" s="7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35">
      <c r="A64" s="9"/>
      <c r="B64" s="7"/>
      <c r="C64" s="7"/>
      <c r="D64" s="7"/>
      <c r="E64" s="94"/>
      <c r="F64" s="94"/>
      <c r="G64" s="23"/>
      <c r="H64" s="41"/>
      <c r="I64" s="41"/>
      <c r="J64" s="39"/>
      <c r="K64" s="7"/>
      <c r="L64" s="7"/>
      <c r="M64" s="7"/>
      <c r="N64" s="7"/>
      <c r="O64" s="7"/>
      <c r="P64" s="7"/>
      <c r="Q64" s="7"/>
      <c r="R64" s="7"/>
      <c r="S64" s="7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x14ac:dyDescent="0.35">
      <c r="A65" s="7" t="s">
        <v>113</v>
      </c>
      <c r="B65" s="7"/>
      <c r="C65" s="7"/>
      <c r="D65" s="7"/>
      <c r="E65" s="119">
        <v>5375182.6396999992</v>
      </c>
      <c r="F65" s="85"/>
      <c r="G65" s="23"/>
      <c r="H65" s="41"/>
      <c r="I65" s="41"/>
      <c r="J65" s="41"/>
      <c r="K65" s="7"/>
      <c r="L65" s="7"/>
      <c r="M65" s="7"/>
      <c r="N65" s="7"/>
      <c r="O65" s="7"/>
      <c r="P65" s="7"/>
      <c r="Q65" s="7"/>
      <c r="R65" s="7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x14ac:dyDescent="0.35">
      <c r="A66" s="7" t="s">
        <v>114</v>
      </c>
      <c r="B66" s="7"/>
      <c r="C66" s="7"/>
      <c r="D66" s="7"/>
      <c r="E66" s="120">
        <v>0</v>
      </c>
      <c r="F66" s="85"/>
      <c r="G66" s="23"/>
      <c r="H66" s="41"/>
      <c r="I66" s="41"/>
      <c r="J66" s="41"/>
      <c r="K66" s="7"/>
      <c r="L66" s="7"/>
      <c r="M66" s="7"/>
      <c r="N66" s="7"/>
      <c r="O66" s="7"/>
      <c r="P66" s="7"/>
      <c r="Q66" s="7"/>
      <c r="R66" s="7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x14ac:dyDescent="0.35">
      <c r="A67" s="41"/>
      <c r="B67" s="7"/>
      <c r="C67" s="7"/>
      <c r="D67" s="7"/>
      <c r="E67" s="85"/>
      <c r="F67" s="85"/>
      <c r="G67" s="23"/>
      <c r="H67" s="41"/>
      <c r="I67" s="41"/>
      <c r="J67" s="41"/>
      <c r="K67" s="7"/>
      <c r="L67" s="7"/>
      <c r="M67" s="7"/>
      <c r="N67" s="7"/>
      <c r="O67" s="7"/>
      <c r="P67" s="7"/>
      <c r="Q67" s="7"/>
      <c r="R67" s="7"/>
      <c r="S67" s="7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x14ac:dyDescent="0.35">
      <c r="A68" s="9" t="s">
        <v>115</v>
      </c>
      <c r="B68" s="7"/>
      <c r="C68" s="7"/>
      <c r="D68" s="7"/>
      <c r="E68" s="121">
        <f>E53+E63+E65+E66</f>
        <v>5389334.7496999996</v>
      </c>
      <c r="F68" s="85"/>
      <c r="G68" s="23"/>
      <c r="H68" s="9"/>
      <c r="I68" s="7"/>
      <c r="J68" s="7"/>
      <c r="K68" s="7"/>
      <c r="L68" s="94"/>
      <c r="M68" s="7"/>
      <c r="N68" s="7"/>
      <c r="O68" s="7"/>
      <c r="P68" s="7"/>
      <c r="Q68" s="7"/>
      <c r="R68" s="7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thickBot="1" x14ac:dyDescent="0.4">
      <c r="A69" s="9"/>
      <c r="B69" s="7"/>
      <c r="C69" s="7"/>
      <c r="D69" s="7"/>
      <c r="E69" s="85"/>
      <c r="F69" s="85"/>
      <c r="G69" s="2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thickBot="1" x14ac:dyDescent="0.4">
      <c r="A70" s="9" t="s">
        <v>116</v>
      </c>
      <c r="B70" s="7"/>
      <c r="C70" s="7"/>
      <c r="D70" s="7"/>
      <c r="E70" s="97">
        <f>E40-E68</f>
        <v>90217525.069999978</v>
      </c>
      <c r="F70" s="101"/>
      <c r="G70" s="23"/>
      <c r="H70" s="9"/>
      <c r="I70" s="7"/>
      <c r="J70" s="7"/>
      <c r="K70" s="7"/>
      <c r="L70" s="97"/>
      <c r="M70" s="7"/>
      <c r="N70" s="7"/>
      <c r="O70" s="7"/>
      <c r="P70" s="7"/>
      <c r="Q70" s="7"/>
      <c r="R70" s="7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x14ac:dyDescent="0.35">
      <c r="A71" s="9"/>
      <c r="B71" s="7"/>
      <c r="C71" s="7"/>
      <c r="D71" s="7"/>
      <c r="E71" s="85"/>
      <c r="F71" s="85"/>
      <c r="G71" s="2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35">
      <c r="A72" s="7"/>
      <c r="B72" s="7"/>
      <c r="C72" s="7"/>
      <c r="D72" s="25"/>
      <c r="E72" s="85"/>
      <c r="F72" s="85"/>
      <c r="G72" s="2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35">
      <c r="A73" s="7"/>
      <c r="B73" s="7"/>
      <c r="C73" s="7"/>
      <c r="D73" s="7"/>
      <c r="E73" s="85"/>
      <c r="F73" s="85"/>
      <c r="G73" s="2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35">
      <c r="A74" s="7"/>
      <c r="B74" s="7"/>
      <c r="C74" s="7"/>
      <c r="D74" s="7"/>
      <c r="E74" s="122"/>
      <c r="F74" s="8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35">
      <c r="A75" s="7"/>
      <c r="B75" s="7"/>
      <c r="C75" s="7"/>
      <c r="D75" s="7"/>
      <c r="E75" s="85"/>
      <c r="F75" s="8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35">
      <c r="A76" s="7"/>
      <c r="B76" s="7"/>
      <c r="C76" s="7"/>
      <c r="D76" s="7"/>
      <c r="E76" s="85"/>
      <c r="F76" s="8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35">
      <c r="A77" s="7"/>
      <c r="B77" s="7"/>
      <c r="C77" s="7"/>
      <c r="D77" s="41"/>
      <c r="E77" s="39"/>
      <c r="F77" s="85"/>
      <c r="G77" s="7"/>
      <c r="H77" s="94"/>
      <c r="I77" s="7"/>
      <c r="J77" s="7"/>
      <c r="K77" s="7"/>
      <c r="L77" s="96"/>
      <c r="M77" s="123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35">
      <c r="A78" s="7"/>
      <c r="B78" s="25"/>
      <c r="C78" s="7"/>
      <c r="D78" s="7"/>
      <c r="E78" s="85"/>
      <c r="F78" s="85"/>
      <c r="G78" s="7"/>
      <c r="H78" s="94"/>
      <c r="I78" s="7"/>
      <c r="J78" s="7"/>
      <c r="K78" s="7"/>
      <c r="L78" s="96"/>
      <c r="M78" s="7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35">
      <c r="A79" s="7"/>
      <c r="B79" s="25"/>
      <c r="C79" s="7"/>
      <c r="D79" s="7"/>
      <c r="E79" s="85"/>
      <c r="F79" s="8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35">
      <c r="A80" s="7"/>
      <c r="B80" s="25"/>
      <c r="C80" s="7"/>
      <c r="D80" s="7"/>
      <c r="E80" s="85"/>
      <c r="F80" s="8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35">
      <c r="A81" s="7"/>
      <c r="B81" s="25"/>
      <c r="C81" s="7"/>
      <c r="D81" s="7"/>
      <c r="E81" s="85"/>
      <c r="F81" s="8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35">
      <c r="A82" s="124"/>
      <c r="B82" s="25"/>
      <c r="C82" s="7"/>
      <c r="D82" s="7"/>
      <c r="E82" s="85"/>
      <c r="F82" s="8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35">
      <c r="A83" s="7"/>
      <c r="B83" s="25"/>
      <c r="C83" s="7"/>
      <c r="D83" s="7"/>
      <c r="E83" s="85"/>
      <c r="F83" s="8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35">
      <c r="A84" s="7"/>
      <c r="B84" s="25"/>
      <c r="C84" s="7"/>
      <c r="D84" s="7"/>
      <c r="E84" s="85"/>
      <c r="F84" s="8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35">
      <c r="A85" s="7"/>
      <c r="B85" s="25"/>
      <c r="C85" s="7"/>
      <c r="D85" s="7"/>
      <c r="E85" s="85"/>
      <c r="F85" s="8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35">
      <c r="A86" s="7"/>
      <c r="B86" s="25"/>
      <c r="C86" s="7"/>
      <c r="D86" s="7"/>
      <c r="E86" s="85"/>
      <c r="F86" s="8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35">
      <c r="A87" s="7"/>
      <c r="B87" s="25"/>
      <c r="C87" s="7"/>
      <c r="D87" s="7"/>
      <c r="E87" s="85"/>
      <c r="F87" s="8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35">
      <c r="A88" s="7"/>
      <c r="B88" s="25"/>
      <c r="C88" s="7"/>
      <c r="D88" s="7"/>
      <c r="E88" s="85"/>
      <c r="F88" s="8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35">
      <c r="A89" s="7"/>
      <c r="B89" s="25"/>
      <c r="C89" s="7"/>
      <c r="D89" s="7"/>
      <c r="E89" s="85"/>
      <c r="F89" s="8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35">
      <c r="A90" s="7"/>
      <c r="B90" s="2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35">
      <c r="A91" s="7"/>
      <c r="B91" s="2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35">
      <c r="A92" s="7"/>
      <c r="B92" s="2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35">
      <c r="A93" s="7"/>
      <c r="B93" s="2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35">
      <c r="A94" s="7"/>
      <c r="B94" s="2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x14ac:dyDescent="0.35">
      <c r="A95" s="7"/>
      <c r="B95" s="2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x14ac:dyDescent="0.35">
      <c r="A96" s="7"/>
      <c r="B96" s="2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35">
      <c r="A97" s="7"/>
      <c r="B97" s="2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35">
      <c r="A98" s="7"/>
      <c r="B98" s="2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35">
      <c r="A99" s="7"/>
      <c r="B99" s="2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35">
      <c r="A100" s="7"/>
      <c r="B100" s="2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35">
      <c r="A101" s="7"/>
      <c r="B101" s="2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35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35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35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35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35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35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35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35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35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35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35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35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35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35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35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41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3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3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3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3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3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3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3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3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3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3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3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3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3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3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3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3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3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3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3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3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3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3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3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3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3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3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3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3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3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3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3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3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3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3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3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3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3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3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3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3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3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3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3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3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3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3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3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3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3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3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3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3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3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3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3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3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3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3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3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3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3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3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3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3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3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3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3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3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3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3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3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3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3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3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3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3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3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3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3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3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3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3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3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3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3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3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3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3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3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3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3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3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3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3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3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3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3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3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3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3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3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3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3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3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3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3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3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3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3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3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3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3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3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3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3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3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3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3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3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3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3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3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3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3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3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3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3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3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3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3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3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3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3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3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3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3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3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3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3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3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3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3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3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3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3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3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3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3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3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3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3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3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3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3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3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3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3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3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3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3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3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3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3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3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3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3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3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3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3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3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3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3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3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3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3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3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3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3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3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3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3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3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3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3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3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3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3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3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3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3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3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3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3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3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3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3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3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3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3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3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3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3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3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3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3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3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3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3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3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3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3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3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3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3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3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3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3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3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3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3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3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3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3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3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3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3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3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3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3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3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3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3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3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3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3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3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3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3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3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3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3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3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3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3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3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3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3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3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3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3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3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3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3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3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3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3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3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3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3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3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3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3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3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3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3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3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3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3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32:E3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DA25-87D8-4006-A9EC-B01672698A22}">
  <dimension ref="A1:BE503"/>
  <sheetViews>
    <sheetView showGridLines="0" topLeftCell="A8" zoomScale="80" zoomScaleNormal="80" workbookViewId="0">
      <selection activeCell="O25" sqref="O25"/>
    </sheetView>
  </sheetViews>
  <sheetFormatPr defaultColWidth="9.15234375" defaultRowHeight="15" customHeight="1" x14ac:dyDescent="0.35"/>
  <cols>
    <col min="1" max="1" width="19.15234375" style="61" customWidth="1"/>
    <col min="2" max="2" width="14.69140625" style="61" customWidth="1"/>
    <col min="3" max="3" width="12.53515625" style="61" customWidth="1"/>
    <col min="4" max="4" width="21.53515625" style="61" customWidth="1"/>
    <col min="5" max="5" width="18.84375" style="61" bestFit="1" customWidth="1"/>
    <col min="6" max="7" width="3.69140625" style="61" customWidth="1"/>
    <col min="8" max="8" width="16.53515625" style="61" bestFit="1" customWidth="1"/>
    <col min="9" max="9" width="11.69140625" style="61" customWidth="1"/>
    <col min="10" max="10" width="11.84375" style="61" customWidth="1"/>
    <col min="11" max="11" width="15.15234375" style="61" bestFit="1" customWidth="1"/>
    <col min="12" max="12" width="16.3046875" style="61" bestFit="1" customWidth="1"/>
    <col min="13" max="13" width="17.69140625" style="61" bestFit="1" customWidth="1"/>
    <col min="14" max="14" width="3" style="61" customWidth="1"/>
    <col min="15" max="15" width="13.3046875" style="61" customWidth="1"/>
    <col min="16" max="16" width="10" style="61" customWidth="1"/>
    <col min="17" max="17" width="7" style="61" bestFit="1" customWidth="1"/>
    <col min="18" max="18" width="13.3828125" style="61" bestFit="1" customWidth="1"/>
    <col min="19" max="19" width="11.3046875" style="61" bestFit="1" customWidth="1"/>
    <col min="20" max="20" width="15.765625" style="61" bestFit="1" customWidth="1"/>
    <col min="21" max="21" width="8.53515625" style="61" bestFit="1" customWidth="1"/>
    <col min="22" max="22" width="15.23046875" style="61" bestFit="1" customWidth="1"/>
    <col min="23" max="23" width="6.3046875" style="61" bestFit="1" customWidth="1"/>
    <col min="24" max="24" width="11.84375" style="61" bestFit="1" customWidth="1"/>
    <col min="25" max="16384" width="9.15234375" style="61"/>
  </cols>
  <sheetData>
    <row r="1" spans="1:57" ht="49.5" customHeight="1" thickBot="1" x14ac:dyDescent="0.4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" thickTop="1" thickBot="1" x14ac:dyDescent="0.65">
      <c r="A2" s="3" t="s">
        <v>16</v>
      </c>
      <c r="B2" s="4"/>
      <c r="C2" s="4"/>
      <c r="D2" s="3" t="s">
        <v>235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35">
      <c r="A3" s="7" t="s">
        <v>14</v>
      </c>
      <c r="B3" s="8">
        <v>44651</v>
      </c>
      <c r="C3" s="5"/>
      <c r="D3" s="6"/>
      <c r="E3" s="5"/>
      <c r="F3" s="5"/>
      <c r="G3" s="5"/>
      <c r="H3" s="70">
        <v>206002446.91999999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4">
      <c r="A4" s="7" t="s">
        <v>46</v>
      </c>
      <c r="B4" s="8">
        <v>44574</v>
      </c>
      <c r="C4" s="5"/>
      <c r="D4" s="5"/>
      <c r="E4" s="5"/>
      <c r="F4" s="5"/>
      <c r="G4" s="5"/>
      <c r="H4" s="74">
        <f>+E86</f>
        <v>227140574.57000002</v>
      </c>
      <c r="I4" s="75" t="s">
        <v>47</v>
      </c>
      <c r="J4" s="5"/>
      <c r="K4" s="76" t="s">
        <v>48</v>
      </c>
      <c r="L4" s="77">
        <v>0.90872277886378838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4">
      <c r="A5" s="7" t="s">
        <v>49</v>
      </c>
      <c r="B5" s="8">
        <v>44651</v>
      </c>
      <c r="C5" s="5"/>
      <c r="D5" s="5"/>
      <c r="E5" s="5"/>
      <c r="F5" s="5"/>
      <c r="G5" s="5"/>
      <c r="H5" s="79">
        <f>(H4*L4/H3-1)*L3/(B3-B4)</f>
        <v>9.2000036029289238E-3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35">
      <c r="A6" s="7" t="s">
        <v>51</v>
      </c>
      <c r="B6" s="8">
        <v>44665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35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35">
      <c r="A8" s="41"/>
      <c r="B8" s="153" t="s">
        <v>5</v>
      </c>
      <c r="C8" s="154"/>
      <c r="D8" s="154"/>
      <c r="E8" s="155"/>
      <c r="F8" s="7"/>
      <c r="G8" s="23"/>
      <c r="H8" s="41"/>
      <c r="I8" s="153"/>
      <c r="J8" s="154"/>
      <c r="K8" s="154"/>
      <c r="L8" s="155"/>
      <c r="M8" s="7"/>
      <c r="N8" s="7"/>
      <c r="O8" s="7"/>
      <c r="P8" s="7"/>
      <c r="Q8"/>
      <c r="R8" s="139" t="s">
        <v>304</v>
      </c>
      <c r="S8" s="126"/>
      <c r="T8"/>
      <c r="U8"/>
      <c r="V8"/>
      <c r="W8"/>
      <c r="X8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27" t="s">
        <v>305</v>
      </c>
      <c r="S9" s="128" t="s">
        <v>316</v>
      </c>
      <c r="T9" s="128" t="s">
        <v>317</v>
      </c>
      <c r="U9" s="128" t="s">
        <v>318</v>
      </c>
      <c r="V9" s="128" t="s">
        <v>319</v>
      </c>
      <c r="W9" s="127" t="s">
        <v>306</v>
      </c>
      <c r="X9" s="129" t="s">
        <v>307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35">
      <c r="A10" s="7" t="s">
        <v>236</v>
      </c>
      <c r="B10" s="10">
        <v>44574</v>
      </c>
      <c r="C10" s="10">
        <v>44665</v>
      </c>
      <c r="D10" s="83">
        <v>8211600</v>
      </c>
      <c r="E10" s="84">
        <v>8237847.7199999997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0">
        <f>H4</f>
        <v>227140574.57000002</v>
      </c>
      <c r="S10" s="131">
        <f>D40+D51</f>
        <v>43726028.869999997</v>
      </c>
      <c r="T10" s="131">
        <f>D53</f>
        <v>2831857.8823999991</v>
      </c>
      <c r="U10" s="131">
        <f>D39</f>
        <v>0</v>
      </c>
      <c r="V10" s="131">
        <f>E69+E79</f>
        <v>33013.47</v>
      </c>
      <c r="W10" s="130">
        <v>0</v>
      </c>
      <c r="X10" s="132">
        <f>D52</f>
        <v>0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35">
      <c r="A11" s="7" t="s">
        <v>237</v>
      </c>
      <c r="B11" s="10">
        <v>44574</v>
      </c>
      <c r="C11" s="10">
        <v>44665</v>
      </c>
      <c r="D11" s="83">
        <v>5512400</v>
      </c>
      <c r="E11" s="84">
        <v>5530019.9400000004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35">
      <c r="A12" s="7" t="s">
        <v>238</v>
      </c>
      <c r="B12" s="10">
        <v>44641</v>
      </c>
      <c r="C12" s="10">
        <v>44665</v>
      </c>
      <c r="D12" s="83">
        <v>1373000</v>
      </c>
      <c r="E12" s="84">
        <v>1373647.82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35">
      <c r="A13" s="7" t="s">
        <v>239</v>
      </c>
      <c r="B13" s="10">
        <v>44574</v>
      </c>
      <c r="C13" s="10">
        <v>44665</v>
      </c>
      <c r="D13" s="83">
        <v>2018800</v>
      </c>
      <c r="E13" s="84">
        <v>2023705.43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35">
      <c r="A14" s="7" t="s">
        <v>240</v>
      </c>
      <c r="B14" s="10">
        <v>44574</v>
      </c>
      <c r="C14" s="10">
        <v>44665</v>
      </c>
      <c r="D14" s="83">
        <v>1122000</v>
      </c>
      <c r="E14" s="84">
        <v>1125643.6200000001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35">
      <c r="A15" s="7" t="s">
        <v>241</v>
      </c>
      <c r="B15" s="10">
        <v>44574</v>
      </c>
      <c r="C15" s="10">
        <v>44665</v>
      </c>
      <c r="D15" s="83">
        <v>865200</v>
      </c>
      <c r="E15" s="84">
        <v>867943.21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35">
      <c r="A16" s="7" t="s">
        <v>242</v>
      </c>
      <c r="B16" s="10">
        <v>44574</v>
      </c>
      <c r="C16" s="10">
        <v>44665</v>
      </c>
      <c r="D16" s="83">
        <v>798000</v>
      </c>
      <c r="E16" s="84">
        <v>799729.26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35">
      <c r="A17" s="7" t="s">
        <v>243</v>
      </c>
      <c r="B17" s="10">
        <v>44586</v>
      </c>
      <c r="C17" s="10">
        <v>44665</v>
      </c>
      <c r="D17" s="83">
        <v>714400</v>
      </c>
      <c r="E17" s="84">
        <v>715940.68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35">
      <c r="A18" s="7" t="s">
        <v>244</v>
      </c>
      <c r="B18" s="10">
        <v>44574</v>
      </c>
      <c r="C18" s="10">
        <v>44665</v>
      </c>
      <c r="D18" s="83">
        <v>1908800</v>
      </c>
      <c r="E18" s="84">
        <v>1913454.35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35">
      <c r="A19" s="7" t="s">
        <v>245</v>
      </c>
      <c r="B19" s="10">
        <v>44574</v>
      </c>
      <c r="C19" s="10">
        <v>44665</v>
      </c>
      <c r="D19" s="83">
        <v>540800</v>
      </c>
      <c r="E19" s="84">
        <v>542118.68000000005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35">
      <c r="A20" s="7" t="s">
        <v>246</v>
      </c>
      <c r="B20" s="10">
        <v>44532</v>
      </c>
      <c r="C20" s="10">
        <v>44665</v>
      </c>
      <c r="D20" s="83">
        <v>911000</v>
      </c>
      <c r="E20" s="84">
        <v>915285.92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35">
      <c r="A21" s="7" t="s">
        <v>247</v>
      </c>
      <c r="B21" s="10">
        <v>44532</v>
      </c>
      <c r="C21" s="10">
        <v>44665</v>
      </c>
      <c r="D21" s="83">
        <v>2029000</v>
      </c>
      <c r="E21" s="84">
        <v>2038545.7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35">
      <c r="A22" s="7" t="s">
        <v>248</v>
      </c>
      <c r="B22" s="10">
        <v>44574</v>
      </c>
      <c r="C22" s="10">
        <v>44665</v>
      </c>
      <c r="D22" s="83">
        <v>598200</v>
      </c>
      <c r="E22" s="84">
        <v>600048.12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35">
      <c r="A23" s="7" t="s">
        <v>249</v>
      </c>
      <c r="B23" s="10">
        <v>44630</v>
      </c>
      <c r="C23" s="10">
        <v>44665</v>
      </c>
      <c r="D23" s="83">
        <v>5169000</v>
      </c>
      <c r="E23" s="84">
        <v>5173979.8499999996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35">
      <c r="A24" s="7" t="s">
        <v>250</v>
      </c>
      <c r="B24" s="10">
        <v>44574</v>
      </c>
      <c r="C24" s="10">
        <v>44665</v>
      </c>
      <c r="D24" s="83">
        <v>50189200</v>
      </c>
      <c r="E24" s="84">
        <v>50328155.920000002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35">
      <c r="A25" s="7" t="s">
        <v>251</v>
      </c>
      <c r="B25" s="10">
        <v>44574</v>
      </c>
      <c r="C25" s="10">
        <v>44665</v>
      </c>
      <c r="D25" s="83">
        <v>1365600</v>
      </c>
      <c r="E25" s="84">
        <v>1368212.51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35">
      <c r="A26" s="7" t="s">
        <v>252</v>
      </c>
      <c r="B26" s="10">
        <v>44574</v>
      </c>
      <c r="C26" s="10">
        <v>44665</v>
      </c>
      <c r="D26" s="83">
        <v>2186400</v>
      </c>
      <c r="E26" s="84">
        <v>2192219.54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35">
      <c r="A27" s="7" t="s">
        <v>253</v>
      </c>
      <c r="B27" s="10">
        <v>44574</v>
      </c>
      <c r="C27" s="10">
        <v>44665</v>
      </c>
      <c r="D27" s="83">
        <v>1009200</v>
      </c>
      <c r="E27" s="84">
        <v>1011238.62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35">
      <c r="A28" s="7" t="s">
        <v>254</v>
      </c>
      <c r="B28" s="10">
        <v>44630</v>
      </c>
      <c r="C28" s="10">
        <v>44665</v>
      </c>
      <c r="D28" s="83">
        <v>2129000</v>
      </c>
      <c r="E28" s="84">
        <v>2131220.9300000002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35">
      <c r="A29" s="7" t="s">
        <v>255</v>
      </c>
      <c r="B29" s="10">
        <v>44627</v>
      </c>
      <c r="C29" s="10">
        <v>44665</v>
      </c>
      <c r="D29" s="83">
        <v>9431000</v>
      </c>
      <c r="E29" s="84">
        <v>9440306.6099999994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35">
      <c r="A30" s="7" t="s">
        <v>256</v>
      </c>
      <c r="B30" s="10">
        <v>44630</v>
      </c>
      <c r="C30" s="10">
        <v>44665</v>
      </c>
      <c r="D30" s="83">
        <v>3963000</v>
      </c>
      <c r="E30" s="84">
        <v>3966924.27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35">
      <c r="A31" s="7" t="s">
        <v>257</v>
      </c>
      <c r="B31" s="10">
        <v>44574</v>
      </c>
      <c r="C31" s="10">
        <v>44665</v>
      </c>
      <c r="D31" s="83">
        <v>1393600</v>
      </c>
      <c r="E31" s="84">
        <v>1397112.14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35">
      <c r="A32" s="7" t="s">
        <v>258</v>
      </c>
      <c r="B32" s="10">
        <v>44543</v>
      </c>
      <c r="C32" s="10">
        <v>44847</v>
      </c>
      <c r="D32" s="83">
        <v>10958600</v>
      </c>
      <c r="E32" s="84">
        <v>10986993.23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35">
      <c r="A33" s="7" t="s">
        <v>259</v>
      </c>
      <c r="B33" s="10">
        <v>44543</v>
      </c>
      <c r="C33" s="10">
        <v>44665</v>
      </c>
      <c r="D33" s="83">
        <v>9216800</v>
      </c>
      <c r="E33" s="84">
        <v>9243434.9600000009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35">
      <c r="A34" s="7" t="s">
        <v>260</v>
      </c>
      <c r="B34" s="10">
        <v>44574</v>
      </c>
      <c r="C34" s="10">
        <v>44665</v>
      </c>
      <c r="D34" s="83">
        <v>4076800</v>
      </c>
      <c r="E34" s="84">
        <v>4088240.66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35">
      <c r="A35" s="7" t="s">
        <v>261</v>
      </c>
      <c r="B35" s="10">
        <v>44543</v>
      </c>
      <c r="C35" s="10">
        <v>44665</v>
      </c>
      <c r="D35" s="83">
        <v>2714000</v>
      </c>
      <c r="E35" s="84">
        <v>2721952.56</v>
      </c>
      <c r="F35" s="85"/>
      <c r="G35" s="86"/>
      <c r="H35" s="7"/>
      <c r="I35" s="10"/>
      <c r="J35" s="10"/>
      <c r="K35" s="85"/>
      <c r="L35" s="85"/>
      <c r="M35" s="41"/>
      <c r="N35" s="7"/>
      <c r="O35" s="7"/>
      <c r="P35" s="7"/>
      <c r="Q35"/>
      <c r="R35"/>
      <c r="S3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35">
      <c r="A36" s="7" t="s">
        <v>262</v>
      </c>
      <c r="B36" s="10">
        <v>44630</v>
      </c>
      <c r="C36" s="10">
        <v>44665</v>
      </c>
      <c r="D36" s="83">
        <v>3224000</v>
      </c>
      <c r="E36" s="84">
        <v>3226929.46</v>
      </c>
      <c r="F36" s="85"/>
      <c r="G36" s="86"/>
      <c r="H36" s="7"/>
      <c r="I36" s="10"/>
      <c r="J36" s="10"/>
      <c r="K36" s="85"/>
      <c r="L36" s="85"/>
      <c r="M36" s="41"/>
      <c r="N36" s="7"/>
      <c r="O36" s="7"/>
      <c r="P36" s="7"/>
      <c r="Q36"/>
      <c r="R36"/>
      <c r="S36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35">
      <c r="A37" s="7" t="s">
        <v>263</v>
      </c>
      <c r="B37" s="10">
        <v>44592</v>
      </c>
      <c r="C37" s="10">
        <v>44665</v>
      </c>
      <c r="D37" s="83">
        <v>35354400</v>
      </c>
      <c r="E37" s="84">
        <v>35432921.740000002</v>
      </c>
      <c r="F37" s="85"/>
      <c r="G37" s="86"/>
      <c r="H37" s="7"/>
      <c r="I37" s="10"/>
      <c r="J37" s="10"/>
      <c r="K37" s="85"/>
      <c r="L37" s="85"/>
      <c r="M37" s="41"/>
      <c r="N37" s="7"/>
      <c r="O37" s="7"/>
      <c r="P37" s="7"/>
      <c r="Q37"/>
      <c r="R37"/>
      <c r="S3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35">
      <c r="A38" s="7" t="s">
        <v>264</v>
      </c>
      <c r="B38" s="10">
        <v>44574</v>
      </c>
      <c r="C38" s="10">
        <v>44665</v>
      </c>
      <c r="D38" s="83">
        <v>13994875.380000001</v>
      </c>
      <c r="E38" s="84">
        <v>14030912.439999999</v>
      </c>
      <c r="F38" s="85"/>
      <c r="G38" s="86"/>
      <c r="H38" s="7"/>
      <c r="I38" s="10"/>
      <c r="J38" s="10"/>
      <c r="K38" s="85"/>
      <c r="L38" s="85"/>
      <c r="M38" s="41"/>
      <c r="N38" s="7"/>
      <c r="O38" s="7"/>
      <c r="P38" s="7"/>
      <c r="Q38"/>
      <c r="R38"/>
      <c r="S38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35">
      <c r="A39" s="7" t="s">
        <v>96</v>
      </c>
      <c r="B39" s="10">
        <v>44651</v>
      </c>
      <c r="C39" s="10">
        <v>44651</v>
      </c>
      <c r="D39" s="83">
        <v>0</v>
      </c>
      <c r="E39" s="84">
        <v>0</v>
      </c>
      <c r="F39" s="85"/>
      <c r="G39" s="8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35">
      <c r="A40" s="7" t="s">
        <v>97</v>
      </c>
      <c r="B40" s="88">
        <v>44651</v>
      </c>
      <c r="C40" s="10">
        <v>44651</v>
      </c>
      <c r="D40" s="83">
        <v>43693015.399999999</v>
      </c>
      <c r="E40" s="83">
        <v>43693015.399999999</v>
      </c>
      <c r="F40" s="85"/>
      <c r="G40" s="2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35">
      <c r="A41" s="7"/>
      <c r="B41" s="7"/>
      <c r="C41" s="7"/>
      <c r="D41" s="7"/>
      <c r="E41" s="85"/>
      <c r="F41" s="85"/>
      <c r="G41" s="2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35">
      <c r="A42" s="7" t="str">
        <f>"MMF Unpaid Int Due to "&amp;MONTH($B$3)&amp;"/"&amp;DAY($B$3)</f>
        <v>MMF Unpaid Int Due to 3/31</v>
      </c>
      <c r="B42" s="7"/>
      <c r="C42" s="7" t="s">
        <v>98</v>
      </c>
      <c r="D42" s="89">
        <v>3267.28</v>
      </c>
      <c r="E42" s="90">
        <v>3267.28</v>
      </c>
      <c r="F42" s="85"/>
      <c r="G42" s="2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35">
      <c r="A43" s="7" t="str">
        <f>"MMF Unpaid Int Due to "&amp;MONTH($B$3)&amp;"/"&amp;DAY($B$3)</f>
        <v>MMF Unpaid Int Due to 3/31</v>
      </c>
      <c r="B43" s="7"/>
      <c r="C43" s="7" t="s">
        <v>99</v>
      </c>
      <c r="D43" s="89">
        <v>1.52</v>
      </c>
      <c r="E43" s="90">
        <v>1.52</v>
      </c>
      <c r="F43" s="85"/>
      <c r="G43" s="2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35">
      <c r="A44" s="7" t="str">
        <f>"MMF Unpaid Int Due to "&amp;MONTH($B$3)&amp;"/"&amp;DAY($B$3)</f>
        <v>MMF Unpaid Int Due to 3/31</v>
      </c>
      <c r="B44" s="7"/>
      <c r="C44" s="7" t="s">
        <v>100</v>
      </c>
      <c r="D44" s="89">
        <v>218.95</v>
      </c>
      <c r="E44" s="90">
        <v>218.95</v>
      </c>
      <c r="F44" s="85"/>
      <c r="G44" s="2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35">
      <c r="A45" s="13" t="str">
        <f>"MMF Unpaid Int Due to "&amp;MONTH($B$3)&amp;"/"&amp;DAY($B$3)</f>
        <v>MMF Unpaid Int Due to 3/31</v>
      </c>
      <c r="B45" s="13"/>
      <c r="C45" s="13" t="s">
        <v>101</v>
      </c>
      <c r="D45" s="91">
        <v>0</v>
      </c>
      <c r="E45" s="92">
        <v>0</v>
      </c>
      <c r="F45" s="85"/>
      <c r="G45" s="23"/>
      <c r="H45" s="13"/>
      <c r="I45" s="7"/>
      <c r="J45" s="7"/>
      <c r="K45" s="7"/>
      <c r="L45" s="93"/>
      <c r="M45" s="7"/>
      <c r="N45" s="7"/>
      <c r="O45" s="7"/>
      <c r="P45" s="7"/>
      <c r="Q45" s="7"/>
      <c r="R45" s="7"/>
      <c r="S45" s="2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35">
      <c r="A46" s="9" t="s">
        <v>102</v>
      </c>
      <c r="B46" s="9"/>
      <c r="C46" s="9"/>
      <c r="D46" s="9"/>
      <c r="E46" s="94">
        <f>SUM(E10:E45)</f>
        <v>227121189.04000002</v>
      </c>
      <c r="F46" s="94"/>
      <c r="G46" s="95"/>
      <c r="H46" s="9"/>
      <c r="I46" s="9"/>
      <c r="J46" s="9"/>
      <c r="K46" s="9"/>
      <c r="L46" s="94"/>
      <c r="M46" s="9"/>
      <c r="N46" s="9"/>
      <c r="O46" s="7"/>
      <c r="P46" s="7"/>
      <c r="Q46" s="7"/>
      <c r="R46" s="7"/>
      <c r="S46" s="25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35">
      <c r="A47" s="9"/>
      <c r="B47" s="9"/>
      <c r="C47" s="9"/>
      <c r="D47" s="9"/>
      <c r="E47" s="94"/>
      <c r="F47" s="94"/>
      <c r="G47" s="95"/>
      <c r="H47" s="9"/>
      <c r="I47" s="9"/>
      <c r="J47" s="9"/>
      <c r="K47" s="9"/>
      <c r="L47" s="94"/>
      <c r="M47" s="9"/>
      <c r="N47" s="9"/>
      <c r="O47" s="7"/>
      <c r="P47" s="7"/>
      <c r="Q47" s="7"/>
      <c r="R47" s="7"/>
      <c r="S47" s="25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35">
      <c r="A48" s="9"/>
      <c r="B48" s="153" t="s">
        <v>103</v>
      </c>
      <c r="C48" s="154"/>
      <c r="D48" s="154"/>
      <c r="E48" s="155"/>
      <c r="F48" s="94"/>
      <c r="G48" s="95"/>
      <c r="H48" s="9"/>
      <c r="I48" s="9"/>
      <c r="J48" s="9"/>
      <c r="K48" s="9"/>
      <c r="L48" s="94"/>
      <c r="M48" s="9"/>
      <c r="N48" s="9"/>
      <c r="O48" s="7"/>
      <c r="P48" s="7"/>
      <c r="Q48" s="7"/>
      <c r="R48" s="7"/>
      <c r="S48" s="25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35">
      <c r="A49" s="15" t="s">
        <v>1</v>
      </c>
      <c r="B49" s="15" t="s">
        <v>2</v>
      </c>
      <c r="C49" s="15" t="s">
        <v>3</v>
      </c>
      <c r="D49" s="15" t="s">
        <v>12</v>
      </c>
      <c r="E49" s="15" t="s">
        <v>104</v>
      </c>
      <c r="F49" s="41"/>
      <c r="G49" s="23"/>
      <c r="H49" s="41"/>
      <c r="I49" s="41"/>
      <c r="J49" s="41"/>
      <c r="K49" s="41"/>
      <c r="L49" s="41"/>
      <c r="M49" s="7"/>
      <c r="N49" s="7"/>
      <c r="O49" s="7"/>
      <c r="P49" s="7"/>
      <c r="Q49" s="7"/>
      <c r="R49" s="7"/>
      <c r="S49" s="25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35">
      <c r="A50" s="7" t="s">
        <v>105</v>
      </c>
      <c r="B50" s="41"/>
      <c r="C50" s="10">
        <f>$B$3</f>
        <v>44651</v>
      </c>
      <c r="D50" s="83">
        <v>0</v>
      </c>
      <c r="E50" s="83">
        <v>0</v>
      </c>
      <c r="F50" s="41"/>
      <c r="G50" s="23"/>
      <c r="H50" s="39"/>
      <c r="I50" s="41"/>
      <c r="J50" s="41"/>
      <c r="K50" s="41"/>
      <c r="L50" s="41"/>
      <c r="M50" s="7"/>
      <c r="N50" s="7"/>
      <c r="O50" s="7"/>
      <c r="P50" s="7"/>
      <c r="Q50" s="7"/>
      <c r="R50" s="7"/>
      <c r="S50" s="25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35">
      <c r="A51" s="7" t="s">
        <v>106</v>
      </c>
      <c r="B51" s="41"/>
      <c r="C51" s="10">
        <f>$B$3</f>
        <v>44651</v>
      </c>
      <c r="D51" s="83">
        <v>33013.47</v>
      </c>
      <c r="E51" s="83">
        <v>33013.47</v>
      </c>
      <c r="F51" s="41"/>
      <c r="G51" s="23"/>
      <c r="H51" s="39"/>
      <c r="I51" s="41"/>
      <c r="J51" s="41"/>
      <c r="K51" s="41"/>
      <c r="L51" s="41"/>
      <c r="M51" s="7"/>
      <c r="N51" s="7"/>
      <c r="O51" s="7"/>
      <c r="P51" s="7"/>
      <c r="Q51" s="7"/>
      <c r="R51" s="7"/>
      <c r="S51" s="25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35">
      <c r="A52" s="7" t="s">
        <v>107</v>
      </c>
      <c r="B52" s="41"/>
      <c r="C52" s="10">
        <f>$B$3</f>
        <v>44651</v>
      </c>
      <c r="D52" s="83">
        <v>0</v>
      </c>
      <c r="E52" s="83">
        <v>0</v>
      </c>
      <c r="F52" s="41"/>
      <c r="G52" s="23"/>
      <c r="H52" s="39"/>
      <c r="I52" s="41"/>
      <c r="J52" s="41"/>
      <c r="K52" s="41"/>
      <c r="L52" s="41"/>
      <c r="M52" s="7"/>
      <c r="N52" s="7"/>
      <c r="O52" s="7"/>
      <c r="P52" s="7"/>
      <c r="Q52" s="7"/>
      <c r="R52" s="7"/>
      <c r="S52" s="25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35">
      <c r="A53" s="7" t="s">
        <v>108</v>
      </c>
      <c r="B53" s="41"/>
      <c r="C53" s="10">
        <f>$B$3</f>
        <v>44651</v>
      </c>
      <c r="D53" s="83">
        <v>2831857.8823999991</v>
      </c>
      <c r="E53" s="83">
        <v>2831857.8823999991</v>
      </c>
      <c r="F53" s="41"/>
      <c r="G53" s="23"/>
      <c r="H53" s="39"/>
      <c r="I53" s="41"/>
      <c r="J53" s="41"/>
      <c r="K53" s="41"/>
      <c r="L53" s="41"/>
      <c r="M53" s="7"/>
      <c r="N53" s="7"/>
      <c r="O53" s="7"/>
      <c r="P53" s="7"/>
      <c r="Q53" s="7"/>
      <c r="R53" s="7"/>
      <c r="S53" s="25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35">
      <c r="A54" s="9" t="s">
        <v>13</v>
      </c>
      <c r="B54" s="9"/>
      <c r="C54" s="9"/>
      <c r="D54" s="9"/>
      <c r="E54" s="94">
        <f>SUM(E50:E53)</f>
        <v>2864871.3523999993</v>
      </c>
      <c r="F54" s="85"/>
      <c r="G54" s="23"/>
      <c r="H54" s="7"/>
      <c r="I54" s="7"/>
      <c r="J54" s="7"/>
      <c r="K54" s="7"/>
      <c r="L54" s="96"/>
      <c r="M54" s="7"/>
      <c r="N54" s="7"/>
      <c r="O54" s="7"/>
      <c r="P54" s="7"/>
      <c r="Q54" s="7"/>
      <c r="R54" s="7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thickBot="1" x14ac:dyDescent="0.4">
      <c r="A55" s="9"/>
      <c r="B55" s="9"/>
      <c r="C55" s="9"/>
      <c r="D55" s="9"/>
      <c r="E55" s="94"/>
      <c r="F55" s="85"/>
      <c r="G55" s="23"/>
      <c r="H55" s="7"/>
      <c r="I55" s="7"/>
      <c r="J55" s="7"/>
      <c r="K55" s="7"/>
      <c r="L55" s="96"/>
      <c r="M55" s="7"/>
      <c r="N55" s="7"/>
      <c r="O55" s="7"/>
      <c r="P55" s="7"/>
      <c r="Q55" s="7"/>
      <c r="R55" s="7"/>
      <c r="S55" s="7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thickBot="1" x14ac:dyDescent="0.4">
      <c r="A56" s="9" t="s">
        <v>109</v>
      </c>
      <c r="B56" s="9"/>
      <c r="C56" s="9"/>
      <c r="D56" s="9"/>
      <c r="E56" s="97">
        <f>E46+E54</f>
        <v>229986060.39240003</v>
      </c>
      <c r="F56" s="85"/>
      <c r="G56" s="23"/>
      <c r="H56" s="9"/>
      <c r="I56" s="9"/>
      <c r="J56" s="9"/>
      <c r="K56" s="9"/>
      <c r="L56" s="97"/>
      <c r="M56" s="7"/>
      <c r="N56" s="7"/>
      <c r="O56" s="7"/>
      <c r="P56" s="7"/>
      <c r="Q56" s="7"/>
      <c r="R56" s="7"/>
      <c r="S56" s="7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thickBot="1" x14ac:dyDescent="0.4">
      <c r="A57" s="26"/>
      <c r="B57" s="26"/>
      <c r="C57" s="26"/>
      <c r="D57" s="26"/>
      <c r="E57" s="98"/>
      <c r="F57" s="99"/>
      <c r="G57" s="29"/>
      <c r="H57" s="30"/>
      <c r="I57" s="30"/>
      <c r="J57" s="30"/>
      <c r="K57" s="30"/>
      <c r="L57" s="100"/>
      <c r="M57" s="30"/>
      <c r="N57" s="30"/>
      <c r="O57" s="30"/>
      <c r="P57" s="30"/>
      <c r="Q57" s="30"/>
      <c r="R57" s="30"/>
      <c r="S57" s="30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thickTop="1" x14ac:dyDescent="0.35">
      <c r="A58" s="9"/>
      <c r="B58" s="9"/>
      <c r="C58" s="9"/>
      <c r="D58" s="9"/>
      <c r="E58" s="101"/>
      <c r="F58" s="85"/>
      <c r="G58" s="23"/>
      <c r="H58" s="7"/>
      <c r="I58" s="7"/>
      <c r="J58" s="7"/>
      <c r="K58" s="7"/>
      <c r="L58" s="96"/>
      <c r="M58" s="7"/>
      <c r="N58" s="7"/>
      <c r="O58" s="7"/>
      <c r="P58" s="7"/>
      <c r="Q58" s="7"/>
      <c r="R58" s="7"/>
      <c r="S58" s="7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35">
      <c r="A59" s="16" t="s">
        <v>6</v>
      </c>
      <c r="B59" s="9"/>
      <c r="C59" s="9"/>
      <c r="D59" s="9"/>
      <c r="E59" s="101"/>
      <c r="F59" s="85"/>
      <c r="G59" s="23"/>
      <c r="H59" s="1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35">
      <c r="A60" s="9"/>
      <c r="B60" s="9"/>
      <c r="C60" s="9"/>
      <c r="D60" s="9"/>
      <c r="E60" s="101"/>
      <c r="F60" s="85"/>
      <c r="G60" s="23"/>
      <c r="H60" s="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35">
      <c r="A61" s="15" t="str">
        <f>"Accruals since "&amp;MONTH(B5)&amp;"/"&amp;DAY(B5)</f>
        <v>Accruals since 3/31</v>
      </c>
      <c r="B61" s="13" t="s">
        <v>110</v>
      </c>
      <c r="C61" s="15"/>
      <c r="D61" s="15"/>
      <c r="E61" s="15" t="s">
        <v>12</v>
      </c>
      <c r="F61" s="85"/>
      <c r="G61" s="2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35">
      <c r="A62" s="7" t="s">
        <v>11</v>
      </c>
      <c r="B62" s="102">
        <v>2817.93</v>
      </c>
      <c r="C62" s="9"/>
      <c r="D62" s="9"/>
      <c r="E62" s="85">
        <f>+B62*($B$3-$B$5)</f>
        <v>0</v>
      </c>
      <c r="F62" s="85"/>
      <c r="G62" s="23"/>
      <c r="H62" s="7"/>
      <c r="I62" s="7"/>
      <c r="J62" s="41"/>
      <c r="K62" s="7"/>
      <c r="L62" s="103"/>
      <c r="M62" s="7"/>
      <c r="N62" s="7"/>
      <c r="O62" s="7"/>
      <c r="P62" s="7"/>
      <c r="Q62" s="7"/>
      <c r="R62" s="7"/>
      <c r="S62" s="7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35">
      <c r="A63" s="7" t="s">
        <v>36</v>
      </c>
      <c r="B63" s="102">
        <v>0</v>
      </c>
      <c r="C63" s="9"/>
      <c r="D63" s="9"/>
      <c r="E63" s="85">
        <f t="shared" ref="E63:E68" si="0">+B63*($B$3-$B$5)</f>
        <v>0</v>
      </c>
      <c r="F63" s="85"/>
      <c r="G63" s="23"/>
      <c r="H63" s="7"/>
      <c r="I63" s="7"/>
      <c r="J63" s="41"/>
      <c r="K63" s="7"/>
      <c r="L63" s="103"/>
      <c r="M63" s="7"/>
      <c r="N63" s="7"/>
      <c r="O63" s="7"/>
      <c r="P63" s="7"/>
      <c r="Q63" s="7"/>
      <c r="R63" s="7"/>
      <c r="S63" s="7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35">
      <c r="A64" s="7" t="s">
        <v>7</v>
      </c>
      <c r="B64" s="104">
        <v>175.8</v>
      </c>
      <c r="C64" s="9"/>
      <c r="D64" s="9"/>
      <c r="E64" s="85">
        <f t="shared" si="0"/>
        <v>0</v>
      </c>
      <c r="F64" s="85"/>
      <c r="G64" s="23"/>
      <c r="H64" s="7"/>
      <c r="I64" s="96"/>
      <c r="J64" s="39"/>
      <c r="K64" s="103"/>
      <c r="L64" s="105"/>
      <c r="M64" s="106"/>
      <c r="N64" s="7"/>
      <c r="O64" s="7"/>
      <c r="P64" s="7"/>
      <c r="Q64" s="7"/>
      <c r="R64" s="7"/>
      <c r="S64" s="7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x14ac:dyDescent="0.35">
      <c r="A65" s="7" t="s">
        <v>9</v>
      </c>
      <c r="B65" s="104">
        <v>56.75</v>
      </c>
      <c r="C65" s="9"/>
      <c r="D65" s="9"/>
      <c r="E65" s="85">
        <f t="shared" si="0"/>
        <v>0</v>
      </c>
      <c r="F65" s="85"/>
      <c r="G65" s="23"/>
      <c r="H65" s="7"/>
      <c r="I65" s="96"/>
      <c r="J65" s="39"/>
      <c r="K65" s="103"/>
      <c r="L65" s="103"/>
      <c r="M65" s="107"/>
      <c r="N65" s="7"/>
      <c r="O65" s="7"/>
      <c r="P65" s="7"/>
      <c r="Q65" s="7"/>
      <c r="R65" s="7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x14ac:dyDescent="0.35">
      <c r="A66" s="7" t="s">
        <v>8</v>
      </c>
      <c r="B66" s="104">
        <v>36.92</v>
      </c>
      <c r="C66" s="9"/>
      <c r="D66" s="9"/>
      <c r="E66" s="85">
        <f t="shared" si="0"/>
        <v>0</v>
      </c>
      <c r="F66" s="85"/>
      <c r="G66" s="23"/>
      <c r="H66" s="7"/>
      <c r="I66" s="96"/>
      <c r="J66" s="39"/>
      <c r="K66" s="103"/>
      <c r="L66" s="103"/>
      <c r="M66" s="107"/>
      <c r="N66" s="7"/>
      <c r="O66" s="7"/>
      <c r="P66" s="7"/>
      <c r="Q66" s="7"/>
      <c r="R66" s="7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x14ac:dyDescent="0.35">
      <c r="A67" s="7" t="s">
        <v>10</v>
      </c>
      <c r="B67" s="104">
        <v>2.2000000000000002</v>
      </c>
      <c r="C67" s="9"/>
      <c r="D67" s="9"/>
      <c r="E67" s="85">
        <f t="shared" si="0"/>
        <v>0</v>
      </c>
      <c r="F67" s="85"/>
      <c r="G67" s="23"/>
      <c r="H67" s="7"/>
      <c r="I67" s="96"/>
      <c r="J67" s="39"/>
      <c r="K67" s="103"/>
      <c r="L67" s="103"/>
      <c r="M67" s="108"/>
      <c r="N67" s="7"/>
      <c r="O67" s="7"/>
      <c r="P67" s="7"/>
      <c r="Q67" s="7"/>
      <c r="R67" s="7"/>
      <c r="S67" s="7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x14ac:dyDescent="0.35">
      <c r="A68" s="7" t="s">
        <v>42</v>
      </c>
      <c r="B68" s="104">
        <v>2.4700000000000002</v>
      </c>
      <c r="C68" s="9"/>
      <c r="D68" s="9"/>
      <c r="E68" s="85">
        <f t="shared" si="0"/>
        <v>0</v>
      </c>
      <c r="F68" s="85"/>
      <c r="G68" s="23"/>
      <c r="H68" s="7"/>
      <c r="I68" s="96"/>
      <c r="J68" s="39"/>
      <c r="K68" s="103"/>
      <c r="L68" s="103"/>
      <c r="M68" s="108"/>
      <c r="N68" s="7"/>
      <c r="O68" s="7"/>
      <c r="P68" s="7"/>
      <c r="Q68" s="7"/>
      <c r="R68" s="7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x14ac:dyDescent="0.35">
      <c r="A69" s="109" t="str">
        <f>"TOTAL Liabilities Accrued since "&amp;MONTH(B5)&amp;"/"&amp;DAY(B5)</f>
        <v>TOTAL Liabilities Accrued since 3/31</v>
      </c>
      <c r="B69" s="110"/>
      <c r="C69" s="110"/>
      <c r="D69" s="110"/>
      <c r="E69" s="111">
        <f>SUM(E62:E68)</f>
        <v>0</v>
      </c>
      <c r="F69" s="85"/>
      <c r="G69" s="23"/>
      <c r="H69" s="7"/>
      <c r="I69" s="7"/>
      <c r="J69" s="39"/>
      <c r="K69" s="7"/>
      <c r="L69" s="103"/>
      <c r="M69" s="106"/>
      <c r="N69" s="7"/>
      <c r="O69" s="7"/>
      <c r="P69" s="7"/>
      <c r="Q69" s="7"/>
      <c r="R69" s="41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x14ac:dyDescent="0.35">
      <c r="A70" s="7"/>
      <c r="B70" s="7"/>
      <c r="C70" s="7"/>
      <c r="D70" s="7"/>
      <c r="E70" s="85"/>
      <c r="F70" s="85"/>
      <c r="G70" s="23"/>
      <c r="H70" s="7"/>
      <c r="I70" s="7"/>
      <c r="J70" s="7"/>
      <c r="K70" s="7"/>
      <c r="L70" s="106"/>
      <c r="M70" s="7"/>
      <c r="N70" s="7"/>
      <c r="O70" s="7"/>
      <c r="P70" s="7"/>
      <c r="Q70" s="7"/>
      <c r="R70" s="41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x14ac:dyDescent="0.35">
      <c r="A71" s="112" t="s">
        <v>111</v>
      </c>
      <c r="B71" s="13"/>
      <c r="C71" s="13"/>
      <c r="D71" s="13"/>
      <c r="E71" s="113" t="s">
        <v>112</v>
      </c>
      <c r="F71" s="85"/>
      <c r="G71" s="23"/>
      <c r="H71" s="7"/>
      <c r="I71" s="96"/>
      <c r="J71" s="7"/>
      <c r="K71" s="7"/>
      <c r="L71" s="7"/>
      <c r="M71" s="7"/>
      <c r="N71" s="7"/>
      <c r="O71" s="7"/>
      <c r="P71" s="7"/>
      <c r="Q71" s="7"/>
      <c r="R71" s="41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35">
      <c r="A72" s="7" t="s">
        <v>11</v>
      </c>
      <c r="B72" s="114">
        <v>0</v>
      </c>
      <c r="C72" s="7"/>
      <c r="D72" s="7"/>
      <c r="E72" s="115">
        <v>59176.53</v>
      </c>
      <c r="F72" s="85"/>
      <c r="G72" s="23"/>
      <c r="H72" s="41"/>
      <c r="I72" s="7"/>
      <c r="J72" s="7"/>
      <c r="K72" s="116"/>
      <c r="L72" s="41"/>
      <c r="M72" s="7"/>
      <c r="N72" s="7"/>
      <c r="O72" s="7"/>
      <c r="P72" s="7"/>
      <c r="Q72" s="7"/>
      <c r="R72" s="41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35">
      <c r="A73" s="7" t="s">
        <v>36</v>
      </c>
      <c r="B73" s="114">
        <v>0</v>
      </c>
      <c r="C73" s="7"/>
      <c r="D73" s="7"/>
      <c r="E73" s="115">
        <v>-26163.06</v>
      </c>
      <c r="F73" s="85"/>
      <c r="G73" s="23"/>
      <c r="H73" s="41"/>
      <c r="I73" s="7"/>
      <c r="J73" s="7"/>
      <c r="K73" s="116"/>
      <c r="L73" s="41"/>
      <c r="M73" s="7"/>
      <c r="N73" s="7"/>
      <c r="O73" s="7"/>
      <c r="P73" s="7"/>
      <c r="Q73" s="7"/>
      <c r="R73" s="41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35">
      <c r="A74" s="7" t="s">
        <v>7</v>
      </c>
      <c r="B74" s="117">
        <v>0</v>
      </c>
      <c r="C74" s="7"/>
      <c r="D74" s="7"/>
      <c r="E74" s="115">
        <v>0</v>
      </c>
      <c r="F74" s="85"/>
      <c r="G74" s="23"/>
      <c r="H74" s="118"/>
      <c r="I74" s="96"/>
      <c r="J74" s="7"/>
      <c r="K74" s="116"/>
      <c r="L74" s="41"/>
      <c r="M74" s="7"/>
      <c r="N74" s="7"/>
      <c r="O74" s="7"/>
      <c r="P74" s="7"/>
      <c r="Q74" s="7"/>
      <c r="R74" s="41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35">
      <c r="A75" s="7" t="s">
        <v>9</v>
      </c>
      <c r="B75" s="117">
        <v>0</v>
      </c>
      <c r="C75" s="7"/>
      <c r="D75" s="7"/>
      <c r="E75" s="115">
        <v>0</v>
      </c>
      <c r="F75" s="85"/>
      <c r="G75" s="23"/>
      <c r="H75" s="41"/>
      <c r="I75" s="96"/>
      <c r="J75" s="7"/>
      <c r="K75" s="116"/>
      <c r="L75" s="41"/>
      <c r="M75" s="7"/>
      <c r="N75" s="7"/>
      <c r="O75" s="7"/>
      <c r="P75" s="7"/>
      <c r="Q75" s="7"/>
      <c r="R75" s="41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35">
      <c r="A76" s="7" t="s">
        <v>8</v>
      </c>
      <c r="B76" s="117">
        <v>0</v>
      </c>
      <c r="C76" s="7"/>
      <c r="D76" s="7"/>
      <c r="E76" s="115">
        <v>0</v>
      </c>
      <c r="F76" s="85"/>
      <c r="G76" s="23"/>
      <c r="H76" s="7"/>
      <c r="I76" s="96"/>
      <c r="J76" s="7"/>
      <c r="K76" s="116"/>
      <c r="L76" s="41"/>
      <c r="M76" s="7"/>
      <c r="N76" s="7"/>
      <c r="O76" s="7"/>
      <c r="P76" s="7"/>
      <c r="Q76" s="7"/>
      <c r="R76" s="41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35">
      <c r="A77" s="7" t="s">
        <v>10</v>
      </c>
      <c r="B77" s="117">
        <v>0</v>
      </c>
      <c r="C77" s="7"/>
      <c r="D77" s="7"/>
      <c r="E77" s="115">
        <v>0</v>
      </c>
      <c r="F77" s="85"/>
      <c r="G77" s="23"/>
      <c r="H77" s="41"/>
      <c r="I77" s="96"/>
      <c r="J77" s="7"/>
      <c r="K77" s="116"/>
      <c r="L77" s="7"/>
      <c r="M77" s="7"/>
      <c r="N77" s="7"/>
      <c r="O77" s="7"/>
      <c r="P77" s="7"/>
      <c r="Q77" s="7"/>
      <c r="R77" s="41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35">
      <c r="A78" s="7" t="s">
        <v>42</v>
      </c>
      <c r="B78" s="117">
        <v>0</v>
      </c>
      <c r="C78" s="7"/>
      <c r="D78" s="7"/>
      <c r="E78" s="115">
        <v>0</v>
      </c>
      <c r="F78" s="85"/>
      <c r="G78" s="23"/>
      <c r="H78" s="41"/>
      <c r="I78" s="96"/>
      <c r="J78" s="7"/>
      <c r="K78" s="116"/>
      <c r="L78" s="7"/>
      <c r="M78" s="7"/>
      <c r="N78" s="7"/>
      <c r="O78" s="7"/>
      <c r="P78" s="7"/>
      <c r="Q78" s="7"/>
      <c r="R78" s="41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35">
      <c r="A79" s="109" t="str">
        <f>"TOTAL Liabilities Accrued as of "&amp;MONTH(B5)&amp;"/"&amp;DAY(B5)</f>
        <v>TOTAL Liabilities Accrued as of 3/31</v>
      </c>
      <c r="B79" s="110"/>
      <c r="C79" s="110"/>
      <c r="D79" s="110"/>
      <c r="E79" s="111">
        <f>SUM(E72:E78)</f>
        <v>33013.47</v>
      </c>
      <c r="F79" s="94"/>
      <c r="G79" s="23"/>
      <c r="H79" s="41"/>
      <c r="I79" s="41"/>
      <c r="J79" s="39"/>
      <c r="K79" s="7"/>
      <c r="L79" s="7"/>
      <c r="M79" s="7"/>
      <c r="N79" s="7"/>
      <c r="O79" s="7"/>
      <c r="P79" s="7"/>
      <c r="Q79" s="7"/>
      <c r="R79" s="7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35">
      <c r="A80" s="9"/>
      <c r="B80" s="7"/>
      <c r="C80" s="7"/>
      <c r="D80" s="7"/>
      <c r="E80" s="94"/>
      <c r="F80" s="94"/>
      <c r="G80" s="23"/>
      <c r="H80" s="41"/>
      <c r="I80" s="41"/>
      <c r="J80" s="39"/>
      <c r="K80" s="7"/>
      <c r="L80" s="7"/>
      <c r="M80" s="7"/>
      <c r="N80" s="7"/>
      <c r="O80" s="7"/>
      <c r="P80" s="7"/>
      <c r="Q80" s="7"/>
      <c r="R80" s="7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35">
      <c r="A81" s="7" t="s">
        <v>113</v>
      </c>
      <c r="B81" s="7"/>
      <c r="C81" s="7"/>
      <c r="D81" s="7"/>
      <c r="E81" s="119">
        <v>2831857.8823999991</v>
      </c>
      <c r="F81" s="85"/>
      <c r="G81" s="23"/>
      <c r="H81" s="41"/>
      <c r="I81" s="41"/>
      <c r="J81" s="41"/>
      <c r="K81" s="7"/>
      <c r="L81" s="7"/>
      <c r="M81" s="7"/>
      <c r="N81" s="7"/>
      <c r="O81" s="7"/>
      <c r="P81" s="7"/>
      <c r="Q81" s="7"/>
      <c r="R81" s="7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35">
      <c r="A82" s="7" t="s">
        <v>114</v>
      </c>
      <c r="B82" s="7"/>
      <c r="C82" s="7"/>
      <c r="D82" s="7"/>
      <c r="E82" s="120">
        <v>-19385.53</v>
      </c>
      <c r="F82" s="85"/>
      <c r="G82" s="23"/>
      <c r="H82" s="41"/>
      <c r="I82" s="41"/>
      <c r="J82" s="41"/>
      <c r="K82" s="7"/>
      <c r="L82" s="7"/>
      <c r="M82" s="7"/>
      <c r="N82" s="7"/>
      <c r="O82" s="7"/>
      <c r="P82" s="7"/>
      <c r="Q82" s="7"/>
      <c r="R82" s="7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35">
      <c r="A83" s="41"/>
      <c r="B83" s="7"/>
      <c r="C83" s="7"/>
      <c r="D83" s="7"/>
      <c r="E83" s="85"/>
      <c r="F83" s="85"/>
      <c r="G83" s="23"/>
      <c r="H83" s="41"/>
      <c r="I83" s="41"/>
      <c r="J83" s="41"/>
      <c r="K83" s="7"/>
      <c r="L83" s="7"/>
      <c r="M83" s="7"/>
      <c r="N83" s="7"/>
      <c r="O83" s="7"/>
      <c r="P83" s="7"/>
      <c r="Q83" s="7"/>
      <c r="R83" s="7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35">
      <c r="A84" s="9" t="s">
        <v>115</v>
      </c>
      <c r="B84" s="7"/>
      <c r="C84" s="7"/>
      <c r="D84" s="7"/>
      <c r="E84" s="121">
        <f>E69+E79+E81+E82</f>
        <v>2845485.8223999995</v>
      </c>
      <c r="F84" s="85"/>
      <c r="G84" s="23"/>
      <c r="H84" s="9"/>
      <c r="I84" s="7"/>
      <c r="J84" s="7"/>
      <c r="K84" s="7"/>
      <c r="L84" s="94"/>
      <c r="M84" s="7"/>
      <c r="N84" s="7"/>
      <c r="O84" s="7"/>
      <c r="P84" s="7"/>
      <c r="Q84" s="7"/>
      <c r="R84" s="7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thickBot="1" x14ac:dyDescent="0.4">
      <c r="A85" s="9"/>
      <c r="B85" s="7"/>
      <c r="C85" s="7"/>
      <c r="D85" s="7"/>
      <c r="E85" s="85"/>
      <c r="F85" s="85"/>
      <c r="G85" s="2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thickBot="1" x14ac:dyDescent="0.4">
      <c r="A86" s="9" t="s">
        <v>116</v>
      </c>
      <c r="B86" s="7"/>
      <c r="C86" s="7"/>
      <c r="D86" s="7"/>
      <c r="E86" s="97">
        <f>E56-E84</f>
        <v>227140574.57000002</v>
      </c>
      <c r="F86" s="101"/>
      <c r="G86" s="23"/>
      <c r="H86" s="9"/>
      <c r="I86" s="7"/>
      <c r="J86" s="7"/>
      <c r="K86" s="7"/>
      <c r="L86" s="97"/>
      <c r="M86" s="7"/>
      <c r="N86" s="7"/>
      <c r="O86" s="7"/>
      <c r="P86" s="7"/>
      <c r="Q86" s="7"/>
      <c r="R86" s="7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35">
      <c r="A87" s="9"/>
      <c r="B87" s="7"/>
      <c r="C87" s="7"/>
      <c r="D87" s="7"/>
      <c r="E87" s="85"/>
      <c r="F87" s="85"/>
      <c r="G87" s="2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35">
      <c r="A88" s="7"/>
      <c r="B88" s="7"/>
      <c r="C88" s="7"/>
      <c r="D88" s="25"/>
      <c r="E88" s="85"/>
      <c r="F88" s="85"/>
      <c r="G88" s="2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35">
      <c r="A89" s="7"/>
      <c r="B89" s="7"/>
      <c r="C89" s="7"/>
      <c r="D89" s="7"/>
      <c r="E89" s="85"/>
      <c r="F89" s="85"/>
      <c r="G89" s="2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35">
      <c r="A90" s="7"/>
      <c r="B90" s="7"/>
      <c r="C90" s="7"/>
      <c r="D90" s="7"/>
      <c r="E90" s="122"/>
      <c r="F90" s="8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35">
      <c r="A91" s="7"/>
      <c r="B91" s="7"/>
      <c r="C91" s="7"/>
      <c r="D91" s="7"/>
      <c r="E91" s="85"/>
      <c r="F91" s="8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35">
      <c r="A92" s="7"/>
      <c r="B92" s="7"/>
      <c r="C92" s="7"/>
      <c r="D92" s="7"/>
      <c r="E92" s="85"/>
      <c r="F92" s="8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35">
      <c r="A93" s="7"/>
      <c r="B93" s="7"/>
      <c r="C93" s="7"/>
      <c r="D93" s="41"/>
      <c r="E93" s="39"/>
      <c r="F93" s="85"/>
      <c r="G93" s="7"/>
      <c r="H93" s="94"/>
      <c r="I93" s="7"/>
      <c r="J93" s="7"/>
      <c r="K93" s="7"/>
      <c r="L93" s="96"/>
      <c r="M93" s="123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35">
      <c r="A94" s="7"/>
      <c r="B94" s="25"/>
      <c r="C94" s="7"/>
      <c r="D94" s="7"/>
      <c r="E94" s="85"/>
      <c r="F94" s="85"/>
      <c r="G94" s="7"/>
      <c r="H94" s="94"/>
      <c r="I94" s="7"/>
      <c r="J94" s="7"/>
      <c r="K94" s="7"/>
      <c r="L94" s="96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x14ac:dyDescent="0.35">
      <c r="A95" s="7"/>
      <c r="B95" s="25"/>
      <c r="C95" s="7"/>
      <c r="D95" s="7"/>
      <c r="E95" s="85"/>
      <c r="F95" s="8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x14ac:dyDescent="0.35">
      <c r="A96" s="7"/>
      <c r="B96" s="25"/>
      <c r="C96" s="7"/>
      <c r="D96" s="7"/>
      <c r="E96" s="85"/>
      <c r="F96" s="8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35">
      <c r="A97" s="7"/>
      <c r="B97" s="25"/>
      <c r="C97" s="7"/>
      <c r="D97" s="7"/>
      <c r="E97" s="85"/>
      <c r="F97" s="8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35">
      <c r="A98" s="124"/>
      <c r="B98" s="25"/>
      <c r="C98" s="7"/>
      <c r="D98" s="7"/>
      <c r="E98" s="85"/>
      <c r="F98" s="8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35">
      <c r="A99" s="7"/>
      <c r="B99" s="25"/>
      <c r="C99" s="7"/>
      <c r="D99" s="7"/>
      <c r="E99" s="85"/>
      <c r="F99" s="8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35">
      <c r="A100" s="7"/>
      <c r="B100" s="25"/>
      <c r="C100" s="7"/>
      <c r="D100" s="7"/>
      <c r="E100" s="85"/>
      <c r="F100" s="8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35">
      <c r="A101" s="7"/>
      <c r="B101" s="25"/>
      <c r="C101" s="7"/>
      <c r="D101" s="7"/>
      <c r="E101" s="85"/>
      <c r="F101" s="8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35">
      <c r="A102" s="7"/>
      <c r="B102" s="25"/>
      <c r="C102" s="7"/>
      <c r="D102" s="7"/>
      <c r="E102" s="85"/>
      <c r="F102" s="8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35">
      <c r="A103" s="7"/>
      <c r="B103" s="25"/>
      <c r="C103" s="7"/>
      <c r="D103" s="7"/>
      <c r="E103" s="85"/>
      <c r="F103" s="8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35">
      <c r="A104" s="7"/>
      <c r="B104" s="25"/>
      <c r="C104" s="7"/>
      <c r="D104" s="7"/>
      <c r="E104" s="85"/>
      <c r="F104" s="8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35">
      <c r="A105" s="7"/>
      <c r="B105" s="25"/>
      <c r="C105" s="7"/>
      <c r="D105" s="7"/>
      <c r="E105" s="85"/>
      <c r="F105" s="8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35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35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35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35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35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35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35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35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35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35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35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35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35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35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35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35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35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35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35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41"/>
      <c r="N138" s="7"/>
      <c r="O138" s="7"/>
      <c r="P138" s="7"/>
      <c r="Q138" s="7"/>
      <c r="R138" s="7"/>
      <c r="S138" s="7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3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3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3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3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3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3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3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3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3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3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3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3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3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3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3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3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3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3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3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3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3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3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3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3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3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3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3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3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3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3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3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3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3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3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3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3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3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3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3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3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3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3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3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3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3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3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3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3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3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3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3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3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3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3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3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3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3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3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3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3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3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3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3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3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3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3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3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3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3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3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3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3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3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3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3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3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3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3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3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3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3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3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3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3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3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3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3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3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3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3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3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3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3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3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3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3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3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3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3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3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3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3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3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3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3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3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3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3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3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3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3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3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3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3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3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3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3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3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3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3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3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3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3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3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3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3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3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3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3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3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3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3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3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3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3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3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3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3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3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3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3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3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3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3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3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3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3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3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3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3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3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3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3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3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3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3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3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3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3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3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3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3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3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3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3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3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3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3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3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3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3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3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3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3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3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3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3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3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3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3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3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3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3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3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3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3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3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3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3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3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3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3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3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3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3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3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3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3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3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3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3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3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3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3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3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3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3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3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3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3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3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3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3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3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3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3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3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3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3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3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3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3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3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3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3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3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3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3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3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3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3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3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3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3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3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3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3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3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3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3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3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3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3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3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3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3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3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3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3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3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3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3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3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48:E4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BBA2-3769-4A10-B3E7-D23645CE5544}">
  <dimension ref="A1:BE503"/>
  <sheetViews>
    <sheetView showGridLines="0" topLeftCell="A8" zoomScale="80" zoomScaleNormal="80" workbookViewId="0">
      <selection activeCell="M22" sqref="M22"/>
    </sheetView>
  </sheetViews>
  <sheetFormatPr defaultColWidth="9.15234375" defaultRowHeight="15" customHeight="1" x14ac:dyDescent="0.35"/>
  <cols>
    <col min="1" max="1" width="19.15234375" style="61" customWidth="1"/>
    <col min="2" max="2" width="14.69140625" style="61" customWidth="1"/>
    <col min="3" max="3" width="12.53515625" style="61" customWidth="1"/>
    <col min="4" max="4" width="21.53515625" style="61" customWidth="1"/>
    <col min="5" max="5" width="18.84375" style="61" bestFit="1" customWidth="1"/>
    <col min="6" max="7" width="3.69140625" style="61" customWidth="1"/>
    <col min="8" max="8" width="16.53515625" style="61" bestFit="1" customWidth="1"/>
    <col min="9" max="9" width="11.69140625" style="61" customWidth="1"/>
    <col min="10" max="10" width="11.84375" style="61" customWidth="1"/>
    <col min="11" max="11" width="15.15234375" style="61" bestFit="1" customWidth="1"/>
    <col min="12" max="12" width="16.3046875" style="61" bestFit="1" customWidth="1"/>
    <col min="13" max="13" width="17.69140625" style="61" bestFit="1" customWidth="1"/>
    <col min="14" max="14" width="3" style="61" customWidth="1"/>
    <col min="15" max="15" width="13.3046875" style="61" customWidth="1"/>
    <col min="16" max="16" width="10" style="61" customWidth="1"/>
    <col min="17" max="17" width="7" style="61" bestFit="1" customWidth="1"/>
    <col min="18" max="18" width="13.3828125" style="61" bestFit="1" customWidth="1"/>
    <col min="19" max="19" width="11.3046875" style="61" bestFit="1" customWidth="1"/>
    <col min="20" max="20" width="15.765625" style="61" bestFit="1" customWidth="1"/>
    <col min="21" max="21" width="8.53515625" style="61" bestFit="1" customWidth="1"/>
    <col min="22" max="22" width="15.23046875" style="61" bestFit="1" customWidth="1"/>
    <col min="23" max="23" width="6.3046875" style="61" bestFit="1" customWidth="1"/>
    <col min="24" max="24" width="11.84375" style="61" bestFit="1" customWidth="1"/>
    <col min="25" max="16384" width="9.15234375" style="61"/>
  </cols>
  <sheetData>
    <row r="1" spans="1:57" ht="49.5" customHeight="1" thickBot="1" x14ac:dyDescent="0.4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" thickTop="1" thickBot="1" x14ac:dyDescent="0.65">
      <c r="A2" s="3" t="s">
        <v>16</v>
      </c>
      <c r="B2" s="4"/>
      <c r="C2" s="4"/>
      <c r="D2" s="3" t="s">
        <v>208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35">
      <c r="A3" s="7" t="s">
        <v>14</v>
      </c>
      <c r="B3" s="8">
        <v>44651</v>
      </c>
      <c r="C3" s="5"/>
      <c r="D3" s="6"/>
      <c r="E3" s="5"/>
      <c r="F3" s="5"/>
      <c r="G3" s="5"/>
      <c r="H3" s="70">
        <v>318184886.3301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4">
      <c r="A4" s="7" t="s">
        <v>46</v>
      </c>
      <c r="B4" s="8">
        <v>44574</v>
      </c>
      <c r="C4" s="5"/>
      <c r="D4" s="5"/>
      <c r="E4" s="5"/>
      <c r="F4" s="5"/>
      <c r="G4" s="5"/>
      <c r="H4" s="74">
        <f>+E82</f>
        <v>318654474.29000002</v>
      </c>
      <c r="I4" s="75" t="s">
        <v>47</v>
      </c>
      <c r="J4" s="5"/>
      <c r="K4" s="76" t="s">
        <v>48</v>
      </c>
      <c r="L4" s="77">
        <v>1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4">
      <c r="A5" s="7" t="s">
        <v>49</v>
      </c>
      <c r="B5" s="8">
        <v>44651</v>
      </c>
      <c r="C5" s="5"/>
      <c r="D5" s="5"/>
      <c r="E5" s="5"/>
      <c r="F5" s="5"/>
      <c r="G5" s="5"/>
      <c r="H5" s="79">
        <f>(H4*L4/H3-1)*L3/(B3-B4)</f>
        <v>6.9000014472029216E-3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35">
      <c r="A6" s="7" t="s">
        <v>51</v>
      </c>
      <c r="B6" s="8">
        <v>44665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35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35">
      <c r="A8" s="41"/>
      <c r="B8" s="153" t="s">
        <v>5</v>
      </c>
      <c r="C8" s="154"/>
      <c r="D8" s="154"/>
      <c r="E8" s="155"/>
      <c r="F8" s="7"/>
      <c r="G8" s="23"/>
      <c r="H8" s="41"/>
      <c r="I8" s="153"/>
      <c r="J8" s="154"/>
      <c r="K8" s="154"/>
      <c r="L8" s="155"/>
      <c r="M8" s="7"/>
      <c r="N8" s="7"/>
      <c r="O8" s="7"/>
      <c r="P8" s="7"/>
      <c r="Q8"/>
      <c r="R8" s="139" t="s">
        <v>304</v>
      </c>
      <c r="S8" s="126"/>
      <c r="T8"/>
      <c r="U8"/>
      <c r="V8"/>
      <c r="W8"/>
      <c r="X8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27" t="s">
        <v>305</v>
      </c>
      <c r="S9" s="128" t="s">
        <v>316</v>
      </c>
      <c r="T9" s="128" t="s">
        <v>317</v>
      </c>
      <c r="U9" s="128" t="s">
        <v>318</v>
      </c>
      <c r="V9" s="128" t="s">
        <v>319</v>
      </c>
      <c r="W9" s="127" t="s">
        <v>306</v>
      </c>
      <c r="X9" s="129" t="s">
        <v>307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35">
      <c r="A10" s="7" t="s">
        <v>209</v>
      </c>
      <c r="B10" s="10">
        <v>44574</v>
      </c>
      <c r="C10" s="10">
        <v>44665</v>
      </c>
      <c r="D10" s="83">
        <v>9751275</v>
      </c>
      <c r="E10" s="84">
        <v>9782444.1699999999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0">
        <f>H4</f>
        <v>318654474.29000002</v>
      </c>
      <c r="S10" s="131">
        <f>D36+D47</f>
        <v>15171631.109999999</v>
      </c>
      <c r="T10" s="131">
        <f>D49</f>
        <v>7131609.6718000006</v>
      </c>
      <c r="U10" s="131">
        <f>D35</f>
        <v>0</v>
      </c>
      <c r="V10" s="131">
        <f>E65+E75</f>
        <v>48800.01</v>
      </c>
      <c r="W10" s="130">
        <v>0</v>
      </c>
      <c r="X10" s="132">
        <f>D48</f>
        <v>0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35">
      <c r="A11" s="7" t="s">
        <v>210</v>
      </c>
      <c r="B11" s="10">
        <v>44574</v>
      </c>
      <c r="C11" s="10">
        <v>44665</v>
      </c>
      <c r="D11" s="83">
        <v>6545975</v>
      </c>
      <c r="E11" s="84">
        <v>6566898.6799999997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35">
      <c r="A12" s="7" t="s">
        <v>211</v>
      </c>
      <c r="B12" s="10">
        <v>44574</v>
      </c>
      <c r="C12" s="10">
        <v>44665</v>
      </c>
      <c r="D12" s="83">
        <v>67974720</v>
      </c>
      <c r="E12" s="84">
        <v>68085897.739999995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35">
      <c r="A13" s="7" t="s">
        <v>212</v>
      </c>
      <c r="B13" s="10">
        <v>44574</v>
      </c>
      <c r="C13" s="10">
        <v>44665</v>
      </c>
      <c r="D13" s="83">
        <v>2397325</v>
      </c>
      <c r="E13" s="84">
        <v>2403150.19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35">
      <c r="A14" s="7" t="s">
        <v>213</v>
      </c>
      <c r="B14" s="10">
        <v>44574</v>
      </c>
      <c r="C14" s="10">
        <v>44665</v>
      </c>
      <c r="D14" s="83">
        <v>1976640</v>
      </c>
      <c r="E14" s="84">
        <v>1980421.48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35">
      <c r="A15" s="7" t="s">
        <v>214</v>
      </c>
      <c r="B15" s="10">
        <v>44574</v>
      </c>
      <c r="C15" s="10">
        <v>44665</v>
      </c>
      <c r="D15" s="83">
        <v>947625</v>
      </c>
      <c r="E15" s="84">
        <v>949678.49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35">
      <c r="A16" s="7" t="s">
        <v>215</v>
      </c>
      <c r="B16" s="10">
        <v>44574</v>
      </c>
      <c r="C16" s="10">
        <v>44665</v>
      </c>
      <c r="D16" s="83">
        <v>1762270</v>
      </c>
      <c r="E16" s="84">
        <v>1765847.97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35">
      <c r="A17" s="7" t="s">
        <v>216</v>
      </c>
      <c r="B17" s="10">
        <v>44574</v>
      </c>
      <c r="C17" s="10">
        <v>44665</v>
      </c>
      <c r="D17" s="83">
        <v>3317760</v>
      </c>
      <c r="E17" s="84">
        <v>3324107.16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35">
      <c r="A18" s="7" t="s">
        <v>217</v>
      </c>
      <c r="B18" s="10">
        <v>44574</v>
      </c>
      <c r="C18" s="10">
        <v>44665</v>
      </c>
      <c r="D18" s="83">
        <v>2266700</v>
      </c>
      <c r="E18" s="84">
        <v>2272227.04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35">
      <c r="A19" s="7" t="s">
        <v>218</v>
      </c>
      <c r="B19" s="10">
        <v>44574</v>
      </c>
      <c r="C19" s="10">
        <v>44665</v>
      </c>
      <c r="D19" s="83">
        <v>642200</v>
      </c>
      <c r="E19" s="84">
        <v>643765.93000000005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35">
      <c r="A20" s="7" t="s">
        <v>219</v>
      </c>
      <c r="B20" s="10">
        <v>44566</v>
      </c>
      <c r="C20" s="10">
        <v>44665</v>
      </c>
      <c r="D20" s="83">
        <v>2809000</v>
      </c>
      <c r="E20" s="84">
        <v>2815406.86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35">
      <c r="A21" s="7" t="s">
        <v>220</v>
      </c>
      <c r="B21" s="10">
        <v>44566</v>
      </c>
      <c r="C21" s="10">
        <v>44665</v>
      </c>
      <c r="D21" s="83">
        <v>6252000</v>
      </c>
      <c r="E21" s="84">
        <v>6266259.7699999996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35">
      <c r="A22" s="7" t="s">
        <v>221</v>
      </c>
      <c r="B22" s="10">
        <v>44589</v>
      </c>
      <c r="C22" s="10">
        <v>44665</v>
      </c>
      <c r="D22" s="83">
        <v>60733839</v>
      </c>
      <c r="E22" s="84">
        <v>60802131.149999999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35">
      <c r="A23" s="7" t="s">
        <v>222</v>
      </c>
      <c r="B23" s="10">
        <v>44589</v>
      </c>
      <c r="C23" s="10">
        <v>44665</v>
      </c>
      <c r="D23" s="83">
        <v>11835634</v>
      </c>
      <c r="E23" s="84">
        <v>11848847.960000001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35">
      <c r="A24" s="7" t="s">
        <v>223</v>
      </c>
      <c r="B24" s="10">
        <v>44574</v>
      </c>
      <c r="C24" s="10">
        <v>44665</v>
      </c>
      <c r="D24" s="83">
        <v>59599675</v>
      </c>
      <c r="E24" s="84">
        <v>59764685.159999996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35">
      <c r="A25" s="7" t="s">
        <v>224</v>
      </c>
      <c r="B25" s="10">
        <v>44574</v>
      </c>
      <c r="C25" s="10">
        <v>44665</v>
      </c>
      <c r="D25" s="83">
        <v>3563730</v>
      </c>
      <c r="E25" s="84">
        <v>3570340.03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35">
      <c r="A26" s="7" t="s">
        <v>225</v>
      </c>
      <c r="B26" s="10">
        <v>44574</v>
      </c>
      <c r="C26" s="10">
        <v>44665</v>
      </c>
      <c r="D26" s="83">
        <v>2914905</v>
      </c>
      <c r="E26" s="84">
        <v>2920426.06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35">
      <c r="A27" s="7" t="s">
        <v>226</v>
      </c>
      <c r="B27" s="10">
        <v>44574</v>
      </c>
      <c r="C27" s="10">
        <v>44665</v>
      </c>
      <c r="D27" s="83">
        <v>2730900</v>
      </c>
      <c r="E27" s="84">
        <v>2736726.09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35">
      <c r="A28" s="7" t="s">
        <v>227</v>
      </c>
      <c r="B28" s="10">
        <v>44589</v>
      </c>
      <c r="C28" s="10">
        <v>44665</v>
      </c>
      <c r="D28" s="83">
        <v>11310395</v>
      </c>
      <c r="E28" s="84">
        <v>11323036.060000001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35">
      <c r="A29" s="7" t="s">
        <v>228</v>
      </c>
      <c r="B29" s="10">
        <v>44574</v>
      </c>
      <c r="C29" s="10">
        <v>44665</v>
      </c>
      <c r="D29" s="83">
        <v>17325235</v>
      </c>
      <c r="E29" s="84">
        <v>17368921.800000001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35">
      <c r="A30" s="7" t="s">
        <v>229</v>
      </c>
      <c r="B30" s="10">
        <v>44574</v>
      </c>
      <c r="C30" s="10">
        <v>44665</v>
      </c>
      <c r="D30" s="83">
        <v>8463630</v>
      </c>
      <c r="E30" s="84">
        <v>8485812.5899999999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35">
      <c r="A31" s="7" t="s">
        <v>230</v>
      </c>
      <c r="B31" s="10">
        <v>44574</v>
      </c>
      <c r="C31" s="10">
        <v>44665</v>
      </c>
      <c r="D31" s="83">
        <v>2768890</v>
      </c>
      <c r="E31" s="84">
        <v>2776174.17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35">
      <c r="A32" s="7" t="s">
        <v>231</v>
      </c>
      <c r="B32" s="10">
        <v>44574</v>
      </c>
      <c r="C32" s="10">
        <v>44665</v>
      </c>
      <c r="D32" s="83">
        <v>1843950</v>
      </c>
      <c r="E32" s="84">
        <v>1849103.75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35">
      <c r="A33" s="7" t="s">
        <v>232</v>
      </c>
      <c r="B33" s="10">
        <v>44603</v>
      </c>
      <c r="C33" s="10">
        <v>44665</v>
      </c>
      <c r="D33" s="83">
        <v>7927800</v>
      </c>
      <c r="E33" s="84">
        <v>7941368.5700000003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35">
      <c r="A34" s="7" t="s">
        <v>233</v>
      </c>
      <c r="B34" s="10">
        <v>44574</v>
      </c>
      <c r="C34" s="10">
        <v>44665</v>
      </c>
      <c r="D34" s="83">
        <v>5271765.96</v>
      </c>
      <c r="E34" s="84">
        <v>5286764.26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35">
      <c r="A35" s="7" t="s">
        <v>96</v>
      </c>
      <c r="B35" s="10">
        <v>44651</v>
      </c>
      <c r="C35" s="10">
        <v>44651</v>
      </c>
      <c r="D35" s="83">
        <v>0</v>
      </c>
      <c r="E35" s="84">
        <v>0</v>
      </c>
      <c r="F35" s="85"/>
      <c r="G35" s="8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35">
      <c r="A36" s="7" t="s">
        <v>97</v>
      </c>
      <c r="B36" s="88">
        <v>44651</v>
      </c>
      <c r="C36" s="10">
        <v>44651</v>
      </c>
      <c r="D36" s="83">
        <v>15122831.1</v>
      </c>
      <c r="E36" s="83">
        <v>15122831.1</v>
      </c>
      <c r="F36" s="85"/>
      <c r="G36" s="2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35">
      <c r="A37" s="7"/>
      <c r="B37" s="7"/>
      <c r="C37" s="7"/>
      <c r="D37" s="7"/>
      <c r="E37" s="85"/>
      <c r="F37" s="85"/>
      <c r="G37" s="2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35">
      <c r="A38" s="7" t="str">
        <f>"MMF Unpaid Int Due to "&amp;MONTH($B$3)&amp;"/"&amp;DAY($B$3)</f>
        <v>MMF Unpaid Int Due to 3/31</v>
      </c>
      <c r="B38" s="7"/>
      <c r="C38" s="7" t="s">
        <v>98</v>
      </c>
      <c r="D38" s="89">
        <v>687.31</v>
      </c>
      <c r="E38" s="90">
        <v>687.31</v>
      </c>
      <c r="F38" s="85"/>
      <c r="G38" s="2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35">
      <c r="A39" s="7" t="str">
        <f>"MMF Unpaid Int Due to "&amp;MONTH($B$3)&amp;"/"&amp;DAY($B$3)</f>
        <v>MMF Unpaid Int Due to 3/31</v>
      </c>
      <c r="B39" s="7"/>
      <c r="C39" s="7" t="s">
        <v>99</v>
      </c>
      <c r="D39" s="89">
        <v>2.13</v>
      </c>
      <c r="E39" s="90">
        <v>2.13</v>
      </c>
      <c r="F39" s="85"/>
      <c r="G39" s="2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35">
      <c r="A40" s="7" t="str">
        <f>"MMF Unpaid Int Due to "&amp;MONTH($B$3)&amp;"/"&amp;DAY($B$3)</f>
        <v>MMF Unpaid Int Due to 3/31</v>
      </c>
      <c r="B40" s="7"/>
      <c r="C40" s="7" t="s">
        <v>100</v>
      </c>
      <c r="D40" s="89">
        <v>510.7</v>
      </c>
      <c r="E40" s="90">
        <v>510.7</v>
      </c>
      <c r="F40" s="85"/>
      <c r="G40" s="2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35">
      <c r="A41" s="13" t="str">
        <f>"MMF Unpaid Int Due to "&amp;MONTH($B$3)&amp;"/"&amp;DAY($B$3)</f>
        <v>MMF Unpaid Int Due to 3/31</v>
      </c>
      <c r="B41" s="13"/>
      <c r="C41" s="13" t="s">
        <v>101</v>
      </c>
      <c r="D41" s="91">
        <v>0</v>
      </c>
      <c r="E41" s="92">
        <v>0</v>
      </c>
      <c r="F41" s="85"/>
      <c r="G41" s="23"/>
      <c r="H41" s="13"/>
      <c r="I41" s="7"/>
      <c r="J41" s="7"/>
      <c r="K41" s="7"/>
      <c r="L41" s="93"/>
      <c r="M41" s="7"/>
      <c r="N41" s="7"/>
      <c r="O41" s="7"/>
      <c r="P41" s="7"/>
      <c r="Q41" s="7"/>
      <c r="R41" s="7"/>
      <c r="S41" s="25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35">
      <c r="A42" s="9" t="s">
        <v>102</v>
      </c>
      <c r="B42" s="9"/>
      <c r="C42" s="9"/>
      <c r="D42" s="9"/>
      <c r="E42" s="94">
        <f>SUM(E10:E41)</f>
        <v>318654474.37</v>
      </c>
      <c r="F42" s="94"/>
      <c r="G42" s="95"/>
      <c r="H42" s="9"/>
      <c r="I42" s="9"/>
      <c r="J42" s="9"/>
      <c r="K42" s="9"/>
      <c r="L42" s="94"/>
      <c r="M42" s="9"/>
      <c r="N42" s="9"/>
      <c r="O42" s="7"/>
      <c r="P42" s="7"/>
      <c r="Q42" s="7"/>
      <c r="R42" s="7"/>
      <c r="S42" s="25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35">
      <c r="A43" s="9"/>
      <c r="B43" s="9"/>
      <c r="C43" s="9"/>
      <c r="D43" s="9"/>
      <c r="E43" s="94"/>
      <c r="F43" s="94"/>
      <c r="G43" s="95"/>
      <c r="H43" s="9"/>
      <c r="I43" s="9"/>
      <c r="J43" s="9"/>
      <c r="K43" s="9"/>
      <c r="L43" s="94"/>
      <c r="M43" s="9"/>
      <c r="N43" s="9"/>
      <c r="O43" s="7"/>
      <c r="P43" s="7"/>
      <c r="Q43" s="7"/>
      <c r="R43" s="7"/>
      <c r="S43" s="25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35">
      <c r="A44" s="9"/>
      <c r="B44" s="153" t="s">
        <v>103</v>
      </c>
      <c r="C44" s="154"/>
      <c r="D44" s="154"/>
      <c r="E44" s="155"/>
      <c r="F44" s="94"/>
      <c r="G44" s="95"/>
      <c r="H44" s="9"/>
      <c r="I44" s="9"/>
      <c r="J44" s="9"/>
      <c r="K44" s="9"/>
      <c r="L44" s="94"/>
      <c r="M44" s="9"/>
      <c r="N44" s="9"/>
      <c r="O44" s="7"/>
      <c r="P44" s="7"/>
      <c r="Q44" s="7"/>
      <c r="R44" s="7"/>
      <c r="S44" s="25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35">
      <c r="A45" s="15" t="s">
        <v>1</v>
      </c>
      <c r="B45" s="15" t="s">
        <v>2</v>
      </c>
      <c r="C45" s="15" t="s">
        <v>3</v>
      </c>
      <c r="D45" s="15" t="s">
        <v>12</v>
      </c>
      <c r="E45" s="15" t="s">
        <v>104</v>
      </c>
      <c r="F45" s="41"/>
      <c r="G45" s="23"/>
      <c r="H45" s="41"/>
      <c r="I45" s="41"/>
      <c r="J45" s="41"/>
      <c r="K45" s="41"/>
      <c r="L45" s="41"/>
      <c r="M45" s="7"/>
      <c r="N45" s="7"/>
      <c r="O45" s="7"/>
      <c r="P45" s="7"/>
      <c r="Q45" s="7"/>
      <c r="R45" s="7"/>
      <c r="S45" s="2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35">
      <c r="A46" s="7" t="s">
        <v>105</v>
      </c>
      <c r="B46" s="41"/>
      <c r="C46" s="10">
        <f>$B$3</f>
        <v>44651</v>
      </c>
      <c r="D46" s="83">
        <v>0</v>
      </c>
      <c r="E46" s="83">
        <v>0</v>
      </c>
      <c r="F46" s="41"/>
      <c r="G46" s="23"/>
      <c r="H46" s="39"/>
      <c r="I46" s="41"/>
      <c r="J46" s="41"/>
      <c r="K46" s="41"/>
      <c r="L46" s="41"/>
      <c r="M46" s="7"/>
      <c r="N46" s="7"/>
      <c r="O46" s="7"/>
      <c r="P46" s="7"/>
      <c r="Q46" s="7"/>
      <c r="R46" s="7"/>
      <c r="S46" s="25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35">
      <c r="A47" s="7" t="s">
        <v>106</v>
      </c>
      <c r="B47" s="41"/>
      <c r="C47" s="10">
        <f>$B$3</f>
        <v>44651</v>
      </c>
      <c r="D47" s="83">
        <v>48800.01</v>
      </c>
      <c r="E47" s="83">
        <v>48800.01</v>
      </c>
      <c r="F47" s="41"/>
      <c r="G47" s="23"/>
      <c r="H47" s="39"/>
      <c r="I47" s="41"/>
      <c r="J47" s="41"/>
      <c r="K47" s="41"/>
      <c r="L47" s="41"/>
      <c r="M47" s="7"/>
      <c r="N47" s="7"/>
      <c r="O47" s="7"/>
      <c r="P47" s="7"/>
      <c r="Q47" s="7"/>
      <c r="R47" s="7"/>
      <c r="S47" s="25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35">
      <c r="A48" s="7" t="s">
        <v>107</v>
      </c>
      <c r="B48" s="41"/>
      <c r="C48" s="10">
        <f>$B$3</f>
        <v>44651</v>
      </c>
      <c r="D48" s="83">
        <v>0</v>
      </c>
      <c r="E48" s="83">
        <v>0</v>
      </c>
      <c r="F48" s="41"/>
      <c r="G48" s="23"/>
      <c r="H48" s="39"/>
      <c r="I48" s="41"/>
      <c r="J48" s="41"/>
      <c r="K48" s="41"/>
      <c r="L48" s="41"/>
      <c r="M48" s="7"/>
      <c r="N48" s="7"/>
      <c r="O48" s="7"/>
      <c r="P48" s="7"/>
      <c r="Q48" s="7"/>
      <c r="R48" s="7"/>
      <c r="S48" s="25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35">
      <c r="A49" s="7" t="s">
        <v>108</v>
      </c>
      <c r="B49" s="41"/>
      <c r="C49" s="10">
        <f>$B$3</f>
        <v>44651</v>
      </c>
      <c r="D49" s="83">
        <v>7131609.6718000006</v>
      </c>
      <c r="E49" s="83">
        <v>7131609.6718000006</v>
      </c>
      <c r="F49" s="41"/>
      <c r="G49" s="23"/>
      <c r="H49" s="39"/>
      <c r="I49" s="41"/>
      <c r="J49" s="41"/>
      <c r="K49" s="41"/>
      <c r="L49" s="41"/>
      <c r="M49" s="7"/>
      <c r="N49" s="7"/>
      <c r="O49" s="7"/>
      <c r="P49" s="7"/>
      <c r="Q49" s="7"/>
      <c r="R49" s="7"/>
      <c r="S49" s="25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35">
      <c r="A50" s="9" t="s">
        <v>13</v>
      </c>
      <c r="B50" s="9"/>
      <c r="C50" s="9"/>
      <c r="D50" s="9"/>
      <c r="E50" s="94">
        <f>SUM(E46:E49)</f>
        <v>7180409.6818000004</v>
      </c>
      <c r="F50" s="85"/>
      <c r="G50" s="23"/>
      <c r="H50" s="7"/>
      <c r="I50" s="7"/>
      <c r="J50" s="7"/>
      <c r="K50" s="7"/>
      <c r="L50" s="96"/>
      <c r="M50" s="7"/>
      <c r="N50" s="7"/>
      <c r="O50" s="7"/>
      <c r="P50" s="7"/>
      <c r="Q50" s="7"/>
      <c r="R50" s="7"/>
      <c r="S50" s="7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thickBot="1" x14ac:dyDescent="0.4">
      <c r="A51" s="9"/>
      <c r="B51" s="9"/>
      <c r="C51" s="9"/>
      <c r="D51" s="9"/>
      <c r="E51" s="94"/>
      <c r="F51" s="85"/>
      <c r="G51" s="23"/>
      <c r="H51" s="7"/>
      <c r="I51" s="7"/>
      <c r="J51" s="7"/>
      <c r="K51" s="7"/>
      <c r="L51" s="96"/>
      <c r="M51" s="7"/>
      <c r="N51" s="7"/>
      <c r="O51" s="7"/>
      <c r="P51" s="7"/>
      <c r="Q51" s="7"/>
      <c r="R51" s="7"/>
      <c r="S51" s="7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thickBot="1" x14ac:dyDescent="0.4">
      <c r="A52" s="9" t="s">
        <v>109</v>
      </c>
      <c r="B52" s="9"/>
      <c r="C52" s="9"/>
      <c r="D52" s="9"/>
      <c r="E52" s="97">
        <f>E42+E50</f>
        <v>325834884.05180001</v>
      </c>
      <c r="F52" s="85"/>
      <c r="G52" s="23"/>
      <c r="H52" s="9"/>
      <c r="I52" s="9"/>
      <c r="J52" s="9"/>
      <c r="K52" s="9"/>
      <c r="L52" s="97"/>
      <c r="M52" s="7"/>
      <c r="N52" s="7"/>
      <c r="O52" s="7"/>
      <c r="P52" s="7"/>
      <c r="Q52" s="7"/>
      <c r="R52" s="7"/>
      <c r="S52" s="7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thickBot="1" x14ac:dyDescent="0.4">
      <c r="A53" s="26"/>
      <c r="B53" s="26"/>
      <c r="C53" s="26"/>
      <c r="D53" s="26"/>
      <c r="E53" s="98"/>
      <c r="F53" s="99"/>
      <c r="G53" s="29"/>
      <c r="H53" s="30"/>
      <c r="I53" s="30"/>
      <c r="J53" s="30"/>
      <c r="K53" s="30"/>
      <c r="L53" s="100"/>
      <c r="M53" s="30"/>
      <c r="N53" s="30"/>
      <c r="O53" s="30"/>
      <c r="P53" s="30"/>
      <c r="Q53" s="30"/>
      <c r="R53" s="30"/>
      <c r="S53" s="30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thickTop="1" x14ac:dyDescent="0.35">
      <c r="A54" s="9"/>
      <c r="B54" s="9"/>
      <c r="C54" s="9"/>
      <c r="D54" s="9"/>
      <c r="E54" s="101"/>
      <c r="F54" s="85"/>
      <c r="G54" s="23"/>
      <c r="H54" s="7"/>
      <c r="I54" s="7"/>
      <c r="J54" s="7"/>
      <c r="K54" s="7"/>
      <c r="L54" s="96"/>
      <c r="M54" s="7"/>
      <c r="N54" s="7"/>
      <c r="O54" s="7"/>
      <c r="P54" s="7"/>
      <c r="Q54" s="7"/>
      <c r="R54" s="7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35">
      <c r="A55" s="16" t="s">
        <v>6</v>
      </c>
      <c r="B55" s="9"/>
      <c r="C55" s="9"/>
      <c r="D55" s="9"/>
      <c r="E55" s="101"/>
      <c r="F55" s="85"/>
      <c r="G55" s="23"/>
      <c r="H55" s="1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35">
      <c r="A56" s="9"/>
      <c r="B56" s="9"/>
      <c r="C56" s="9"/>
      <c r="D56" s="9"/>
      <c r="E56" s="101"/>
      <c r="F56" s="85"/>
      <c r="G56" s="23"/>
      <c r="H56" s="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35">
      <c r="A57" s="15" t="str">
        <f>"Accruals since "&amp;MONTH(B5)&amp;"/"&amp;DAY(B5)</f>
        <v>Accruals since 3/31</v>
      </c>
      <c r="B57" s="13" t="s">
        <v>110</v>
      </c>
      <c r="C57" s="15"/>
      <c r="D57" s="15"/>
      <c r="E57" s="15" t="s">
        <v>12</v>
      </c>
      <c r="F57" s="85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35">
      <c r="A58" s="7" t="s">
        <v>11</v>
      </c>
      <c r="B58" s="102">
        <v>3955.21</v>
      </c>
      <c r="C58" s="9"/>
      <c r="D58" s="9"/>
      <c r="E58" s="85">
        <f>+B58*($B$3-$B$5)</f>
        <v>0</v>
      </c>
      <c r="F58" s="85"/>
      <c r="G58" s="23"/>
      <c r="H58" s="7"/>
      <c r="I58" s="7"/>
      <c r="J58" s="41"/>
      <c r="K58" s="7"/>
      <c r="L58" s="103"/>
      <c r="M58" s="7"/>
      <c r="N58" s="7"/>
      <c r="O58" s="7"/>
      <c r="P58" s="7"/>
      <c r="Q58" s="7"/>
      <c r="R58" s="7"/>
      <c r="S58" s="7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35">
      <c r="A59" s="7" t="s">
        <v>36</v>
      </c>
      <c r="B59" s="102">
        <v>0</v>
      </c>
      <c r="C59" s="9"/>
      <c r="D59" s="9"/>
      <c r="E59" s="85">
        <f t="shared" ref="E59:E64" si="0">+B59*($B$3-$B$5)</f>
        <v>0</v>
      </c>
      <c r="F59" s="85"/>
      <c r="G59" s="23"/>
      <c r="H59" s="7"/>
      <c r="I59" s="7"/>
      <c r="J59" s="41"/>
      <c r="K59" s="7"/>
      <c r="L59" s="103"/>
      <c r="M59" s="7"/>
      <c r="N59" s="7"/>
      <c r="O59" s="7"/>
      <c r="P59" s="7"/>
      <c r="Q59" s="7"/>
      <c r="R59" s="7"/>
      <c r="S59" s="7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35">
      <c r="A60" s="7" t="s">
        <v>7</v>
      </c>
      <c r="B60" s="104">
        <v>246.67</v>
      </c>
      <c r="C60" s="9"/>
      <c r="D60" s="9"/>
      <c r="E60" s="85">
        <f t="shared" si="0"/>
        <v>0</v>
      </c>
      <c r="F60" s="85"/>
      <c r="G60" s="23"/>
      <c r="H60" s="7"/>
      <c r="I60" s="96"/>
      <c r="J60" s="39"/>
      <c r="K60" s="103"/>
      <c r="L60" s="105"/>
      <c r="M60" s="106"/>
      <c r="N60" s="7"/>
      <c r="O60" s="7"/>
      <c r="P60" s="7"/>
      <c r="Q60" s="7"/>
      <c r="R60" s="7"/>
      <c r="S60" s="7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35">
      <c r="A61" s="7" t="s">
        <v>9</v>
      </c>
      <c r="B61" s="104">
        <v>79.63</v>
      </c>
      <c r="C61" s="9"/>
      <c r="D61" s="9"/>
      <c r="E61" s="85">
        <f t="shared" si="0"/>
        <v>0</v>
      </c>
      <c r="F61" s="85"/>
      <c r="G61" s="23"/>
      <c r="H61" s="7"/>
      <c r="I61" s="96"/>
      <c r="J61" s="39"/>
      <c r="K61" s="103"/>
      <c r="L61" s="103"/>
      <c r="M61" s="107"/>
      <c r="N61" s="7"/>
      <c r="O61" s="7"/>
      <c r="P61" s="7"/>
      <c r="Q61" s="7"/>
      <c r="R61" s="7"/>
      <c r="S61" s="7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35">
      <c r="A62" s="7" t="s">
        <v>8</v>
      </c>
      <c r="B62" s="104">
        <v>51.8</v>
      </c>
      <c r="C62" s="9"/>
      <c r="D62" s="9"/>
      <c r="E62" s="85">
        <f t="shared" si="0"/>
        <v>0</v>
      </c>
      <c r="F62" s="85"/>
      <c r="G62" s="23"/>
      <c r="H62" s="7"/>
      <c r="I62" s="96"/>
      <c r="J62" s="39"/>
      <c r="K62" s="103"/>
      <c r="L62" s="103"/>
      <c r="M62" s="107"/>
      <c r="N62" s="7"/>
      <c r="O62" s="7"/>
      <c r="P62" s="7"/>
      <c r="Q62" s="7"/>
      <c r="R62" s="7"/>
      <c r="S62" s="7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35">
      <c r="A63" s="7" t="s">
        <v>10</v>
      </c>
      <c r="B63" s="104">
        <v>3.09</v>
      </c>
      <c r="C63" s="9"/>
      <c r="D63" s="9"/>
      <c r="E63" s="85">
        <f t="shared" si="0"/>
        <v>0</v>
      </c>
      <c r="F63" s="85"/>
      <c r="G63" s="23"/>
      <c r="H63" s="7"/>
      <c r="I63" s="96"/>
      <c r="J63" s="39"/>
      <c r="K63" s="103"/>
      <c r="L63" s="103"/>
      <c r="M63" s="108"/>
      <c r="N63" s="7"/>
      <c r="O63" s="7"/>
      <c r="P63" s="7"/>
      <c r="Q63" s="7"/>
      <c r="R63" s="7"/>
      <c r="S63" s="7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35">
      <c r="A64" s="7" t="s">
        <v>42</v>
      </c>
      <c r="B64" s="104">
        <v>3.47</v>
      </c>
      <c r="C64" s="9"/>
      <c r="D64" s="9"/>
      <c r="E64" s="85">
        <f t="shared" si="0"/>
        <v>0</v>
      </c>
      <c r="F64" s="85"/>
      <c r="G64" s="23"/>
      <c r="H64" s="7"/>
      <c r="I64" s="96"/>
      <c r="J64" s="39"/>
      <c r="K64" s="103"/>
      <c r="L64" s="103"/>
      <c r="M64" s="108"/>
      <c r="N64" s="7"/>
      <c r="O64" s="7"/>
      <c r="P64" s="7"/>
      <c r="Q64" s="7"/>
      <c r="R64" s="7"/>
      <c r="S64" s="7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x14ac:dyDescent="0.35">
      <c r="A65" s="109" t="str">
        <f>"TOTAL Liabilities Accrued since "&amp;MONTH(B5)&amp;"/"&amp;DAY(B5)</f>
        <v>TOTAL Liabilities Accrued since 3/31</v>
      </c>
      <c r="B65" s="110"/>
      <c r="C65" s="110"/>
      <c r="D65" s="110"/>
      <c r="E65" s="111">
        <f>SUM(E58:E64)</f>
        <v>0</v>
      </c>
      <c r="F65" s="85"/>
      <c r="G65" s="23"/>
      <c r="H65" s="7"/>
      <c r="I65" s="7"/>
      <c r="J65" s="39"/>
      <c r="K65" s="7"/>
      <c r="L65" s="103"/>
      <c r="M65" s="106"/>
      <c r="N65" s="7"/>
      <c r="O65" s="7"/>
      <c r="P65" s="7"/>
      <c r="Q65" s="7"/>
      <c r="R65" s="41"/>
      <c r="S65" s="7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x14ac:dyDescent="0.35">
      <c r="A66" s="7"/>
      <c r="B66" s="7"/>
      <c r="C66" s="7"/>
      <c r="D66" s="7"/>
      <c r="E66" s="85"/>
      <c r="F66" s="85"/>
      <c r="G66" s="23"/>
      <c r="H66" s="7"/>
      <c r="I66" s="7"/>
      <c r="J66" s="7"/>
      <c r="K66" s="7"/>
      <c r="L66" s="106"/>
      <c r="M66" s="7"/>
      <c r="N66" s="7"/>
      <c r="O66" s="7"/>
      <c r="P66" s="7"/>
      <c r="Q66" s="7"/>
      <c r="R66" s="41"/>
      <c r="S66" s="7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x14ac:dyDescent="0.35">
      <c r="A67" s="112" t="s">
        <v>111</v>
      </c>
      <c r="B67" s="13"/>
      <c r="C67" s="13"/>
      <c r="D67" s="13"/>
      <c r="E67" s="113" t="s">
        <v>112</v>
      </c>
      <c r="F67" s="85"/>
      <c r="G67" s="23"/>
      <c r="H67" s="7"/>
      <c r="I67" s="96"/>
      <c r="J67" s="7"/>
      <c r="K67" s="7"/>
      <c r="L67" s="7"/>
      <c r="M67" s="7"/>
      <c r="N67" s="7"/>
      <c r="O67" s="7"/>
      <c r="P67" s="7"/>
      <c r="Q67" s="7"/>
      <c r="R67" s="41"/>
      <c r="S67" s="7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x14ac:dyDescent="0.35">
      <c r="A68" s="7" t="s">
        <v>11</v>
      </c>
      <c r="B68" s="114">
        <v>0</v>
      </c>
      <c r="C68" s="7"/>
      <c r="D68" s="7"/>
      <c r="E68" s="115">
        <v>83059.41</v>
      </c>
      <c r="F68" s="85"/>
      <c r="G68" s="23"/>
      <c r="H68" s="41"/>
      <c r="I68" s="7"/>
      <c r="J68" s="7"/>
      <c r="K68" s="116"/>
      <c r="L68" s="41"/>
      <c r="M68" s="7"/>
      <c r="N68" s="7"/>
      <c r="O68" s="7"/>
      <c r="P68" s="7"/>
      <c r="Q68" s="7"/>
      <c r="R68" s="41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x14ac:dyDescent="0.35">
      <c r="A69" s="7" t="s">
        <v>36</v>
      </c>
      <c r="B69" s="114">
        <v>0</v>
      </c>
      <c r="C69" s="7"/>
      <c r="D69" s="7"/>
      <c r="E69" s="115">
        <v>-34259.4</v>
      </c>
      <c r="F69" s="85"/>
      <c r="G69" s="23"/>
      <c r="H69" s="41"/>
      <c r="I69" s="7"/>
      <c r="J69" s="7"/>
      <c r="K69" s="116"/>
      <c r="L69" s="41"/>
      <c r="M69" s="7"/>
      <c r="N69" s="7"/>
      <c r="O69" s="7"/>
      <c r="P69" s="7"/>
      <c r="Q69" s="7"/>
      <c r="R69" s="41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x14ac:dyDescent="0.35">
      <c r="A70" s="7" t="s">
        <v>7</v>
      </c>
      <c r="B70" s="117">
        <v>0</v>
      </c>
      <c r="C70" s="7"/>
      <c r="D70" s="7"/>
      <c r="E70" s="115">
        <v>0</v>
      </c>
      <c r="F70" s="85"/>
      <c r="G70" s="23"/>
      <c r="H70" s="118"/>
      <c r="I70" s="96"/>
      <c r="J70" s="7"/>
      <c r="K70" s="116"/>
      <c r="L70" s="41"/>
      <c r="M70" s="7"/>
      <c r="N70" s="7"/>
      <c r="O70" s="7"/>
      <c r="P70" s="7"/>
      <c r="Q70" s="7"/>
      <c r="R70" s="41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x14ac:dyDescent="0.35">
      <c r="A71" s="7" t="s">
        <v>9</v>
      </c>
      <c r="B71" s="117">
        <v>0</v>
      </c>
      <c r="C71" s="7"/>
      <c r="D71" s="7"/>
      <c r="E71" s="115">
        <v>0</v>
      </c>
      <c r="F71" s="85"/>
      <c r="G71" s="23"/>
      <c r="H71" s="41"/>
      <c r="I71" s="96"/>
      <c r="J71" s="7"/>
      <c r="K71" s="116"/>
      <c r="L71" s="41"/>
      <c r="M71" s="7"/>
      <c r="N71" s="7"/>
      <c r="O71" s="7"/>
      <c r="P71" s="7"/>
      <c r="Q71" s="7"/>
      <c r="R71" s="41"/>
      <c r="S71" s="7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x14ac:dyDescent="0.35">
      <c r="A72" s="7" t="s">
        <v>8</v>
      </c>
      <c r="B72" s="117">
        <v>0</v>
      </c>
      <c r="C72" s="7"/>
      <c r="D72" s="7"/>
      <c r="E72" s="115">
        <v>0</v>
      </c>
      <c r="F72" s="85"/>
      <c r="G72" s="23"/>
      <c r="H72" s="7"/>
      <c r="I72" s="96"/>
      <c r="J72" s="7"/>
      <c r="K72" s="116"/>
      <c r="L72" s="41"/>
      <c r="M72" s="7"/>
      <c r="N72" s="7"/>
      <c r="O72" s="7"/>
      <c r="P72" s="7"/>
      <c r="Q72" s="7"/>
      <c r="R72" s="41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35">
      <c r="A73" s="7" t="s">
        <v>10</v>
      </c>
      <c r="B73" s="117">
        <v>0</v>
      </c>
      <c r="C73" s="7"/>
      <c r="D73" s="7"/>
      <c r="E73" s="115">
        <v>0</v>
      </c>
      <c r="F73" s="85"/>
      <c r="G73" s="23"/>
      <c r="H73" s="41"/>
      <c r="I73" s="96"/>
      <c r="J73" s="7"/>
      <c r="K73" s="116"/>
      <c r="L73" s="7"/>
      <c r="M73" s="7"/>
      <c r="N73" s="7"/>
      <c r="O73" s="7"/>
      <c r="P73" s="7"/>
      <c r="Q73" s="7"/>
      <c r="R73" s="41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35">
      <c r="A74" s="7" t="s">
        <v>42</v>
      </c>
      <c r="B74" s="117">
        <v>0</v>
      </c>
      <c r="C74" s="7"/>
      <c r="D74" s="7"/>
      <c r="E74" s="115">
        <v>0</v>
      </c>
      <c r="F74" s="85"/>
      <c r="G74" s="23"/>
      <c r="H74" s="41"/>
      <c r="I74" s="96"/>
      <c r="J74" s="7"/>
      <c r="K74" s="116"/>
      <c r="L74" s="7"/>
      <c r="M74" s="7"/>
      <c r="N74" s="7"/>
      <c r="O74" s="7"/>
      <c r="P74" s="7"/>
      <c r="Q74" s="7"/>
      <c r="R74" s="41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35">
      <c r="A75" s="109" t="str">
        <f>"TOTAL Liabilities Accrued as of "&amp;MONTH(B5)&amp;"/"&amp;DAY(B5)</f>
        <v>TOTAL Liabilities Accrued as of 3/31</v>
      </c>
      <c r="B75" s="110"/>
      <c r="C75" s="110"/>
      <c r="D75" s="110"/>
      <c r="E75" s="111">
        <f>SUM(E68:E74)</f>
        <v>48800.01</v>
      </c>
      <c r="F75" s="94"/>
      <c r="G75" s="23"/>
      <c r="H75" s="41"/>
      <c r="I75" s="41"/>
      <c r="J75" s="39"/>
      <c r="K75" s="7"/>
      <c r="L75" s="7"/>
      <c r="M75" s="7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35">
      <c r="A76" s="9"/>
      <c r="B76" s="7"/>
      <c r="C76" s="7"/>
      <c r="D76" s="7"/>
      <c r="E76" s="94"/>
      <c r="F76" s="94"/>
      <c r="G76" s="23"/>
      <c r="H76" s="41"/>
      <c r="I76" s="41"/>
      <c r="J76" s="39"/>
      <c r="K76" s="7"/>
      <c r="L76" s="7"/>
      <c r="M76" s="7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35">
      <c r="A77" s="7" t="s">
        <v>113</v>
      </c>
      <c r="B77" s="7"/>
      <c r="C77" s="7"/>
      <c r="D77" s="7"/>
      <c r="E77" s="119">
        <v>7131609.6718000006</v>
      </c>
      <c r="F77" s="85"/>
      <c r="G77" s="23"/>
      <c r="H77" s="41"/>
      <c r="I77" s="41"/>
      <c r="J77" s="41"/>
      <c r="K77" s="7"/>
      <c r="L77" s="7"/>
      <c r="M77" s="7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35">
      <c r="A78" s="7" t="s">
        <v>114</v>
      </c>
      <c r="B78" s="7"/>
      <c r="C78" s="7"/>
      <c r="D78" s="7"/>
      <c r="E78" s="120">
        <v>0.08</v>
      </c>
      <c r="F78" s="85"/>
      <c r="G78" s="23"/>
      <c r="H78" s="41"/>
      <c r="I78" s="41"/>
      <c r="J78" s="41"/>
      <c r="K78" s="7"/>
      <c r="L78" s="7"/>
      <c r="M78" s="7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35">
      <c r="A79" s="41"/>
      <c r="B79" s="7"/>
      <c r="C79" s="7"/>
      <c r="D79" s="7"/>
      <c r="E79" s="85"/>
      <c r="F79" s="85"/>
      <c r="G79" s="23"/>
      <c r="H79" s="41"/>
      <c r="I79" s="41"/>
      <c r="J79" s="41"/>
      <c r="K79" s="7"/>
      <c r="L79" s="7"/>
      <c r="M79" s="7"/>
      <c r="N79" s="7"/>
      <c r="O79" s="7"/>
      <c r="P79" s="7"/>
      <c r="Q79" s="7"/>
      <c r="R79" s="7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35">
      <c r="A80" s="9" t="s">
        <v>115</v>
      </c>
      <c r="B80" s="7"/>
      <c r="C80" s="7"/>
      <c r="D80" s="7"/>
      <c r="E80" s="121">
        <f>E65+E75+E77+E78</f>
        <v>7180409.7618000004</v>
      </c>
      <c r="F80" s="85"/>
      <c r="G80" s="23"/>
      <c r="H80" s="9"/>
      <c r="I80" s="7"/>
      <c r="J80" s="7"/>
      <c r="K80" s="7"/>
      <c r="L80" s="94"/>
      <c r="M80" s="7"/>
      <c r="N80" s="7"/>
      <c r="O80" s="7"/>
      <c r="P80" s="7"/>
      <c r="Q80" s="7"/>
      <c r="R80" s="7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thickBot="1" x14ac:dyDescent="0.4">
      <c r="A81" s="9"/>
      <c r="B81" s="7"/>
      <c r="C81" s="7"/>
      <c r="D81" s="7"/>
      <c r="E81" s="85"/>
      <c r="F81" s="85"/>
      <c r="G81" s="2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thickBot="1" x14ac:dyDescent="0.4">
      <c r="A82" s="9" t="s">
        <v>116</v>
      </c>
      <c r="B82" s="7"/>
      <c r="C82" s="7"/>
      <c r="D82" s="7"/>
      <c r="E82" s="97">
        <f>E52-E80</f>
        <v>318654474.29000002</v>
      </c>
      <c r="F82" s="101"/>
      <c r="G82" s="23"/>
      <c r="H82" s="9"/>
      <c r="I82" s="7"/>
      <c r="J82" s="7"/>
      <c r="K82" s="7"/>
      <c r="L82" s="97"/>
      <c r="M82" s="7"/>
      <c r="N82" s="7"/>
      <c r="O82" s="7"/>
      <c r="P82" s="7"/>
      <c r="Q82" s="7"/>
      <c r="R82" s="7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35">
      <c r="A83" s="9"/>
      <c r="B83" s="7"/>
      <c r="C83" s="7"/>
      <c r="D83" s="7"/>
      <c r="E83" s="85"/>
      <c r="F83" s="85"/>
      <c r="G83" s="2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35">
      <c r="A84" s="7"/>
      <c r="B84" s="7"/>
      <c r="C84" s="7"/>
      <c r="D84" s="25"/>
      <c r="E84" s="85"/>
      <c r="F84" s="85"/>
      <c r="G84" s="2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35">
      <c r="A85" s="7"/>
      <c r="B85" s="7"/>
      <c r="C85" s="7"/>
      <c r="D85" s="7"/>
      <c r="E85" s="85"/>
      <c r="F85" s="85"/>
      <c r="G85" s="2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35">
      <c r="A86" s="7"/>
      <c r="B86" s="7"/>
      <c r="C86" s="7"/>
      <c r="D86" s="7"/>
      <c r="E86" s="122"/>
      <c r="F86" s="8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35">
      <c r="A87" s="7"/>
      <c r="B87" s="7"/>
      <c r="C87" s="7"/>
      <c r="D87" s="7"/>
      <c r="E87" s="85"/>
      <c r="F87" s="8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35">
      <c r="A88" s="7"/>
      <c r="B88" s="7"/>
      <c r="C88" s="7"/>
      <c r="D88" s="7"/>
      <c r="E88" s="85"/>
      <c r="F88" s="8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35">
      <c r="A89" s="7"/>
      <c r="B89" s="7"/>
      <c r="C89" s="7"/>
      <c r="D89" s="41"/>
      <c r="E89" s="39"/>
      <c r="F89" s="85"/>
      <c r="G89" s="7"/>
      <c r="H89" s="94"/>
      <c r="I89" s="7"/>
      <c r="J89" s="7"/>
      <c r="K89" s="7"/>
      <c r="L89" s="96"/>
      <c r="M89" s="123"/>
      <c r="N89" s="7"/>
      <c r="O89" s="7"/>
      <c r="P89" s="7"/>
      <c r="Q89" s="7"/>
      <c r="R89" s="7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35">
      <c r="A90" s="7"/>
      <c r="B90" s="25"/>
      <c r="C90" s="7"/>
      <c r="D90" s="7"/>
      <c r="E90" s="85"/>
      <c r="F90" s="85"/>
      <c r="G90" s="7"/>
      <c r="H90" s="94"/>
      <c r="I90" s="7"/>
      <c r="J90" s="7"/>
      <c r="K90" s="7"/>
      <c r="L90" s="96"/>
      <c r="M90" s="7"/>
      <c r="N90" s="7"/>
      <c r="O90" s="7"/>
      <c r="P90" s="7"/>
      <c r="Q90" s="7"/>
      <c r="R90" s="7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35">
      <c r="A91" s="7"/>
      <c r="B91" s="25"/>
      <c r="C91" s="7"/>
      <c r="D91" s="7"/>
      <c r="E91" s="85"/>
      <c r="F91" s="8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35">
      <c r="A92" s="7"/>
      <c r="B92" s="25"/>
      <c r="C92" s="7"/>
      <c r="D92" s="7"/>
      <c r="E92" s="85"/>
      <c r="F92" s="8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35">
      <c r="A93" s="7"/>
      <c r="B93" s="25"/>
      <c r="C93" s="7"/>
      <c r="D93" s="7"/>
      <c r="E93" s="85"/>
      <c r="F93" s="8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35">
      <c r="A94" s="124"/>
      <c r="B94" s="25"/>
      <c r="C94" s="7"/>
      <c r="D94" s="7"/>
      <c r="E94" s="85"/>
      <c r="F94" s="8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x14ac:dyDescent="0.35">
      <c r="A95" s="7"/>
      <c r="B95" s="25"/>
      <c r="C95" s="7"/>
      <c r="D95" s="7"/>
      <c r="E95" s="85"/>
      <c r="F95" s="8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x14ac:dyDescent="0.35">
      <c r="A96" s="7"/>
      <c r="B96" s="25"/>
      <c r="C96" s="7"/>
      <c r="D96" s="7"/>
      <c r="E96" s="85"/>
      <c r="F96" s="8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35">
      <c r="A97" s="7"/>
      <c r="B97" s="25"/>
      <c r="C97" s="7"/>
      <c r="D97" s="7"/>
      <c r="E97" s="85"/>
      <c r="F97" s="8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35">
      <c r="A98" s="7"/>
      <c r="B98" s="25"/>
      <c r="C98" s="7"/>
      <c r="D98" s="7"/>
      <c r="E98" s="85"/>
      <c r="F98" s="8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x14ac:dyDescent="0.35">
      <c r="A99" s="7"/>
      <c r="B99" s="25"/>
      <c r="C99" s="7"/>
      <c r="D99" s="7"/>
      <c r="E99" s="85"/>
      <c r="F99" s="8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x14ac:dyDescent="0.35">
      <c r="A100" s="7"/>
      <c r="B100" s="25"/>
      <c r="C100" s="7"/>
      <c r="D100" s="7"/>
      <c r="E100" s="85"/>
      <c r="F100" s="8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35">
      <c r="A101" s="7"/>
      <c r="B101" s="25"/>
      <c r="C101" s="7"/>
      <c r="D101" s="7"/>
      <c r="E101" s="85"/>
      <c r="F101" s="8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35">
      <c r="A102" s="7"/>
      <c r="B102" s="2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35">
      <c r="A103" s="7"/>
      <c r="B103" s="2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35">
      <c r="A104" s="7"/>
      <c r="B104" s="2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35">
      <c r="A105" s="7"/>
      <c r="B105" s="2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35">
      <c r="A106" s="7"/>
      <c r="B106" s="2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35">
      <c r="A107" s="7"/>
      <c r="B107" s="2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35">
      <c r="A108" s="7"/>
      <c r="B108" s="2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35">
      <c r="A109" s="7"/>
      <c r="B109" s="2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35">
      <c r="A110" s="7"/>
      <c r="B110" s="2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35">
      <c r="A111" s="7"/>
      <c r="B111" s="2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35">
      <c r="A112" s="7"/>
      <c r="B112" s="2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35">
      <c r="A113" s="7"/>
      <c r="B113" s="2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35">
      <c r="A114" s="7"/>
      <c r="B114" s="2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35">
      <c r="A115" s="7"/>
      <c r="B115" s="2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35">
      <c r="A116" s="7"/>
      <c r="B116" s="2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35">
      <c r="A117" s="7"/>
      <c r="B117" s="2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35">
      <c r="A118" s="7"/>
      <c r="B118" s="2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35">
      <c r="A119" s="7"/>
      <c r="B119" s="2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35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35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35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35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35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41"/>
      <c r="N134" s="7"/>
      <c r="O134" s="7"/>
      <c r="P134" s="7"/>
      <c r="Q134" s="7"/>
      <c r="R134" s="7"/>
      <c r="S134" s="7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3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3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3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3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3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3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3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3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3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3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3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3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3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3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3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3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3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3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3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3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3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3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3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3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3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3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3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3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3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3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3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3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3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3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3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3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3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3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3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3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3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3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3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3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3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3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3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3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3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3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3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3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3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3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3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3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3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3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3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3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3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3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3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3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3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3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3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3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3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3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3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3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3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3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3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3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3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3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3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3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3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3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3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3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3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3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3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3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3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3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3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3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3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3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3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3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3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3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3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3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3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3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3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3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3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3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3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3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3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3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3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3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3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3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3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3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3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3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3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3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3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3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3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3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3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3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3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3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3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3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3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3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3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3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3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3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3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3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3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3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3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3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3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3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3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3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3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3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3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3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3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3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3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3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3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3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3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3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3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3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3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3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3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3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3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3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3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3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3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3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3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3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3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3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3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3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3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3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3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3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3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3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3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3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3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3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3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3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3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3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3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3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3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3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3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3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3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3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3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3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3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3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3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3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3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3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3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3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3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3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3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3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3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3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3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3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3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3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3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3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3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3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3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3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3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3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3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3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3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3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3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3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3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3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3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3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3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3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3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3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3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3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3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3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3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3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3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3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3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3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3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3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3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3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3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3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44:E4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229F-04F5-4329-8B5F-19A3B2AB854F}">
  <dimension ref="A1:BE503"/>
  <sheetViews>
    <sheetView showGridLines="0" topLeftCell="M1" zoomScale="80" zoomScaleNormal="80" workbookViewId="0">
      <selection activeCell="M22" sqref="M22"/>
    </sheetView>
  </sheetViews>
  <sheetFormatPr defaultColWidth="9.15234375" defaultRowHeight="15" customHeight="1" x14ac:dyDescent="0.35"/>
  <cols>
    <col min="1" max="1" width="19.15234375" style="61" customWidth="1"/>
    <col min="2" max="2" width="14.69140625" style="61" customWidth="1"/>
    <col min="3" max="3" width="12.53515625" style="61" customWidth="1"/>
    <col min="4" max="4" width="21.53515625" style="61" customWidth="1"/>
    <col min="5" max="5" width="18.84375" style="61" bestFit="1" customWidth="1"/>
    <col min="6" max="7" width="3.69140625" style="61" customWidth="1"/>
    <col min="8" max="8" width="16.53515625" style="61" bestFit="1" customWidth="1"/>
    <col min="9" max="9" width="11.69140625" style="61" customWidth="1"/>
    <col min="10" max="10" width="11.84375" style="61" customWidth="1"/>
    <col min="11" max="11" width="15.15234375" style="61" bestFit="1" customWidth="1"/>
    <col min="12" max="12" width="16.3046875" style="61" bestFit="1" customWidth="1"/>
    <col min="13" max="13" width="17.69140625" style="61" bestFit="1" customWidth="1"/>
    <col min="14" max="14" width="3" style="61" customWidth="1"/>
    <col min="15" max="15" width="13.3046875" style="61" customWidth="1"/>
    <col min="16" max="16" width="10" style="61" customWidth="1"/>
    <col min="17" max="17" width="7" style="61" bestFit="1" customWidth="1"/>
    <col min="18" max="18" width="13.3828125" style="61" bestFit="1" customWidth="1"/>
    <col min="19" max="19" width="11.3046875" style="61" bestFit="1" customWidth="1"/>
    <col min="20" max="20" width="15.765625" style="61" bestFit="1" customWidth="1"/>
    <col min="21" max="21" width="8.53515625" style="61" bestFit="1" customWidth="1"/>
    <col min="22" max="22" width="15.23046875" style="61" bestFit="1" customWidth="1"/>
    <col min="23" max="23" width="6.3046875" style="61" bestFit="1" customWidth="1"/>
    <col min="24" max="24" width="11.84375" style="61" bestFit="1" customWidth="1"/>
    <col min="25" max="16384" width="9.15234375" style="61"/>
  </cols>
  <sheetData>
    <row r="1" spans="1:57" ht="49.5" customHeight="1" thickBot="1" x14ac:dyDescent="0.4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" thickTop="1" thickBot="1" x14ac:dyDescent="0.65">
      <c r="A2" s="3" t="s">
        <v>16</v>
      </c>
      <c r="B2" s="4"/>
      <c r="C2" s="4"/>
      <c r="D2" s="3" t="s">
        <v>163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35">
      <c r="A3" s="7" t="s">
        <v>14</v>
      </c>
      <c r="B3" s="8">
        <v>44651</v>
      </c>
      <c r="C3" s="5"/>
      <c r="D3" s="6"/>
      <c r="E3" s="5"/>
      <c r="F3" s="5"/>
      <c r="G3" s="5"/>
      <c r="H3" s="70">
        <v>184509121.30447251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4">
      <c r="A4" s="7" t="s">
        <v>46</v>
      </c>
      <c r="B4" s="8">
        <v>44630</v>
      </c>
      <c r="C4" s="5"/>
      <c r="D4" s="5"/>
      <c r="E4" s="5"/>
      <c r="F4" s="5"/>
      <c r="G4" s="5"/>
      <c r="H4" s="74">
        <f>+E100</f>
        <v>191086615.10999992</v>
      </c>
      <c r="I4" s="75" t="s">
        <v>47</v>
      </c>
      <c r="J4" s="5"/>
      <c r="K4" s="76" t="s">
        <v>48</v>
      </c>
      <c r="L4" s="77">
        <v>0.96598401204521145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4">
      <c r="A5" s="7" t="s">
        <v>49</v>
      </c>
      <c r="B5" s="8">
        <v>44651</v>
      </c>
      <c r="C5" s="5"/>
      <c r="D5" s="5"/>
      <c r="E5" s="5"/>
      <c r="F5" s="5"/>
      <c r="G5" s="5"/>
      <c r="H5" s="79">
        <f>(H4*L4/H3-1)*L3/(B3-B4)</f>
        <v>7.1999978329958681E-3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35">
      <c r="A6" s="7" t="s">
        <v>51</v>
      </c>
      <c r="B6" s="8">
        <v>44665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35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35">
      <c r="A8" s="41"/>
      <c r="B8" s="153" t="s">
        <v>5</v>
      </c>
      <c r="C8" s="154"/>
      <c r="D8" s="154"/>
      <c r="E8" s="155"/>
      <c r="F8" s="7"/>
      <c r="G8" s="23"/>
      <c r="H8" s="41"/>
      <c r="I8" s="153"/>
      <c r="J8" s="154"/>
      <c r="K8" s="154"/>
      <c r="L8" s="155"/>
      <c r="M8" s="7"/>
      <c r="N8" s="7"/>
      <c r="O8" s="7"/>
      <c r="P8" s="7"/>
      <c r="Q8"/>
      <c r="R8" s="139" t="s">
        <v>304</v>
      </c>
      <c r="S8" s="126"/>
      <c r="T8"/>
      <c r="U8"/>
      <c r="V8"/>
      <c r="W8"/>
      <c r="X8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27" t="s">
        <v>305</v>
      </c>
      <c r="S9" s="128" t="s">
        <v>316</v>
      </c>
      <c r="T9" s="128" t="s">
        <v>317</v>
      </c>
      <c r="U9" s="128" t="s">
        <v>318</v>
      </c>
      <c r="V9" s="128" t="s">
        <v>319</v>
      </c>
      <c r="W9" s="127" t="s">
        <v>306</v>
      </c>
      <c r="X9" s="129" t="s">
        <v>307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35">
      <c r="A10" s="7" t="s">
        <v>164</v>
      </c>
      <c r="B10" s="10">
        <v>44630</v>
      </c>
      <c r="C10" s="10">
        <v>44665</v>
      </c>
      <c r="D10" s="83">
        <v>4610925</v>
      </c>
      <c r="E10" s="84">
        <v>4613123.33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0">
        <f>H4</f>
        <v>191086615.10999992</v>
      </c>
      <c r="S10" s="131">
        <f>SUM(D54,D65)</f>
        <v>7877846.3099999996</v>
      </c>
      <c r="T10" s="131">
        <f>D67</f>
        <v>1959574.3377000007</v>
      </c>
      <c r="U10" s="131">
        <f>D53</f>
        <v>0</v>
      </c>
      <c r="V10" s="131">
        <f>E83+E93</f>
        <v>25710.93</v>
      </c>
      <c r="W10" s="130">
        <v>0</v>
      </c>
      <c r="X10" s="132">
        <f>D66</f>
        <v>562350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35">
      <c r="A11" s="7" t="s">
        <v>165</v>
      </c>
      <c r="B11" s="10">
        <v>44630</v>
      </c>
      <c r="C11" s="10">
        <v>44665</v>
      </c>
      <c r="D11" s="83">
        <v>229655</v>
      </c>
      <c r="E11" s="84">
        <v>229768.84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35">
      <c r="A12" s="7" t="s">
        <v>166</v>
      </c>
      <c r="B12" s="10">
        <v>44630</v>
      </c>
      <c r="C12" s="10">
        <v>44665</v>
      </c>
      <c r="D12" s="83">
        <v>14110870</v>
      </c>
      <c r="E12" s="84">
        <v>14115670.24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35">
      <c r="A13" s="7" t="s">
        <v>167</v>
      </c>
      <c r="B13" s="10">
        <v>44630</v>
      </c>
      <c r="C13" s="10">
        <v>44665</v>
      </c>
      <c r="D13" s="83">
        <v>131560</v>
      </c>
      <c r="E13" s="84">
        <v>131626.85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35">
      <c r="A14" s="7" t="s">
        <v>168</v>
      </c>
      <c r="B14" s="10">
        <v>44630</v>
      </c>
      <c r="C14" s="10">
        <v>44665</v>
      </c>
      <c r="D14" s="83">
        <v>2095645</v>
      </c>
      <c r="E14" s="84">
        <v>2096293.76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35">
      <c r="A15" s="7" t="s">
        <v>169</v>
      </c>
      <c r="B15" s="10">
        <v>44630</v>
      </c>
      <c r="C15" s="10">
        <v>44665</v>
      </c>
      <c r="D15" s="83">
        <v>3544120</v>
      </c>
      <c r="E15" s="84">
        <v>3546911.04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35">
      <c r="A16" s="7" t="s">
        <v>170</v>
      </c>
      <c r="B16" s="10">
        <v>44630</v>
      </c>
      <c r="C16" s="10">
        <v>44665</v>
      </c>
      <c r="D16" s="83">
        <v>3726660</v>
      </c>
      <c r="E16" s="84">
        <v>3729440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35">
      <c r="A17" s="7" t="s">
        <v>171</v>
      </c>
      <c r="B17" s="10">
        <v>44630</v>
      </c>
      <c r="C17" s="10">
        <v>44665</v>
      </c>
      <c r="D17" s="83">
        <v>4179840</v>
      </c>
      <c r="E17" s="84">
        <v>4182500.08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35">
      <c r="A18" s="7" t="s">
        <v>172</v>
      </c>
      <c r="B18" s="10">
        <v>44630</v>
      </c>
      <c r="C18" s="10">
        <v>44665</v>
      </c>
      <c r="D18" s="83">
        <v>679060</v>
      </c>
      <c r="E18" s="84">
        <v>679328.37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35">
      <c r="A19" s="7" t="s">
        <v>173</v>
      </c>
      <c r="B19" s="10">
        <v>44630</v>
      </c>
      <c r="C19" s="10">
        <v>44665</v>
      </c>
      <c r="D19" s="83">
        <v>593480</v>
      </c>
      <c r="E19" s="84">
        <v>593788.38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35">
      <c r="A20" s="7" t="s">
        <v>174</v>
      </c>
      <c r="B20" s="10">
        <v>44630</v>
      </c>
      <c r="C20" s="10">
        <v>44665</v>
      </c>
      <c r="D20" s="83">
        <v>8479870</v>
      </c>
      <c r="E20" s="84">
        <v>8483583.0099999998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35">
      <c r="A21" s="7" t="s">
        <v>175</v>
      </c>
      <c r="B21" s="10">
        <v>44630</v>
      </c>
      <c r="C21" s="10">
        <v>44665</v>
      </c>
      <c r="D21" s="83">
        <v>2070210</v>
      </c>
      <c r="E21" s="84">
        <v>2071758.15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35">
      <c r="A22" s="7" t="s">
        <v>176</v>
      </c>
      <c r="B22" s="10">
        <v>44630</v>
      </c>
      <c r="C22" s="10">
        <v>44665</v>
      </c>
      <c r="D22" s="83">
        <v>16169130.07</v>
      </c>
      <c r="E22" s="84">
        <v>16176022.68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35">
      <c r="A23" s="7" t="s">
        <v>177</v>
      </c>
      <c r="B23" s="10">
        <v>44630</v>
      </c>
      <c r="C23" s="10">
        <v>44665</v>
      </c>
      <c r="D23" s="83">
        <v>64285</v>
      </c>
      <c r="E23" s="84">
        <v>64332.67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35">
      <c r="A24" s="7" t="s">
        <v>178</v>
      </c>
      <c r="B24" s="10">
        <v>44630</v>
      </c>
      <c r="C24" s="10">
        <v>44665</v>
      </c>
      <c r="D24" s="83">
        <v>447330</v>
      </c>
      <c r="E24" s="84">
        <v>447674.74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35">
      <c r="A25" s="7" t="s">
        <v>179</v>
      </c>
      <c r="B25" s="10">
        <v>44630</v>
      </c>
      <c r="C25" s="10">
        <v>44665</v>
      </c>
      <c r="D25" s="83">
        <v>73140</v>
      </c>
      <c r="E25" s="84">
        <v>73194.23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35">
      <c r="A26" s="7" t="s">
        <v>180</v>
      </c>
      <c r="B26" s="10">
        <v>44635</v>
      </c>
      <c r="C26" s="10">
        <v>44665</v>
      </c>
      <c r="D26" s="83">
        <v>70955</v>
      </c>
      <c r="E26" s="84">
        <v>70995.38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35">
      <c r="A27" s="7" t="s">
        <v>181</v>
      </c>
      <c r="B27" s="10">
        <v>44630</v>
      </c>
      <c r="C27" s="10">
        <v>44665</v>
      </c>
      <c r="D27" s="83">
        <v>2209985</v>
      </c>
      <c r="E27" s="84">
        <v>2211683.06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35">
      <c r="A28" s="7" t="s">
        <v>182</v>
      </c>
      <c r="B28" s="10">
        <v>44630</v>
      </c>
      <c r="C28" s="10">
        <v>44665</v>
      </c>
      <c r="D28" s="83">
        <v>231380</v>
      </c>
      <c r="E28" s="84">
        <v>231546.05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35">
      <c r="A29" s="7" t="s">
        <v>183</v>
      </c>
      <c r="B29" s="10">
        <v>44630</v>
      </c>
      <c r="C29" s="10">
        <v>44665</v>
      </c>
      <c r="D29" s="83">
        <v>156285</v>
      </c>
      <c r="E29" s="84">
        <v>156397.85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35">
      <c r="A30" s="7" t="s">
        <v>184</v>
      </c>
      <c r="B30" s="10">
        <v>44630</v>
      </c>
      <c r="C30" s="10">
        <v>44665</v>
      </c>
      <c r="D30" s="83">
        <v>34115890.960000001</v>
      </c>
      <c r="E30" s="84">
        <v>34129029.109999999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35">
      <c r="A31" s="7" t="s">
        <v>185</v>
      </c>
      <c r="B31" s="10">
        <v>44630</v>
      </c>
      <c r="C31" s="10">
        <v>44665</v>
      </c>
      <c r="D31" s="83">
        <v>533910</v>
      </c>
      <c r="E31" s="84">
        <v>534352.26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35">
      <c r="A32" s="7" t="s">
        <v>186</v>
      </c>
      <c r="B32" s="10">
        <v>44630</v>
      </c>
      <c r="C32" s="10">
        <v>44665</v>
      </c>
      <c r="D32" s="83">
        <v>6759310.5199999996</v>
      </c>
      <c r="E32" s="84">
        <v>6761919.3899999997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35">
      <c r="A33" s="7" t="s">
        <v>187</v>
      </c>
      <c r="B33" s="10">
        <v>44630</v>
      </c>
      <c r="C33" s="10">
        <v>44665</v>
      </c>
      <c r="D33" s="83">
        <v>2679730</v>
      </c>
      <c r="E33" s="84">
        <v>2681169.9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35">
      <c r="A34" s="7" t="s">
        <v>188</v>
      </c>
      <c r="B34" s="10">
        <v>44630</v>
      </c>
      <c r="C34" s="10">
        <v>44665</v>
      </c>
      <c r="D34" s="83">
        <v>29799950</v>
      </c>
      <c r="E34" s="84">
        <v>29822165.289999999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35">
      <c r="A35" s="7" t="s">
        <v>189</v>
      </c>
      <c r="B35" s="10">
        <v>44630</v>
      </c>
      <c r="C35" s="10">
        <v>44665</v>
      </c>
      <c r="D35" s="83">
        <v>1889565</v>
      </c>
      <c r="E35" s="84">
        <v>1890027.82</v>
      </c>
      <c r="F35" s="85"/>
      <c r="G35" s="86"/>
      <c r="H35" s="7"/>
      <c r="I35" s="10"/>
      <c r="J35" s="10"/>
      <c r="K35" s="85"/>
      <c r="L35" s="85"/>
      <c r="M35" s="41"/>
      <c r="N35" s="7"/>
      <c r="O35" s="7"/>
      <c r="P35" s="7"/>
      <c r="Q35"/>
      <c r="R35"/>
      <c r="S3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35">
      <c r="A36" s="7" t="s">
        <v>190</v>
      </c>
      <c r="B36" s="10">
        <v>44630</v>
      </c>
      <c r="C36" s="10">
        <v>44665</v>
      </c>
      <c r="D36" s="83">
        <v>247480</v>
      </c>
      <c r="E36" s="84">
        <v>247649.07</v>
      </c>
      <c r="F36" s="85"/>
      <c r="G36" s="86"/>
      <c r="H36" s="7"/>
      <c r="I36" s="10"/>
      <c r="J36" s="10"/>
      <c r="K36" s="85"/>
      <c r="L36" s="85"/>
      <c r="M36" s="41"/>
      <c r="N36" s="7"/>
      <c r="O36" s="7"/>
      <c r="P36" s="7"/>
      <c r="Q36"/>
      <c r="R36"/>
      <c r="S36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35">
      <c r="A37" s="7" t="s">
        <v>191</v>
      </c>
      <c r="B37" s="10">
        <v>44630</v>
      </c>
      <c r="C37" s="10">
        <v>44665</v>
      </c>
      <c r="D37" s="83">
        <v>866170</v>
      </c>
      <c r="E37" s="84">
        <v>866847.63</v>
      </c>
      <c r="F37" s="85"/>
      <c r="G37" s="86"/>
      <c r="H37" s="7"/>
      <c r="I37" s="10"/>
      <c r="J37" s="10"/>
      <c r="K37" s="85"/>
      <c r="L37" s="85"/>
      <c r="M37" s="41"/>
      <c r="N37" s="7"/>
      <c r="O37" s="7"/>
      <c r="P37" s="7"/>
      <c r="Q37"/>
      <c r="R37"/>
      <c r="S3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35">
      <c r="A38" s="7" t="s">
        <v>192</v>
      </c>
      <c r="B38" s="10">
        <v>44630</v>
      </c>
      <c r="C38" s="10">
        <v>44665</v>
      </c>
      <c r="D38" s="83">
        <v>5346895</v>
      </c>
      <c r="E38" s="84">
        <v>5350892.6500000004</v>
      </c>
      <c r="F38" s="85"/>
      <c r="G38" s="86"/>
      <c r="H38" s="7"/>
      <c r="I38" s="10"/>
      <c r="J38" s="10"/>
      <c r="K38" s="85"/>
      <c r="L38" s="85"/>
      <c r="M38" s="41"/>
      <c r="N38" s="7"/>
      <c r="O38" s="7"/>
      <c r="P38" s="7"/>
      <c r="Q38"/>
      <c r="R38"/>
      <c r="S38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35">
      <c r="A39" s="7" t="s">
        <v>193</v>
      </c>
      <c r="B39" s="10">
        <v>44630</v>
      </c>
      <c r="C39" s="10">
        <v>44665</v>
      </c>
      <c r="D39" s="83">
        <v>1844980</v>
      </c>
      <c r="E39" s="84">
        <v>1846513.04</v>
      </c>
      <c r="F39" s="85"/>
      <c r="G39" s="86"/>
      <c r="H39" s="7"/>
      <c r="I39" s="10"/>
      <c r="J39" s="10"/>
      <c r="K39" s="85"/>
      <c r="L39" s="85"/>
      <c r="M39" s="41"/>
      <c r="N39" s="7"/>
      <c r="O39" s="7"/>
      <c r="P39" s="7"/>
      <c r="Q39"/>
      <c r="R39"/>
      <c r="S39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35">
      <c r="A40" s="7" t="s">
        <v>194</v>
      </c>
      <c r="B40" s="10">
        <v>44630</v>
      </c>
      <c r="C40" s="10">
        <v>44665</v>
      </c>
      <c r="D40" s="83">
        <v>176755</v>
      </c>
      <c r="E40" s="84">
        <v>176847.4</v>
      </c>
      <c r="F40" s="85"/>
      <c r="G40" s="86"/>
      <c r="H40" s="7"/>
      <c r="I40" s="10"/>
      <c r="J40" s="10"/>
      <c r="K40" s="85"/>
      <c r="L40" s="85"/>
      <c r="M40" s="41"/>
      <c r="N40" s="7"/>
      <c r="O40" s="7"/>
      <c r="P40" s="7"/>
      <c r="Q40"/>
      <c r="R40"/>
      <c r="S40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35">
      <c r="A41" s="7" t="s">
        <v>195</v>
      </c>
      <c r="B41" s="10">
        <v>44630</v>
      </c>
      <c r="C41" s="10">
        <v>44665</v>
      </c>
      <c r="D41" s="83">
        <v>96600</v>
      </c>
      <c r="E41" s="84">
        <v>96671.63</v>
      </c>
      <c r="F41" s="85"/>
      <c r="G41" s="86"/>
      <c r="H41" s="7"/>
      <c r="I41" s="10"/>
      <c r="J41" s="10"/>
      <c r="K41" s="85"/>
      <c r="L41" s="85"/>
      <c r="M41" s="41"/>
      <c r="N41" s="7"/>
      <c r="O41" s="7"/>
      <c r="P41" s="7"/>
      <c r="Q41"/>
      <c r="R41"/>
      <c r="S41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35">
      <c r="A42" s="7" t="s">
        <v>196</v>
      </c>
      <c r="B42" s="10">
        <v>44630</v>
      </c>
      <c r="C42" s="10">
        <v>44665</v>
      </c>
      <c r="D42" s="83">
        <v>5701621.5999999996</v>
      </c>
      <c r="E42" s="84">
        <v>5703760.4299999997</v>
      </c>
      <c r="F42" s="85"/>
      <c r="G42" s="86"/>
      <c r="H42" s="7"/>
      <c r="I42" s="10"/>
      <c r="J42" s="10"/>
      <c r="K42" s="85"/>
      <c r="L42" s="85"/>
      <c r="M42" s="41"/>
      <c r="N42" s="7"/>
      <c r="O42" s="7"/>
      <c r="P42" s="7"/>
      <c r="Q42"/>
      <c r="R42"/>
      <c r="S42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35">
      <c r="A43" s="7" t="s">
        <v>197</v>
      </c>
      <c r="B43" s="10">
        <v>44630</v>
      </c>
      <c r="C43" s="10">
        <v>44665</v>
      </c>
      <c r="D43" s="83">
        <v>962895</v>
      </c>
      <c r="E43" s="84">
        <v>963468.56</v>
      </c>
      <c r="F43" s="85"/>
      <c r="G43" s="86"/>
      <c r="H43" s="7"/>
      <c r="I43" s="10"/>
      <c r="J43" s="10"/>
      <c r="K43" s="85"/>
      <c r="L43" s="85"/>
      <c r="M43" s="41"/>
      <c r="N43" s="7"/>
      <c r="O43" s="7"/>
      <c r="P43" s="7"/>
      <c r="Q43"/>
      <c r="R43"/>
      <c r="S43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35">
      <c r="A44" s="7" t="s">
        <v>198</v>
      </c>
      <c r="B44" s="10">
        <v>44630</v>
      </c>
      <c r="C44" s="10">
        <v>44665</v>
      </c>
      <c r="D44" s="83">
        <v>3368015</v>
      </c>
      <c r="E44" s="84">
        <v>3370512.2</v>
      </c>
      <c r="F44" s="85"/>
      <c r="G44" s="86"/>
      <c r="H44" s="7"/>
      <c r="I44" s="10"/>
      <c r="J44" s="10"/>
      <c r="K44" s="85"/>
      <c r="L44" s="85"/>
      <c r="M44" s="41"/>
      <c r="N44" s="7"/>
      <c r="O44" s="7"/>
      <c r="P44" s="7"/>
      <c r="Q44"/>
      <c r="R44"/>
      <c r="S44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35">
      <c r="A45" s="7" t="s">
        <v>199</v>
      </c>
      <c r="B45" s="10">
        <v>44630</v>
      </c>
      <c r="C45" s="10">
        <v>44665</v>
      </c>
      <c r="D45" s="83">
        <v>632705</v>
      </c>
      <c r="E45" s="84">
        <v>633128.69999999995</v>
      </c>
      <c r="F45" s="85"/>
      <c r="G45" s="86"/>
      <c r="H45" s="7"/>
      <c r="I45" s="10"/>
      <c r="J45" s="10"/>
      <c r="K45" s="85"/>
      <c r="L45" s="85"/>
      <c r="M45" s="41"/>
      <c r="N45" s="7"/>
      <c r="O45" s="7"/>
      <c r="P45" s="7"/>
      <c r="Q45"/>
      <c r="R45"/>
      <c r="S4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35">
      <c r="A46" s="7" t="s">
        <v>200</v>
      </c>
      <c r="B46" s="10">
        <v>44630</v>
      </c>
      <c r="C46" s="10">
        <v>44665</v>
      </c>
      <c r="D46" s="83">
        <v>840305</v>
      </c>
      <c r="E46" s="84">
        <v>840790.5</v>
      </c>
      <c r="F46" s="85"/>
      <c r="G46" s="86"/>
      <c r="H46" s="7"/>
      <c r="I46" s="10"/>
      <c r="J46" s="10"/>
      <c r="K46" s="85"/>
      <c r="L46" s="85"/>
      <c r="M46" s="41"/>
      <c r="N46" s="7"/>
      <c r="O46" s="7"/>
      <c r="P46" s="7"/>
      <c r="Q46"/>
      <c r="R46"/>
      <c r="S46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35">
      <c r="A47" s="7" t="s">
        <v>201</v>
      </c>
      <c r="B47" s="10">
        <v>44650</v>
      </c>
      <c r="C47" s="10">
        <v>44665</v>
      </c>
      <c r="D47" s="83">
        <v>692058.73</v>
      </c>
      <c r="E47" s="84">
        <v>692078.1</v>
      </c>
      <c r="F47" s="85"/>
      <c r="G47" s="86"/>
      <c r="H47" s="7"/>
      <c r="I47" s="10"/>
      <c r="J47" s="10"/>
      <c r="K47" s="85"/>
      <c r="L47" s="85"/>
      <c r="M47" s="41"/>
      <c r="N47" s="7"/>
      <c r="O47" s="7"/>
      <c r="P47" s="7"/>
      <c r="Q47"/>
      <c r="R47"/>
      <c r="S4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35">
      <c r="A48" s="7" t="s">
        <v>202</v>
      </c>
      <c r="B48" s="10">
        <v>44624</v>
      </c>
      <c r="C48" s="10">
        <v>44665</v>
      </c>
      <c r="D48" s="83">
        <v>5645580</v>
      </c>
      <c r="E48" s="84">
        <v>5650139.9100000001</v>
      </c>
      <c r="F48" s="85"/>
      <c r="G48" s="86"/>
      <c r="H48" s="7"/>
      <c r="I48" s="10"/>
      <c r="J48" s="10"/>
      <c r="K48" s="85"/>
      <c r="L48" s="85"/>
      <c r="M48" s="41"/>
      <c r="N48" s="7"/>
      <c r="O48" s="7"/>
      <c r="P48" s="7"/>
      <c r="Q48"/>
      <c r="R48"/>
      <c r="S48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35">
      <c r="A49" s="7" t="s">
        <v>203</v>
      </c>
      <c r="B49" s="10">
        <v>44630</v>
      </c>
      <c r="C49" s="10">
        <v>44665</v>
      </c>
      <c r="D49" s="83">
        <v>2908925</v>
      </c>
      <c r="E49" s="84">
        <v>2910239.37</v>
      </c>
      <c r="F49" s="85"/>
      <c r="G49" s="86"/>
      <c r="H49" s="7"/>
      <c r="I49" s="10"/>
      <c r="J49" s="10"/>
      <c r="K49" s="85"/>
      <c r="L49" s="85"/>
      <c r="M49" s="41"/>
      <c r="N49" s="7"/>
      <c r="O49" s="7"/>
      <c r="P49" s="7"/>
      <c r="Q49"/>
      <c r="R49"/>
      <c r="S49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35">
      <c r="A50" s="7" t="s">
        <v>204</v>
      </c>
      <c r="B50" s="10">
        <v>44630</v>
      </c>
      <c r="C50" s="10">
        <v>44665</v>
      </c>
      <c r="D50" s="83">
        <v>1341475</v>
      </c>
      <c r="E50" s="84">
        <v>1342080.3500000001</v>
      </c>
      <c r="F50" s="85"/>
      <c r="G50" s="86"/>
      <c r="H50" s="7"/>
      <c r="I50" s="10"/>
      <c r="J50" s="10"/>
      <c r="K50" s="85"/>
      <c r="L50" s="85"/>
      <c r="M50" s="41"/>
      <c r="N50" s="7"/>
      <c r="O50" s="7"/>
      <c r="P50" s="7"/>
      <c r="Q50"/>
      <c r="R50"/>
      <c r="S50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35">
      <c r="A51" s="7" t="s">
        <v>205</v>
      </c>
      <c r="B51" s="10">
        <v>44636</v>
      </c>
      <c r="C51" s="87" t="s">
        <v>94</v>
      </c>
      <c r="D51" s="83">
        <v>645725</v>
      </c>
      <c r="E51" s="84">
        <v>645931.27</v>
      </c>
      <c r="F51" s="85"/>
      <c r="G51" s="86"/>
      <c r="H51" s="7"/>
      <c r="I51" s="10"/>
      <c r="J51" s="10"/>
      <c r="K51" s="85"/>
      <c r="L51" s="85"/>
      <c r="M51" s="41"/>
      <c r="N51" s="7"/>
      <c r="O51" s="7"/>
      <c r="P51" s="7"/>
      <c r="Q51"/>
      <c r="R51"/>
      <c r="S51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35">
      <c r="A52" s="7" t="s">
        <v>206</v>
      </c>
      <c r="B52" s="10">
        <v>44630</v>
      </c>
      <c r="C52" s="10">
        <v>44665</v>
      </c>
      <c r="D52" s="83">
        <v>11643775</v>
      </c>
      <c r="E52" s="84">
        <v>11652564.92</v>
      </c>
      <c r="F52" s="85"/>
      <c r="G52" s="86"/>
      <c r="H52" s="7"/>
      <c r="I52" s="10"/>
      <c r="J52" s="10"/>
      <c r="K52" s="85"/>
      <c r="L52" s="85"/>
      <c r="M52" s="41"/>
      <c r="N52" s="7"/>
      <c r="O52" s="7"/>
      <c r="P52" s="7"/>
      <c r="Q52"/>
      <c r="R52"/>
      <c r="S52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35">
      <c r="A53" s="7" t="s">
        <v>96</v>
      </c>
      <c r="B53" s="10">
        <v>44651</v>
      </c>
      <c r="C53" s="10">
        <v>44651</v>
      </c>
      <c r="D53" s="83">
        <v>0</v>
      </c>
      <c r="E53" s="84">
        <v>0</v>
      </c>
      <c r="F53" s="85"/>
      <c r="G53" s="8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35">
      <c r="A54" s="7" t="s">
        <v>97</v>
      </c>
      <c r="B54" s="88">
        <v>44651</v>
      </c>
      <c r="C54" s="10">
        <v>44651</v>
      </c>
      <c r="D54" s="83">
        <v>7852135.3799999999</v>
      </c>
      <c r="E54" s="83">
        <v>7852135.3799999999</v>
      </c>
      <c r="F54" s="85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35">
      <c r="A55" s="7"/>
      <c r="B55" s="7"/>
      <c r="C55" s="7"/>
      <c r="D55" s="7"/>
      <c r="E55" s="85"/>
      <c r="F55" s="85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35">
      <c r="A56" s="7" t="str">
        <f>"MMF Unpaid Int Due to "&amp;MONTH($B$3)&amp;"/"&amp;DAY($B$3)</f>
        <v>MMF Unpaid Int Due to 3/31</v>
      </c>
      <c r="B56" s="7"/>
      <c r="C56" s="7" t="s">
        <v>98</v>
      </c>
      <c r="D56" s="89">
        <v>612.1</v>
      </c>
      <c r="E56" s="90">
        <v>612.1</v>
      </c>
      <c r="F56" s="85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35">
      <c r="A57" s="7" t="str">
        <f>"MMF Unpaid Int Due to "&amp;MONTH($B$3)&amp;"/"&amp;DAY($B$3)</f>
        <v>MMF Unpaid Int Due to 3/31</v>
      </c>
      <c r="B57" s="7"/>
      <c r="C57" s="7" t="s">
        <v>99</v>
      </c>
      <c r="D57" s="89">
        <v>1.2</v>
      </c>
      <c r="E57" s="90">
        <v>1.2</v>
      </c>
      <c r="F57" s="85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35">
      <c r="A58" s="7" t="str">
        <f>"MMF Unpaid Int Due to "&amp;MONTH($B$3)&amp;"/"&amp;DAY($B$3)</f>
        <v>MMF Unpaid Int Due to 3/31</v>
      </c>
      <c r="B58" s="7"/>
      <c r="C58" s="7" t="s">
        <v>100</v>
      </c>
      <c r="D58" s="89">
        <v>128.97</v>
      </c>
      <c r="E58" s="90">
        <v>128.97</v>
      </c>
      <c r="F58" s="85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35">
      <c r="A59" s="13" t="str">
        <f>"MMF Unpaid Int Due to "&amp;MONTH($B$3)&amp;"/"&amp;DAY($B$3)</f>
        <v>MMF Unpaid Int Due to 3/31</v>
      </c>
      <c r="B59" s="13"/>
      <c r="C59" s="13" t="s">
        <v>101</v>
      </c>
      <c r="D59" s="91">
        <v>0</v>
      </c>
      <c r="E59" s="92">
        <v>0</v>
      </c>
      <c r="F59" s="85"/>
      <c r="G59" s="23"/>
      <c r="H59" s="13"/>
      <c r="I59" s="7"/>
      <c r="J59" s="7"/>
      <c r="K59" s="7"/>
      <c r="L59" s="93"/>
      <c r="M59" s="7"/>
      <c r="N59" s="7"/>
      <c r="O59" s="7"/>
      <c r="P59" s="7"/>
      <c r="Q59" s="7"/>
      <c r="R59" s="7"/>
      <c r="S59" s="25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35">
      <c r="A60" s="9" t="s">
        <v>102</v>
      </c>
      <c r="B60" s="9"/>
      <c r="C60" s="9"/>
      <c r="D60" s="9"/>
      <c r="E60" s="94">
        <f>SUM(E10:E59)</f>
        <v>190567295.85999992</v>
      </c>
      <c r="F60" s="94"/>
      <c r="G60" s="95"/>
      <c r="H60" s="9"/>
      <c r="I60" s="9"/>
      <c r="J60" s="9"/>
      <c r="K60" s="9"/>
      <c r="L60" s="94"/>
      <c r="M60" s="9"/>
      <c r="N60" s="9"/>
      <c r="O60" s="7"/>
      <c r="P60" s="7"/>
      <c r="Q60" s="7"/>
      <c r="R60" s="7"/>
      <c r="S60" s="25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35">
      <c r="A61" s="9"/>
      <c r="B61" s="9"/>
      <c r="C61" s="9"/>
      <c r="D61" s="9"/>
      <c r="E61" s="94"/>
      <c r="F61" s="94"/>
      <c r="G61" s="95"/>
      <c r="H61" s="9"/>
      <c r="I61" s="9"/>
      <c r="J61" s="9"/>
      <c r="K61" s="9"/>
      <c r="L61" s="94"/>
      <c r="M61" s="9"/>
      <c r="N61" s="9"/>
      <c r="O61" s="7"/>
      <c r="P61" s="7"/>
      <c r="Q61" s="7"/>
      <c r="R61" s="7"/>
      <c r="S61" s="25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35">
      <c r="A62" s="9"/>
      <c r="B62" s="153" t="s">
        <v>103</v>
      </c>
      <c r="C62" s="154"/>
      <c r="D62" s="154"/>
      <c r="E62" s="155"/>
      <c r="F62" s="94"/>
      <c r="G62" s="95"/>
      <c r="H62" s="9"/>
      <c r="I62" s="9"/>
      <c r="J62" s="9"/>
      <c r="K62" s="9"/>
      <c r="L62" s="94"/>
      <c r="M62" s="9"/>
      <c r="N62" s="9"/>
      <c r="O62" s="7"/>
      <c r="P62" s="7"/>
      <c r="Q62" s="7"/>
      <c r="R62" s="7"/>
      <c r="S62" s="25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35">
      <c r="A63" s="15" t="s">
        <v>1</v>
      </c>
      <c r="B63" s="15" t="s">
        <v>2</v>
      </c>
      <c r="C63" s="15" t="s">
        <v>3</v>
      </c>
      <c r="D63" s="15" t="s">
        <v>12</v>
      </c>
      <c r="E63" s="15" t="s">
        <v>104</v>
      </c>
      <c r="F63" s="41"/>
      <c r="G63" s="23"/>
      <c r="H63" s="41"/>
      <c r="I63" s="41"/>
      <c r="J63" s="41"/>
      <c r="K63" s="41"/>
      <c r="L63" s="41"/>
      <c r="M63" s="7"/>
      <c r="N63" s="7"/>
      <c r="O63" s="7"/>
      <c r="P63" s="7"/>
      <c r="Q63" s="7"/>
      <c r="R63" s="7"/>
      <c r="S63" s="25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35">
      <c r="A64" s="7" t="s">
        <v>105</v>
      </c>
      <c r="B64" s="41"/>
      <c r="C64" s="10">
        <f>$B$3</f>
        <v>44651</v>
      </c>
      <c r="D64" s="83">
        <v>0</v>
      </c>
      <c r="E64" s="83">
        <v>0</v>
      </c>
      <c r="F64" s="41"/>
      <c r="G64" s="23"/>
      <c r="H64" s="39"/>
      <c r="I64" s="41"/>
      <c r="J64" s="41"/>
      <c r="K64" s="41"/>
      <c r="L64" s="41"/>
      <c r="M64" s="7"/>
      <c r="N64" s="7"/>
      <c r="O64" s="7"/>
      <c r="P64" s="7"/>
      <c r="Q64" s="7"/>
      <c r="R64" s="7"/>
      <c r="S64" s="25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x14ac:dyDescent="0.35">
      <c r="A65" s="7" t="s">
        <v>106</v>
      </c>
      <c r="B65" s="41"/>
      <c r="C65" s="10">
        <f>$B$3</f>
        <v>44651</v>
      </c>
      <c r="D65" s="83">
        <v>25710.93</v>
      </c>
      <c r="E65" s="83">
        <v>25710.93</v>
      </c>
      <c r="F65" s="41"/>
      <c r="G65" s="23"/>
      <c r="H65" s="39"/>
      <c r="I65" s="41"/>
      <c r="J65" s="41"/>
      <c r="K65" s="41"/>
      <c r="L65" s="41"/>
      <c r="M65" s="7"/>
      <c r="N65" s="7"/>
      <c r="O65" s="7"/>
      <c r="P65" s="7"/>
      <c r="Q65" s="7"/>
      <c r="R65" s="7"/>
      <c r="S65" s="25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x14ac:dyDescent="0.35">
      <c r="A66" s="7" t="s">
        <v>107</v>
      </c>
      <c r="B66" s="41"/>
      <c r="C66" s="10">
        <f>$B$3</f>
        <v>44651</v>
      </c>
      <c r="D66" s="83">
        <v>562350</v>
      </c>
      <c r="E66" s="83">
        <v>562350</v>
      </c>
      <c r="F66" s="41"/>
      <c r="G66" s="23"/>
      <c r="H66" s="39"/>
      <c r="I66" s="41"/>
      <c r="J66" s="41"/>
      <c r="K66" s="41"/>
      <c r="L66" s="41"/>
      <c r="M66" s="7"/>
      <c r="N66" s="7"/>
      <c r="O66" s="7"/>
      <c r="P66" s="7"/>
      <c r="Q66" s="7"/>
      <c r="R66" s="7"/>
      <c r="S66" s="25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x14ac:dyDescent="0.35">
      <c r="A67" s="7" t="s">
        <v>108</v>
      </c>
      <c r="B67" s="41"/>
      <c r="C67" s="10">
        <f>$B$3</f>
        <v>44651</v>
      </c>
      <c r="D67" s="83">
        <v>1959574.3377000007</v>
      </c>
      <c r="E67" s="83">
        <v>1959574.3377000007</v>
      </c>
      <c r="F67" s="41"/>
      <c r="G67" s="23"/>
      <c r="H67" s="39"/>
      <c r="I67" s="41"/>
      <c r="J67" s="41"/>
      <c r="K67" s="41"/>
      <c r="L67" s="41"/>
      <c r="M67" s="7"/>
      <c r="N67" s="7"/>
      <c r="O67" s="7"/>
      <c r="P67" s="7"/>
      <c r="Q67" s="7"/>
      <c r="R67" s="7"/>
      <c r="S67" s="25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x14ac:dyDescent="0.35">
      <c r="A68" s="9" t="s">
        <v>13</v>
      </c>
      <c r="B68" s="9"/>
      <c r="C68" s="9"/>
      <c r="D68" s="9"/>
      <c r="E68" s="94">
        <f>SUM(E64:E67)</f>
        <v>2547635.2677000007</v>
      </c>
      <c r="F68" s="85"/>
      <c r="G68" s="23"/>
      <c r="H68" s="7"/>
      <c r="I68" s="7"/>
      <c r="J68" s="7"/>
      <c r="K68" s="7"/>
      <c r="L68" s="96"/>
      <c r="M68" s="7"/>
      <c r="N68" s="7"/>
      <c r="O68" s="7"/>
      <c r="P68" s="7"/>
      <c r="Q68" s="7"/>
      <c r="R68" s="7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thickBot="1" x14ac:dyDescent="0.4">
      <c r="A69" s="9"/>
      <c r="B69" s="9"/>
      <c r="C69" s="9"/>
      <c r="D69" s="9"/>
      <c r="E69" s="94"/>
      <c r="F69" s="85"/>
      <c r="G69" s="23"/>
      <c r="H69" s="7"/>
      <c r="I69" s="7"/>
      <c r="J69" s="7"/>
      <c r="K69" s="7"/>
      <c r="L69" s="96"/>
      <c r="M69" s="7"/>
      <c r="N69" s="7"/>
      <c r="O69" s="7"/>
      <c r="P69" s="7"/>
      <c r="Q69" s="7"/>
      <c r="R69" s="7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thickBot="1" x14ac:dyDescent="0.4">
      <c r="A70" s="9" t="s">
        <v>109</v>
      </c>
      <c r="B70" s="9"/>
      <c r="C70" s="9"/>
      <c r="D70" s="9"/>
      <c r="E70" s="97">
        <f>E60+E68</f>
        <v>193114931.12769991</v>
      </c>
      <c r="F70" s="85"/>
      <c r="G70" s="23"/>
      <c r="H70" s="9"/>
      <c r="I70" s="9"/>
      <c r="J70" s="9"/>
      <c r="K70" s="9"/>
      <c r="L70" s="97"/>
      <c r="M70" s="7"/>
      <c r="N70" s="7"/>
      <c r="O70" s="7"/>
      <c r="P70" s="7"/>
      <c r="Q70" s="7"/>
      <c r="R70" s="7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thickBot="1" x14ac:dyDescent="0.4">
      <c r="A71" s="26"/>
      <c r="B71" s="26"/>
      <c r="C71" s="26"/>
      <c r="D71" s="26"/>
      <c r="E71" s="98"/>
      <c r="F71" s="99"/>
      <c r="G71" s="29"/>
      <c r="H71" s="30"/>
      <c r="I71" s="30"/>
      <c r="J71" s="30"/>
      <c r="K71" s="30"/>
      <c r="L71" s="100"/>
      <c r="M71" s="30"/>
      <c r="N71" s="30"/>
      <c r="O71" s="30"/>
      <c r="P71" s="30"/>
      <c r="Q71" s="30"/>
      <c r="R71" s="30"/>
      <c r="S71" s="30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thickTop="1" x14ac:dyDescent="0.35">
      <c r="A72" s="9"/>
      <c r="B72" s="9"/>
      <c r="C72" s="9"/>
      <c r="D72" s="9"/>
      <c r="E72" s="101"/>
      <c r="F72" s="85"/>
      <c r="G72" s="23"/>
      <c r="H72" s="7"/>
      <c r="I72" s="7"/>
      <c r="J72" s="7"/>
      <c r="K72" s="7"/>
      <c r="L72" s="96"/>
      <c r="M72" s="7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35">
      <c r="A73" s="16" t="s">
        <v>6</v>
      </c>
      <c r="B73" s="9"/>
      <c r="C73" s="9"/>
      <c r="D73" s="9"/>
      <c r="E73" s="101"/>
      <c r="F73" s="85"/>
      <c r="G73" s="23"/>
      <c r="H73" s="1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35">
      <c r="A74" s="9"/>
      <c r="B74" s="9"/>
      <c r="C74" s="9"/>
      <c r="D74" s="9"/>
      <c r="E74" s="101"/>
      <c r="F74" s="85"/>
      <c r="G74" s="23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35">
      <c r="A75" s="15" t="str">
        <f>"Accruals since "&amp;MONTH(B5)&amp;"/"&amp;DAY(B5)</f>
        <v>Accruals since 3/31</v>
      </c>
      <c r="B75" s="13" t="s">
        <v>110</v>
      </c>
      <c r="C75" s="15"/>
      <c r="D75" s="15"/>
      <c r="E75" s="15" t="s">
        <v>12</v>
      </c>
      <c r="F75" s="85"/>
      <c r="G75" s="2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35">
      <c r="A76" s="7" t="s">
        <v>11</v>
      </c>
      <c r="B76" s="102">
        <v>1843.74</v>
      </c>
      <c r="C76" s="9"/>
      <c r="D76" s="9"/>
      <c r="E76" s="85">
        <f>+B76*($B$3-$B$5)</f>
        <v>0</v>
      </c>
      <c r="F76" s="85"/>
      <c r="G76" s="23"/>
      <c r="H76" s="7"/>
      <c r="I76" s="7"/>
      <c r="J76" s="41"/>
      <c r="K76" s="7"/>
      <c r="L76" s="103"/>
      <c r="M76" s="7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35">
      <c r="A77" s="7" t="s">
        <v>36</v>
      </c>
      <c r="B77" s="102">
        <v>0</v>
      </c>
      <c r="C77" s="9"/>
      <c r="D77" s="9"/>
      <c r="E77" s="85">
        <f t="shared" ref="E77:E82" si="0">+B77*($B$3-$B$5)</f>
        <v>0</v>
      </c>
      <c r="F77" s="85"/>
      <c r="G77" s="23"/>
      <c r="H77" s="7"/>
      <c r="I77" s="7"/>
      <c r="J77" s="41"/>
      <c r="K77" s="7"/>
      <c r="L77" s="103"/>
      <c r="M77" s="7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35">
      <c r="A78" s="7" t="s">
        <v>7</v>
      </c>
      <c r="B78" s="104">
        <v>142.88</v>
      </c>
      <c r="C78" s="9"/>
      <c r="D78" s="9"/>
      <c r="E78" s="85">
        <f t="shared" si="0"/>
        <v>0</v>
      </c>
      <c r="F78" s="85"/>
      <c r="G78" s="23"/>
      <c r="H78" s="7"/>
      <c r="I78" s="96"/>
      <c r="J78" s="39"/>
      <c r="K78" s="103"/>
      <c r="L78" s="105"/>
      <c r="M78" s="106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35">
      <c r="A79" s="7" t="s">
        <v>9</v>
      </c>
      <c r="B79" s="104">
        <v>46.13</v>
      </c>
      <c r="C79" s="9"/>
      <c r="D79" s="9"/>
      <c r="E79" s="85">
        <f t="shared" si="0"/>
        <v>0</v>
      </c>
      <c r="F79" s="85"/>
      <c r="G79" s="23"/>
      <c r="H79" s="7"/>
      <c r="I79" s="96"/>
      <c r="J79" s="39"/>
      <c r="K79" s="103"/>
      <c r="L79" s="103"/>
      <c r="M79" s="107"/>
      <c r="N79" s="7"/>
      <c r="O79" s="7"/>
      <c r="P79" s="7"/>
      <c r="Q79" s="7"/>
      <c r="R79" s="7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35">
      <c r="A80" s="7" t="s">
        <v>8</v>
      </c>
      <c r="B80" s="104">
        <v>30.01</v>
      </c>
      <c r="C80" s="9"/>
      <c r="D80" s="9"/>
      <c r="E80" s="85">
        <f t="shared" si="0"/>
        <v>0</v>
      </c>
      <c r="F80" s="85"/>
      <c r="G80" s="23"/>
      <c r="H80" s="7"/>
      <c r="I80" s="96"/>
      <c r="J80" s="39"/>
      <c r="K80" s="103"/>
      <c r="L80" s="103"/>
      <c r="M80" s="107"/>
      <c r="N80" s="7"/>
      <c r="O80" s="7"/>
      <c r="P80" s="7"/>
      <c r="Q80" s="7"/>
      <c r="R80" s="7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35">
      <c r="A81" s="7" t="s">
        <v>10</v>
      </c>
      <c r="B81" s="104">
        <v>1.79</v>
      </c>
      <c r="C81" s="9"/>
      <c r="D81" s="9"/>
      <c r="E81" s="85">
        <f t="shared" si="0"/>
        <v>0</v>
      </c>
      <c r="F81" s="85"/>
      <c r="G81" s="23"/>
      <c r="H81" s="7"/>
      <c r="I81" s="96"/>
      <c r="J81" s="39"/>
      <c r="K81" s="103"/>
      <c r="L81" s="103"/>
      <c r="M81" s="108"/>
      <c r="N81" s="7"/>
      <c r="O81" s="7"/>
      <c r="P81" s="7"/>
      <c r="Q81" s="7"/>
      <c r="R81" s="7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35">
      <c r="A82" s="7" t="s">
        <v>42</v>
      </c>
      <c r="B82" s="104">
        <v>2.0099999999999998</v>
      </c>
      <c r="C82" s="9"/>
      <c r="D82" s="9"/>
      <c r="E82" s="85">
        <f t="shared" si="0"/>
        <v>0</v>
      </c>
      <c r="F82" s="85"/>
      <c r="G82" s="23"/>
      <c r="H82" s="7"/>
      <c r="I82" s="96"/>
      <c r="J82" s="39"/>
      <c r="K82" s="103"/>
      <c r="L82" s="103"/>
      <c r="M82" s="108"/>
      <c r="N82" s="7"/>
      <c r="O82" s="7"/>
      <c r="P82" s="7"/>
      <c r="Q82" s="7"/>
      <c r="R82" s="7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35">
      <c r="A83" s="109" t="str">
        <f>"TOTAL Liabilities Accrued since "&amp;MONTH(B5)&amp;"/"&amp;DAY(B5)</f>
        <v>TOTAL Liabilities Accrued since 3/31</v>
      </c>
      <c r="B83" s="110"/>
      <c r="C83" s="110"/>
      <c r="D83" s="110"/>
      <c r="E83" s="111">
        <f>SUM(E76:E82)</f>
        <v>0</v>
      </c>
      <c r="F83" s="85"/>
      <c r="G83" s="23"/>
      <c r="H83" s="7"/>
      <c r="I83" s="7"/>
      <c r="J83" s="39"/>
      <c r="K83" s="7"/>
      <c r="L83" s="103"/>
      <c r="M83" s="106"/>
      <c r="N83" s="7"/>
      <c r="O83" s="7"/>
      <c r="P83" s="7"/>
      <c r="Q83" s="7"/>
      <c r="R83" s="41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35">
      <c r="A84" s="7"/>
      <c r="B84" s="7"/>
      <c r="C84" s="7"/>
      <c r="D84" s="7"/>
      <c r="E84" s="85"/>
      <c r="F84" s="85"/>
      <c r="G84" s="23"/>
      <c r="H84" s="7"/>
      <c r="I84" s="7"/>
      <c r="J84" s="7"/>
      <c r="K84" s="7"/>
      <c r="L84" s="106"/>
      <c r="M84" s="7"/>
      <c r="N84" s="7"/>
      <c r="O84" s="7"/>
      <c r="P84" s="7"/>
      <c r="Q84" s="7"/>
      <c r="R84" s="41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35">
      <c r="A85" s="112" t="s">
        <v>111</v>
      </c>
      <c r="B85" s="13"/>
      <c r="C85" s="13"/>
      <c r="D85" s="13"/>
      <c r="E85" s="113" t="s">
        <v>112</v>
      </c>
      <c r="F85" s="85"/>
      <c r="G85" s="23"/>
      <c r="H85" s="7"/>
      <c r="I85" s="96"/>
      <c r="J85" s="7"/>
      <c r="K85" s="7"/>
      <c r="L85" s="7"/>
      <c r="M85" s="7"/>
      <c r="N85" s="7"/>
      <c r="O85" s="7"/>
      <c r="P85" s="7"/>
      <c r="Q85" s="7"/>
      <c r="R85" s="41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35">
      <c r="A86" s="7" t="s">
        <v>11</v>
      </c>
      <c r="B86" s="114">
        <v>0</v>
      </c>
      <c r="C86" s="7"/>
      <c r="D86" s="7"/>
      <c r="E86" s="115">
        <v>37401.42</v>
      </c>
      <c r="F86" s="85"/>
      <c r="G86" s="23"/>
      <c r="H86" s="41"/>
      <c r="I86" s="7"/>
      <c r="J86" s="7"/>
      <c r="K86" s="116"/>
      <c r="L86" s="41"/>
      <c r="M86" s="7"/>
      <c r="N86" s="7"/>
      <c r="O86" s="7"/>
      <c r="P86" s="7"/>
      <c r="Q86" s="7"/>
      <c r="R86" s="41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35">
      <c r="A87" s="7" t="s">
        <v>36</v>
      </c>
      <c r="B87" s="114">
        <v>0</v>
      </c>
      <c r="C87" s="7"/>
      <c r="D87" s="7"/>
      <c r="E87" s="115">
        <v>-11690.49</v>
      </c>
      <c r="F87" s="85"/>
      <c r="G87" s="23"/>
      <c r="H87" s="41"/>
      <c r="I87" s="7"/>
      <c r="J87" s="7"/>
      <c r="K87" s="116"/>
      <c r="L87" s="41"/>
      <c r="M87" s="7"/>
      <c r="N87" s="7"/>
      <c r="O87" s="7"/>
      <c r="P87" s="7"/>
      <c r="Q87" s="7"/>
      <c r="R87" s="41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35">
      <c r="A88" s="7" t="s">
        <v>7</v>
      </c>
      <c r="B88" s="117">
        <v>0</v>
      </c>
      <c r="C88" s="7"/>
      <c r="D88" s="7"/>
      <c r="E88" s="115">
        <v>0</v>
      </c>
      <c r="F88" s="85"/>
      <c r="G88" s="23"/>
      <c r="H88" s="118"/>
      <c r="I88" s="96"/>
      <c r="J88" s="7"/>
      <c r="K88" s="116"/>
      <c r="L88" s="41"/>
      <c r="M88" s="7"/>
      <c r="N88" s="7"/>
      <c r="O88" s="7"/>
      <c r="P88" s="7"/>
      <c r="Q88" s="7"/>
      <c r="R88" s="41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35">
      <c r="A89" s="7" t="s">
        <v>9</v>
      </c>
      <c r="B89" s="117">
        <v>0</v>
      </c>
      <c r="C89" s="7"/>
      <c r="D89" s="7"/>
      <c r="E89" s="115">
        <v>0</v>
      </c>
      <c r="F89" s="85"/>
      <c r="G89" s="23"/>
      <c r="H89" s="41"/>
      <c r="I89" s="96"/>
      <c r="J89" s="7"/>
      <c r="K89" s="116"/>
      <c r="L89" s="41"/>
      <c r="M89" s="7"/>
      <c r="N89" s="7"/>
      <c r="O89" s="7"/>
      <c r="P89" s="7"/>
      <c r="Q89" s="7"/>
      <c r="R89" s="41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35">
      <c r="A90" s="7" t="s">
        <v>8</v>
      </c>
      <c r="B90" s="117">
        <v>0</v>
      </c>
      <c r="C90" s="7"/>
      <c r="D90" s="7"/>
      <c r="E90" s="115">
        <v>0</v>
      </c>
      <c r="F90" s="85"/>
      <c r="G90" s="23"/>
      <c r="H90" s="7"/>
      <c r="I90" s="96"/>
      <c r="J90" s="7"/>
      <c r="K90" s="116"/>
      <c r="L90" s="41"/>
      <c r="M90" s="7"/>
      <c r="N90" s="7"/>
      <c r="O90" s="7"/>
      <c r="P90" s="7"/>
      <c r="Q90" s="7"/>
      <c r="R90" s="41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35">
      <c r="A91" s="7" t="s">
        <v>10</v>
      </c>
      <c r="B91" s="117">
        <v>0</v>
      </c>
      <c r="C91" s="7"/>
      <c r="D91" s="7"/>
      <c r="E91" s="115">
        <v>0</v>
      </c>
      <c r="F91" s="85"/>
      <c r="G91" s="23"/>
      <c r="H91" s="41"/>
      <c r="I91" s="96"/>
      <c r="J91" s="7"/>
      <c r="K91" s="116"/>
      <c r="L91" s="7"/>
      <c r="M91" s="7"/>
      <c r="N91" s="7"/>
      <c r="O91" s="7"/>
      <c r="P91" s="7"/>
      <c r="Q91" s="7"/>
      <c r="R91" s="41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35">
      <c r="A92" s="7" t="s">
        <v>42</v>
      </c>
      <c r="B92" s="117">
        <v>0</v>
      </c>
      <c r="C92" s="7"/>
      <c r="D92" s="7"/>
      <c r="E92" s="115">
        <v>0</v>
      </c>
      <c r="F92" s="85"/>
      <c r="G92" s="23"/>
      <c r="H92" s="41"/>
      <c r="I92" s="96"/>
      <c r="J92" s="7"/>
      <c r="K92" s="116"/>
      <c r="L92" s="7"/>
      <c r="M92" s="7"/>
      <c r="N92" s="7"/>
      <c r="O92" s="7"/>
      <c r="P92" s="7"/>
      <c r="Q92" s="7"/>
      <c r="R92" s="41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35">
      <c r="A93" s="109" t="str">
        <f>"TOTAL Liabilities Accrued as of "&amp;MONTH(B5)&amp;"/"&amp;DAY(B5)</f>
        <v>TOTAL Liabilities Accrued as of 3/31</v>
      </c>
      <c r="B93" s="110"/>
      <c r="C93" s="110"/>
      <c r="D93" s="110"/>
      <c r="E93" s="111">
        <f>SUM(E86:E92)</f>
        <v>25710.93</v>
      </c>
      <c r="F93" s="94"/>
      <c r="G93" s="23"/>
      <c r="H93" s="41"/>
      <c r="I93" s="41"/>
      <c r="J93" s="39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35">
      <c r="A94" s="9"/>
      <c r="B94" s="7"/>
      <c r="C94" s="7"/>
      <c r="D94" s="7"/>
      <c r="E94" s="94"/>
      <c r="F94" s="94"/>
      <c r="G94" s="23"/>
      <c r="H94" s="41"/>
      <c r="I94" s="41"/>
      <c r="J94" s="39"/>
      <c r="K94" s="7"/>
      <c r="L94" s="7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x14ac:dyDescent="0.35">
      <c r="A95" s="7" t="s">
        <v>113</v>
      </c>
      <c r="B95" s="7"/>
      <c r="C95" s="7"/>
      <c r="D95" s="7"/>
      <c r="E95" s="119">
        <v>1959574.3377000007</v>
      </c>
      <c r="F95" s="85"/>
      <c r="G95" s="23"/>
      <c r="H95" s="41"/>
      <c r="I95" s="41"/>
      <c r="J95" s="41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x14ac:dyDescent="0.35">
      <c r="A96" s="7" t="s">
        <v>114</v>
      </c>
      <c r="B96" s="7"/>
      <c r="C96" s="7"/>
      <c r="D96" s="7"/>
      <c r="E96" s="120">
        <v>43030.75</v>
      </c>
      <c r="F96" s="85"/>
      <c r="G96" s="23"/>
      <c r="H96" s="41"/>
      <c r="I96" s="41"/>
      <c r="J96" s="41"/>
      <c r="K96" s="7"/>
      <c r="L96" s="7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35">
      <c r="A97" s="41"/>
      <c r="B97" s="7"/>
      <c r="C97" s="7"/>
      <c r="D97" s="7"/>
      <c r="E97" s="85"/>
      <c r="F97" s="85"/>
      <c r="G97" s="23"/>
      <c r="H97" s="41"/>
      <c r="I97" s="41"/>
      <c r="J97" s="41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35">
      <c r="A98" s="9" t="s">
        <v>115</v>
      </c>
      <c r="B98" s="7"/>
      <c r="C98" s="7"/>
      <c r="D98" s="7"/>
      <c r="E98" s="121">
        <f>E83+E93+E95+E96</f>
        <v>2028316.0177000007</v>
      </c>
      <c r="F98" s="85"/>
      <c r="G98" s="23"/>
      <c r="H98" s="9"/>
      <c r="I98" s="7"/>
      <c r="J98" s="7"/>
      <c r="K98" s="7"/>
      <c r="L98" s="94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thickBot="1" x14ac:dyDescent="0.4">
      <c r="A99" s="9"/>
      <c r="B99" s="7"/>
      <c r="C99" s="7"/>
      <c r="D99" s="7"/>
      <c r="E99" s="85"/>
      <c r="F99" s="85"/>
      <c r="G99" s="2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thickBot="1" x14ac:dyDescent="0.4">
      <c r="A100" s="9" t="s">
        <v>116</v>
      </c>
      <c r="B100" s="7"/>
      <c r="C100" s="7"/>
      <c r="D100" s="7"/>
      <c r="E100" s="97">
        <f>E70-E98</f>
        <v>191086615.10999992</v>
      </c>
      <c r="F100" s="101"/>
      <c r="G100" s="23"/>
      <c r="H100" s="9"/>
      <c r="I100" s="7"/>
      <c r="J100" s="7"/>
      <c r="K100" s="7"/>
      <c r="L100" s="9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35">
      <c r="A101" s="9"/>
      <c r="B101" s="7"/>
      <c r="C101" s="7"/>
      <c r="D101" s="7"/>
      <c r="E101" s="85"/>
      <c r="F101" s="85"/>
      <c r="G101" s="2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35">
      <c r="A102" s="7"/>
      <c r="B102" s="7"/>
      <c r="C102" s="7"/>
      <c r="D102" s="25"/>
      <c r="E102" s="85"/>
      <c r="F102" s="85"/>
      <c r="G102" s="23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35">
      <c r="A103" s="7"/>
      <c r="B103" s="7"/>
      <c r="C103" s="7"/>
      <c r="D103" s="7"/>
      <c r="E103" s="85"/>
      <c r="F103" s="85"/>
      <c r="G103" s="2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35">
      <c r="A104" s="7"/>
      <c r="B104" s="7"/>
      <c r="C104" s="7"/>
      <c r="D104" s="7"/>
      <c r="E104" s="122"/>
      <c r="F104" s="8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35">
      <c r="A105" s="7"/>
      <c r="B105" s="7"/>
      <c r="C105" s="7"/>
      <c r="D105" s="7"/>
      <c r="E105" s="85"/>
      <c r="F105" s="8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35">
      <c r="A106" s="7"/>
      <c r="B106" s="7"/>
      <c r="C106" s="7"/>
      <c r="D106" s="7"/>
      <c r="E106" s="85"/>
      <c r="F106" s="8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35">
      <c r="A107" s="7"/>
      <c r="B107" s="7"/>
      <c r="C107" s="7"/>
      <c r="D107" s="41"/>
      <c r="E107" s="39"/>
      <c r="F107" s="85"/>
      <c r="G107" s="7"/>
      <c r="H107" s="94"/>
      <c r="I107" s="7"/>
      <c r="J107" s="7"/>
      <c r="K107" s="7"/>
      <c r="L107" s="96"/>
      <c r="M107" s="123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35">
      <c r="A108" s="7"/>
      <c r="B108" s="25"/>
      <c r="C108" s="7"/>
      <c r="D108" s="7"/>
      <c r="E108" s="85"/>
      <c r="F108" s="85"/>
      <c r="G108" s="7"/>
      <c r="H108" s="94"/>
      <c r="I108" s="7"/>
      <c r="J108" s="7"/>
      <c r="K108" s="7"/>
      <c r="L108" s="96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35">
      <c r="A109" s="7"/>
      <c r="B109" s="25"/>
      <c r="C109" s="7"/>
      <c r="D109" s="7"/>
      <c r="E109" s="85"/>
      <c r="F109" s="8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35">
      <c r="A110" s="7"/>
      <c r="B110" s="25"/>
      <c r="C110" s="7"/>
      <c r="D110" s="7"/>
      <c r="E110" s="85"/>
      <c r="F110" s="8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35">
      <c r="A111" s="7"/>
      <c r="B111" s="25"/>
      <c r="C111" s="7"/>
      <c r="D111" s="7"/>
      <c r="E111" s="85"/>
      <c r="F111" s="8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35">
      <c r="A112" s="124"/>
      <c r="B112" s="25"/>
      <c r="C112" s="7"/>
      <c r="D112" s="7"/>
      <c r="E112" s="85"/>
      <c r="F112" s="8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35">
      <c r="A113" s="7"/>
      <c r="B113" s="25"/>
      <c r="C113" s="7"/>
      <c r="D113" s="7"/>
      <c r="E113" s="85"/>
      <c r="F113" s="8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35">
      <c r="A114" s="7"/>
      <c r="B114" s="25"/>
      <c r="C114" s="7"/>
      <c r="D114" s="7"/>
      <c r="E114" s="85"/>
      <c r="F114" s="8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35">
      <c r="A115" s="7"/>
      <c r="B115" s="25"/>
      <c r="C115" s="7"/>
      <c r="D115" s="7"/>
      <c r="E115" s="85"/>
      <c r="F115" s="8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35">
      <c r="A116" s="7"/>
      <c r="B116" s="25"/>
      <c r="C116" s="7"/>
      <c r="D116" s="7"/>
      <c r="E116" s="85"/>
      <c r="F116" s="8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35">
      <c r="A117" s="7"/>
      <c r="B117" s="25"/>
      <c r="C117" s="7"/>
      <c r="D117" s="7"/>
      <c r="E117" s="85"/>
      <c r="F117" s="8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35">
      <c r="A118" s="7"/>
      <c r="B118" s="25"/>
      <c r="C118" s="7"/>
      <c r="D118" s="7"/>
      <c r="E118" s="85"/>
      <c r="F118" s="8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35">
      <c r="A119" s="7"/>
      <c r="B119" s="25"/>
      <c r="C119" s="7"/>
      <c r="D119" s="7"/>
      <c r="E119" s="85"/>
      <c r="F119" s="8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35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35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35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35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35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35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35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35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35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35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35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35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35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35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35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35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35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35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35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41"/>
      <c r="N152" s="7"/>
      <c r="O152" s="7"/>
      <c r="P152" s="7"/>
      <c r="Q152" s="7"/>
      <c r="R152" s="7"/>
      <c r="S152" s="7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3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3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3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3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3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3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3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3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3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3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3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3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3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3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3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3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3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3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3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3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3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3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3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3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3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3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3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3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3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3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3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3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3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3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3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3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3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3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3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3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3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3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3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3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3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3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3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3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3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3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3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3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3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3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3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3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3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3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3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3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3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3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3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3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3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3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3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3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3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3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3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3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3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3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3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3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3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3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3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3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3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3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3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3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3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3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3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3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3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3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3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3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3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3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3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3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3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3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3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3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3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3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3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3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3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3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3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3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3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3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3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3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3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3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3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3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3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3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3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3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3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3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3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3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3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3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3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3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3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3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3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3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3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3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3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3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3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3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3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3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3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3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3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3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3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3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3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3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3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3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3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3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3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3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3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3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3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3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3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3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3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3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3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3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3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3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3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3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3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3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3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3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3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3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3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3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3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3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3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3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3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3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3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3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3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3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3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3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3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3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3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3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3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3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3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3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3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3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3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3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3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3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3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3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3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3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3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3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3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3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3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3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3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3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3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3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3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3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3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3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3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3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3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3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3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3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3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3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3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3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3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3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3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3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3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3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3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3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3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62:E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1F63-0737-4D8D-938B-CCE5603CC0D0}">
  <dimension ref="A1:BE503"/>
  <sheetViews>
    <sheetView showGridLines="0" zoomScale="80" zoomScaleNormal="80" workbookViewId="0">
      <selection activeCell="M19" sqref="M19"/>
    </sheetView>
  </sheetViews>
  <sheetFormatPr defaultColWidth="9.15234375" defaultRowHeight="15" customHeight="1" x14ac:dyDescent="0.35"/>
  <cols>
    <col min="1" max="1" width="19.15234375" style="61" customWidth="1"/>
    <col min="2" max="2" width="14.69140625" style="61" customWidth="1"/>
    <col min="3" max="3" width="12.53515625" style="61" customWidth="1"/>
    <col min="4" max="4" width="21.53515625" style="61" customWidth="1"/>
    <col min="5" max="5" width="18.84375" style="61" bestFit="1" customWidth="1"/>
    <col min="6" max="7" width="3.69140625" style="61" customWidth="1"/>
    <col min="8" max="8" width="16.53515625" style="61" bestFit="1" customWidth="1"/>
    <col min="9" max="9" width="11.69140625" style="61" customWidth="1"/>
    <col min="10" max="10" width="11.84375" style="61" customWidth="1"/>
    <col min="11" max="11" width="15.15234375" style="61" bestFit="1" customWidth="1"/>
    <col min="12" max="12" width="16.3046875" style="61" bestFit="1" customWidth="1"/>
    <col min="13" max="13" width="17.69140625" style="61" bestFit="1" customWidth="1"/>
    <col min="14" max="14" width="3" style="61" customWidth="1"/>
    <col min="15" max="15" width="13.3046875" style="61" customWidth="1"/>
    <col min="16" max="16" width="10" style="61" customWidth="1"/>
    <col min="17" max="17" width="7" style="61" bestFit="1" customWidth="1"/>
    <col min="18" max="18" width="14.84375" style="61" bestFit="1" customWidth="1"/>
    <col min="19" max="19" width="13.15234375" style="61" bestFit="1" customWidth="1"/>
    <col min="20" max="20" width="14.15234375" style="61" bestFit="1" customWidth="1"/>
    <col min="21" max="21" width="8.53515625" style="61" bestFit="1" customWidth="1"/>
    <col min="22" max="22" width="12.15234375" style="61" customWidth="1"/>
    <col min="23" max="23" width="15.84375" style="61" bestFit="1" customWidth="1"/>
    <col min="24" max="24" width="11.84375" style="61" bestFit="1" customWidth="1"/>
    <col min="25" max="16384" width="9.15234375" style="61"/>
  </cols>
  <sheetData>
    <row r="1" spans="1:57" ht="49.5" customHeight="1" thickBot="1" x14ac:dyDescent="0.4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</row>
    <row r="2" spans="1:57" s="59" customFormat="1" ht="24" thickTop="1" thickBot="1" x14ac:dyDescent="0.65">
      <c r="A2" s="3" t="s">
        <v>16</v>
      </c>
      <c r="B2" s="4"/>
      <c r="C2" s="4"/>
      <c r="D2" s="3" t="s">
        <v>118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</row>
    <row r="3" spans="1:57" s="59" customFormat="1" ht="15" customHeight="1" thickTop="1" x14ac:dyDescent="0.35">
      <c r="A3" s="7" t="s">
        <v>14</v>
      </c>
      <c r="B3" s="8">
        <v>44651</v>
      </c>
      <c r="C3" s="5"/>
      <c r="D3" s="6"/>
      <c r="E3" s="5"/>
      <c r="F3" s="5"/>
      <c r="G3" s="5"/>
      <c r="H3" s="70">
        <v>71716410.897468328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</row>
    <row r="4" spans="1:57" s="59" customFormat="1" ht="15" customHeight="1" thickBot="1" x14ac:dyDescent="0.4">
      <c r="A4" s="7" t="s">
        <v>46</v>
      </c>
      <c r="B4" s="8">
        <v>44630</v>
      </c>
      <c r="C4" s="5"/>
      <c r="D4" s="5"/>
      <c r="E4" s="5"/>
      <c r="F4" s="5"/>
      <c r="G4" s="5"/>
      <c r="H4" s="74">
        <f>+E100</f>
        <v>71742348.560000032</v>
      </c>
      <c r="I4" s="75" t="s">
        <v>47</v>
      </c>
      <c r="J4" s="5"/>
      <c r="K4" s="76" t="s">
        <v>48</v>
      </c>
      <c r="L4" s="77">
        <v>1</v>
      </c>
      <c r="M4" s="5"/>
      <c r="N4" s="78"/>
      <c r="O4" s="5"/>
      <c r="P4" s="5"/>
      <c r="Q4" s="5"/>
      <c r="R4" s="5"/>
      <c r="S4" s="5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59" customFormat="1" ht="15" customHeight="1" thickBot="1" x14ac:dyDescent="0.4">
      <c r="A5" s="7" t="s">
        <v>49</v>
      </c>
      <c r="B5" s="8">
        <v>44651</v>
      </c>
      <c r="C5" s="5"/>
      <c r="D5" s="5"/>
      <c r="E5" s="5"/>
      <c r="F5" s="5"/>
      <c r="G5" s="5"/>
      <c r="H5" s="79">
        <f>(H4*L4/H3-1)*L3/(B3-B4)</f>
        <v>6.2000543228002414E-3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 s="64"/>
      <c r="U5" s="64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</row>
    <row r="6" spans="1:57" s="59" customFormat="1" ht="15" customHeight="1" x14ac:dyDescent="0.35">
      <c r="A6" s="7" t="s">
        <v>51</v>
      </c>
      <c r="B6" s="8">
        <v>44665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 s="64"/>
      <c r="U6" s="64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</row>
    <row r="7" spans="1:57" s="59" customFormat="1" ht="15" customHeight="1" x14ac:dyDescent="0.35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</row>
    <row r="8" spans="1:57" s="59" customFormat="1" ht="15" customHeight="1" x14ac:dyDescent="0.35">
      <c r="A8" s="41"/>
      <c r="B8" s="153" t="s">
        <v>5</v>
      </c>
      <c r="C8" s="154"/>
      <c r="D8" s="154"/>
      <c r="E8" s="155"/>
      <c r="F8" s="7"/>
      <c r="G8" s="23"/>
      <c r="H8" s="41"/>
      <c r="I8" s="153"/>
      <c r="J8" s="154"/>
      <c r="K8" s="154"/>
      <c r="L8" s="155"/>
      <c r="M8" s="7"/>
      <c r="N8" s="7"/>
      <c r="O8" s="7"/>
      <c r="P8" s="7"/>
      <c r="Q8"/>
      <c r="R8" s="139" t="s">
        <v>304</v>
      </c>
      <c r="S8" s="126"/>
      <c r="T8"/>
      <c r="U8"/>
      <c r="V8"/>
      <c r="W8"/>
      <c r="X8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</row>
    <row r="9" spans="1:57" s="59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27" t="s">
        <v>305</v>
      </c>
      <c r="S9" s="128" t="s">
        <v>316</v>
      </c>
      <c r="T9" s="128" t="s">
        <v>317</v>
      </c>
      <c r="U9" s="128" t="s">
        <v>318</v>
      </c>
      <c r="V9" s="128" t="s">
        <v>319</v>
      </c>
      <c r="W9" s="127" t="s">
        <v>306</v>
      </c>
      <c r="X9" s="129" t="s">
        <v>307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</row>
    <row r="10" spans="1:57" s="59" customFormat="1" ht="15" customHeight="1" x14ac:dyDescent="0.35">
      <c r="A10" s="7" t="s">
        <v>119</v>
      </c>
      <c r="B10" s="10">
        <v>44630</v>
      </c>
      <c r="C10" s="10">
        <v>44665</v>
      </c>
      <c r="D10" s="83">
        <v>2764514.77</v>
      </c>
      <c r="E10" s="84">
        <v>2765832.8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0">
        <f>H4</f>
        <v>71742348.560000032</v>
      </c>
      <c r="S10" s="131">
        <f>SUM(D54,D65)</f>
        <v>1770173.97</v>
      </c>
      <c r="T10" s="131">
        <f>D67</f>
        <v>1459608.9436000001</v>
      </c>
      <c r="U10" s="131">
        <f>D53</f>
        <v>0</v>
      </c>
      <c r="V10" s="131">
        <f>E83+E93</f>
        <v>9457.98</v>
      </c>
      <c r="W10" s="130">
        <v>0</v>
      </c>
      <c r="X10" s="132">
        <f>D66</f>
        <v>337161.17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</row>
    <row r="11" spans="1:57" s="59" customFormat="1" ht="15" customHeight="1" x14ac:dyDescent="0.35">
      <c r="A11" s="7" t="s">
        <v>120</v>
      </c>
      <c r="B11" s="10">
        <v>44630</v>
      </c>
      <c r="C11" s="10">
        <v>44665</v>
      </c>
      <c r="D11" s="83">
        <v>137691.38</v>
      </c>
      <c r="E11" s="84">
        <v>137759.64000000001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 s="63"/>
      <c r="U11" s="63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57" s="59" customFormat="1" ht="15" customHeight="1" x14ac:dyDescent="0.35">
      <c r="A12" s="7" t="s">
        <v>121</v>
      </c>
      <c r="B12" s="10">
        <v>44630</v>
      </c>
      <c r="C12" s="10">
        <v>44665</v>
      </c>
      <c r="D12" s="83">
        <v>4967540.67</v>
      </c>
      <c r="E12" s="84">
        <v>4969207.5599999996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 s="63"/>
      <c r="U12" s="63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57" s="59" customFormat="1" ht="15" customHeight="1" x14ac:dyDescent="0.35">
      <c r="A13" s="7" t="s">
        <v>122</v>
      </c>
      <c r="B13" s="10">
        <v>44630</v>
      </c>
      <c r="C13" s="10">
        <v>44665</v>
      </c>
      <c r="D13" s="83">
        <v>78877.789999999994</v>
      </c>
      <c r="E13" s="84">
        <v>78917.87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 s="63"/>
      <c r="U13" s="63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</row>
    <row r="14" spans="1:57" s="59" customFormat="1" ht="15" customHeight="1" x14ac:dyDescent="0.35">
      <c r="A14" s="7" t="s">
        <v>123</v>
      </c>
      <c r="B14" s="10">
        <v>44630</v>
      </c>
      <c r="C14" s="10">
        <v>44665</v>
      </c>
      <c r="D14" s="83">
        <v>1256459.72</v>
      </c>
      <c r="E14" s="84">
        <v>1256848.69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 s="63"/>
      <c r="U14" s="63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</row>
    <row r="15" spans="1:57" s="59" customFormat="1" ht="15" customHeight="1" x14ac:dyDescent="0.35">
      <c r="A15" s="7" t="s">
        <v>124</v>
      </c>
      <c r="B15" s="10">
        <v>44630</v>
      </c>
      <c r="C15" s="10">
        <v>44665</v>
      </c>
      <c r="D15" s="83">
        <v>789516.45</v>
      </c>
      <c r="E15" s="84">
        <v>790151.2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 s="63"/>
      <c r="U15" s="6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 spans="1:57" s="59" customFormat="1" ht="15" customHeight="1" x14ac:dyDescent="0.35">
      <c r="A16" s="7" t="s">
        <v>125</v>
      </c>
      <c r="B16" s="10">
        <v>44630</v>
      </c>
      <c r="C16" s="10">
        <v>44665</v>
      </c>
      <c r="D16" s="83">
        <v>1029043.34</v>
      </c>
      <c r="E16" s="84">
        <v>1029902.16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 s="63"/>
      <c r="U16" s="63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</row>
    <row r="17" spans="1:39" s="59" customFormat="1" ht="15" customHeight="1" x14ac:dyDescent="0.35">
      <c r="A17" s="7" t="s">
        <v>126</v>
      </c>
      <c r="B17" s="10">
        <v>44630</v>
      </c>
      <c r="C17" s="10">
        <v>44665</v>
      </c>
      <c r="D17" s="83">
        <v>864720.07</v>
      </c>
      <c r="E17" s="84">
        <v>865221.51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 s="63"/>
      <c r="U17" s="63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</row>
    <row r="18" spans="1:39" s="59" customFormat="1" ht="15" customHeight="1" x14ac:dyDescent="0.35">
      <c r="A18" s="7" t="s">
        <v>127</v>
      </c>
      <c r="B18" s="10">
        <v>44630</v>
      </c>
      <c r="C18" s="10">
        <v>44665</v>
      </c>
      <c r="D18" s="83">
        <v>338897.76</v>
      </c>
      <c r="E18" s="84">
        <v>339013.2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 s="63"/>
      <c r="U18" s="63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</row>
    <row r="19" spans="1:39" s="59" customFormat="1" ht="15" customHeight="1" x14ac:dyDescent="0.35">
      <c r="A19" s="7" t="s">
        <v>128</v>
      </c>
      <c r="B19" s="10">
        <v>44630</v>
      </c>
      <c r="C19" s="10">
        <v>44665</v>
      </c>
      <c r="D19" s="83">
        <v>78728.2</v>
      </c>
      <c r="E19" s="84">
        <v>78769.11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 s="63"/>
      <c r="U19" s="63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59" customFormat="1" ht="15" customHeight="1" x14ac:dyDescent="0.35">
      <c r="A20" s="7" t="s">
        <v>129</v>
      </c>
      <c r="B20" s="10">
        <v>44630</v>
      </c>
      <c r="C20" s="10">
        <v>44665</v>
      </c>
      <c r="D20" s="83">
        <v>5084169.8499999996</v>
      </c>
      <c r="E20" s="84">
        <v>5086396.0199999996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 s="63"/>
      <c r="U20" s="63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</row>
    <row r="21" spans="1:39" s="59" customFormat="1" ht="15" customHeight="1" x14ac:dyDescent="0.35">
      <c r="A21" s="7" t="s">
        <v>130</v>
      </c>
      <c r="B21" s="10">
        <v>44630</v>
      </c>
      <c r="C21" s="10">
        <v>44665</v>
      </c>
      <c r="D21" s="83">
        <v>432376.4</v>
      </c>
      <c r="E21" s="84">
        <v>432681.26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 s="63"/>
      <c r="U21" s="63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</row>
    <row r="22" spans="1:39" s="59" customFormat="1" ht="15" customHeight="1" x14ac:dyDescent="0.35">
      <c r="A22" s="7" t="s">
        <v>131</v>
      </c>
      <c r="B22" s="10">
        <v>44630</v>
      </c>
      <c r="C22" s="10">
        <v>44665</v>
      </c>
      <c r="D22" s="83">
        <v>9694323.5700000003</v>
      </c>
      <c r="E22" s="84">
        <v>9698456.0899999999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 s="63"/>
      <c r="U22" s="63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</row>
    <row r="23" spans="1:39" s="59" customFormat="1" ht="15" customHeight="1" x14ac:dyDescent="0.35">
      <c r="A23" s="7" t="s">
        <v>132</v>
      </c>
      <c r="B23" s="10">
        <v>44630</v>
      </c>
      <c r="C23" s="10">
        <v>44665</v>
      </c>
      <c r="D23" s="83">
        <v>38542.559999999998</v>
      </c>
      <c r="E23" s="84">
        <v>38571.129999999997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 s="63"/>
      <c r="U23" s="63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</row>
    <row r="24" spans="1:39" s="59" customFormat="1" ht="15" customHeight="1" x14ac:dyDescent="0.35">
      <c r="A24" s="7" t="s">
        <v>133</v>
      </c>
      <c r="B24" s="10">
        <v>44630</v>
      </c>
      <c r="C24" s="10">
        <v>44665</v>
      </c>
      <c r="D24" s="83">
        <v>59340.65</v>
      </c>
      <c r="E24" s="84">
        <v>59386.38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 s="63"/>
      <c r="U24" s="63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</row>
    <row r="25" spans="1:39" s="59" customFormat="1" ht="15" customHeight="1" x14ac:dyDescent="0.35">
      <c r="A25" s="7" t="s">
        <v>134</v>
      </c>
      <c r="B25" s="10">
        <v>44630</v>
      </c>
      <c r="C25" s="10">
        <v>44665</v>
      </c>
      <c r="D25" s="83">
        <v>43851.64</v>
      </c>
      <c r="E25" s="84">
        <v>43884.15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 s="63"/>
      <c r="U25" s="63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</row>
    <row r="26" spans="1:39" s="59" customFormat="1" ht="15" customHeight="1" x14ac:dyDescent="0.35">
      <c r="A26" s="7" t="s">
        <v>135</v>
      </c>
      <c r="B26" s="10">
        <v>44635</v>
      </c>
      <c r="C26" s="10">
        <v>44665</v>
      </c>
      <c r="D26" s="83">
        <v>42541.599999999999</v>
      </c>
      <c r="E26" s="84">
        <v>42565.82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 s="63"/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</row>
    <row r="27" spans="1:39" s="59" customFormat="1" ht="15" customHeight="1" x14ac:dyDescent="0.35">
      <c r="A27" s="7" t="s">
        <v>136</v>
      </c>
      <c r="B27" s="10">
        <v>44630</v>
      </c>
      <c r="C27" s="10">
        <v>44665</v>
      </c>
      <c r="D27" s="83">
        <v>344980.47</v>
      </c>
      <c r="E27" s="84">
        <v>345243.28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 s="63"/>
      <c r="U27" s="63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1:39" s="59" customFormat="1" ht="15" customHeight="1" x14ac:dyDescent="0.35">
      <c r="A28" s="7" t="s">
        <v>137</v>
      </c>
      <c r="B28" s="10">
        <v>44630</v>
      </c>
      <c r="C28" s="10">
        <v>44665</v>
      </c>
      <c r="D28" s="83">
        <v>138725.62</v>
      </c>
      <c r="E28" s="84">
        <v>138825.18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 s="63"/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1:39" s="59" customFormat="1" ht="15" customHeight="1" x14ac:dyDescent="0.35">
      <c r="A29" s="7" t="s">
        <v>138</v>
      </c>
      <c r="B29" s="10">
        <v>44630</v>
      </c>
      <c r="C29" s="10">
        <v>44665</v>
      </c>
      <c r="D29" s="83">
        <v>93701.85</v>
      </c>
      <c r="E29" s="84">
        <v>93769.51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 s="63"/>
      <c r="U29" s="63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1:39" s="59" customFormat="1" ht="15" customHeight="1" x14ac:dyDescent="0.35">
      <c r="A30" s="7" t="s">
        <v>139</v>
      </c>
      <c r="B30" s="10">
        <v>44630</v>
      </c>
      <c r="C30" s="10">
        <v>44665</v>
      </c>
      <c r="D30" s="83">
        <v>14164330.32</v>
      </c>
      <c r="E30" s="84">
        <v>14170006.439999999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 s="63"/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1:39" s="59" customFormat="1" ht="15" customHeight="1" x14ac:dyDescent="0.35">
      <c r="A31" s="7" t="s">
        <v>140</v>
      </c>
      <c r="B31" s="10">
        <v>44630</v>
      </c>
      <c r="C31" s="10">
        <v>44665</v>
      </c>
      <c r="D31" s="83">
        <v>70825.929999999993</v>
      </c>
      <c r="E31" s="84">
        <v>70884.600000000006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 s="63"/>
      <c r="U31" s="63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1:39" s="59" customFormat="1" ht="15" customHeight="1" x14ac:dyDescent="0.35">
      <c r="A32" s="7" t="s">
        <v>141</v>
      </c>
      <c r="B32" s="10">
        <v>44630</v>
      </c>
      <c r="C32" s="10">
        <v>44665</v>
      </c>
      <c r="D32" s="83">
        <v>2820687.85</v>
      </c>
      <c r="E32" s="84">
        <v>2821819.39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 s="63"/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33" spans="1:39" s="59" customFormat="1" ht="15" customHeight="1" x14ac:dyDescent="0.35">
      <c r="A33" s="7" t="s">
        <v>142</v>
      </c>
      <c r="B33" s="10">
        <v>44630</v>
      </c>
      <c r="C33" s="10">
        <v>44665</v>
      </c>
      <c r="D33" s="83">
        <v>1606652.28</v>
      </c>
      <c r="E33" s="84">
        <v>1607515.59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 s="63"/>
      <c r="U33" s="63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</row>
    <row r="34" spans="1:39" s="59" customFormat="1" ht="15" customHeight="1" x14ac:dyDescent="0.35">
      <c r="A34" s="7" t="s">
        <v>143</v>
      </c>
      <c r="B34" s="10">
        <v>44630</v>
      </c>
      <c r="C34" s="10">
        <v>44665</v>
      </c>
      <c r="D34" s="83">
        <v>6661968.6799999997</v>
      </c>
      <c r="E34" s="84">
        <v>6666538.1299999999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 s="63"/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</row>
    <row r="35" spans="1:39" s="59" customFormat="1" ht="15" customHeight="1" x14ac:dyDescent="0.35">
      <c r="A35" s="7" t="s">
        <v>144</v>
      </c>
      <c r="B35" s="10">
        <v>44630</v>
      </c>
      <c r="C35" s="10">
        <v>44665</v>
      </c>
      <c r="D35" s="83">
        <v>1132902.9099999999</v>
      </c>
      <c r="E35" s="84">
        <v>1133180.3999999999</v>
      </c>
      <c r="F35" s="85"/>
      <c r="G35" s="86"/>
      <c r="H35" s="7"/>
      <c r="I35" s="10"/>
      <c r="J35" s="10"/>
      <c r="K35" s="85"/>
      <c r="L35" s="85"/>
      <c r="M35" s="41"/>
      <c r="N35" s="7"/>
      <c r="O35" s="7"/>
      <c r="P35" s="7"/>
      <c r="Q35"/>
      <c r="R35"/>
      <c r="S35"/>
      <c r="T35" s="63"/>
      <c r="U35" s="63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</row>
    <row r="36" spans="1:39" s="59" customFormat="1" ht="15" customHeight="1" x14ac:dyDescent="0.35">
      <c r="A36" s="7" t="s">
        <v>145</v>
      </c>
      <c r="B36" s="10">
        <v>44630</v>
      </c>
      <c r="C36" s="10">
        <v>44665</v>
      </c>
      <c r="D36" s="83">
        <v>148378.5</v>
      </c>
      <c r="E36" s="84">
        <v>148479.85999999999</v>
      </c>
      <c r="F36" s="85"/>
      <c r="G36" s="86"/>
      <c r="H36" s="7"/>
      <c r="I36" s="10"/>
      <c r="J36" s="10"/>
      <c r="K36" s="85"/>
      <c r="L36" s="85"/>
      <c r="M36" s="41"/>
      <c r="N36" s="7"/>
      <c r="O36" s="7"/>
      <c r="P36" s="7"/>
      <c r="Q36"/>
      <c r="R36"/>
      <c r="S36"/>
      <c r="T36" s="63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s="59" customFormat="1" ht="15" customHeight="1" x14ac:dyDescent="0.35">
      <c r="A37" s="7" t="s">
        <v>146</v>
      </c>
      <c r="B37" s="10">
        <v>44630</v>
      </c>
      <c r="C37" s="10">
        <v>44665</v>
      </c>
      <c r="D37" s="83">
        <v>114901.95</v>
      </c>
      <c r="E37" s="84">
        <v>114991.84</v>
      </c>
      <c r="F37" s="85"/>
      <c r="G37" s="86"/>
      <c r="H37" s="7"/>
      <c r="I37" s="10"/>
      <c r="J37" s="10"/>
      <c r="K37" s="85"/>
      <c r="L37" s="85"/>
      <c r="M37" s="41"/>
      <c r="N37" s="7"/>
      <c r="O37" s="7"/>
      <c r="P37" s="7"/>
      <c r="Q37"/>
      <c r="R37"/>
      <c r="S37"/>
      <c r="T37" s="63"/>
      <c r="U37" s="63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</row>
    <row r="38" spans="1:39" s="59" customFormat="1" ht="15" customHeight="1" x14ac:dyDescent="0.35">
      <c r="A38" s="7" t="s">
        <v>147</v>
      </c>
      <c r="B38" s="10">
        <v>44630</v>
      </c>
      <c r="C38" s="10">
        <v>44665</v>
      </c>
      <c r="D38" s="83">
        <v>1432279.97</v>
      </c>
      <c r="E38" s="84">
        <v>1433255.09</v>
      </c>
      <c r="F38" s="85"/>
      <c r="G38" s="86"/>
      <c r="H38" s="7"/>
      <c r="I38" s="10"/>
      <c r="J38" s="10"/>
      <c r="K38" s="85"/>
      <c r="L38" s="85"/>
      <c r="M38" s="41"/>
      <c r="N38" s="7"/>
      <c r="O38" s="7"/>
      <c r="P38" s="7"/>
      <c r="Q38"/>
      <c r="R38"/>
      <c r="S38"/>
      <c r="T38" s="63"/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</row>
    <row r="39" spans="1:39" s="59" customFormat="1" ht="15" customHeight="1" x14ac:dyDescent="0.35">
      <c r="A39" s="7" t="s">
        <v>148</v>
      </c>
      <c r="B39" s="10">
        <v>44630</v>
      </c>
      <c r="C39" s="10">
        <v>44665</v>
      </c>
      <c r="D39" s="83">
        <v>338280.72</v>
      </c>
      <c r="E39" s="84">
        <v>338553.44</v>
      </c>
      <c r="F39" s="85"/>
      <c r="G39" s="86"/>
      <c r="H39" s="7"/>
      <c r="I39" s="10"/>
      <c r="J39" s="10"/>
      <c r="K39" s="85"/>
      <c r="L39" s="85"/>
      <c r="M39" s="41"/>
      <c r="N39" s="7"/>
      <c r="O39" s="7"/>
      <c r="P39" s="7"/>
      <c r="Q39"/>
      <c r="R39"/>
      <c r="S39"/>
      <c r="T39" s="63"/>
      <c r="U39" s="63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 spans="1:39" s="59" customFormat="1" ht="15" customHeight="1" x14ac:dyDescent="0.35">
      <c r="A40" s="7" t="s">
        <v>149</v>
      </c>
      <c r="B40" s="10">
        <v>44630</v>
      </c>
      <c r="C40" s="10">
        <v>44665</v>
      </c>
      <c r="D40" s="83">
        <v>105974.79</v>
      </c>
      <c r="E40" s="84">
        <v>106030.19</v>
      </c>
      <c r="F40" s="85"/>
      <c r="G40" s="86"/>
      <c r="H40" s="7"/>
      <c r="I40" s="10"/>
      <c r="J40" s="10"/>
      <c r="K40" s="85"/>
      <c r="L40" s="85"/>
      <c r="M40" s="41"/>
      <c r="N40" s="7"/>
      <c r="O40" s="7"/>
      <c r="P40" s="7"/>
      <c r="Q40"/>
      <c r="R40"/>
      <c r="S40"/>
      <c r="T40" s="63"/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</row>
    <row r="41" spans="1:39" s="59" customFormat="1" ht="15" customHeight="1" x14ac:dyDescent="0.35">
      <c r="A41" s="7" t="s">
        <v>150</v>
      </c>
      <c r="B41" s="10">
        <v>44630</v>
      </c>
      <c r="C41" s="10">
        <v>44665</v>
      </c>
      <c r="D41" s="83">
        <v>57917.26</v>
      </c>
      <c r="E41" s="84">
        <v>57960.2</v>
      </c>
      <c r="F41" s="85"/>
      <c r="G41" s="86"/>
      <c r="H41" s="7"/>
      <c r="I41" s="10"/>
      <c r="J41" s="10"/>
      <c r="K41" s="85"/>
      <c r="L41" s="85"/>
      <c r="M41" s="41"/>
      <c r="N41" s="7"/>
      <c r="O41" s="7"/>
      <c r="P41" s="7"/>
      <c r="Q41"/>
      <c r="R41"/>
      <c r="S41"/>
      <c r="T41" s="63"/>
      <c r="U41" s="63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</row>
    <row r="42" spans="1:39" s="59" customFormat="1" ht="15" customHeight="1" x14ac:dyDescent="0.35">
      <c r="A42" s="7" t="s">
        <v>151</v>
      </c>
      <c r="B42" s="10">
        <v>44630</v>
      </c>
      <c r="C42" s="10">
        <v>44665</v>
      </c>
      <c r="D42" s="83">
        <v>2305026.6</v>
      </c>
      <c r="E42" s="84">
        <v>2305938.65</v>
      </c>
      <c r="F42" s="85"/>
      <c r="G42" s="86"/>
      <c r="H42" s="7"/>
      <c r="I42" s="10"/>
      <c r="J42" s="10"/>
      <c r="K42" s="85"/>
      <c r="L42" s="85"/>
      <c r="M42" s="41"/>
      <c r="N42" s="7"/>
      <c r="O42" s="7"/>
      <c r="P42" s="7"/>
      <c r="Q42"/>
      <c r="R42"/>
      <c r="S42"/>
      <c r="T42" s="63"/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</row>
    <row r="43" spans="1:39" s="59" customFormat="1" ht="15" customHeight="1" x14ac:dyDescent="0.35">
      <c r="A43" s="7" t="s">
        <v>152</v>
      </c>
      <c r="B43" s="10">
        <v>44630</v>
      </c>
      <c r="C43" s="10">
        <v>44665</v>
      </c>
      <c r="D43" s="83">
        <v>577310.93999999994</v>
      </c>
      <c r="E43" s="84">
        <v>577654.81999999995</v>
      </c>
      <c r="F43" s="85"/>
      <c r="G43" s="86"/>
      <c r="H43" s="7"/>
      <c r="I43" s="10"/>
      <c r="J43" s="10"/>
      <c r="K43" s="85"/>
      <c r="L43" s="85"/>
      <c r="M43" s="41"/>
      <c r="N43" s="7"/>
      <c r="O43" s="7"/>
      <c r="P43" s="7"/>
      <c r="Q43"/>
      <c r="R43"/>
      <c r="S43"/>
      <c r="T43" s="63"/>
      <c r="U43" s="63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</row>
    <row r="44" spans="1:39" s="59" customFormat="1" ht="15" customHeight="1" x14ac:dyDescent="0.35">
      <c r="A44" s="7" t="s">
        <v>153</v>
      </c>
      <c r="B44" s="10">
        <v>44630</v>
      </c>
      <c r="C44" s="10">
        <v>44665</v>
      </c>
      <c r="D44" s="83">
        <v>917840.1</v>
      </c>
      <c r="E44" s="84">
        <v>918422.2</v>
      </c>
      <c r="F44" s="85"/>
      <c r="G44" s="86"/>
      <c r="H44" s="7"/>
      <c r="I44" s="10"/>
      <c r="J44" s="10"/>
      <c r="K44" s="85"/>
      <c r="L44" s="85"/>
      <c r="M44" s="41"/>
      <c r="N44" s="7"/>
      <c r="O44" s="7"/>
      <c r="P44" s="7"/>
      <c r="Q44"/>
      <c r="R44"/>
      <c r="S44"/>
      <c r="T44" s="63"/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</row>
    <row r="45" spans="1:39" s="59" customFormat="1" ht="15" customHeight="1" x14ac:dyDescent="0.35">
      <c r="A45" s="7" t="s">
        <v>154</v>
      </c>
      <c r="B45" s="10">
        <v>44630</v>
      </c>
      <c r="C45" s="10">
        <v>44665</v>
      </c>
      <c r="D45" s="83">
        <v>172902.18</v>
      </c>
      <c r="E45" s="84">
        <v>173003.13</v>
      </c>
      <c r="F45" s="85"/>
      <c r="G45" s="86"/>
      <c r="H45" s="7"/>
      <c r="I45" s="10"/>
      <c r="J45" s="10"/>
      <c r="K45" s="85"/>
      <c r="L45" s="85"/>
      <c r="M45" s="41"/>
      <c r="N45" s="7"/>
      <c r="O45" s="7"/>
      <c r="P45" s="7"/>
      <c r="Q45"/>
      <c r="R45"/>
      <c r="S45"/>
      <c r="T45" s="63"/>
      <c r="U45" s="63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</row>
    <row r="46" spans="1:39" s="59" customFormat="1" ht="15" customHeight="1" x14ac:dyDescent="0.35">
      <c r="A46" s="7" t="s">
        <v>155</v>
      </c>
      <c r="B46" s="10">
        <v>44630</v>
      </c>
      <c r="C46" s="10">
        <v>44665</v>
      </c>
      <c r="D46" s="83">
        <v>503811.18</v>
      </c>
      <c r="E46" s="84">
        <v>504102.27</v>
      </c>
      <c r="F46" s="85"/>
      <c r="G46" s="86"/>
      <c r="H46" s="7"/>
      <c r="I46" s="10"/>
      <c r="J46" s="10"/>
      <c r="K46" s="85"/>
      <c r="L46" s="85"/>
      <c r="M46" s="41"/>
      <c r="N46" s="7"/>
      <c r="O46" s="7"/>
      <c r="P46" s="7"/>
      <c r="Q46"/>
      <c r="R46"/>
      <c r="S46"/>
      <c r="T46" s="63"/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</row>
    <row r="47" spans="1:39" s="59" customFormat="1" ht="15" customHeight="1" x14ac:dyDescent="0.35">
      <c r="A47" s="7" t="s">
        <v>156</v>
      </c>
      <c r="B47" s="10">
        <v>44650</v>
      </c>
      <c r="C47" s="10">
        <v>44665</v>
      </c>
      <c r="D47" s="83">
        <v>414929.02</v>
      </c>
      <c r="E47" s="84">
        <v>414940.63</v>
      </c>
      <c r="F47" s="85"/>
      <c r="G47" s="86"/>
      <c r="H47" s="7"/>
      <c r="I47" s="10"/>
      <c r="J47" s="10"/>
      <c r="K47" s="85"/>
      <c r="L47" s="85"/>
      <c r="M47" s="41"/>
      <c r="N47" s="7"/>
      <c r="O47" s="7"/>
      <c r="P47" s="7"/>
      <c r="Q47"/>
      <c r="R47"/>
      <c r="S47"/>
      <c r="T47" s="63"/>
      <c r="U47" s="63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</row>
    <row r="48" spans="1:39" s="59" customFormat="1" ht="15" customHeight="1" x14ac:dyDescent="0.35">
      <c r="A48" s="7" t="s">
        <v>157</v>
      </c>
      <c r="B48" s="10">
        <v>44624</v>
      </c>
      <c r="C48" s="10">
        <v>44665</v>
      </c>
      <c r="D48" s="83">
        <v>784044.62</v>
      </c>
      <c r="E48" s="84">
        <v>784679.82</v>
      </c>
      <c r="F48" s="85"/>
      <c r="G48" s="86"/>
      <c r="H48" s="7"/>
      <c r="I48" s="10"/>
      <c r="J48" s="10"/>
      <c r="K48" s="85"/>
      <c r="L48" s="85"/>
      <c r="M48" s="41"/>
      <c r="N48" s="7"/>
      <c r="O48" s="7"/>
      <c r="P48" s="7"/>
      <c r="Q48"/>
      <c r="R48"/>
      <c r="S48"/>
      <c r="T48" s="63"/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</row>
    <row r="49" spans="1:39" s="59" customFormat="1" ht="15" customHeight="1" x14ac:dyDescent="0.35">
      <c r="A49" s="7" t="s">
        <v>158</v>
      </c>
      <c r="B49" s="10">
        <v>44630</v>
      </c>
      <c r="C49" s="10">
        <v>44665</v>
      </c>
      <c r="D49" s="83">
        <v>1744067.87</v>
      </c>
      <c r="E49" s="84">
        <v>1744855.91</v>
      </c>
      <c r="F49" s="85"/>
      <c r="G49" s="86"/>
      <c r="H49" s="7"/>
      <c r="I49" s="10"/>
      <c r="J49" s="10"/>
      <c r="K49" s="85"/>
      <c r="L49" s="85"/>
      <c r="M49" s="41"/>
      <c r="N49" s="7"/>
      <c r="O49" s="7"/>
      <c r="P49" s="7"/>
      <c r="Q49"/>
      <c r="R49"/>
      <c r="S49"/>
      <c r="T49" s="63"/>
      <c r="U49" s="63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</row>
    <row r="50" spans="1:39" s="59" customFormat="1" ht="15" customHeight="1" x14ac:dyDescent="0.35">
      <c r="A50" s="7" t="s">
        <v>159</v>
      </c>
      <c r="B50" s="10">
        <v>44630</v>
      </c>
      <c r="C50" s="10">
        <v>44665</v>
      </c>
      <c r="D50" s="83">
        <v>804291.43</v>
      </c>
      <c r="E50" s="84">
        <v>804654.37</v>
      </c>
      <c r="F50" s="85"/>
      <c r="G50" s="86"/>
      <c r="H50" s="7"/>
      <c r="I50" s="10"/>
      <c r="J50" s="10"/>
      <c r="K50" s="85"/>
      <c r="L50" s="85"/>
      <c r="M50" s="41"/>
      <c r="N50" s="7"/>
      <c r="O50" s="7"/>
      <c r="P50" s="7"/>
      <c r="Q50"/>
      <c r="R50"/>
      <c r="S50"/>
      <c r="T50" s="63"/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s="59" customFormat="1" ht="15" customHeight="1" x14ac:dyDescent="0.35">
      <c r="A51" s="7" t="s">
        <v>160</v>
      </c>
      <c r="B51" s="10">
        <v>44636</v>
      </c>
      <c r="C51" s="87" t="s">
        <v>94</v>
      </c>
      <c r="D51" s="83">
        <v>387149.28</v>
      </c>
      <c r="E51" s="84">
        <v>387272.95</v>
      </c>
      <c r="F51" s="85"/>
      <c r="G51" s="86"/>
      <c r="H51" s="7"/>
      <c r="I51" s="10"/>
      <c r="J51" s="10"/>
      <c r="K51" s="85"/>
      <c r="L51" s="85"/>
      <c r="M51" s="41"/>
      <c r="N51" s="7"/>
      <c r="O51" s="7"/>
      <c r="P51" s="7"/>
      <c r="Q51"/>
      <c r="R51"/>
      <c r="S51"/>
      <c r="T51" s="63"/>
      <c r="U51" s="63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</row>
    <row r="52" spans="1:39" s="59" customFormat="1" ht="15" customHeight="1" x14ac:dyDescent="0.35">
      <c r="A52" s="7" t="s">
        <v>161</v>
      </c>
      <c r="B52" s="10">
        <v>44630</v>
      </c>
      <c r="C52" s="10">
        <v>44665</v>
      </c>
      <c r="D52" s="83">
        <v>4041993.85</v>
      </c>
      <c r="E52" s="84">
        <v>4044733.09</v>
      </c>
      <c r="F52" s="85"/>
      <c r="G52" s="86"/>
      <c r="H52" s="7"/>
      <c r="I52" s="10"/>
      <c r="J52" s="10"/>
      <c r="K52" s="85"/>
      <c r="L52" s="85"/>
      <c r="M52" s="41"/>
      <c r="N52" s="7"/>
      <c r="O52" s="7"/>
      <c r="P52" s="7"/>
      <c r="Q52"/>
      <c r="R52"/>
      <c r="S52"/>
      <c r="T52" s="63"/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39" s="59" customFormat="1" ht="15" customHeight="1" x14ac:dyDescent="0.35">
      <c r="A53" s="7" t="s">
        <v>96</v>
      </c>
      <c r="B53" s="10">
        <v>44651</v>
      </c>
      <c r="C53" s="10">
        <v>44651</v>
      </c>
      <c r="D53" s="83">
        <v>0</v>
      </c>
      <c r="E53" s="84">
        <v>0</v>
      </c>
      <c r="F53" s="85"/>
      <c r="G53" s="8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63"/>
      <c r="U53" s="63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39" s="59" customFormat="1" ht="15" customHeight="1" x14ac:dyDescent="0.35">
      <c r="A54" s="7" t="s">
        <v>97</v>
      </c>
      <c r="B54" s="88">
        <v>44651</v>
      </c>
      <c r="C54" s="10">
        <v>44651</v>
      </c>
      <c r="D54" s="83">
        <v>1760715.99</v>
      </c>
      <c r="E54" s="83">
        <v>1760715.99</v>
      </c>
      <c r="F54" s="85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63"/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</row>
    <row r="55" spans="1:39" s="59" customFormat="1" ht="15" customHeight="1" x14ac:dyDescent="0.35">
      <c r="A55" s="7"/>
      <c r="B55" s="7"/>
      <c r="C55" s="7"/>
      <c r="D55" s="7"/>
      <c r="E55" s="85"/>
      <c r="F55" s="85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63"/>
      <c r="U55" s="63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</row>
    <row r="56" spans="1:39" s="59" customFormat="1" ht="15" customHeight="1" x14ac:dyDescent="0.35">
      <c r="A56" s="7" t="str">
        <f>"MMF Unpaid Int Due to "&amp;MONTH($B$3)&amp;"/"&amp;DAY($B$3)</f>
        <v>MMF Unpaid Int Due to 3/31</v>
      </c>
      <c r="B56" s="7"/>
      <c r="C56" s="7" t="s">
        <v>98</v>
      </c>
      <c r="D56" s="89">
        <v>271.45</v>
      </c>
      <c r="E56" s="90">
        <v>271.45</v>
      </c>
      <c r="F56" s="85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63"/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 spans="1:39" s="59" customFormat="1" ht="15" customHeight="1" x14ac:dyDescent="0.35">
      <c r="A57" s="7" t="str">
        <f>"MMF Unpaid Int Due to "&amp;MONTH($B$3)&amp;"/"&amp;DAY($B$3)</f>
        <v>MMF Unpaid Int Due to 3/31</v>
      </c>
      <c r="B57" s="7"/>
      <c r="C57" s="7" t="s">
        <v>99</v>
      </c>
      <c r="D57" s="89">
        <v>0.48</v>
      </c>
      <c r="E57" s="90">
        <v>0.48</v>
      </c>
      <c r="F57" s="85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</row>
    <row r="58" spans="1:39" s="59" customFormat="1" ht="15" customHeight="1" x14ac:dyDescent="0.35">
      <c r="A58" s="7" t="str">
        <f>"MMF Unpaid Int Due to "&amp;MONTH($B$3)&amp;"/"&amp;DAY($B$3)</f>
        <v>MMF Unpaid Int Due to 3/31</v>
      </c>
      <c r="B58" s="7"/>
      <c r="C58" s="7" t="s">
        <v>100</v>
      </c>
      <c r="D58" s="89">
        <v>101.56</v>
      </c>
      <c r="E58" s="90">
        <v>101.56</v>
      </c>
      <c r="F58" s="85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</row>
    <row r="59" spans="1:39" s="59" customFormat="1" ht="15" customHeight="1" x14ac:dyDescent="0.35">
      <c r="A59" s="13" t="str">
        <f>"MMF Unpaid Int Due to "&amp;MONTH($B$3)&amp;"/"&amp;DAY($B$3)</f>
        <v>MMF Unpaid Int Due to 3/31</v>
      </c>
      <c r="B59" s="13"/>
      <c r="C59" s="13" t="s">
        <v>101</v>
      </c>
      <c r="D59" s="91">
        <v>0</v>
      </c>
      <c r="E59" s="92">
        <v>0</v>
      </c>
      <c r="F59" s="85"/>
      <c r="G59" s="23"/>
      <c r="H59" s="13"/>
      <c r="I59" s="7"/>
      <c r="J59" s="7"/>
      <c r="K59" s="7"/>
      <c r="L59" s="93"/>
      <c r="M59" s="7"/>
      <c r="N59" s="7"/>
      <c r="O59" s="7"/>
      <c r="P59" s="7"/>
      <c r="Q59" s="7"/>
      <c r="R59" s="7"/>
      <c r="S59" s="25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</row>
    <row r="60" spans="1:39" s="59" customFormat="1" ht="15" customHeight="1" x14ac:dyDescent="0.35">
      <c r="A60" s="9" t="s">
        <v>102</v>
      </c>
      <c r="B60" s="9"/>
      <c r="C60" s="9"/>
      <c r="D60" s="9"/>
      <c r="E60" s="94">
        <f>SUM(E10:E59)</f>
        <v>71381965.050000027</v>
      </c>
      <c r="F60" s="94"/>
      <c r="G60" s="95"/>
      <c r="H60" s="9"/>
      <c r="I60" s="9"/>
      <c r="J60" s="9"/>
      <c r="K60" s="9"/>
      <c r="L60" s="94"/>
      <c r="M60" s="9"/>
      <c r="N60" s="9"/>
      <c r="O60" s="7"/>
      <c r="P60" s="7"/>
      <c r="Q60" s="7"/>
      <c r="R60" s="7"/>
      <c r="S60" s="25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</row>
    <row r="61" spans="1:39" s="59" customFormat="1" ht="15" customHeight="1" x14ac:dyDescent="0.35">
      <c r="A61" s="9"/>
      <c r="B61" s="9"/>
      <c r="C61" s="9"/>
      <c r="D61" s="9"/>
      <c r="E61" s="94"/>
      <c r="F61" s="94"/>
      <c r="G61" s="95"/>
      <c r="H61" s="9"/>
      <c r="I61" s="9"/>
      <c r="J61" s="9"/>
      <c r="K61" s="9"/>
      <c r="L61" s="94"/>
      <c r="M61" s="9"/>
      <c r="N61" s="9"/>
      <c r="O61" s="7"/>
      <c r="P61" s="7"/>
      <c r="Q61" s="7"/>
      <c r="R61" s="7"/>
      <c r="S61" s="25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</row>
    <row r="62" spans="1:39" s="59" customFormat="1" ht="15" customHeight="1" x14ac:dyDescent="0.35">
      <c r="A62" s="9"/>
      <c r="B62" s="153" t="s">
        <v>103</v>
      </c>
      <c r="C62" s="154"/>
      <c r="D62" s="154"/>
      <c r="E62" s="155"/>
      <c r="F62" s="94"/>
      <c r="G62" s="95"/>
      <c r="H62" s="9"/>
      <c r="I62" s="9"/>
      <c r="J62" s="9"/>
      <c r="K62" s="9"/>
      <c r="L62" s="94"/>
      <c r="M62" s="9"/>
      <c r="N62" s="9"/>
      <c r="O62" s="7"/>
      <c r="P62" s="7"/>
      <c r="Q62" s="7"/>
      <c r="R62" s="7"/>
      <c r="S62" s="25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</row>
    <row r="63" spans="1:39" s="59" customFormat="1" ht="15" customHeight="1" x14ac:dyDescent="0.35">
      <c r="A63" s="15" t="s">
        <v>1</v>
      </c>
      <c r="B63" s="15" t="s">
        <v>2</v>
      </c>
      <c r="C63" s="15" t="s">
        <v>3</v>
      </c>
      <c r="D63" s="15" t="s">
        <v>12</v>
      </c>
      <c r="E63" s="15" t="s">
        <v>104</v>
      </c>
      <c r="F63" s="41"/>
      <c r="G63" s="23"/>
      <c r="H63" s="41"/>
      <c r="I63" s="41"/>
      <c r="J63" s="41"/>
      <c r="K63" s="41"/>
      <c r="L63" s="41"/>
      <c r="M63" s="7"/>
      <c r="N63" s="7"/>
      <c r="O63" s="7"/>
      <c r="P63" s="7"/>
      <c r="Q63" s="7"/>
      <c r="R63" s="7"/>
      <c r="S63" s="25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</row>
    <row r="64" spans="1:39" s="59" customFormat="1" ht="15" customHeight="1" x14ac:dyDescent="0.35">
      <c r="A64" s="7" t="s">
        <v>105</v>
      </c>
      <c r="B64" s="41"/>
      <c r="C64" s="10">
        <f>$B$3</f>
        <v>44651</v>
      </c>
      <c r="D64" s="83">
        <v>0</v>
      </c>
      <c r="E64" s="83">
        <v>0</v>
      </c>
      <c r="F64" s="41"/>
      <c r="G64" s="23"/>
      <c r="H64" s="39"/>
      <c r="I64" s="41"/>
      <c r="J64" s="41"/>
      <c r="K64" s="41"/>
      <c r="L64" s="41"/>
      <c r="M64" s="7"/>
      <c r="N64" s="7"/>
      <c r="O64" s="7"/>
      <c r="P64" s="7"/>
      <c r="Q64" s="7"/>
      <c r="R64" s="7"/>
      <c r="S64" s="25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</row>
    <row r="65" spans="1:39" s="59" customFormat="1" ht="15" customHeight="1" x14ac:dyDescent="0.35">
      <c r="A65" s="7" t="s">
        <v>106</v>
      </c>
      <c r="B65" s="41"/>
      <c r="C65" s="10">
        <f>$B$3</f>
        <v>44651</v>
      </c>
      <c r="D65" s="83">
        <v>9457.98</v>
      </c>
      <c r="E65" s="83">
        <v>9457.98</v>
      </c>
      <c r="F65" s="41"/>
      <c r="G65" s="23"/>
      <c r="H65" s="39"/>
      <c r="I65" s="41"/>
      <c r="J65" s="41"/>
      <c r="K65" s="41"/>
      <c r="L65" s="41"/>
      <c r="M65" s="7"/>
      <c r="N65" s="7"/>
      <c r="O65" s="7"/>
      <c r="P65" s="7"/>
      <c r="Q65" s="7"/>
      <c r="R65" s="7"/>
      <c r="S65" s="25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 s="59" customFormat="1" ht="15" customHeight="1" x14ac:dyDescent="0.35">
      <c r="A66" s="7" t="s">
        <v>107</v>
      </c>
      <c r="B66" s="41"/>
      <c r="C66" s="10">
        <f>$B$3</f>
        <v>44651</v>
      </c>
      <c r="D66" s="83">
        <v>337161.17</v>
      </c>
      <c r="E66" s="83">
        <v>337161.17</v>
      </c>
      <c r="F66" s="41"/>
      <c r="G66" s="23"/>
      <c r="H66" s="39"/>
      <c r="I66" s="41"/>
      <c r="J66" s="41"/>
      <c r="K66" s="41"/>
      <c r="L66" s="41"/>
      <c r="M66" s="7"/>
      <c r="N66" s="7"/>
      <c r="O66" s="7"/>
      <c r="P66" s="7"/>
      <c r="Q66" s="7"/>
      <c r="R66" s="7"/>
      <c r="S66" s="25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 s="59" customFormat="1" ht="15" customHeight="1" x14ac:dyDescent="0.35">
      <c r="A67" s="7" t="s">
        <v>108</v>
      </c>
      <c r="B67" s="41"/>
      <c r="C67" s="10">
        <f>$B$3</f>
        <v>44651</v>
      </c>
      <c r="D67" s="83">
        <v>1459608.9436000001</v>
      </c>
      <c r="E67" s="83">
        <v>1459608.9436000001</v>
      </c>
      <c r="F67" s="41"/>
      <c r="G67" s="23"/>
      <c r="H67" s="39"/>
      <c r="I67" s="41"/>
      <c r="J67" s="41"/>
      <c r="K67" s="41"/>
      <c r="L67" s="41"/>
      <c r="M67" s="7"/>
      <c r="N67" s="7"/>
      <c r="O67" s="7"/>
      <c r="P67" s="7"/>
      <c r="Q67" s="7"/>
      <c r="R67" s="7"/>
      <c r="S67" s="25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  <row r="68" spans="1:39" s="59" customFormat="1" ht="15" customHeight="1" x14ac:dyDescent="0.35">
      <c r="A68" s="9" t="s">
        <v>13</v>
      </c>
      <c r="B68" s="9"/>
      <c r="C68" s="9"/>
      <c r="D68" s="9"/>
      <c r="E68" s="94">
        <f>SUM(E64:E67)</f>
        <v>1806228.0936</v>
      </c>
      <c r="F68" s="85"/>
      <c r="G68" s="23"/>
      <c r="H68" s="7"/>
      <c r="I68" s="7"/>
      <c r="J68" s="7"/>
      <c r="K68" s="7"/>
      <c r="L68" s="96"/>
      <c r="M68" s="7"/>
      <c r="N68" s="7"/>
      <c r="O68" s="7"/>
      <c r="P68" s="7"/>
      <c r="Q68" s="7"/>
      <c r="R68" s="7"/>
      <c r="S68" s="7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</row>
    <row r="69" spans="1:39" s="59" customFormat="1" ht="15" customHeight="1" thickBot="1" x14ac:dyDescent="0.4">
      <c r="A69" s="9"/>
      <c r="B69" s="9"/>
      <c r="C69" s="9"/>
      <c r="D69" s="9"/>
      <c r="E69" s="94"/>
      <c r="F69" s="85"/>
      <c r="G69" s="23"/>
      <c r="H69" s="7"/>
      <c r="I69" s="7"/>
      <c r="J69" s="7"/>
      <c r="K69" s="7"/>
      <c r="L69" s="96"/>
      <c r="M69" s="7"/>
      <c r="N69" s="7"/>
      <c r="O69" s="7"/>
      <c r="P69" s="7"/>
      <c r="Q69" s="7"/>
      <c r="R69" s="7"/>
      <c r="S69" s="7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</row>
    <row r="70" spans="1:39" s="59" customFormat="1" ht="15" customHeight="1" thickBot="1" x14ac:dyDescent="0.4">
      <c r="A70" s="9" t="s">
        <v>109</v>
      </c>
      <c r="B70" s="9"/>
      <c r="C70" s="9"/>
      <c r="D70" s="9"/>
      <c r="E70" s="97">
        <f>E60+E68</f>
        <v>73188193.143600032</v>
      </c>
      <c r="F70" s="85"/>
      <c r="G70" s="23"/>
      <c r="H70" s="9"/>
      <c r="I70" s="9"/>
      <c r="J70" s="9"/>
      <c r="K70" s="9"/>
      <c r="L70" s="97"/>
      <c r="M70" s="7"/>
      <c r="N70" s="7"/>
      <c r="O70" s="7"/>
      <c r="P70" s="7"/>
      <c r="Q70" s="7"/>
      <c r="R70" s="7"/>
      <c r="S70" s="7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</row>
    <row r="71" spans="1:39" s="59" customFormat="1" ht="15" customHeight="1" thickBot="1" x14ac:dyDescent="0.4">
      <c r="A71" s="26"/>
      <c r="B71" s="26"/>
      <c r="C71" s="26"/>
      <c r="D71" s="26"/>
      <c r="E71" s="98"/>
      <c r="F71" s="99"/>
      <c r="G71" s="29"/>
      <c r="H71" s="30"/>
      <c r="I71" s="30"/>
      <c r="J71" s="30"/>
      <c r="K71" s="30"/>
      <c r="L71" s="100"/>
      <c r="M71" s="30"/>
      <c r="N71" s="30"/>
      <c r="O71" s="30"/>
      <c r="P71" s="30"/>
      <c r="Q71" s="30"/>
      <c r="R71" s="30"/>
      <c r="S71" s="30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</row>
    <row r="72" spans="1:39" s="59" customFormat="1" ht="15" customHeight="1" thickTop="1" x14ac:dyDescent="0.35">
      <c r="A72" s="9"/>
      <c r="B72" s="9"/>
      <c r="C72" s="9"/>
      <c r="D72" s="9"/>
      <c r="E72" s="101"/>
      <c r="F72" s="85"/>
      <c r="G72" s="23"/>
      <c r="H72" s="7"/>
      <c r="I72" s="7"/>
      <c r="J72" s="7"/>
      <c r="K72" s="7"/>
      <c r="L72" s="96"/>
      <c r="M72" s="7"/>
      <c r="N72" s="7"/>
      <c r="O72" s="7"/>
      <c r="P72" s="7"/>
      <c r="Q72" s="7"/>
      <c r="R72" s="7"/>
      <c r="S72" s="7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</row>
    <row r="73" spans="1:39" s="59" customFormat="1" ht="15" customHeight="1" x14ac:dyDescent="0.35">
      <c r="A73" s="16" t="s">
        <v>6</v>
      </c>
      <c r="B73" s="9"/>
      <c r="C73" s="9"/>
      <c r="D73" s="9"/>
      <c r="E73" s="101"/>
      <c r="F73" s="85"/>
      <c r="G73" s="23"/>
      <c r="H73" s="1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</row>
    <row r="74" spans="1:39" s="59" customFormat="1" ht="15" customHeight="1" x14ac:dyDescent="0.35">
      <c r="A74" s="9"/>
      <c r="B74" s="9"/>
      <c r="C74" s="9"/>
      <c r="D74" s="9"/>
      <c r="E74" s="101"/>
      <c r="F74" s="85"/>
      <c r="G74" s="23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</row>
    <row r="75" spans="1:39" s="59" customFormat="1" ht="15" customHeight="1" x14ac:dyDescent="0.35">
      <c r="A75" s="15" t="str">
        <f>"Accruals since "&amp;MONTH(B5)&amp;"/"&amp;DAY(B5)</f>
        <v>Accruals since 3/31</v>
      </c>
      <c r="B75" s="13" t="s">
        <v>110</v>
      </c>
      <c r="C75" s="15"/>
      <c r="D75" s="15"/>
      <c r="E75" s="15" t="s">
        <v>12</v>
      </c>
      <c r="F75" s="85"/>
      <c r="G75" s="2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</row>
    <row r="76" spans="1:39" s="59" customFormat="1" ht="15" customHeight="1" x14ac:dyDescent="0.35">
      <c r="A76" s="7" t="s">
        <v>11</v>
      </c>
      <c r="B76" s="102">
        <v>547.83000000000004</v>
      </c>
      <c r="C76" s="9"/>
      <c r="D76" s="9"/>
      <c r="E76" s="85">
        <f>+B76*($B$3-$B$5)</f>
        <v>0</v>
      </c>
      <c r="F76" s="85"/>
      <c r="G76" s="23"/>
      <c r="H76" s="7"/>
      <c r="I76" s="7"/>
      <c r="J76" s="41"/>
      <c r="K76" s="7"/>
      <c r="L76" s="103"/>
      <c r="M76" s="7"/>
      <c r="N76" s="7"/>
      <c r="O76" s="7"/>
      <c r="P76" s="7"/>
      <c r="Q76" s="7"/>
      <c r="R76" s="7"/>
      <c r="S76" s="7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</row>
    <row r="77" spans="1:39" s="59" customFormat="1" ht="15" customHeight="1" x14ac:dyDescent="0.35">
      <c r="A77" s="7" t="s">
        <v>36</v>
      </c>
      <c r="B77" s="102">
        <v>0</v>
      </c>
      <c r="C77" s="9"/>
      <c r="D77" s="9"/>
      <c r="E77" s="85">
        <f t="shared" ref="E77:E82" si="0">+B77*($B$3-$B$5)</f>
        <v>0</v>
      </c>
      <c r="F77" s="85"/>
      <c r="G77" s="23"/>
      <c r="H77" s="7"/>
      <c r="I77" s="7"/>
      <c r="J77" s="41"/>
      <c r="K77" s="7"/>
      <c r="L77" s="103"/>
      <c r="M77" s="7"/>
      <c r="N77" s="7"/>
      <c r="O77" s="7"/>
      <c r="P77" s="7"/>
      <c r="Q77" s="7"/>
      <c r="R77" s="7"/>
      <c r="S77" s="7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</row>
    <row r="78" spans="1:39" s="59" customFormat="1" ht="15" customHeight="1" x14ac:dyDescent="0.35">
      <c r="A78" s="7" t="s">
        <v>7</v>
      </c>
      <c r="B78" s="104">
        <v>55.54</v>
      </c>
      <c r="C78" s="9"/>
      <c r="D78" s="9"/>
      <c r="E78" s="85">
        <f t="shared" si="0"/>
        <v>0</v>
      </c>
      <c r="F78" s="85"/>
      <c r="G78" s="23"/>
      <c r="H78" s="7"/>
      <c r="I78" s="96"/>
      <c r="J78" s="39"/>
      <c r="K78" s="103"/>
      <c r="L78" s="105"/>
      <c r="M78" s="106"/>
      <c r="N78" s="7"/>
      <c r="O78" s="7"/>
      <c r="P78" s="7"/>
      <c r="Q78" s="7"/>
      <c r="R78" s="7"/>
      <c r="S78" s="7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</row>
    <row r="79" spans="1:39" s="59" customFormat="1" ht="15" customHeight="1" x14ac:dyDescent="0.35">
      <c r="A79" s="7" t="s">
        <v>9</v>
      </c>
      <c r="B79" s="104">
        <v>17.93</v>
      </c>
      <c r="C79" s="9"/>
      <c r="D79" s="9"/>
      <c r="E79" s="85">
        <f t="shared" si="0"/>
        <v>0</v>
      </c>
      <c r="F79" s="85"/>
      <c r="G79" s="23"/>
      <c r="H79" s="7"/>
      <c r="I79" s="96"/>
      <c r="J79" s="39"/>
      <c r="K79" s="103"/>
      <c r="L79" s="103"/>
      <c r="M79" s="107"/>
      <c r="N79" s="7"/>
      <c r="O79" s="7"/>
      <c r="P79" s="7"/>
      <c r="Q79" s="7"/>
      <c r="R79" s="7"/>
      <c r="S79" s="7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</row>
    <row r="80" spans="1:39" s="59" customFormat="1" ht="15" customHeight="1" x14ac:dyDescent="0.35">
      <c r="A80" s="7" t="s">
        <v>8</v>
      </c>
      <c r="B80" s="104">
        <v>11.66</v>
      </c>
      <c r="C80" s="9"/>
      <c r="D80" s="9"/>
      <c r="E80" s="85">
        <f t="shared" si="0"/>
        <v>0</v>
      </c>
      <c r="F80" s="85"/>
      <c r="G80" s="23"/>
      <c r="H80" s="7"/>
      <c r="I80" s="96"/>
      <c r="J80" s="39"/>
      <c r="K80" s="103"/>
      <c r="L80" s="103"/>
      <c r="M80" s="107"/>
      <c r="N80" s="7"/>
      <c r="O80" s="7"/>
      <c r="P80" s="7"/>
      <c r="Q80" s="7"/>
      <c r="R80" s="7"/>
      <c r="S80" s="7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</row>
    <row r="81" spans="1:39" s="59" customFormat="1" ht="15" customHeight="1" x14ac:dyDescent="0.35">
      <c r="A81" s="7" t="s">
        <v>10</v>
      </c>
      <c r="B81" s="104">
        <v>0.7</v>
      </c>
      <c r="C81" s="9"/>
      <c r="D81" s="9"/>
      <c r="E81" s="85">
        <f t="shared" si="0"/>
        <v>0</v>
      </c>
      <c r="F81" s="85"/>
      <c r="G81" s="23"/>
      <c r="H81" s="7"/>
      <c r="I81" s="96"/>
      <c r="J81" s="39"/>
      <c r="K81" s="103"/>
      <c r="L81" s="103"/>
      <c r="M81" s="108"/>
      <c r="N81" s="7"/>
      <c r="O81" s="7"/>
      <c r="P81" s="7"/>
      <c r="Q81" s="7"/>
      <c r="R81" s="7"/>
      <c r="S81" s="7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</row>
    <row r="82" spans="1:39" s="59" customFormat="1" ht="15" customHeight="1" x14ac:dyDescent="0.35">
      <c r="A82" s="7" t="s">
        <v>42</v>
      </c>
      <c r="B82" s="104">
        <v>0.78</v>
      </c>
      <c r="C82" s="9"/>
      <c r="D82" s="9"/>
      <c r="E82" s="85">
        <f t="shared" si="0"/>
        <v>0</v>
      </c>
      <c r="F82" s="85"/>
      <c r="G82" s="23"/>
      <c r="H82" s="7"/>
      <c r="I82" s="96"/>
      <c r="J82" s="39"/>
      <c r="K82" s="103"/>
      <c r="L82" s="103"/>
      <c r="M82" s="108"/>
      <c r="N82" s="7"/>
      <c r="O82" s="7"/>
      <c r="P82" s="7"/>
      <c r="Q82" s="7"/>
      <c r="R82" s="7"/>
      <c r="S82" s="7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</row>
    <row r="83" spans="1:39" s="59" customFormat="1" ht="15" customHeight="1" x14ac:dyDescent="0.35">
      <c r="A83" s="109" t="str">
        <f>"TOTAL Liabilities Accrued since "&amp;MONTH(B5)&amp;"/"&amp;DAY(B5)</f>
        <v>TOTAL Liabilities Accrued since 3/31</v>
      </c>
      <c r="B83" s="110"/>
      <c r="C83" s="110"/>
      <c r="D83" s="110"/>
      <c r="E83" s="111">
        <f>SUM(E76:E82)</f>
        <v>0</v>
      </c>
      <c r="F83" s="85"/>
      <c r="G83" s="23"/>
      <c r="H83" s="7"/>
      <c r="I83" s="7"/>
      <c r="J83" s="39"/>
      <c r="K83" s="7"/>
      <c r="L83" s="103"/>
      <c r="M83" s="106"/>
      <c r="N83" s="7"/>
      <c r="O83" s="7"/>
      <c r="P83" s="7"/>
      <c r="Q83" s="7"/>
      <c r="R83" s="41"/>
      <c r="S83" s="7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1:39" s="59" customFormat="1" ht="15" customHeight="1" x14ac:dyDescent="0.35">
      <c r="A84" s="7"/>
      <c r="B84" s="7"/>
      <c r="C84" s="7"/>
      <c r="D84" s="7"/>
      <c r="E84" s="85"/>
      <c r="F84" s="85"/>
      <c r="G84" s="23"/>
      <c r="H84" s="7"/>
      <c r="I84" s="7"/>
      <c r="J84" s="7"/>
      <c r="K84" s="7"/>
      <c r="L84" s="106"/>
      <c r="M84" s="7"/>
      <c r="N84" s="7"/>
      <c r="O84" s="7"/>
      <c r="P84" s="7"/>
      <c r="Q84" s="7"/>
      <c r="R84" s="41"/>
      <c r="S84" s="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</row>
    <row r="85" spans="1:39" s="59" customFormat="1" ht="15" customHeight="1" x14ac:dyDescent="0.35">
      <c r="A85" s="112" t="s">
        <v>111</v>
      </c>
      <c r="B85" s="13"/>
      <c r="C85" s="13"/>
      <c r="D85" s="13"/>
      <c r="E85" s="113" t="s">
        <v>112</v>
      </c>
      <c r="F85" s="85"/>
      <c r="G85" s="23"/>
      <c r="H85" s="7"/>
      <c r="I85" s="96"/>
      <c r="J85" s="7"/>
      <c r="K85" s="7"/>
      <c r="L85" s="7"/>
      <c r="M85" s="7"/>
      <c r="N85" s="7"/>
      <c r="O85" s="7"/>
      <c r="P85" s="7"/>
      <c r="Q85" s="7"/>
      <c r="R85" s="41"/>
      <c r="S85" s="7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</row>
    <row r="86" spans="1:39" s="59" customFormat="1" ht="15" customHeight="1" x14ac:dyDescent="0.35">
      <c r="A86" s="7" t="s">
        <v>11</v>
      </c>
      <c r="B86" s="114">
        <v>0</v>
      </c>
      <c r="C86" s="7"/>
      <c r="D86" s="7"/>
      <c r="E86" s="115">
        <v>11504.43</v>
      </c>
      <c r="F86" s="85"/>
      <c r="G86" s="23"/>
      <c r="H86" s="41"/>
      <c r="I86" s="7"/>
      <c r="J86" s="7"/>
      <c r="K86" s="116"/>
      <c r="L86" s="41"/>
      <c r="M86" s="7"/>
      <c r="N86" s="7"/>
      <c r="O86" s="7"/>
      <c r="P86" s="7"/>
      <c r="Q86" s="7"/>
      <c r="R86" s="41"/>
      <c r="S86" s="7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</row>
    <row r="87" spans="1:39" s="59" customFormat="1" ht="15" customHeight="1" x14ac:dyDescent="0.35">
      <c r="A87" s="7" t="s">
        <v>36</v>
      </c>
      <c r="B87" s="114">
        <v>0</v>
      </c>
      <c r="C87" s="7"/>
      <c r="D87" s="7"/>
      <c r="E87" s="115">
        <v>-2046.45</v>
      </c>
      <c r="F87" s="85"/>
      <c r="G87" s="23"/>
      <c r="H87" s="41"/>
      <c r="I87" s="7"/>
      <c r="J87" s="7"/>
      <c r="K87" s="116"/>
      <c r="L87" s="41"/>
      <c r="M87" s="7"/>
      <c r="N87" s="7"/>
      <c r="O87" s="7"/>
      <c r="P87" s="7"/>
      <c r="Q87" s="7"/>
      <c r="R87" s="41"/>
      <c r="S87" s="7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</row>
    <row r="88" spans="1:39" s="59" customFormat="1" ht="15" customHeight="1" x14ac:dyDescent="0.35">
      <c r="A88" s="7" t="s">
        <v>7</v>
      </c>
      <c r="B88" s="117">
        <v>0</v>
      </c>
      <c r="C88" s="7"/>
      <c r="D88" s="7"/>
      <c r="E88" s="115">
        <v>0</v>
      </c>
      <c r="F88" s="85"/>
      <c r="G88" s="23"/>
      <c r="H88" s="118"/>
      <c r="I88" s="96"/>
      <c r="J88" s="7"/>
      <c r="K88" s="116"/>
      <c r="L88" s="41"/>
      <c r="M88" s="7"/>
      <c r="N88" s="7"/>
      <c r="O88" s="7"/>
      <c r="P88" s="7"/>
      <c r="Q88" s="7"/>
      <c r="R88" s="41"/>
      <c r="S88" s="7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</row>
    <row r="89" spans="1:39" s="59" customFormat="1" ht="15" customHeight="1" x14ac:dyDescent="0.35">
      <c r="A89" s="7" t="s">
        <v>9</v>
      </c>
      <c r="B89" s="117">
        <v>0</v>
      </c>
      <c r="C89" s="7"/>
      <c r="D89" s="7"/>
      <c r="E89" s="115">
        <v>0</v>
      </c>
      <c r="F89" s="85"/>
      <c r="G89" s="23"/>
      <c r="H89" s="41"/>
      <c r="I89" s="96"/>
      <c r="J89" s="7"/>
      <c r="K89" s="116"/>
      <c r="L89" s="41"/>
      <c r="M89" s="7"/>
      <c r="N89" s="7"/>
      <c r="O89" s="7"/>
      <c r="P89" s="7"/>
      <c r="Q89" s="7"/>
      <c r="R89" s="41"/>
      <c r="S89" s="7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</row>
    <row r="90" spans="1:39" s="59" customFormat="1" ht="15" customHeight="1" x14ac:dyDescent="0.35">
      <c r="A90" s="7" t="s">
        <v>8</v>
      </c>
      <c r="B90" s="117">
        <v>0</v>
      </c>
      <c r="C90" s="7"/>
      <c r="D90" s="7"/>
      <c r="E90" s="115">
        <v>0</v>
      </c>
      <c r="F90" s="85"/>
      <c r="G90" s="23"/>
      <c r="H90" s="7"/>
      <c r="I90" s="96"/>
      <c r="J90" s="7"/>
      <c r="K90" s="116"/>
      <c r="L90" s="41"/>
      <c r="M90" s="7"/>
      <c r="N90" s="7"/>
      <c r="O90" s="7"/>
      <c r="P90" s="7"/>
      <c r="Q90" s="7"/>
      <c r="R90" s="41"/>
      <c r="S90" s="7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</row>
    <row r="91" spans="1:39" s="59" customFormat="1" ht="15" customHeight="1" x14ac:dyDescent="0.35">
      <c r="A91" s="7" t="s">
        <v>10</v>
      </c>
      <c r="B91" s="117">
        <v>0</v>
      </c>
      <c r="C91" s="7"/>
      <c r="D91" s="7"/>
      <c r="E91" s="115">
        <v>0</v>
      </c>
      <c r="F91" s="85"/>
      <c r="G91" s="23"/>
      <c r="H91" s="41"/>
      <c r="I91" s="96"/>
      <c r="J91" s="7"/>
      <c r="K91" s="116"/>
      <c r="L91" s="7"/>
      <c r="M91" s="7"/>
      <c r="N91" s="7"/>
      <c r="O91" s="7"/>
      <c r="P91" s="7"/>
      <c r="Q91" s="7"/>
      <c r="R91" s="41"/>
      <c r="S91" s="7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</row>
    <row r="92" spans="1:39" s="59" customFormat="1" ht="15" customHeight="1" x14ac:dyDescent="0.35">
      <c r="A92" s="7" t="s">
        <v>42</v>
      </c>
      <c r="B92" s="117">
        <v>0</v>
      </c>
      <c r="C92" s="7"/>
      <c r="D92" s="7"/>
      <c r="E92" s="115">
        <v>0</v>
      </c>
      <c r="F92" s="85"/>
      <c r="G92" s="23"/>
      <c r="H92" s="41"/>
      <c r="I92" s="96"/>
      <c r="J92" s="7"/>
      <c r="K92" s="116"/>
      <c r="L92" s="7"/>
      <c r="M92" s="7"/>
      <c r="N92" s="7"/>
      <c r="O92" s="7"/>
      <c r="P92" s="7"/>
      <c r="Q92" s="7"/>
      <c r="R92" s="41"/>
      <c r="S92" s="7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</row>
    <row r="93" spans="1:39" s="59" customFormat="1" ht="15" customHeight="1" x14ac:dyDescent="0.35">
      <c r="A93" s="109" t="str">
        <f>"TOTAL Liabilities Accrued as of "&amp;MONTH(B5)&amp;"/"&amp;DAY(B5)</f>
        <v>TOTAL Liabilities Accrued as of 3/31</v>
      </c>
      <c r="B93" s="110"/>
      <c r="C93" s="110"/>
      <c r="D93" s="110"/>
      <c r="E93" s="111">
        <f>SUM(E86:E92)</f>
        <v>9457.98</v>
      </c>
      <c r="F93" s="94"/>
      <c r="G93" s="23"/>
      <c r="H93" s="41"/>
      <c r="I93" s="41"/>
      <c r="J93" s="39"/>
      <c r="K93" s="7"/>
      <c r="L93" s="7"/>
      <c r="M93" s="7"/>
      <c r="N93" s="7"/>
      <c r="O93" s="7"/>
      <c r="P93" s="7"/>
      <c r="Q93" s="7"/>
      <c r="R93" s="7"/>
      <c r="S93" s="7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</row>
    <row r="94" spans="1:39" s="59" customFormat="1" ht="15" customHeight="1" x14ac:dyDescent="0.35">
      <c r="A94" s="9"/>
      <c r="B94" s="7"/>
      <c r="C94" s="7"/>
      <c r="D94" s="7"/>
      <c r="E94" s="94"/>
      <c r="F94" s="94"/>
      <c r="G94" s="23"/>
      <c r="H94" s="41"/>
      <c r="I94" s="41"/>
      <c r="J94" s="39"/>
      <c r="K94" s="7"/>
      <c r="L94" s="7"/>
      <c r="M94" s="7"/>
      <c r="N94" s="7"/>
      <c r="O94" s="7"/>
      <c r="P94" s="7"/>
      <c r="Q94" s="7"/>
      <c r="R94" s="7"/>
      <c r="S94" s="7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</row>
    <row r="95" spans="1:39" s="59" customFormat="1" ht="15" customHeight="1" x14ac:dyDescent="0.35">
      <c r="A95" s="7" t="s">
        <v>113</v>
      </c>
      <c r="B95" s="7"/>
      <c r="C95" s="7"/>
      <c r="D95" s="7"/>
      <c r="E95" s="119">
        <v>1459608.9436000001</v>
      </c>
      <c r="F95" s="85"/>
      <c r="G95" s="23"/>
      <c r="H95" s="41"/>
      <c r="I95" s="41"/>
      <c r="J95" s="41"/>
      <c r="K95" s="7"/>
      <c r="L95" s="7"/>
      <c r="M95" s="7"/>
      <c r="N95" s="7"/>
      <c r="O95" s="7"/>
      <c r="P95" s="7"/>
      <c r="Q95" s="7"/>
      <c r="R95" s="7"/>
      <c r="S95" s="7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</row>
    <row r="96" spans="1:39" s="59" customFormat="1" ht="15" customHeight="1" x14ac:dyDescent="0.35">
      <c r="A96" s="7" t="s">
        <v>114</v>
      </c>
      <c r="B96" s="7"/>
      <c r="C96" s="7"/>
      <c r="D96" s="7"/>
      <c r="E96" s="120">
        <v>-23222.34</v>
      </c>
      <c r="F96" s="85"/>
      <c r="G96" s="23"/>
      <c r="H96" s="41"/>
      <c r="I96" s="41"/>
      <c r="J96" s="41"/>
      <c r="K96" s="7"/>
      <c r="L96" s="7"/>
      <c r="M96" s="7"/>
      <c r="N96" s="7"/>
      <c r="O96" s="7"/>
      <c r="P96" s="7"/>
      <c r="Q96" s="7"/>
      <c r="R96" s="7"/>
      <c r="S96" s="7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</row>
    <row r="97" spans="1:39" s="59" customFormat="1" ht="15" customHeight="1" x14ac:dyDescent="0.35">
      <c r="A97" s="41"/>
      <c r="B97" s="7"/>
      <c r="C97" s="7"/>
      <c r="D97" s="7"/>
      <c r="E97" s="85"/>
      <c r="F97" s="85"/>
      <c r="G97" s="23"/>
      <c r="H97" s="41"/>
      <c r="I97" s="41"/>
      <c r="J97" s="41"/>
      <c r="K97" s="7"/>
      <c r="L97" s="7"/>
      <c r="M97" s="7"/>
      <c r="N97" s="7"/>
      <c r="O97" s="7"/>
      <c r="P97" s="7"/>
      <c r="Q97" s="7"/>
      <c r="R97" s="7"/>
      <c r="S97" s="7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</row>
    <row r="98" spans="1:39" s="59" customFormat="1" ht="15" customHeight="1" x14ac:dyDescent="0.35">
      <c r="A98" s="9" t="s">
        <v>115</v>
      </c>
      <c r="B98" s="7"/>
      <c r="C98" s="7"/>
      <c r="D98" s="7"/>
      <c r="E98" s="121">
        <f>E83+E93+E95+E96</f>
        <v>1445844.5836</v>
      </c>
      <c r="F98" s="85"/>
      <c r="G98" s="23"/>
      <c r="H98" s="9"/>
      <c r="I98" s="7"/>
      <c r="J98" s="7"/>
      <c r="K98" s="7"/>
      <c r="L98" s="94"/>
      <c r="M98" s="7"/>
      <c r="N98" s="7"/>
      <c r="O98" s="7"/>
      <c r="P98" s="7"/>
      <c r="Q98" s="7"/>
      <c r="R98" s="7"/>
      <c r="S98" s="7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</row>
    <row r="99" spans="1:39" s="59" customFormat="1" ht="15" customHeight="1" thickBot="1" x14ac:dyDescent="0.4">
      <c r="A99" s="9"/>
      <c r="B99" s="7"/>
      <c r="C99" s="7"/>
      <c r="D99" s="7"/>
      <c r="E99" s="85"/>
      <c r="F99" s="85"/>
      <c r="G99" s="2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</row>
    <row r="100" spans="1:39" s="59" customFormat="1" ht="15" customHeight="1" thickBot="1" x14ac:dyDescent="0.4">
      <c r="A100" s="9" t="s">
        <v>116</v>
      </c>
      <c r="B100" s="7"/>
      <c r="C100" s="7"/>
      <c r="D100" s="7"/>
      <c r="E100" s="97">
        <f>E70-E98</f>
        <v>71742348.560000032</v>
      </c>
      <c r="F100" s="101"/>
      <c r="G100" s="23"/>
      <c r="H100" s="9"/>
      <c r="I100" s="7"/>
      <c r="J100" s="7"/>
      <c r="K100" s="7"/>
      <c r="L100" s="97"/>
      <c r="M100" s="7"/>
      <c r="N100" s="7"/>
      <c r="O100" s="7"/>
      <c r="P100" s="7"/>
      <c r="Q100" s="7"/>
      <c r="R100" s="7"/>
      <c r="S100" s="7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</row>
    <row r="101" spans="1:39" s="59" customFormat="1" ht="15" customHeight="1" x14ac:dyDescent="0.35">
      <c r="A101" s="9"/>
      <c r="B101" s="7"/>
      <c r="C101" s="7"/>
      <c r="D101" s="7"/>
      <c r="E101" s="85"/>
      <c r="F101" s="85"/>
      <c r="G101" s="2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</row>
    <row r="102" spans="1:39" s="59" customFormat="1" ht="15" customHeight="1" x14ac:dyDescent="0.35">
      <c r="A102" s="7"/>
      <c r="B102" s="7"/>
      <c r="C102" s="7"/>
      <c r="D102" s="25"/>
      <c r="E102" s="85"/>
      <c r="F102" s="85"/>
      <c r="G102" s="23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</row>
    <row r="103" spans="1:39" s="59" customFormat="1" ht="15" customHeight="1" x14ac:dyDescent="0.35">
      <c r="A103" s="7"/>
      <c r="B103" s="7"/>
      <c r="C103" s="7"/>
      <c r="D103" s="7"/>
      <c r="E103" s="85"/>
      <c r="F103" s="85"/>
      <c r="G103" s="2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</row>
    <row r="104" spans="1:39" s="59" customFormat="1" ht="15" customHeight="1" x14ac:dyDescent="0.35">
      <c r="A104" s="7"/>
      <c r="B104" s="7"/>
      <c r="C104" s="7"/>
      <c r="D104" s="7"/>
      <c r="E104" s="122"/>
      <c r="F104" s="8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</row>
    <row r="105" spans="1:39" s="59" customFormat="1" ht="15" customHeight="1" x14ac:dyDescent="0.35">
      <c r="A105" s="7"/>
      <c r="B105" s="7"/>
      <c r="C105" s="7"/>
      <c r="D105" s="7"/>
      <c r="E105" s="85"/>
      <c r="F105" s="8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</row>
    <row r="106" spans="1:39" s="59" customFormat="1" ht="15" customHeight="1" x14ac:dyDescent="0.35">
      <c r="A106" s="7"/>
      <c r="B106" s="7"/>
      <c r="C106" s="7"/>
      <c r="D106" s="7"/>
      <c r="E106" s="85"/>
      <c r="F106" s="8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</row>
    <row r="107" spans="1:39" s="59" customFormat="1" ht="15" customHeight="1" x14ac:dyDescent="0.35">
      <c r="A107" s="7"/>
      <c r="B107" s="7"/>
      <c r="C107" s="7"/>
      <c r="D107" s="41"/>
      <c r="E107" s="39"/>
      <c r="F107" s="85"/>
      <c r="G107" s="7"/>
      <c r="H107" s="94"/>
      <c r="I107" s="7"/>
      <c r="J107" s="7"/>
      <c r="K107" s="7"/>
      <c r="L107" s="96"/>
      <c r="M107" s="123"/>
      <c r="N107" s="7"/>
      <c r="O107" s="7"/>
      <c r="P107" s="7"/>
      <c r="Q107" s="7"/>
      <c r="R107" s="7"/>
      <c r="S107" s="7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</row>
    <row r="108" spans="1:39" s="59" customFormat="1" ht="15" customHeight="1" x14ac:dyDescent="0.35">
      <c r="A108" s="7"/>
      <c r="B108" s="25"/>
      <c r="C108" s="7"/>
      <c r="D108" s="7"/>
      <c r="E108" s="85"/>
      <c r="F108" s="85"/>
      <c r="G108" s="7"/>
      <c r="H108" s="94"/>
      <c r="I108" s="7"/>
      <c r="J108" s="7"/>
      <c r="K108" s="7"/>
      <c r="L108" s="96"/>
      <c r="M108" s="7"/>
      <c r="N108" s="7"/>
      <c r="O108" s="7"/>
      <c r="P108" s="7"/>
      <c r="Q108" s="7"/>
      <c r="R108" s="7"/>
      <c r="S108" s="7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</row>
    <row r="109" spans="1:39" s="59" customFormat="1" ht="15" customHeight="1" x14ac:dyDescent="0.35">
      <c r="A109" s="7"/>
      <c r="B109" s="25"/>
      <c r="C109" s="7"/>
      <c r="D109" s="7"/>
      <c r="E109" s="85"/>
      <c r="F109" s="8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</row>
    <row r="110" spans="1:39" s="59" customFormat="1" ht="15" customHeight="1" x14ac:dyDescent="0.35">
      <c r="A110" s="7"/>
      <c r="B110" s="25"/>
      <c r="C110" s="7"/>
      <c r="D110" s="7"/>
      <c r="E110" s="85"/>
      <c r="F110" s="8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</row>
    <row r="111" spans="1:39" s="59" customFormat="1" ht="15" customHeight="1" x14ac:dyDescent="0.35">
      <c r="A111" s="7"/>
      <c r="B111" s="25"/>
      <c r="C111" s="7"/>
      <c r="D111" s="7"/>
      <c r="E111" s="85"/>
      <c r="F111" s="8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</row>
    <row r="112" spans="1:39" s="59" customFormat="1" ht="15" customHeight="1" x14ac:dyDescent="0.35">
      <c r="A112" s="124"/>
      <c r="B112" s="25"/>
      <c r="C112" s="7"/>
      <c r="D112" s="7"/>
      <c r="E112" s="85"/>
      <c r="F112" s="8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</row>
    <row r="113" spans="1:39" s="59" customFormat="1" ht="15" customHeight="1" x14ac:dyDescent="0.35">
      <c r="A113" s="7"/>
      <c r="B113" s="25"/>
      <c r="C113" s="7"/>
      <c r="D113" s="7"/>
      <c r="E113" s="85"/>
      <c r="F113" s="8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</row>
    <row r="114" spans="1:39" s="59" customFormat="1" ht="15" customHeight="1" x14ac:dyDescent="0.35">
      <c r="A114" s="7"/>
      <c r="B114" s="25"/>
      <c r="C114" s="7"/>
      <c r="D114" s="7"/>
      <c r="E114" s="85"/>
      <c r="F114" s="8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</row>
    <row r="115" spans="1:39" s="59" customFormat="1" ht="15" customHeight="1" x14ac:dyDescent="0.35">
      <c r="A115" s="7"/>
      <c r="B115" s="25"/>
      <c r="C115" s="7"/>
      <c r="D115" s="7"/>
      <c r="E115" s="85"/>
      <c r="F115" s="8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</row>
    <row r="116" spans="1:39" s="59" customFormat="1" ht="15" customHeight="1" x14ac:dyDescent="0.35">
      <c r="A116" s="7"/>
      <c r="B116" s="25"/>
      <c r="C116" s="7"/>
      <c r="D116" s="7"/>
      <c r="E116" s="85"/>
      <c r="F116" s="8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</row>
    <row r="117" spans="1:39" s="59" customFormat="1" ht="15" customHeight="1" x14ac:dyDescent="0.35">
      <c r="A117" s="7"/>
      <c r="B117" s="25"/>
      <c r="C117" s="7"/>
      <c r="D117" s="7"/>
      <c r="E117" s="85"/>
      <c r="F117" s="8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</row>
    <row r="118" spans="1:39" s="59" customFormat="1" ht="15" customHeight="1" x14ac:dyDescent="0.35">
      <c r="A118" s="7"/>
      <c r="B118" s="25"/>
      <c r="C118" s="7"/>
      <c r="D118" s="7"/>
      <c r="E118" s="85"/>
      <c r="F118" s="8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</row>
    <row r="119" spans="1:39" s="59" customFormat="1" ht="15" customHeight="1" x14ac:dyDescent="0.35">
      <c r="A119" s="7"/>
      <c r="B119" s="25"/>
      <c r="C119" s="7"/>
      <c r="D119" s="7"/>
      <c r="E119" s="85"/>
      <c r="F119" s="8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</row>
    <row r="120" spans="1:39" s="59" customFormat="1" ht="15" customHeight="1" x14ac:dyDescent="0.35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</row>
    <row r="121" spans="1:39" s="59" customFormat="1" ht="15" customHeight="1" x14ac:dyDescent="0.35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</row>
    <row r="122" spans="1:39" s="59" customFormat="1" ht="15" customHeight="1" x14ac:dyDescent="0.35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</row>
    <row r="123" spans="1:39" s="59" customFormat="1" ht="15" customHeight="1" x14ac:dyDescent="0.35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</row>
    <row r="124" spans="1:39" s="59" customFormat="1" ht="15" customHeight="1" x14ac:dyDescent="0.35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</row>
    <row r="125" spans="1:39" s="59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</row>
    <row r="126" spans="1:39" s="59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</row>
    <row r="127" spans="1:39" s="59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</row>
    <row r="128" spans="1:39" s="59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</row>
    <row r="129" spans="1:39" s="59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</row>
    <row r="130" spans="1:39" s="59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</row>
    <row r="131" spans="1:39" s="59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</row>
    <row r="132" spans="1:39" s="59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</row>
    <row r="133" spans="1:39" s="59" customFormat="1" ht="15" customHeight="1" x14ac:dyDescent="0.35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</row>
    <row r="134" spans="1:39" s="59" customFormat="1" ht="15" customHeight="1" x14ac:dyDescent="0.35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</row>
    <row r="135" spans="1:39" s="59" customFormat="1" ht="15" customHeight="1" x14ac:dyDescent="0.35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</row>
    <row r="136" spans="1:39" s="59" customFormat="1" ht="15" customHeight="1" x14ac:dyDescent="0.35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s="59" customFormat="1" ht="15" customHeight="1" x14ac:dyDescent="0.35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</row>
    <row r="138" spans="1:39" s="59" customFormat="1" ht="15" customHeight="1" x14ac:dyDescent="0.35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</row>
    <row r="139" spans="1:39" s="59" customFormat="1" ht="15" customHeight="1" x14ac:dyDescent="0.35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</row>
    <row r="140" spans="1:39" s="59" customFormat="1" ht="15" customHeight="1" x14ac:dyDescent="0.35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</row>
    <row r="141" spans="1:39" s="59" customFormat="1" ht="15" customHeight="1" x14ac:dyDescent="0.35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</row>
    <row r="142" spans="1:39" s="59" customFormat="1" ht="15" customHeight="1" x14ac:dyDescent="0.35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</row>
    <row r="143" spans="1:39" s="59" customFormat="1" ht="15" customHeight="1" x14ac:dyDescent="0.35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</row>
    <row r="144" spans="1:39" s="59" customFormat="1" ht="15" customHeight="1" x14ac:dyDescent="0.35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</row>
    <row r="145" spans="1:39" s="59" customFormat="1" ht="15" customHeight="1" x14ac:dyDescent="0.35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</row>
    <row r="146" spans="1:39" s="59" customFormat="1" ht="15" customHeight="1" x14ac:dyDescent="0.35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</row>
    <row r="147" spans="1:39" s="59" customFormat="1" ht="1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</row>
    <row r="148" spans="1:39" s="59" customFormat="1" ht="1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</row>
    <row r="149" spans="1:39" s="59" customFormat="1" ht="1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</row>
    <row r="150" spans="1:39" s="59" customFormat="1" ht="1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</row>
    <row r="151" spans="1:39" s="59" customFormat="1" ht="1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</row>
    <row r="152" spans="1:39" s="59" customFormat="1" ht="1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41"/>
      <c r="N152" s="7"/>
      <c r="O152" s="7"/>
      <c r="P152" s="7"/>
      <c r="Q152" s="7"/>
      <c r="R152" s="7"/>
      <c r="S152" s="7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</row>
    <row r="153" spans="1:39" s="59" customFormat="1" ht="15" customHeight="1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</row>
    <row r="154" spans="1:39" s="59" customFormat="1" ht="15" customHeight="1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</row>
    <row r="155" spans="1:39" s="59" customFormat="1" ht="15" customHeight="1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</row>
    <row r="156" spans="1:39" s="59" customFormat="1" ht="15" customHeight="1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</row>
    <row r="157" spans="1:39" s="59" customFormat="1" ht="15" customHeight="1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</row>
    <row r="158" spans="1:39" s="59" customFormat="1" ht="15" customHeight="1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</row>
    <row r="159" spans="1:39" s="59" customFormat="1" ht="15" customHeight="1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</row>
    <row r="160" spans="1:39" s="59" customFormat="1" ht="15" customHeight="1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</row>
    <row r="161" spans="1:39" s="59" customFormat="1" ht="15" customHeight="1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</row>
    <row r="162" spans="1:39" s="59" customFormat="1" ht="15" customHeight="1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</row>
    <row r="163" spans="1:39" s="59" customFormat="1" ht="15" customHeight="1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</row>
    <row r="164" spans="1:39" s="59" customFormat="1" ht="15" customHeight="1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</row>
    <row r="165" spans="1:39" s="59" customFormat="1" ht="15" customHeight="1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</row>
    <row r="166" spans="1:39" s="59" customFormat="1" ht="15" customHeight="1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</row>
    <row r="167" spans="1:39" s="59" customFormat="1" ht="15" customHeight="1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</row>
    <row r="168" spans="1:39" s="59" customFormat="1" ht="15" customHeight="1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</row>
    <row r="169" spans="1:39" s="59" customFormat="1" ht="15" customHeight="1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</row>
    <row r="170" spans="1:39" s="59" customFormat="1" ht="15" customHeight="1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</row>
    <row r="171" spans="1:39" s="59" customFormat="1" ht="15" customHeight="1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</row>
    <row r="172" spans="1:39" s="59" customFormat="1" ht="15" customHeight="1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</row>
    <row r="173" spans="1:39" s="59" customFormat="1" ht="15" customHeight="1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</row>
    <row r="174" spans="1:39" s="59" customFormat="1" ht="15" customHeight="1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</row>
    <row r="175" spans="1:39" s="59" customFormat="1" ht="15" customHeight="1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</row>
    <row r="176" spans="1:39" s="59" customFormat="1" ht="15" customHeight="1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</row>
    <row r="177" spans="1:39" s="59" customFormat="1" ht="15" customHeight="1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</row>
    <row r="178" spans="1:39" s="59" customFormat="1" ht="15" customHeight="1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</row>
    <row r="179" spans="1:39" s="59" customFormat="1" ht="15" customHeight="1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</row>
    <row r="180" spans="1:39" s="59" customFormat="1" ht="15" customHeight="1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</row>
    <row r="181" spans="1:39" s="59" customFormat="1" ht="15" customHeight="1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</row>
    <row r="182" spans="1:39" s="59" customFormat="1" ht="15" customHeight="1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</row>
    <row r="183" spans="1:39" s="59" customFormat="1" ht="15" customHeight="1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</row>
    <row r="184" spans="1:39" s="59" customFormat="1" ht="15" customHeight="1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</row>
    <row r="185" spans="1:39" s="59" customFormat="1" ht="15" customHeight="1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</row>
    <row r="186" spans="1:39" s="59" customFormat="1" ht="15" customHeight="1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</row>
    <row r="187" spans="1:39" s="59" customFormat="1" ht="15" customHeight="1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</row>
    <row r="188" spans="1:39" s="59" customFormat="1" ht="15" customHeight="1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</row>
    <row r="189" spans="1:39" s="59" customFormat="1" ht="15" customHeight="1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</row>
    <row r="190" spans="1:39" s="59" customFormat="1" ht="15" customHeight="1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</row>
    <row r="191" spans="1:39" s="59" customFormat="1" ht="15" customHeight="1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</row>
    <row r="192" spans="1:39" s="59" customFormat="1" ht="15" customHeight="1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</row>
    <row r="193" spans="1:39" s="59" customFormat="1" ht="15" customHeight="1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</row>
    <row r="194" spans="1:39" s="59" customFormat="1" ht="15" customHeight="1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</row>
    <row r="195" spans="1:39" s="59" customFormat="1" ht="15" customHeight="1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</row>
    <row r="196" spans="1:39" s="59" customFormat="1" ht="15" customHeight="1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</row>
    <row r="197" spans="1:39" s="59" customFormat="1" ht="15" customHeight="1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</row>
    <row r="198" spans="1:39" s="59" customFormat="1" ht="15" customHeight="1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</row>
    <row r="199" spans="1:39" s="59" customFormat="1" ht="15" customHeight="1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</row>
    <row r="200" spans="1:39" s="59" customFormat="1" ht="15" customHeight="1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</row>
    <row r="201" spans="1:39" s="59" customFormat="1" ht="15" customHeight="1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</row>
    <row r="202" spans="1:39" s="59" customFormat="1" ht="15" customHeight="1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</row>
    <row r="203" spans="1:39" s="59" customFormat="1" ht="15" customHeight="1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</row>
    <row r="204" spans="1:39" s="59" customFormat="1" ht="15" customHeight="1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</row>
    <row r="205" spans="1:39" s="59" customFormat="1" ht="15" customHeight="1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</row>
    <row r="206" spans="1:39" s="59" customFormat="1" ht="15" customHeight="1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</row>
    <row r="207" spans="1:39" s="59" customFormat="1" ht="15" customHeight="1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</row>
    <row r="208" spans="1:39" s="59" customFormat="1" ht="15" customHeight="1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</row>
    <row r="209" spans="1:39" s="59" customFormat="1" ht="15" customHeight="1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</row>
    <row r="210" spans="1:39" s="59" customFormat="1" ht="15" customHeight="1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</row>
    <row r="211" spans="1:39" s="59" customFormat="1" ht="15" customHeight="1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</row>
    <row r="212" spans="1:39" s="59" customFormat="1" ht="15" customHeight="1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</row>
    <row r="213" spans="1:39" s="59" customFormat="1" ht="15" customHeight="1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</row>
    <row r="214" spans="1:39" s="59" customFormat="1" ht="15" customHeight="1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</row>
    <row r="215" spans="1:39" s="59" customFormat="1" ht="15" customHeight="1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</row>
    <row r="216" spans="1:39" s="59" customFormat="1" ht="15" customHeight="1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</row>
    <row r="217" spans="1:39" s="59" customFormat="1" ht="15" customHeight="1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</row>
    <row r="218" spans="1:39" s="59" customFormat="1" ht="15" customHeight="1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</row>
    <row r="219" spans="1:39" s="59" customFormat="1" ht="15" customHeight="1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</row>
    <row r="220" spans="1:39" s="59" customFormat="1" ht="15" customHeight="1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</row>
    <row r="221" spans="1:39" s="59" customFormat="1" ht="15" customHeight="1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</row>
    <row r="222" spans="1:39" s="59" customFormat="1" ht="15" customHeight="1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</row>
    <row r="223" spans="1:39" s="59" customFormat="1" ht="15" customHeight="1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</row>
    <row r="224" spans="1:39" s="59" customFormat="1" ht="15" customHeight="1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</row>
    <row r="225" spans="1:39" s="59" customFormat="1" ht="15" customHeight="1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</row>
    <row r="226" spans="1:39" s="59" customFormat="1" ht="15" customHeight="1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</row>
    <row r="227" spans="1:39" s="59" customFormat="1" ht="15" customHeight="1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</row>
    <row r="228" spans="1:39" s="59" customFormat="1" ht="15" customHeight="1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</row>
    <row r="229" spans="1:39" s="59" customFormat="1" ht="15" customHeight="1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</row>
    <row r="230" spans="1:39" s="59" customFormat="1" ht="15" customHeight="1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</row>
    <row r="231" spans="1:39" s="59" customFormat="1" ht="15" customHeight="1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</row>
    <row r="232" spans="1:39" s="59" customFormat="1" ht="15" customHeight="1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</row>
    <row r="233" spans="1:39" s="59" customFormat="1" ht="15" customHeight="1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</row>
    <row r="234" spans="1:39" s="59" customFormat="1" ht="15" customHeight="1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</row>
    <row r="235" spans="1:39" s="59" customFormat="1" ht="15" customHeight="1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</row>
    <row r="236" spans="1:39" s="59" customFormat="1" ht="15" customHeight="1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</row>
    <row r="237" spans="1:39" s="59" customFormat="1" ht="15" customHeight="1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</row>
    <row r="238" spans="1:39" s="59" customFormat="1" ht="15" customHeight="1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</row>
    <row r="239" spans="1:39" s="59" customFormat="1" ht="15" customHeight="1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</row>
    <row r="240" spans="1:39" s="59" customFormat="1" ht="15" customHeight="1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</row>
    <row r="241" spans="1:39" s="59" customFormat="1" ht="15" customHeight="1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</row>
    <row r="242" spans="1:39" s="59" customFormat="1" ht="15" customHeight="1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</row>
    <row r="243" spans="1:39" s="59" customFormat="1" ht="15" customHeight="1" x14ac:dyDescent="0.3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</row>
    <row r="244" spans="1:39" s="59" customFormat="1" ht="15" customHeight="1" x14ac:dyDescent="0.3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</row>
    <row r="245" spans="1:39" s="59" customFormat="1" ht="15" customHeight="1" x14ac:dyDescent="0.3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</row>
    <row r="246" spans="1:39" s="59" customFormat="1" ht="15" customHeight="1" x14ac:dyDescent="0.3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</row>
    <row r="247" spans="1:39" s="59" customFormat="1" ht="15" customHeight="1" x14ac:dyDescent="0.3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</row>
    <row r="248" spans="1:39" s="59" customFormat="1" ht="15" customHeight="1" x14ac:dyDescent="0.3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</row>
    <row r="249" spans="1:39" s="59" customFormat="1" ht="15" customHeight="1" x14ac:dyDescent="0.3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</row>
    <row r="250" spans="1:39" s="59" customFormat="1" ht="15" customHeight="1" x14ac:dyDescent="0.3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</row>
    <row r="251" spans="1:39" s="59" customFormat="1" ht="15" customHeight="1" x14ac:dyDescent="0.3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</row>
    <row r="252" spans="1:39" s="59" customFormat="1" ht="15" customHeight="1" x14ac:dyDescent="0.3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</row>
    <row r="253" spans="1:39" s="59" customFormat="1" ht="15" customHeight="1" x14ac:dyDescent="0.3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</row>
    <row r="254" spans="1:39" s="59" customFormat="1" ht="15" customHeight="1" x14ac:dyDescent="0.3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</row>
    <row r="255" spans="1:39" s="59" customFormat="1" ht="15" customHeight="1" x14ac:dyDescent="0.3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</row>
    <row r="256" spans="1:39" s="59" customFormat="1" ht="15" customHeight="1" x14ac:dyDescent="0.3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</row>
    <row r="257" spans="1:39" s="59" customFormat="1" ht="15" customHeight="1" x14ac:dyDescent="0.3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</row>
    <row r="258" spans="1:39" s="59" customFormat="1" ht="15" customHeight="1" x14ac:dyDescent="0.3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</row>
    <row r="259" spans="1:39" s="59" customFormat="1" ht="15" customHeight="1" x14ac:dyDescent="0.3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</row>
    <row r="260" spans="1:39" s="59" customFormat="1" ht="15" customHeight="1" x14ac:dyDescent="0.3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</row>
    <row r="261" spans="1:39" s="59" customFormat="1" ht="15" customHeight="1" x14ac:dyDescent="0.3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</row>
    <row r="262" spans="1:39" s="59" customFormat="1" ht="15" customHeight="1" x14ac:dyDescent="0.3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</row>
    <row r="263" spans="1:39" s="59" customFormat="1" ht="15" customHeight="1" x14ac:dyDescent="0.3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</row>
    <row r="264" spans="1:39" s="59" customFormat="1" ht="15" customHeight="1" x14ac:dyDescent="0.3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</row>
    <row r="265" spans="1:39" s="59" customFormat="1" ht="15" customHeight="1" x14ac:dyDescent="0.3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</row>
    <row r="266" spans="1:39" s="59" customFormat="1" ht="15" customHeight="1" x14ac:dyDescent="0.3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</row>
    <row r="267" spans="1:39" s="59" customFormat="1" ht="15" customHeight="1" x14ac:dyDescent="0.3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spans="1:39" s="59" customFormat="1" ht="15" customHeight="1" x14ac:dyDescent="0.3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</row>
    <row r="269" spans="1:39" s="59" customFormat="1" ht="15" customHeight="1" x14ac:dyDescent="0.3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</row>
    <row r="270" spans="1:39" s="59" customFormat="1" ht="15" customHeight="1" x14ac:dyDescent="0.3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</row>
    <row r="271" spans="1:39" s="59" customFormat="1" ht="15" customHeight="1" x14ac:dyDescent="0.3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</row>
    <row r="272" spans="1:39" s="59" customFormat="1" ht="15" customHeight="1" x14ac:dyDescent="0.3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</row>
    <row r="273" spans="1:39" s="59" customFormat="1" ht="15" customHeight="1" x14ac:dyDescent="0.3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</row>
    <row r="274" spans="1:39" s="59" customFormat="1" ht="15" customHeight="1" x14ac:dyDescent="0.3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</row>
    <row r="275" spans="1:39" s="59" customFormat="1" ht="15" customHeight="1" x14ac:dyDescent="0.3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</row>
    <row r="276" spans="1:39" s="59" customFormat="1" ht="15" customHeight="1" x14ac:dyDescent="0.3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</row>
    <row r="277" spans="1:39" s="59" customFormat="1" ht="15" customHeight="1" x14ac:dyDescent="0.3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</row>
    <row r="278" spans="1:39" s="59" customFormat="1" ht="15" customHeight="1" x14ac:dyDescent="0.3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</row>
    <row r="279" spans="1:39" s="59" customFormat="1" ht="15" customHeight="1" x14ac:dyDescent="0.3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</row>
    <row r="280" spans="1:39" s="59" customFormat="1" ht="15" customHeight="1" x14ac:dyDescent="0.3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</row>
    <row r="281" spans="1:39" s="59" customFormat="1" ht="15" customHeight="1" x14ac:dyDescent="0.3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</row>
    <row r="282" spans="1:39" s="59" customFormat="1" ht="15" customHeight="1" x14ac:dyDescent="0.3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</row>
    <row r="283" spans="1:39" s="59" customFormat="1" ht="15" customHeight="1" x14ac:dyDescent="0.3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</row>
    <row r="284" spans="1:39" s="59" customFormat="1" ht="15" customHeight="1" x14ac:dyDescent="0.3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</row>
    <row r="285" spans="1:39" s="59" customFormat="1" ht="15" customHeight="1" x14ac:dyDescent="0.3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</row>
    <row r="286" spans="1:39" s="59" customFormat="1" ht="15" customHeight="1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</row>
    <row r="287" spans="1:39" ht="15" customHeight="1" x14ac:dyDescent="0.3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</row>
    <row r="288" spans="1:39" ht="15" customHeight="1" x14ac:dyDescent="0.3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</row>
    <row r="289" spans="1:39" ht="15" customHeight="1" x14ac:dyDescent="0.3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</row>
    <row r="290" spans="1:39" ht="15" customHeight="1" x14ac:dyDescent="0.3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</row>
    <row r="291" spans="1:39" ht="15" customHeight="1" x14ac:dyDescent="0.3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</row>
    <row r="292" spans="1:39" ht="15" customHeight="1" x14ac:dyDescent="0.3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</row>
    <row r="293" spans="1:39" ht="15" customHeight="1" x14ac:dyDescent="0.3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</row>
    <row r="294" spans="1:39" ht="15" customHeight="1" x14ac:dyDescent="0.3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</row>
    <row r="295" spans="1:39" ht="15" customHeight="1" x14ac:dyDescent="0.3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</row>
    <row r="296" spans="1:39" ht="15" customHeight="1" x14ac:dyDescent="0.3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</row>
    <row r="297" spans="1:39" ht="15" customHeight="1" x14ac:dyDescent="0.3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</row>
    <row r="298" spans="1:39" ht="15" customHeight="1" x14ac:dyDescent="0.3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</row>
    <row r="299" spans="1:39" ht="15" customHeight="1" x14ac:dyDescent="0.3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</row>
    <row r="300" spans="1:39" ht="15" customHeight="1" x14ac:dyDescent="0.3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</row>
    <row r="301" spans="1:39" ht="15" customHeight="1" x14ac:dyDescent="0.3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</row>
    <row r="302" spans="1:39" ht="15" customHeight="1" x14ac:dyDescent="0.3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</row>
    <row r="303" spans="1:39" ht="15" customHeight="1" x14ac:dyDescent="0.3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</row>
    <row r="304" spans="1:39" ht="15" customHeight="1" x14ac:dyDescent="0.3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</row>
    <row r="305" spans="1:39" ht="15" customHeight="1" x14ac:dyDescent="0.3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</row>
    <row r="306" spans="1:39" ht="15" customHeight="1" x14ac:dyDescent="0.3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</row>
    <row r="307" spans="1:39" ht="15" customHeight="1" x14ac:dyDescent="0.3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</row>
    <row r="308" spans="1:39" ht="15" customHeight="1" x14ac:dyDescent="0.3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</row>
    <row r="309" spans="1:39" ht="15" customHeight="1" x14ac:dyDescent="0.3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</row>
    <row r="310" spans="1:39" ht="15" customHeight="1" x14ac:dyDescent="0.3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</row>
    <row r="311" spans="1:39" ht="15" customHeight="1" x14ac:dyDescent="0.3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</row>
    <row r="312" spans="1:39" ht="15" customHeight="1" x14ac:dyDescent="0.3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</row>
    <row r="313" spans="1:39" ht="15" customHeight="1" x14ac:dyDescent="0.3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</row>
    <row r="314" spans="1:39" ht="15" customHeight="1" x14ac:dyDescent="0.3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</row>
    <row r="315" spans="1:39" ht="15" customHeight="1" x14ac:dyDescent="0.3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</row>
    <row r="316" spans="1:39" ht="15" customHeight="1" x14ac:dyDescent="0.3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</row>
    <row r="317" spans="1:39" ht="15" customHeight="1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</row>
    <row r="318" spans="1:39" ht="15" customHeight="1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</row>
    <row r="319" spans="1:39" ht="15" customHeight="1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</row>
    <row r="320" spans="1:39" ht="15" customHeight="1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</row>
    <row r="321" spans="1:39" ht="15" customHeight="1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</row>
    <row r="322" spans="1:39" ht="15" customHeight="1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</row>
    <row r="323" spans="1:39" ht="15" customHeight="1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</row>
    <row r="324" spans="1:39" ht="15" customHeight="1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</row>
    <row r="325" spans="1:39" ht="15" customHeight="1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</row>
    <row r="326" spans="1:39" ht="15" customHeight="1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</row>
    <row r="327" spans="1:39" ht="15" customHeight="1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</row>
    <row r="328" spans="1:39" ht="15" customHeight="1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</row>
    <row r="329" spans="1:39" ht="15" customHeight="1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</row>
    <row r="330" spans="1:39" ht="15" customHeight="1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</row>
    <row r="331" spans="1:39" ht="15" customHeight="1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</row>
    <row r="332" spans="1:39" ht="15" customHeight="1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</row>
    <row r="333" spans="1:39" ht="15" customHeight="1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</row>
    <row r="334" spans="1:39" ht="15" customHeight="1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</row>
    <row r="335" spans="1:39" ht="15" customHeight="1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</row>
    <row r="336" spans="1:39" ht="15" customHeight="1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</row>
    <row r="337" spans="1:39" ht="15" customHeight="1" x14ac:dyDescent="0.3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</row>
    <row r="338" spans="1:39" ht="15" customHeight="1" x14ac:dyDescent="0.3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</row>
    <row r="339" spans="1:39" ht="15" customHeight="1" x14ac:dyDescent="0.3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</row>
    <row r="340" spans="1:39" ht="15" customHeight="1" x14ac:dyDescent="0.3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</row>
    <row r="341" spans="1:39" ht="15" customHeight="1" x14ac:dyDescent="0.3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</row>
    <row r="342" spans="1:39" ht="15" customHeight="1" x14ac:dyDescent="0.3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</row>
    <row r="343" spans="1:39" ht="15" customHeight="1" x14ac:dyDescent="0.3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</row>
    <row r="344" spans="1:39" ht="15" customHeight="1" x14ac:dyDescent="0.3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</row>
    <row r="345" spans="1:39" ht="15" customHeight="1" x14ac:dyDescent="0.3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</row>
    <row r="346" spans="1:39" ht="15" customHeight="1" x14ac:dyDescent="0.3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</row>
    <row r="347" spans="1:39" ht="15" customHeight="1" x14ac:dyDescent="0.3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</row>
    <row r="348" spans="1:39" ht="15" customHeight="1" x14ac:dyDescent="0.3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</row>
    <row r="349" spans="1:39" ht="15" customHeight="1" x14ac:dyDescent="0.3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</row>
    <row r="350" spans="1:39" ht="15" customHeight="1" x14ac:dyDescent="0.3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</row>
    <row r="351" spans="1:39" ht="15" customHeight="1" x14ac:dyDescent="0.3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</row>
    <row r="352" spans="1:39" ht="15" customHeight="1" x14ac:dyDescent="0.3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</row>
    <row r="353" spans="1:39" ht="15" customHeight="1" x14ac:dyDescent="0.3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</row>
    <row r="354" spans="1:39" ht="15" customHeight="1" x14ac:dyDescent="0.3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</row>
    <row r="355" spans="1:39" ht="15" customHeight="1" x14ac:dyDescent="0.3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</row>
    <row r="356" spans="1:39" ht="15" customHeight="1" x14ac:dyDescent="0.3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</row>
    <row r="357" spans="1:39" ht="15" customHeight="1" x14ac:dyDescent="0.3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</row>
    <row r="358" spans="1:39" ht="15" customHeight="1" x14ac:dyDescent="0.3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</row>
    <row r="359" spans="1:39" ht="15" customHeight="1" x14ac:dyDescent="0.3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</row>
    <row r="360" spans="1:39" ht="15" customHeight="1" x14ac:dyDescent="0.3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</row>
    <row r="361" spans="1:39" ht="15" customHeight="1" x14ac:dyDescent="0.3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</row>
    <row r="362" spans="1:39" ht="15" customHeight="1" x14ac:dyDescent="0.3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</row>
    <row r="363" spans="1:39" ht="15" customHeight="1" x14ac:dyDescent="0.3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</row>
    <row r="364" spans="1:39" ht="15" customHeight="1" x14ac:dyDescent="0.3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</row>
    <row r="365" spans="1:39" ht="15" customHeight="1" x14ac:dyDescent="0.3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</row>
    <row r="366" spans="1:39" ht="15" customHeight="1" x14ac:dyDescent="0.3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</row>
    <row r="367" spans="1:39" ht="15" customHeight="1" x14ac:dyDescent="0.3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</row>
    <row r="368" spans="1:39" ht="15" customHeight="1" x14ac:dyDescent="0.3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</row>
    <row r="369" spans="1:39" ht="15" customHeight="1" x14ac:dyDescent="0.3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</row>
    <row r="370" spans="1:39" ht="15" customHeight="1" x14ac:dyDescent="0.3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</row>
    <row r="371" spans="1:39" ht="15" customHeight="1" x14ac:dyDescent="0.3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</row>
    <row r="372" spans="1:39" ht="15" customHeight="1" x14ac:dyDescent="0.3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</row>
    <row r="373" spans="1:39" ht="15" customHeight="1" x14ac:dyDescent="0.3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</row>
    <row r="374" spans="1:39" ht="15" customHeight="1" x14ac:dyDescent="0.3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</row>
    <row r="375" spans="1:39" ht="15" customHeight="1" x14ac:dyDescent="0.3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</row>
    <row r="376" spans="1:39" ht="15" customHeight="1" x14ac:dyDescent="0.3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</row>
    <row r="377" spans="1:39" ht="15" customHeight="1" x14ac:dyDescent="0.3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</row>
    <row r="378" spans="1:39" ht="15" customHeight="1" x14ac:dyDescent="0.3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</row>
    <row r="379" spans="1:39" ht="15" customHeight="1" x14ac:dyDescent="0.3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</row>
    <row r="380" spans="1:39" ht="15" customHeight="1" x14ac:dyDescent="0.3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</row>
    <row r="381" spans="1:39" ht="15" customHeight="1" x14ac:dyDescent="0.3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</row>
    <row r="382" spans="1:39" ht="15" customHeight="1" x14ac:dyDescent="0.3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</row>
    <row r="383" spans="1:39" ht="15" customHeight="1" x14ac:dyDescent="0.3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</row>
    <row r="384" spans="1:39" ht="15" customHeight="1" x14ac:dyDescent="0.3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</row>
    <row r="385" spans="1:39" ht="15" customHeight="1" x14ac:dyDescent="0.3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</row>
    <row r="386" spans="1:39" ht="15" customHeight="1" x14ac:dyDescent="0.3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</row>
    <row r="387" spans="1:39" ht="15" customHeight="1" x14ac:dyDescent="0.3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</row>
    <row r="388" spans="1:39" ht="15" customHeight="1" x14ac:dyDescent="0.3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</row>
    <row r="389" spans="1:39" ht="15" customHeight="1" x14ac:dyDescent="0.3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</row>
    <row r="390" spans="1:39" ht="15" customHeight="1" x14ac:dyDescent="0.3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</row>
    <row r="391" spans="1:39" ht="15" customHeight="1" x14ac:dyDescent="0.3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</row>
    <row r="392" spans="1:39" ht="15" customHeight="1" x14ac:dyDescent="0.3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</row>
    <row r="393" spans="1:39" ht="15" customHeight="1" x14ac:dyDescent="0.3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</row>
    <row r="394" spans="1:39" ht="15" customHeight="1" x14ac:dyDescent="0.3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</row>
    <row r="395" spans="1:39" ht="15" customHeight="1" x14ac:dyDescent="0.3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</row>
    <row r="396" spans="1:39" ht="15" customHeight="1" x14ac:dyDescent="0.3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</row>
    <row r="397" spans="1:39" ht="15" customHeight="1" x14ac:dyDescent="0.3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</row>
    <row r="398" spans="1:39" ht="15" customHeight="1" x14ac:dyDescent="0.3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</row>
    <row r="399" spans="1:39" ht="15" customHeight="1" x14ac:dyDescent="0.3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</row>
    <row r="400" spans="1:39" ht="15" customHeight="1" x14ac:dyDescent="0.3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</row>
    <row r="401" spans="1:39" ht="15" customHeight="1" x14ac:dyDescent="0.3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</row>
    <row r="402" spans="1:39" ht="15" customHeight="1" x14ac:dyDescent="0.3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</row>
    <row r="403" spans="1:39" ht="15" customHeight="1" x14ac:dyDescent="0.3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</row>
    <row r="404" spans="1:39" ht="15" customHeight="1" x14ac:dyDescent="0.3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</row>
    <row r="405" spans="1:39" ht="15" customHeight="1" x14ac:dyDescent="0.3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</row>
    <row r="406" spans="1:39" ht="15" customHeight="1" x14ac:dyDescent="0.3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</row>
    <row r="407" spans="1:39" ht="15" customHeight="1" x14ac:dyDescent="0.3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</row>
    <row r="408" spans="1:39" ht="15" customHeight="1" x14ac:dyDescent="0.3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</row>
    <row r="409" spans="1:39" ht="15" customHeight="1" x14ac:dyDescent="0.3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</row>
    <row r="410" spans="1:39" ht="15" customHeight="1" x14ac:dyDescent="0.3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</row>
    <row r="411" spans="1:39" ht="15" customHeight="1" x14ac:dyDescent="0.3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</row>
    <row r="412" spans="1:39" ht="15" customHeight="1" x14ac:dyDescent="0.3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</row>
    <row r="413" spans="1:39" ht="15" customHeight="1" x14ac:dyDescent="0.3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</row>
    <row r="414" spans="1:39" ht="15" customHeight="1" x14ac:dyDescent="0.3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</row>
    <row r="415" spans="1:39" ht="15" customHeight="1" x14ac:dyDescent="0.3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</row>
    <row r="416" spans="1:39" ht="15" customHeight="1" x14ac:dyDescent="0.3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</row>
    <row r="417" spans="1:39" ht="15" customHeight="1" x14ac:dyDescent="0.3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</row>
    <row r="418" spans="1:39" ht="15" customHeight="1" x14ac:dyDescent="0.3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</row>
    <row r="419" spans="1:39" ht="15" customHeight="1" x14ac:dyDescent="0.3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</row>
    <row r="420" spans="1:39" ht="15" customHeight="1" x14ac:dyDescent="0.3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</row>
    <row r="421" spans="1:39" ht="15" customHeight="1" x14ac:dyDescent="0.3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</row>
    <row r="422" spans="1:39" ht="15" customHeight="1" x14ac:dyDescent="0.3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</row>
    <row r="423" spans="1:39" ht="15" customHeight="1" x14ac:dyDescent="0.3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</row>
    <row r="424" spans="1:39" ht="15" customHeight="1" x14ac:dyDescent="0.3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</row>
    <row r="425" spans="1:39" ht="15" customHeight="1" x14ac:dyDescent="0.3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</row>
    <row r="426" spans="1:39" ht="15" customHeight="1" x14ac:dyDescent="0.3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</row>
    <row r="427" spans="1:39" ht="15" customHeight="1" x14ac:dyDescent="0.3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</row>
    <row r="428" spans="1:39" ht="15" customHeight="1" x14ac:dyDescent="0.3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</row>
    <row r="429" spans="1:39" ht="15" customHeight="1" x14ac:dyDescent="0.3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</row>
    <row r="430" spans="1:39" ht="15" customHeight="1" x14ac:dyDescent="0.3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</row>
    <row r="431" spans="1:39" ht="15" customHeight="1" x14ac:dyDescent="0.3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</row>
    <row r="432" spans="1:39" ht="15" customHeight="1" x14ac:dyDescent="0.3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</row>
    <row r="433" spans="1:39" ht="15" customHeight="1" x14ac:dyDescent="0.3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</row>
    <row r="434" spans="1:39" ht="15" customHeight="1" x14ac:dyDescent="0.3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</row>
    <row r="435" spans="1:39" ht="15" customHeight="1" x14ac:dyDescent="0.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</row>
    <row r="436" spans="1:39" ht="15" customHeight="1" x14ac:dyDescent="0.3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</row>
    <row r="437" spans="1:39" ht="15" customHeight="1" x14ac:dyDescent="0.3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</row>
    <row r="438" spans="1:39" ht="15" customHeight="1" x14ac:dyDescent="0.3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</row>
    <row r="439" spans="1:39" ht="15" customHeight="1" x14ac:dyDescent="0.3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</row>
    <row r="440" spans="1:39" ht="15" customHeight="1" x14ac:dyDescent="0.3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</row>
    <row r="441" spans="1:39" ht="15" customHeight="1" x14ac:dyDescent="0.3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</row>
    <row r="442" spans="1:39" ht="15" customHeight="1" x14ac:dyDescent="0.3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</row>
    <row r="443" spans="1:39" ht="15" customHeight="1" x14ac:dyDescent="0.3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</row>
    <row r="444" spans="1:39" ht="15" customHeight="1" x14ac:dyDescent="0.3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spans="1:39" ht="15" customHeight="1" x14ac:dyDescent="0.3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</row>
    <row r="446" spans="1:39" ht="15" customHeight="1" x14ac:dyDescent="0.3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spans="1:39" ht="15" customHeight="1" x14ac:dyDescent="0.3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</row>
    <row r="448" spans="1:39" ht="15" customHeight="1" x14ac:dyDescent="0.3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spans="1:39" ht="15" customHeight="1" x14ac:dyDescent="0.3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</row>
    <row r="450" spans="1:39" ht="15" customHeight="1" x14ac:dyDescent="0.3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spans="1:39" ht="15" customHeight="1" x14ac:dyDescent="0.3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</row>
    <row r="452" spans="1:39" ht="15" customHeight="1" x14ac:dyDescent="0.3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spans="1:39" ht="15" customHeight="1" x14ac:dyDescent="0.3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</row>
    <row r="454" spans="1:39" ht="15" customHeight="1" x14ac:dyDescent="0.3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</row>
    <row r="455" spans="1:39" ht="15" customHeight="1" x14ac:dyDescent="0.3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 spans="1:39" ht="15" customHeight="1" x14ac:dyDescent="0.3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</row>
    <row r="457" spans="1:39" ht="15" customHeight="1" x14ac:dyDescent="0.3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spans="1:39" ht="15" customHeight="1" x14ac:dyDescent="0.3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</row>
    <row r="459" spans="1:39" ht="15" customHeight="1" x14ac:dyDescent="0.3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spans="1:39" ht="15" customHeight="1" x14ac:dyDescent="0.3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</row>
    <row r="461" spans="1:39" ht="15" customHeight="1" x14ac:dyDescent="0.3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spans="1:39" ht="15" customHeight="1" x14ac:dyDescent="0.3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</row>
    <row r="463" spans="1:39" ht="15" customHeight="1" x14ac:dyDescent="0.3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</row>
    <row r="464" spans="1:39" ht="15" customHeight="1" x14ac:dyDescent="0.3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 spans="1:39" ht="15" customHeight="1" x14ac:dyDescent="0.3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</row>
    <row r="466" spans="1:39" ht="15" customHeight="1" x14ac:dyDescent="0.3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spans="1:39" ht="15" customHeight="1" x14ac:dyDescent="0.3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</row>
    <row r="468" spans="1:39" ht="15" customHeight="1" x14ac:dyDescent="0.3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spans="1:39" ht="15" customHeight="1" x14ac:dyDescent="0.3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</row>
    <row r="470" spans="1:39" ht="15" customHeight="1" x14ac:dyDescent="0.3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</row>
    <row r="471" spans="1:39" ht="15" customHeight="1" x14ac:dyDescent="0.3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</row>
    <row r="472" spans="1:39" ht="15" customHeight="1" x14ac:dyDescent="0.3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</row>
    <row r="473" spans="1:39" ht="15" customHeight="1" x14ac:dyDescent="0.3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</row>
    <row r="474" spans="1:39" ht="15" customHeight="1" x14ac:dyDescent="0.3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</row>
    <row r="475" spans="1:39" ht="15" customHeight="1" x14ac:dyDescent="0.3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</row>
    <row r="476" spans="1:39" ht="15" customHeight="1" x14ac:dyDescent="0.3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</row>
    <row r="477" spans="1:39" ht="15" customHeight="1" x14ac:dyDescent="0.3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</row>
    <row r="478" spans="1:39" ht="15" customHeight="1" x14ac:dyDescent="0.3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</row>
    <row r="479" spans="1:39" ht="15" customHeight="1" x14ac:dyDescent="0.3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</row>
    <row r="480" spans="1:39" ht="15" customHeight="1" x14ac:dyDescent="0.3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</row>
    <row r="481" spans="1:39" ht="15" customHeight="1" x14ac:dyDescent="0.3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</row>
    <row r="482" spans="1:39" ht="15" customHeight="1" x14ac:dyDescent="0.3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</row>
    <row r="483" spans="1:39" ht="15" customHeight="1" x14ac:dyDescent="0.3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</row>
    <row r="484" spans="1:39" ht="15" customHeight="1" x14ac:dyDescent="0.3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</row>
    <row r="485" spans="1:39" ht="15" customHeight="1" x14ac:dyDescent="0.3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</row>
    <row r="486" spans="1:39" ht="15" customHeight="1" x14ac:dyDescent="0.3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</row>
    <row r="487" spans="1:39" ht="15" customHeight="1" x14ac:dyDescent="0.3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</row>
    <row r="488" spans="1:39" ht="15" customHeight="1" x14ac:dyDescent="0.3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</row>
    <row r="489" spans="1:39" ht="15" customHeight="1" x14ac:dyDescent="0.3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</row>
    <row r="490" spans="1:39" ht="15" customHeight="1" x14ac:dyDescent="0.3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</row>
    <row r="491" spans="1:39" ht="15" customHeight="1" x14ac:dyDescent="0.3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</row>
    <row r="492" spans="1:39" ht="15" customHeight="1" x14ac:dyDescent="0.3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</row>
    <row r="493" spans="1:39" ht="15" customHeight="1" x14ac:dyDescent="0.3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</row>
    <row r="494" spans="1:39" ht="15" customHeight="1" x14ac:dyDescent="0.3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</row>
    <row r="495" spans="1:39" ht="15" customHeight="1" x14ac:dyDescent="0.3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</row>
    <row r="496" spans="1:39" ht="15" customHeight="1" x14ac:dyDescent="0.3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</row>
    <row r="497" spans="1:39" ht="15" customHeight="1" x14ac:dyDescent="0.3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</row>
    <row r="498" spans="1:39" ht="15" customHeight="1" x14ac:dyDescent="0.3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</row>
    <row r="499" spans="1:39" ht="15" customHeight="1" x14ac:dyDescent="0.3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</row>
    <row r="500" spans="1:39" ht="15" customHeight="1" x14ac:dyDescent="0.3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</row>
    <row r="501" spans="1:39" ht="15" customHeight="1" x14ac:dyDescent="0.3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</row>
    <row r="502" spans="1:39" ht="15" customHeight="1" x14ac:dyDescent="0.3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</row>
    <row r="503" spans="1:39" ht="15" customHeight="1" x14ac:dyDescent="0.3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</row>
  </sheetData>
  <mergeCells count="3">
    <mergeCell ref="B8:E8"/>
    <mergeCell ref="I8:L8"/>
    <mergeCell ref="B62:E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E862-B929-41A4-AC0A-27C3486977C5}">
  <dimension ref="A1:BF503"/>
  <sheetViews>
    <sheetView showGridLines="0" topLeftCell="A10" zoomScale="80" zoomScaleNormal="80" workbookViewId="0">
      <selection activeCell="S10" sqref="S10"/>
    </sheetView>
  </sheetViews>
  <sheetFormatPr defaultColWidth="9.15234375" defaultRowHeight="15" customHeight="1" x14ac:dyDescent="0.35"/>
  <cols>
    <col min="1" max="1" width="19.15234375" style="61" customWidth="1"/>
    <col min="2" max="2" width="14.69140625" style="61" customWidth="1"/>
    <col min="3" max="3" width="12.53515625" style="61" customWidth="1"/>
    <col min="4" max="4" width="21.53515625" style="61" customWidth="1"/>
    <col min="5" max="5" width="18.84375" style="61" bestFit="1" customWidth="1"/>
    <col min="6" max="7" width="3.69140625" style="61" customWidth="1"/>
    <col min="8" max="8" width="16.53515625" style="61" bestFit="1" customWidth="1"/>
    <col min="9" max="9" width="11.69140625" style="61" customWidth="1"/>
    <col min="10" max="10" width="11.84375" style="61" customWidth="1"/>
    <col min="11" max="11" width="15.15234375" style="61" bestFit="1" customWidth="1"/>
    <col min="12" max="12" width="16.3046875" style="61" bestFit="1" customWidth="1"/>
    <col min="13" max="13" width="17.69140625" style="61" bestFit="1" customWidth="1"/>
    <col min="14" max="14" width="3" style="61" customWidth="1"/>
    <col min="15" max="15" width="13.3046875" style="61" customWidth="1"/>
    <col min="16" max="16" width="10" style="61" customWidth="1"/>
    <col min="17" max="17" width="7" style="61" bestFit="1" customWidth="1"/>
    <col min="18" max="18" width="15.53515625" style="61" bestFit="1" customWidth="1"/>
    <col min="19" max="19" width="15.53515625" style="61" customWidth="1"/>
    <col min="20" max="20" width="13.69140625" style="61" bestFit="1" customWidth="1"/>
    <col min="21" max="21" width="13.69140625" style="61" customWidth="1"/>
    <col min="22" max="22" width="15.23046875" style="61" bestFit="1" customWidth="1"/>
    <col min="23" max="23" width="8.69140625" style="61" bestFit="1" customWidth="1"/>
    <col min="24" max="24" width="15.84375" style="61" bestFit="1" customWidth="1"/>
    <col min="25" max="16384" width="9.15234375" style="61"/>
  </cols>
  <sheetData>
    <row r="1" spans="1:58" ht="49.5" customHeight="1" thickBot="1" x14ac:dyDescent="0.4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</row>
    <row r="2" spans="1:58" s="59" customFormat="1" ht="24" thickTop="1" thickBot="1" x14ac:dyDescent="0.65">
      <c r="A2" s="3" t="s">
        <v>16</v>
      </c>
      <c r="B2" s="4"/>
      <c r="C2" s="4"/>
      <c r="D2" s="3" t="s">
        <v>43</v>
      </c>
      <c r="E2" s="4"/>
      <c r="F2" s="4"/>
      <c r="G2" s="4"/>
      <c r="H2" s="69"/>
      <c r="I2" s="69"/>
      <c r="J2" s="4"/>
      <c r="K2" s="69"/>
      <c r="L2" s="69"/>
      <c r="M2" s="4"/>
      <c r="N2" s="4"/>
      <c r="O2" s="4"/>
      <c r="P2" s="4"/>
      <c r="Q2" s="4"/>
      <c r="R2" s="4"/>
      <c r="S2" s="4"/>
      <c r="T2" s="4"/>
      <c r="U2" s="138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58" s="59" customFormat="1" ht="15" customHeight="1" thickTop="1" x14ac:dyDescent="0.35">
      <c r="A3" s="7" t="s">
        <v>14</v>
      </c>
      <c r="B3" s="8">
        <v>44651</v>
      </c>
      <c r="C3" s="5"/>
      <c r="D3" s="6"/>
      <c r="E3" s="5"/>
      <c r="F3" s="5"/>
      <c r="G3" s="5"/>
      <c r="H3" s="70">
        <v>848803360.20612741</v>
      </c>
      <c r="I3" s="71" t="s">
        <v>44</v>
      </c>
      <c r="J3" s="5"/>
      <c r="K3" s="72" t="s">
        <v>45</v>
      </c>
      <c r="L3" s="73">
        <v>360</v>
      </c>
      <c r="M3" s="5"/>
      <c r="N3" s="5"/>
      <c r="O3" s="5"/>
      <c r="P3" s="5"/>
      <c r="Q3" s="5"/>
      <c r="R3" s="5"/>
      <c r="S3" s="5"/>
      <c r="T3" s="5"/>
      <c r="U3" s="5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</row>
    <row r="4" spans="1:58" s="59" customFormat="1" ht="15" customHeight="1" thickBot="1" x14ac:dyDescent="0.4">
      <c r="A4" s="7" t="s">
        <v>46</v>
      </c>
      <c r="B4" s="8">
        <v>44630</v>
      </c>
      <c r="C4" s="5"/>
      <c r="D4" s="5"/>
      <c r="E4" s="5"/>
      <c r="F4" s="5"/>
      <c r="G4" s="5"/>
      <c r="H4" s="74">
        <f>+E100</f>
        <v>849110344.30000007</v>
      </c>
      <c r="I4" s="75" t="s">
        <v>47</v>
      </c>
      <c r="J4" s="5"/>
      <c r="K4" s="76" t="s">
        <v>48</v>
      </c>
      <c r="L4" s="77">
        <v>1</v>
      </c>
      <c r="M4" s="5"/>
      <c r="N4" s="78"/>
      <c r="O4" s="5"/>
      <c r="P4" s="5"/>
      <c r="Q4" s="5"/>
      <c r="R4" s="5"/>
      <c r="S4" s="5"/>
      <c r="T4" s="5"/>
      <c r="U4" s="5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</row>
    <row r="5" spans="1:58" s="59" customFormat="1" ht="15" customHeight="1" thickBot="1" x14ac:dyDescent="0.4">
      <c r="A5" s="7" t="s">
        <v>49</v>
      </c>
      <c r="B5" s="8">
        <v>44651</v>
      </c>
      <c r="C5" s="5"/>
      <c r="D5" s="5"/>
      <c r="E5" s="5"/>
      <c r="F5" s="5"/>
      <c r="G5" s="5"/>
      <c r="H5" s="79">
        <f>(H4*L4/H3-1)*L3/(B3-B4)</f>
        <v>6.2000042802739285E-3</v>
      </c>
      <c r="I5" s="80" t="s">
        <v>50</v>
      </c>
      <c r="J5" s="5"/>
      <c r="K5" s="5"/>
      <c r="L5" s="5"/>
      <c r="M5" s="5"/>
      <c r="N5" s="78"/>
      <c r="O5" s="5"/>
      <c r="P5" s="5"/>
      <c r="Q5"/>
      <c r="R5"/>
      <c r="S5"/>
      <c r="T5"/>
      <c r="U5"/>
      <c r="V5" s="64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</row>
    <row r="6" spans="1:58" s="59" customFormat="1" ht="15" customHeight="1" x14ac:dyDescent="0.35">
      <c r="A6" s="7" t="s">
        <v>51</v>
      </c>
      <c r="B6" s="8">
        <v>44665</v>
      </c>
      <c r="C6" s="5"/>
      <c r="D6" s="5"/>
      <c r="E6" s="5"/>
      <c r="F6" s="5"/>
      <c r="G6" s="21"/>
      <c r="H6" s="5"/>
      <c r="I6" s="5"/>
      <c r="J6" s="5"/>
      <c r="K6" s="5"/>
      <c r="L6" s="5"/>
      <c r="M6" s="5"/>
      <c r="N6" s="78"/>
      <c r="O6" s="5"/>
      <c r="P6" s="5"/>
      <c r="Q6"/>
      <c r="R6"/>
      <c r="S6"/>
      <c r="T6"/>
      <c r="U6"/>
      <c r="V6" s="64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</row>
    <row r="7" spans="1:58" s="59" customFormat="1" ht="15" customHeight="1" x14ac:dyDescent="0.35">
      <c r="A7" s="16" t="s">
        <v>0</v>
      </c>
      <c r="B7" s="41"/>
      <c r="C7" s="41"/>
      <c r="D7" s="41"/>
      <c r="E7" s="41"/>
      <c r="F7" s="81"/>
      <c r="G7" s="22"/>
      <c r="H7" s="16"/>
      <c r="I7" s="41"/>
      <c r="J7" s="41"/>
      <c r="K7" s="41"/>
      <c r="L7" s="41"/>
      <c r="M7" s="7"/>
      <c r="N7" s="7"/>
      <c r="O7" s="7"/>
      <c r="P7" s="7"/>
      <c r="Q7"/>
      <c r="R7"/>
      <c r="S7"/>
      <c r="T7"/>
      <c r="U7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</row>
    <row r="8" spans="1:58" s="59" customFormat="1" ht="15" customHeight="1" x14ac:dyDescent="0.35">
      <c r="A8" s="41"/>
      <c r="B8" s="153" t="s">
        <v>5</v>
      </c>
      <c r="C8" s="154"/>
      <c r="D8" s="154"/>
      <c r="E8" s="155"/>
      <c r="F8" s="7"/>
      <c r="G8" s="23"/>
      <c r="H8" s="41"/>
      <c r="I8" s="153"/>
      <c r="J8" s="154"/>
      <c r="K8" s="154"/>
      <c r="L8" s="155"/>
      <c r="M8" s="7"/>
      <c r="N8" s="7"/>
      <c r="O8" s="7"/>
      <c r="P8" s="7"/>
      <c r="Q8"/>
      <c r="R8" s="139" t="s">
        <v>304</v>
      </c>
      <c r="S8" s="126"/>
      <c r="T8"/>
      <c r="U8"/>
      <c r="V8"/>
      <c r="W8"/>
      <c r="X8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</row>
    <row r="9" spans="1:58" s="59" customFormat="1" ht="15" customHeight="1" x14ac:dyDescent="0.35">
      <c r="A9" s="15" t="s">
        <v>1</v>
      </c>
      <c r="B9" s="15" t="s">
        <v>2</v>
      </c>
      <c r="C9" s="15" t="s">
        <v>3</v>
      </c>
      <c r="D9" s="15" t="s">
        <v>4</v>
      </c>
      <c r="E9" s="36" t="s">
        <v>15</v>
      </c>
      <c r="F9" s="82"/>
      <c r="G9" s="23"/>
      <c r="H9" s="15"/>
      <c r="I9" s="15"/>
      <c r="J9" s="15"/>
      <c r="K9" s="15"/>
      <c r="L9" s="15"/>
      <c r="M9" s="41"/>
      <c r="N9" s="7"/>
      <c r="O9" s="7"/>
      <c r="P9" s="7"/>
      <c r="Q9"/>
      <c r="R9" s="127" t="s">
        <v>305</v>
      </c>
      <c r="S9" s="128" t="s">
        <v>316</v>
      </c>
      <c r="T9" s="128" t="s">
        <v>317</v>
      </c>
      <c r="U9" s="128" t="s">
        <v>318</v>
      </c>
      <c r="V9" s="128" t="s">
        <v>319</v>
      </c>
      <c r="W9" s="127" t="s">
        <v>306</v>
      </c>
      <c r="X9" s="129" t="s">
        <v>307</v>
      </c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</row>
    <row r="10" spans="1:58" s="59" customFormat="1" ht="15" customHeight="1" x14ac:dyDescent="0.35">
      <c r="A10" s="7" t="s">
        <v>52</v>
      </c>
      <c r="B10" s="10">
        <v>44630</v>
      </c>
      <c r="C10" s="10">
        <v>44665</v>
      </c>
      <c r="D10" s="83">
        <v>32719560.23</v>
      </c>
      <c r="E10" s="84">
        <v>32735159.82</v>
      </c>
      <c r="F10" s="85"/>
      <c r="G10" s="86"/>
      <c r="H10" s="7"/>
      <c r="I10" s="10"/>
      <c r="J10" s="10"/>
      <c r="K10" s="85"/>
      <c r="L10" s="85"/>
      <c r="M10" s="41"/>
      <c r="N10" s="7"/>
      <c r="O10" s="7"/>
      <c r="P10" s="7"/>
      <c r="Q10"/>
      <c r="R10" s="130">
        <f>H4</f>
        <v>849110344.30000007</v>
      </c>
      <c r="S10" s="131">
        <f>SUM(D54,D65)</f>
        <v>21418292.740000002</v>
      </c>
      <c r="T10" s="131">
        <f>D67</f>
        <v>16159768.804699998</v>
      </c>
      <c r="U10" s="131">
        <f>D53</f>
        <v>0</v>
      </c>
      <c r="V10" s="131">
        <f>E83+E93</f>
        <v>111743.93999999999</v>
      </c>
      <c r="W10" s="130">
        <v>0</v>
      </c>
      <c r="X10" s="132">
        <f>D66</f>
        <v>3990488.83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</row>
    <row r="11" spans="1:58" s="59" customFormat="1" ht="15" customHeight="1" x14ac:dyDescent="0.35">
      <c r="A11" s="7" t="s">
        <v>53</v>
      </c>
      <c r="B11" s="10">
        <v>44630</v>
      </c>
      <c r="C11" s="10">
        <v>44665</v>
      </c>
      <c r="D11" s="83">
        <v>1629653.62</v>
      </c>
      <c r="E11" s="84">
        <v>1630461.45</v>
      </c>
      <c r="F11" s="85"/>
      <c r="G11" s="86"/>
      <c r="H11" s="7"/>
      <c r="I11" s="10"/>
      <c r="J11" s="10"/>
      <c r="K11" s="85"/>
      <c r="L11" s="85"/>
      <c r="M11" s="41"/>
      <c r="N11" s="7"/>
      <c r="O11" s="7"/>
      <c r="P11" s="7"/>
      <c r="Q11"/>
      <c r="R11"/>
      <c r="S11"/>
      <c r="T11"/>
      <c r="U11"/>
      <c r="V11" s="63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</row>
    <row r="12" spans="1:58" s="59" customFormat="1" ht="15" customHeight="1" x14ac:dyDescent="0.35">
      <c r="A12" s="7" t="s">
        <v>54</v>
      </c>
      <c r="B12" s="10">
        <v>44630</v>
      </c>
      <c r="C12" s="10">
        <v>44665</v>
      </c>
      <c r="D12" s="83">
        <v>58793589.329999998</v>
      </c>
      <c r="E12" s="84">
        <v>58813317.939999998</v>
      </c>
      <c r="F12" s="85"/>
      <c r="G12" s="86"/>
      <c r="H12" s="7"/>
      <c r="I12" s="10"/>
      <c r="J12" s="10"/>
      <c r="K12" s="85"/>
      <c r="L12" s="85"/>
      <c r="M12" s="41"/>
      <c r="N12" s="7"/>
      <c r="O12" s="7"/>
      <c r="P12" s="7"/>
      <c r="Q12"/>
      <c r="R12"/>
      <c r="S12"/>
      <c r="T12"/>
      <c r="U12"/>
      <c r="V12" s="63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</row>
    <row r="13" spans="1:58" s="59" customFormat="1" ht="15" customHeight="1" x14ac:dyDescent="0.35">
      <c r="A13" s="7" t="s">
        <v>55</v>
      </c>
      <c r="B13" s="10">
        <v>44630</v>
      </c>
      <c r="C13" s="10">
        <v>44665</v>
      </c>
      <c r="D13" s="83">
        <v>933562.21</v>
      </c>
      <c r="E13" s="84">
        <v>934036.62</v>
      </c>
      <c r="F13" s="85"/>
      <c r="G13" s="86"/>
      <c r="H13" s="7"/>
      <c r="I13" s="10"/>
      <c r="J13" s="10"/>
      <c r="K13" s="85"/>
      <c r="L13" s="85"/>
      <c r="M13" s="41"/>
      <c r="N13" s="7"/>
      <c r="O13" s="7"/>
      <c r="P13" s="7"/>
      <c r="Q13"/>
      <c r="R13"/>
      <c r="S13"/>
      <c r="T13"/>
      <c r="U13"/>
      <c r="V13" s="63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</row>
    <row r="14" spans="1:58" s="59" customFormat="1" ht="15" customHeight="1" x14ac:dyDescent="0.35">
      <c r="A14" s="7" t="s">
        <v>56</v>
      </c>
      <c r="B14" s="10">
        <v>44630</v>
      </c>
      <c r="C14" s="10">
        <v>44665</v>
      </c>
      <c r="D14" s="83">
        <v>14870895.279999999</v>
      </c>
      <c r="E14" s="84">
        <v>14875498.93</v>
      </c>
      <c r="F14" s="85"/>
      <c r="G14" s="86"/>
      <c r="H14" s="7"/>
      <c r="I14" s="10"/>
      <c r="J14" s="10"/>
      <c r="K14" s="85"/>
      <c r="L14" s="85"/>
      <c r="M14" s="41"/>
      <c r="N14" s="7"/>
      <c r="O14" s="7"/>
      <c r="P14" s="7"/>
      <c r="Q14"/>
      <c r="R14"/>
      <c r="S14"/>
      <c r="T14"/>
      <c r="U14"/>
      <c r="V14" s="63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</row>
    <row r="15" spans="1:58" s="59" customFormat="1" ht="15" customHeight="1" x14ac:dyDescent="0.35">
      <c r="A15" s="7" t="s">
        <v>57</v>
      </c>
      <c r="B15" s="10">
        <v>44630</v>
      </c>
      <c r="C15" s="10">
        <v>44665</v>
      </c>
      <c r="D15" s="83">
        <v>9344363.5500000007</v>
      </c>
      <c r="E15" s="84">
        <v>9351876.1699999999</v>
      </c>
      <c r="F15" s="85"/>
      <c r="G15" s="86"/>
      <c r="H15" s="7"/>
      <c r="I15" s="10"/>
      <c r="J15" s="10"/>
      <c r="K15" s="85"/>
      <c r="L15" s="85"/>
      <c r="M15" s="41"/>
      <c r="N15" s="7"/>
      <c r="O15" s="7"/>
      <c r="P15" s="7"/>
      <c r="Q15"/>
      <c r="R15"/>
      <c r="S15"/>
      <c r="T15"/>
      <c r="U15"/>
      <c r="V15" s="63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</row>
    <row r="16" spans="1:58" s="59" customFormat="1" ht="15" customHeight="1" x14ac:dyDescent="0.35">
      <c r="A16" s="7" t="s">
        <v>58</v>
      </c>
      <c r="B16" s="10">
        <v>44630</v>
      </c>
      <c r="C16" s="10">
        <v>44665</v>
      </c>
      <c r="D16" s="83">
        <v>12179296.66</v>
      </c>
      <c r="E16" s="84">
        <v>12189461.23</v>
      </c>
      <c r="F16" s="85"/>
      <c r="G16" s="86"/>
      <c r="H16" s="7"/>
      <c r="I16" s="10"/>
      <c r="J16" s="10"/>
      <c r="K16" s="85"/>
      <c r="L16" s="85"/>
      <c r="M16" s="41"/>
      <c r="N16" s="7"/>
      <c r="O16" s="7"/>
      <c r="P16" s="7"/>
      <c r="Q16"/>
      <c r="R16"/>
      <c r="S16"/>
      <c r="T16"/>
      <c r="U16"/>
      <c r="V16" s="63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</row>
    <row r="17" spans="1:40" s="59" customFormat="1" ht="15" customHeight="1" x14ac:dyDescent="0.35">
      <c r="A17" s="7" t="s">
        <v>59</v>
      </c>
      <c r="B17" s="10">
        <v>44630</v>
      </c>
      <c r="C17" s="10">
        <v>44665</v>
      </c>
      <c r="D17" s="83">
        <v>10234439.93</v>
      </c>
      <c r="E17" s="84">
        <v>10240374.75</v>
      </c>
      <c r="F17" s="85"/>
      <c r="G17" s="86"/>
      <c r="H17" s="7"/>
      <c r="I17" s="10"/>
      <c r="J17" s="10"/>
      <c r="K17" s="85"/>
      <c r="L17" s="85"/>
      <c r="M17" s="41"/>
      <c r="N17" s="7"/>
      <c r="O17" s="7"/>
      <c r="P17" s="7"/>
      <c r="Q17"/>
      <c r="R17"/>
      <c r="S17"/>
      <c r="T17"/>
      <c r="U17"/>
      <c r="V17" s="63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</row>
    <row r="18" spans="1:40" s="59" customFormat="1" ht="15" customHeight="1" x14ac:dyDescent="0.35">
      <c r="A18" s="7" t="s">
        <v>60</v>
      </c>
      <c r="B18" s="10">
        <v>44630</v>
      </c>
      <c r="C18" s="10">
        <v>44665</v>
      </c>
      <c r="D18" s="83">
        <v>4011042.24</v>
      </c>
      <c r="E18" s="84">
        <v>4012408.56</v>
      </c>
      <c r="F18" s="85"/>
      <c r="G18" s="86"/>
      <c r="H18" s="7"/>
      <c r="I18" s="10"/>
      <c r="J18" s="10"/>
      <c r="K18" s="85"/>
      <c r="L18" s="85"/>
      <c r="M18" s="41"/>
      <c r="N18" s="7"/>
      <c r="O18" s="7"/>
      <c r="P18" s="7"/>
      <c r="Q18"/>
      <c r="R18"/>
      <c r="S18"/>
      <c r="T18"/>
      <c r="U18"/>
      <c r="V18" s="63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</row>
    <row r="19" spans="1:40" s="59" customFormat="1" ht="15" customHeight="1" x14ac:dyDescent="0.35">
      <c r="A19" s="7" t="s">
        <v>61</v>
      </c>
      <c r="B19" s="10">
        <v>44630</v>
      </c>
      <c r="C19" s="10">
        <v>44665</v>
      </c>
      <c r="D19" s="83">
        <v>931791.8</v>
      </c>
      <c r="E19" s="84">
        <v>932275.97</v>
      </c>
      <c r="F19" s="85"/>
      <c r="G19" s="86"/>
      <c r="H19" s="7"/>
      <c r="I19" s="10"/>
      <c r="J19" s="10"/>
      <c r="K19" s="85"/>
      <c r="L19" s="85"/>
      <c r="M19" s="41"/>
      <c r="N19" s="7"/>
      <c r="O19" s="7"/>
      <c r="P19" s="7"/>
      <c r="Q19"/>
      <c r="R19"/>
      <c r="S19"/>
      <c r="T19"/>
      <c r="U19"/>
      <c r="V19" s="63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</row>
    <row r="20" spans="1:40" s="59" customFormat="1" ht="15" customHeight="1" x14ac:dyDescent="0.35">
      <c r="A20" s="7" t="s">
        <v>62</v>
      </c>
      <c r="B20" s="10">
        <v>44630</v>
      </c>
      <c r="C20" s="10">
        <v>44665</v>
      </c>
      <c r="D20" s="83">
        <v>60173960.149999999</v>
      </c>
      <c r="E20" s="84">
        <v>60200308.049999997</v>
      </c>
      <c r="F20" s="85"/>
      <c r="G20" s="86"/>
      <c r="H20" s="7"/>
      <c r="I20" s="10"/>
      <c r="J20" s="10"/>
      <c r="K20" s="85"/>
      <c r="L20" s="85"/>
      <c r="M20" s="41"/>
      <c r="N20" s="7"/>
      <c r="O20" s="7"/>
      <c r="P20" s="7"/>
      <c r="Q20"/>
      <c r="R20"/>
      <c r="S20"/>
      <c r="T20"/>
      <c r="U20"/>
      <c r="V20" s="63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</row>
    <row r="21" spans="1:40" s="59" customFormat="1" ht="15" customHeight="1" x14ac:dyDescent="0.35">
      <c r="A21" s="7" t="s">
        <v>63</v>
      </c>
      <c r="B21" s="10">
        <v>44630</v>
      </c>
      <c r="C21" s="10">
        <v>44665</v>
      </c>
      <c r="D21" s="83">
        <v>5117413.6100000003</v>
      </c>
      <c r="E21" s="84">
        <v>5121021.8600000003</v>
      </c>
      <c r="F21" s="85"/>
      <c r="G21" s="86"/>
      <c r="H21" s="7"/>
      <c r="I21" s="10"/>
      <c r="J21" s="10"/>
      <c r="K21" s="85"/>
      <c r="L21" s="85"/>
      <c r="M21" s="41"/>
      <c r="N21" s="7"/>
      <c r="O21" s="7"/>
      <c r="P21" s="7"/>
      <c r="Q21"/>
      <c r="R21"/>
      <c r="S21"/>
      <c r="T21"/>
      <c r="U21"/>
      <c r="V21" s="63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</row>
    <row r="22" spans="1:40" s="59" customFormat="1" ht="15" customHeight="1" x14ac:dyDescent="0.35">
      <c r="A22" s="7" t="s">
        <v>64</v>
      </c>
      <c r="B22" s="10">
        <v>44630</v>
      </c>
      <c r="C22" s="10">
        <v>44665</v>
      </c>
      <c r="D22" s="83">
        <v>114737677.37</v>
      </c>
      <c r="E22" s="84">
        <v>114786588.05</v>
      </c>
      <c r="F22" s="85"/>
      <c r="G22" s="86"/>
      <c r="H22" s="7"/>
      <c r="I22" s="10"/>
      <c r="J22" s="10"/>
      <c r="K22" s="85"/>
      <c r="L22" s="85"/>
      <c r="M22" s="41"/>
      <c r="N22" s="7"/>
      <c r="O22" s="7"/>
      <c r="P22" s="7"/>
      <c r="Q22"/>
      <c r="R22"/>
      <c r="S22"/>
      <c r="T22"/>
      <c r="U22"/>
      <c r="V22" s="63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</row>
    <row r="23" spans="1:40" s="59" customFormat="1" ht="15" customHeight="1" x14ac:dyDescent="0.35">
      <c r="A23" s="7" t="s">
        <v>65</v>
      </c>
      <c r="B23" s="10">
        <v>44630</v>
      </c>
      <c r="C23" s="10">
        <v>44665</v>
      </c>
      <c r="D23" s="83">
        <v>456172.44</v>
      </c>
      <c r="E23" s="84">
        <v>456510.7</v>
      </c>
      <c r="F23" s="85"/>
      <c r="G23" s="86"/>
      <c r="H23" s="7"/>
      <c r="I23" s="10"/>
      <c r="J23" s="10"/>
      <c r="K23" s="85"/>
      <c r="L23" s="85"/>
      <c r="M23" s="41"/>
      <c r="N23" s="7"/>
      <c r="O23" s="7"/>
      <c r="P23" s="7"/>
      <c r="Q23"/>
      <c r="R23"/>
      <c r="S23"/>
      <c r="T23"/>
      <c r="U23"/>
      <c r="V23" s="63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</row>
    <row r="24" spans="1:40" s="59" customFormat="1" ht="15" customHeight="1" x14ac:dyDescent="0.35">
      <c r="A24" s="7" t="s">
        <v>66</v>
      </c>
      <c r="B24" s="10">
        <v>44630</v>
      </c>
      <c r="C24" s="10">
        <v>44665</v>
      </c>
      <c r="D24" s="83">
        <v>702329.35</v>
      </c>
      <c r="E24" s="84">
        <v>702870.61</v>
      </c>
      <c r="F24" s="85"/>
      <c r="G24" s="86"/>
      <c r="H24" s="7"/>
      <c r="I24" s="10"/>
      <c r="J24" s="10"/>
      <c r="K24" s="85"/>
      <c r="L24" s="85"/>
      <c r="M24" s="41"/>
      <c r="N24" s="7"/>
      <c r="O24" s="7"/>
      <c r="P24" s="7"/>
      <c r="Q24"/>
      <c r="R24"/>
      <c r="S24"/>
      <c r="T24"/>
      <c r="U24"/>
      <c r="V24" s="63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</row>
    <row r="25" spans="1:40" s="59" customFormat="1" ht="15" customHeight="1" x14ac:dyDescent="0.35">
      <c r="A25" s="7" t="s">
        <v>67</v>
      </c>
      <c r="B25" s="10">
        <v>44630</v>
      </c>
      <c r="C25" s="10">
        <v>44665</v>
      </c>
      <c r="D25" s="83">
        <v>519008.36</v>
      </c>
      <c r="E25" s="84">
        <v>519393.21</v>
      </c>
      <c r="F25" s="85"/>
      <c r="G25" s="86"/>
      <c r="H25" s="7"/>
      <c r="I25" s="10"/>
      <c r="J25" s="10"/>
      <c r="K25" s="85"/>
      <c r="L25" s="85"/>
      <c r="M25" s="41"/>
      <c r="N25" s="7"/>
      <c r="O25" s="7"/>
      <c r="P25" s="7"/>
      <c r="Q25"/>
      <c r="R25"/>
      <c r="S25"/>
      <c r="T25"/>
      <c r="U25"/>
      <c r="V25" s="63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</row>
    <row r="26" spans="1:40" s="59" customFormat="1" ht="15" customHeight="1" x14ac:dyDescent="0.35">
      <c r="A26" s="7" t="s">
        <v>68</v>
      </c>
      <c r="B26" s="10">
        <v>44635</v>
      </c>
      <c r="C26" s="10">
        <v>44665</v>
      </c>
      <c r="D26" s="83">
        <v>503503.4</v>
      </c>
      <c r="E26" s="84">
        <v>503789.96</v>
      </c>
      <c r="F26" s="85"/>
      <c r="G26" s="86"/>
      <c r="H26" s="7"/>
      <c r="I26" s="10"/>
      <c r="J26" s="10"/>
      <c r="K26" s="85"/>
      <c r="L26" s="85"/>
      <c r="M26" s="41"/>
      <c r="N26" s="7"/>
      <c r="O26" s="7"/>
      <c r="P26" s="7"/>
      <c r="Q26"/>
      <c r="R26"/>
      <c r="S26"/>
      <c r="T26"/>
      <c r="U26"/>
      <c r="V26" s="63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</row>
    <row r="27" spans="1:40" s="59" customFormat="1" ht="15" customHeight="1" x14ac:dyDescent="0.35">
      <c r="A27" s="7" t="s">
        <v>69</v>
      </c>
      <c r="B27" s="10">
        <v>44630</v>
      </c>
      <c r="C27" s="10">
        <v>44665</v>
      </c>
      <c r="D27" s="83">
        <v>4083034.53</v>
      </c>
      <c r="E27" s="84">
        <v>4086144.98</v>
      </c>
      <c r="F27" s="85"/>
      <c r="G27" s="86"/>
      <c r="H27" s="7"/>
      <c r="I27" s="10"/>
      <c r="J27" s="10"/>
      <c r="K27" s="85"/>
      <c r="L27" s="85"/>
      <c r="M27" s="41"/>
      <c r="N27" s="7"/>
      <c r="O27" s="7"/>
      <c r="P27" s="7"/>
      <c r="Q27"/>
      <c r="R27"/>
      <c r="S27"/>
      <c r="T27"/>
      <c r="U27"/>
      <c r="V27" s="63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</row>
    <row r="28" spans="1:40" s="59" customFormat="1" ht="15" customHeight="1" x14ac:dyDescent="0.35">
      <c r="A28" s="7" t="s">
        <v>70</v>
      </c>
      <c r="B28" s="10">
        <v>44630</v>
      </c>
      <c r="C28" s="10">
        <v>44665</v>
      </c>
      <c r="D28" s="83">
        <v>1641894.38</v>
      </c>
      <c r="E28" s="84">
        <v>1643072.69</v>
      </c>
      <c r="F28" s="85"/>
      <c r="G28" s="86"/>
      <c r="H28" s="7"/>
      <c r="I28" s="10"/>
      <c r="J28" s="10"/>
      <c r="K28" s="85"/>
      <c r="L28" s="85"/>
      <c r="M28" s="41"/>
      <c r="N28" s="7"/>
      <c r="O28" s="7"/>
      <c r="P28" s="7"/>
      <c r="Q28"/>
      <c r="R28"/>
      <c r="S28"/>
      <c r="T28"/>
      <c r="U28"/>
      <c r="V28" s="63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</row>
    <row r="29" spans="1:40" s="59" customFormat="1" ht="15" customHeight="1" x14ac:dyDescent="0.35">
      <c r="A29" s="7" t="s">
        <v>71</v>
      </c>
      <c r="B29" s="10">
        <v>44630</v>
      </c>
      <c r="C29" s="10">
        <v>44665</v>
      </c>
      <c r="D29" s="83">
        <v>1109013.1499999999</v>
      </c>
      <c r="E29" s="84">
        <v>1109813.97</v>
      </c>
      <c r="F29" s="85"/>
      <c r="G29" s="86"/>
      <c r="H29" s="7"/>
      <c r="I29" s="10"/>
      <c r="J29" s="10"/>
      <c r="K29" s="85"/>
      <c r="L29" s="85"/>
      <c r="M29" s="41"/>
      <c r="N29" s="7"/>
      <c r="O29" s="7"/>
      <c r="P29" s="7"/>
      <c r="Q29"/>
      <c r="R29"/>
      <c r="S29"/>
      <c r="T29"/>
      <c r="U29"/>
      <c r="V29" s="63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</row>
    <row r="30" spans="1:40" s="59" customFormat="1" ht="15" customHeight="1" x14ac:dyDescent="0.35">
      <c r="A30" s="7" t="s">
        <v>72</v>
      </c>
      <c r="B30" s="10">
        <v>44630</v>
      </c>
      <c r="C30" s="10">
        <v>44665</v>
      </c>
      <c r="D30" s="83">
        <v>167642677.72999999</v>
      </c>
      <c r="E30" s="84">
        <v>167709857.71000001</v>
      </c>
      <c r="F30" s="85"/>
      <c r="G30" s="86"/>
      <c r="H30" s="7"/>
      <c r="I30" s="10"/>
      <c r="J30" s="10"/>
      <c r="K30" s="85"/>
      <c r="L30" s="85"/>
      <c r="M30" s="41"/>
      <c r="N30" s="7"/>
      <c r="O30" s="7"/>
      <c r="P30" s="7"/>
      <c r="Q30"/>
      <c r="R30"/>
      <c r="S30"/>
      <c r="T30"/>
      <c r="U30"/>
      <c r="V30" s="63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</row>
    <row r="31" spans="1:40" s="59" customFormat="1" ht="15" customHeight="1" x14ac:dyDescent="0.35">
      <c r="A31" s="7" t="s">
        <v>73</v>
      </c>
      <c r="B31" s="10">
        <v>44630</v>
      </c>
      <c r="C31" s="10">
        <v>44665</v>
      </c>
      <c r="D31" s="83">
        <v>838264.07</v>
      </c>
      <c r="E31" s="84">
        <v>838958.43</v>
      </c>
      <c r="F31" s="85"/>
      <c r="G31" s="86"/>
      <c r="H31" s="7"/>
      <c r="I31" s="10"/>
      <c r="J31" s="10"/>
      <c r="K31" s="85"/>
      <c r="L31" s="85"/>
      <c r="M31" s="41"/>
      <c r="N31" s="7"/>
      <c r="O31" s="7"/>
      <c r="P31" s="7"/>
      <c r="Q31"/>
      <c r="R31"/>
      <c r="S31"/>
      <c r="T31"/>
      <c r="U31"/>
      <c r="V31" s="63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</row>
    <row r="32" spans="1:40" s="59" customFormat="1" ht="15" customHeight="1" x14ac:dyDescent="0.35">
      <c r="A32" s="7" t="s">
        <v>74</v>
      </c>
      <c r="B32" s="10">
        <v>44630</v>
      </c>
      <c r="C32" s="10">
        <v>44665</v>
      </c>
      <c r="D32" s="83">
        <v>33384399.640000001</v>
      </c>
      <c r="E32" s="84">
        <v>33397792.030000001</v>
      </c>
      <c r="F32" s="85"/>
      <c r="G32" s="86"/>
      <c r="H32" s="7"/>
      <c r="I32" s="10"/>
      <c r="J32" s="10"/>
      <c r="K32" s="85"/>
      <c r="L32" s="85"/>
      <c r="M32" s="41"/>
      <c r="N32" s="7"/>
      <c r="O32" s="7"/>
      <c r="P32" s="7"/>
      <c r="Q32"/>
      <c r="R32"/>
      <c r="S32"/>
      <c r="T32"/>
      <c r="U32"/>
      <c r="V32" s="63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</row>
    <row r="33" spans="1:40" s="59" customFormat="1" ht="15" customHeight="1" x14ac:dyDescent="0.35">
      <c r="A33" s="7" t="s">
        <v>75</v>
      </c>
      <c r="B33" s="10">
        <v>44630</v>
      </c>
      <c r="C33" s="10">
        <v>44665</v>
      </c>
      <c r="D33" s="83">
        <v>19015617.719999999</v>
      </c>
      <c r="E33" s="84">
        <v>19025835.41</v>
      </c>
      <c r="F33" s="85"/>
      <c r="G33" s="86"/>
      <c r="H33" s="7"/>
      <c r="I33" s="10"/>
      <c r="J33" s="10"/>
      <c r="K33" s="85"/>
      <c r="L33" s="85"/>
      <c r="M33" s="41"/>
      <c r="N33" s="7"/>
      <c r="O33" s="7"/>
      <c r="P33" s="7"/>
      <c r="Q33"/>
      <c r="R33"/>
      <c r="S33"/>
      <c r="T33"/>
      <c r="U33"/>
      <c r="V33" s="63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</row>
    <row r="34" spans="1:40" s="59" customFormat="1" ht="15" customHeight="1" x14ac:dyDescent="0.35">
      <c r="A34" s="7" t="s">
        <v>76</v>
      </c>
      <c r="B34" s="10">
        <v>44630</v>
      </c>
      <c r="C34" s="10">
        <v>44665</v>
      </c>
      <c r="D34" s="83">
        <v>78848081.319999993</v>
      </c>
      <c r="E34" s="84">
        <v>78902163.25</v>
      </c>
      <c r="F34" s="85"/>
      <c r="G34" s="86"/>
      <c r="H34" s="7"/>
      <c r="I34" s="10"/>
      <c r="J34" s="10"/>
      <c r="K34" s="85"/>
      <c r="L34" s="85"/>
      <c r="M34" s="41"/>
      <c r="N34" s="7"/>
      <c r="O34" s="7"/>
      <c r="P34" s="7"/>
      <c r="Q34"/>
      <c r="R34"/>
      <c r="S34"/>
      <c r="T34"/>
      <c r="U34"/>
      <c r="V34" s="63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</row>
    <row r="35" spans="1:40" s="59" customFormat="1" ht="15" customHeight="1" x14ac:dyDescent="0.35">
      <c r="A35" s="7" t="s">
        <v>77</v>
      </c>
      <c r="B35" s="10">
        <v>44630</v>
      </c>
      <c r="C35" s="10">
        <v>44665</v>
      </c>
      <c r="D35" s="83">
        <v>13408532.09</v>
      </c>
      <c r="E35" s="84">
        <v>13411816.32</v>
      </c>
      <c r="F35" s="85"/>
      <c r="G35" s="86"/>
      <c r="H35" s="7"/>
      <c r="I35" s="10"/>
      <c r="J35" s="10"/>
      <c r="K35" s="85"/>
      <c r="L35" s="85"/>
      <c r="M35" s="41"/>
      <c r="N35" s="7"/>
      <c r="O35" s="7"/>
      <c r="P35" s="7"/>
      <c r="Q35"/>
      <c r="R35"/>
      <c r="S35"/>
      <c r="T35"/>
      <c r="U35"/>
      <c r="V35" s="63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</row>
    <row r="36" spans="1:40" s="59" customFormat="1" ht="15" customHeight="1" x14ac:dyDescent="0.35">
      <c r="A36" s="7" t="s">
        <v>78</v>
      </c>
      <c r="B36" s="10">
        <v>44630</v>
      </c>
      <c r="C36" s="10">
        <v>44665</v>
      </c>
      <c r="D36" s="83">
        <v>1756141.5</v>
      </c>
      <c r="E36" s="84">
        <v>1757341.24</v>
      </c>
      <c r="F36" s="85"/>
      <c r="G36" s="86"/>
      <c r="H36" s="7"/>
      <c r="I36" s="10"/>
      <c r="J36" s="10"/>
      <c r="K36" s="85"/>
      <c r="L36" s="85"/>
      <c r="M36" s="41"/>
      <c r="N36" s="7"/>
      <c r="O36" s="7"/>
      <c r="P36" s="7"/>
      <c r="Q36"/>
      <c r="R36"/>
      <c r="S36"/>
      <c r="T36"/>
      <c r="U36"/>
      <c r="V36" s="63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</row>
    <row r="37" spans="1:40" s="59" customFormat="1" ht="15" customHeight="1" x14ac:dyDescent="0.35">
      <c r="A37" s="7" t="s">
        <v>79</v>
      </c>
      <c r="B37" s="10">
        <v>44630</v>
      </c>
      <c r="C37" s="10">
        <v>44665</v>
      </c>
      <c r="D37" s="83">
        <v>1359928.05</v>
      </c>
      <c r="E37" s="84">
        <v>1360991.97</v>
      </c>
      <c r="F37" s="85"/>
      <c r="G37" s="86"/>
      <c r="H37" s="7"/>
      <c r="I37" s="10"/>
      <c r="J37" s="10"/>
      <c r="K37" s="85"/>
      <c r="L37" s="85"/>
      <c r="M37" s="41"/>
      <c r="N37" s="7"/>
      <c r="O37" s="7"/>
      <c r="P37" s="7"/>
      <c r="Q37"/>
      <c r="R37"/>
      <c r="S37"/>
      <c r="T37"/>
      <c r="U37"/>
      <c r="V37" s="63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</row>
    <row r="38" spans="1:40" s="59" customFormat="1" ht="15" customHeight="1" x14ac:dyDescent="0.35">
      <c r="A38" s="7" t="s">
        <v>80</v>
      </c>
      <c r="B38" s="10">
        <v>44630</v>
      </c>
      <c r="C38" s="10">
        <v>44665</v>
      </c>
      <c r="D38" s="83">
        <v>16951825.030000001</v>
      </c>
      <c r="E38" s="84">
        <v>16963366.120000001</v>
      </c>
      <c r="F38" s="85"/>
      <c r="G38" s="86"/>
      <c r="H38" s="7"/>
      <c r="I38" s="10"/>
      <c r="J38" s="10"/>
      <c r="K38" s="85"/>
      <c r="L38" s="85"/>
      <c r="M38" s="41"/>
      <c r="N38" s="7"/>
      <c r="O38" s="7"/>
      <c r="P38" s="7"/>
      <c r="Q38"/>
      <c r="R38"/>
      <c r="S38"/>
      <c r="T38"/>
      <c r="U38"/>
      <c r="V38" s="63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</row>
    <row r="39" spans="1:40" s="59" customFormat="1" ht="15" customHeight="1" x14ac:dyDescent="0.35">
      <c r="A39" s="7" t="s">
        <v>81</v>
      </c>
      <c r="B39" s="10">
        <v>44630</v>
      </c>
      <c r="C39" s="10">
        <v>44665</v>
      </c>
      <c r="D39" s="83">
        <v>4003739.28</v>
      </c>
      <c r="E39" s="84">
        <v>4006967.09</v>
      </c>
      <c r="F39" s="85"/>
      <c r="G39" s="86"/>
      <c r="H39" s="7"/>
      <c r="I39" s="10"/>
      <c r="J39" s="10"/>
      <c r="K39" s="85"/>
      <c r="L39" s="85"/>
      <c r="M39" s="41"/>
      <c r="N39" s="7"/>
      <c r="O39" s="7"/>
      <c r="P39" s="7"/>
      <c r="Q39"/>
      <c r="R39"/>
      <c r="S39"/>
      <c r="T39"/>
      <c r="U39"/>
      <c r="V39" s="63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</row>
    <row r="40" spans="1:40" s="59" customFormat="1" ht="15" customHeight="1" x14ac:dyDescent="0.35">
      <c r="A40" s="7" t="s">
        <v>82</v>
      </c>
      <c r="B40" s="10">
        <v>44630</v>
      </c>
      <c r="C40" s="10">
        <v>44665</v>
      </c>
      <c r="D40" s="83">
        <v>1254270.21</v>
      </c>
      <c r="E40" s="84">
        <v>1254925.8799999999</v>
      </c>
      <c r="F40" s="85"/>
      <c r="G40" s="86"/>
      <c r="H40" s="7"/>
      <c r="I40" s="10"/>
      <c r="J40" s="10"/>
      <c r="K40" s="85"/>
      <c r="L40" s="85"/>
      <c r="M40" s="41"/>
      <c r="N40" s="7"/>
      <c r="O40" s="7"/>
      <c r="P40" s="7"/>
      <c r="Q40"/>
      <c r="R40"/>
      <c r="S40"/>
      <c r="T40"/>
      <c r="U40"/>
      <c r="V40" s="63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</row>
    <row r="41" spans="1:40" s="59" customFormat="1" ht="15" customHeight="1" x14ac:dyDescent="0.35">
      <c r="A41" s="7" t="s">
        <v>83</v>
      </c>
      <c r="B41" s="10">
        <v>44630</v>
      </c>
      <c r="C41" s="10">
        <v>44665</v>
      </c>
      <c r="D41" s="83">
        <v>685482.74</v>
      </c>
      <c r="E41" s="84">
        <v>685991.03</v>
      </c>
      <c r="F41" s="85"/>
      <c r="G41" s="86"/>
      <c r="H41" s="7"/>
      <c r="I41" s="10"/>
      <c r="J41" s="10"/>
      <c r="K41" s="85"/>
      <c r="L41" s="85"/>
      <c r="M41" s="41"/>
      <c r="N41" s="7"/>
      <c r="O41" s="7"/>
      <c r="P41" s="7"/>
      <c r="Q41"/>
      <c r="R41"/>
      <c r="S41"/>
      <c r="T41"/>
      <c r="U41"/>
      <c r="V41" s="63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</row>
    <row r="42" spans="1:40" s="59" customFormat="1" ht="15" customHeight="1" x14ac:dyDescent="0.35">
      <c r="A42" s="7" t="s">
        <v>84</v>
      </c>
      <c r="B42" s="10">
        <v>44630</v>
      </c>
      <c r="C42" s="10">
        <v>44665</v>
      </c>
      <c r="D42" s="83">
        <v>27281263.800000001</v>
      </c>
      <c r="E42" s="84">
        <v>27292058.390000001</v>
      </c>
      <c r="F42" s="85"/>
      <c r="G42" s="86"/>
      <c r="H42" s="7"/>
      <c r="I42" s="10"/>
      <c r="J42" s="10"/>
      <c r="K42" s="85"/>
      <c r="L42" s="85"/>
      <c r="M42" s="41"/>
      <c r="N42" s="7"/>
      <c r="O42" s="7"/>
      <c r="P42" s="7"/>
      <c r="Q42"/>
      <c r="R42"/>
      <c r="S42"/>
      <c r="T42"/>
      <c r="U42"/>
      <c r="V42" s="63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</row>
    <row r="43" spans="1:40" s="59" customFormat="1" ht="15" customHeight="1" x14ac:dyDescent="0.35">
      <c r="A43" s="7" t="s">
        <v>85</v>
      </c>
      <c r="B43" s="10">
        <v>44630</v>
      </c>
      <c r="C43" s="10">
        <v>44665</v>
      </c>
      <c r="D43" s="83">
        <v>6832794.0599999996</v>
      </c>
      <c r="E43" s="84">
        <v>6836864.1200000001</v>
      </c>
      <c r="F43" s="85"/>
      <c r="G43" s="86"/>
      <c r="H43" s="7"/>
      <c r="I43" s="10"/>
      <c r="J43" s="10"/>
      <c r="K43" s="85"/>
      <c r="L43" s="85"/>
      <c r="M43" s="41"/>
      <c r="N43" s="7"/>
      <c r="O43" s="7"/>
      <c r="P43" s="7"/>
      <c r="Q43"/>
      <c r="R43"/>
      <c r="S43"/>
      <c r="T43"/>
      <c r="U43"/>
      <c r="V43" s="63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</row>
    <row r="44" spans="1:40" s="59" customFormat="1" ht="15" customHeight="1" x14ac:dyDescent="0.35">
      <c r="A44" s="7" t="s">
        <v>86</v>
      </c>
      <c r="B44" s="10">
        <v>44630</v>
      </c>
      <c r="C44" s="10">
        <v>44665</v>
      </c>
      <c r="D44" s="83">
        <v>10863144.9</v>
      </c>
      <c r="E44" s="84">
        <v>10870034.300000001</v>
      </c>
      <c r="F44" s="85"/>
      <c r="G44" s="86"/>
      <c r="H44" s="7"/>
      <c r="I44" s="10"/>
      <c r="J44" s="10"/>
      <c r="K44" s="85"/>
      <c r="L44" s="85"/>
      <c r="M44" s="41"/>
      <c r="N44" s="7"/>
      <c r="O44" s="7"/>
      <c r="P44" s="7"/>
      <c r="Q44"/>
      <c r="R44"/>
      <c r="S44"/>
      <c r="T44"/>
      <c r="U44"/>
      <c r="V44" s="63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</row>
    <row r="45" spans="1:40" s="59" customFormat="1" ht="15" customHeight="1" x14ac:dyDescent="0.35">
      <c r="A45" s="7" t="s">
        <v>87</v>
      </c>
      <c r="B45" s="10">
        <v>44630</v>
      </c>
      <c r="C45" s="10">
        <v>44665</v>
      </c>
      <c r="D45" s="83">
        <v>2046392.82</v>
      </c>
      <c r="E45" s="84">
        <v>2047587.7</v>
      </c>
      <c r="F45" s="85"/>
      <c r="G45" s="86"/>
      <c r="H45" s="7"/>
      <c r="I45" s="10"/>
      <c r="J45" s="10"/>
      <c r="K45" s="85"/>
      <c r="L45" s="85"/>
      <c r="M45" s="41"/>
      <c r="N45" s="7"/>
      <c r="O45" s="7"/>
      <c r="P45" s="7"/>
      <c r="Q45"/>
      <c r="R45"/>
      <c r="S45"/>
      <c r="T45"/>
      <c r="U45"/>
      <c r="V45" s="63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</row>
    <row r="46" spans="1:40" s="59" customFormat="1" ht="15" customHeight="1" x14ac:dyDescent="0.35">
      <c r="A46" s="7" t="s">
        <v>88</v>
      </c>
      <c r="B46" s="10">
        <v>44630</v>
      </c>
      <c r="C46" s="10">
        <v>44665</v>
      </c>
      <c r="D46" s="83">
        <v>5962883.8200000003</v>
      </c>
      <c r="E46" s="84">
        <v>5966328.9800000004</v>
      </c>
      <c r="F46" s="85"/>
      <c r="G46" s="86"/>
      <c r="H46" s="7"/>
      <c r="I46" s="10"/>
      <c r="J46" s="10"/>
      <c r="K46" s="85"/>
      <c r="L46" s="85"/>
      <c r="M46" s="41"/>
      <c r="N46" s="7"/>
      <c r="O46" s="7"/>
      <c r="P46" s="7"/>
      <c r="Q46"/>
      <c r="R46"/>
      <c r="S46"/>
      <c r="T46"/>
      <c r="U46"/>
      <c r="V46" s="63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</row>
    <row r="47" spans="1:40" s="59" customFormat="1" ht="15" customHeight="1" x14ac:dyDescent="0.35">
      <c r="A47" s="7" t="s">
        <v>89</v>
      </c>
      <c r="B47" s="10">
        <v>44650</v>
      </c>
      <c r="C47" s="10">
        <v>44665</v>
      </c>
      <c r="D47" s="83">
        <v>4910914.25</v>
      </c>
      <c r="E47" s="84">
        <v>4911051.68</v>
      </c>
      <c r="F47" s="85"/>
      <c r="G47" s="86"/>
      <c r="H47" s="7"/>
      <c r="I47" s="10"/>
      <c r="J47" s="10"/>
      <c r="K47" s="85"/>
      <c r="L47" s="85"/>
      <c r="M47" s="41"/>
      <c r="N47" s="7"/>
      <c r="O47" s="7"/>
      <c r="P47" s="7"/>
      <c r="Q47"/>
      <c r="R47"/>
      <c r="S47"/>
      <c r="T47"/>
      <c r="U47"/>
      <c r="V47" s="63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</row>
    <row r="48" spans="1:40" s="59" customFormat="1" ht="15" customHeight="1" x14ac:dyDescent="0.35">
      <c r="A48" s="7" t="s">
        <v>90</v>
      </c>
      <c r="B48" s="10">
        <v>44624</v>
      </c>
      <c r="C48" s="10">
        <v>44665</v>
      </c>
      <c r="D48" s="83">
        <v>9023375.3800000008</v>
      </c>
      <c r="E48" s="84">
        <v>9030672.2599999998</v>
      </c>
      <c r="F48" s="85"/>
      <c r="G48" s="86"/>
      <c r="H48" s="7"/>
      <c r="I48" s="10"/>
      <c r="J48" s="10"/>
      <c r="K48" s="85"/>
      <c r="L48" s="85"/>
      <c r="M48" s="41"/>
      <c r="N48" s="7"/>
      <c r="O48" s="7"/>
      <c r="P48" s="7"/>
      <c r="Q48"/>
      <c r="R48"/>
      <c r="S48"/>
      <c r="T48"/>
      <c r="U48"/>
      <c r="V48" s="63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</row>
    <row r="49" spans="1:40" s="59" customFormat="1" ht="15" customHeight="1" x14ac:dyDescent="0.35">
      <c r="A49" s="7" t="s">
        <v>91</v>
      </c>
      <c r="B49" s="10">
        <v>44630</v>
      </c>
      <c r="C49" s="10">
        <v>44665</v>
      </c>
      <c r="D49" s="83">
        <v>20642007.129999999</v>
      </c>
      <c r="E49" s="84">
        <v>20651334.010000002</v>
      </c>
      <c r="F49" s="85"/>
      <c r="G49" s="86"/>
      <c r="H49" s="7"/>
      <c r="I49" s="10"/>
      <c r="J49" s="10"/>
      <c r="K49" s="85"/>
      <c r="L49" s="85"/>
      <c r="M49" s="41"/>
      <c r="N49" s="7"/>
      <c r="O49" s="7"/>
      <c r="P49" s="7"/>
      <c r="Q49"/>
      <c r="R49"/>
      <c r="S49"/>
      <c r="T49"/>
      <c r="U49"/>
      <c r="V49" s="63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</row>
    <row r="50" spans="1:40" s="59" customFormat="1" ht="15" customHeight="1" x14ac:dyDescent="0.35">
      <c r="A50" s="7" t="s">
        <v>92</v>
      </c>
      <c r="B50" s="10">
        <v>44630</v>
      </c>
      <c r="C50" s="10">
        <v>44665</v>
      </c>
      <c r="D50" s="83">
        <v>9519233.5700000003</v>
      </c>
      <c r="E50" s="84">
        <v>9523529.2200000007</v>
      </c>
      <c r="F50" s="85"/>
      <c r="G50" s="86"/>
      <c r="H50" s="7"/>
      <c r="I50" s="10"/>
      <c r="J50" s="10"/>
      <c r="K50" s="85"/>
      <c r="L50" s="85"/>
      <c r="M50" s="41"/>
      <c r="N50" s="7"/>
      <c r="O50" s="7"/>
      <c r="P50" s="7"/>
      <c r="Q50"/>
      <c r="R50"/>
      <c r="S50"/>
      <c r="T50"/>
      <c r="U50"/>
      <c r="V50" s="63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</row>
    <row r="51" spans="1:40" s="59" customFormat="1" ht="15" customHeight="1" x14ac:dyDescent="0.35">
      <c r="A51" s="7" t="s">
        <v>93</v>
      </c>
      <c r="B51" s="10">
        <v>44636</v>
      </c>
      <c r="C51" s="87" t="s">
        <v>94</v>
      </c>
      <c r="D51" s="83">
        <v>4582125.72</v>
      </c>
      <c r="E51" s="84">
        <v>4583589.45</v>
      </c>
      <c r="F51" s="85"/>
      <c r="G51" s="86"/>
      <c r="H51" s="7"/>
      <c r="I51" s="10"/>
      <c r="J51" s="10"/>
      <c r="K51" s="85"/>
      <c r="L51" s="85"/>
      <c r="M51" s="41"/>
      <c r="N51" s="7"/>
      <c r="O51" s="7"/>
      <c r="P51" s="7"/>
      <c r="Q51"/>
      <c r="R51"/>
      <c r="S51"/>
      <c r="T51"/>
      <c r="U51"/>
      <c r="V51" s="63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</row>
    <row r="52" spans="1:40" s="59" customFormat="1" ht="15" customHeight="1" x14ac:dyDescent="0.35">
      <c r="A52" s="7" t="s">
        <v>95</v>
      </c>
      <c r="B52" s="10">
        <v>44630</v>
      </c>
      <c r="C52" s="10">
        <v>44665</v>
      </c>
      <c r="D52" s="83">
        <v>47839231.149999999</v>
      </c>
      <c r="E52" s="84">
        <v>47871651.600000001</v>
      </c>
      <c r="F52" s="85"/>
      <c r="G52" s="86"/>
      <c r="H52" s="7"/>
      <c r="I52" s="10"/>
      <c r="J52" s="10"/>
      <c r="K52" s="85"/>
      <c r="L52" s="85"/>
      <c r="M52" s="41"/>
      <c r="N52" s="7"/>
      <c r="O52" s="7"/>
      <c r="P52" s="7"/>
      <c r="Q52"/>
      <c r="R52"/>
      <c r="S52"/>
      <c r="T52"/>
      <c r="U52"/>
      <c r="V52" s="63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</row>
    <row r="53" spans="1:40" s="59" customFormat="1" ht="15" customHeight="1" x14ac:dyDescent="0.35">
      <c r="A53" s="7" t="s">
        <v>96</v>
      </c>
      <c r="B53" s="10">
        <v>44651</v>
      </c>
      <c r="C53" s="10">
        <v>44651</v>
      </c>
      <c r="D53" s="83">
        <v>0</v>
      </c>
      <c r="E53" s="84">
        <v>0</v>
      </c>
      <c r="F53" s="85"/>
      <c r="G53" s="8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63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</row>
    <row r="54" spans="1:40" s="59" customFormat="1" ht="15" customHeight="1" x14ac:dyDescent="0.35">
      <c r="A54" s="7" t="s">
        <v>97</v>
      </c>
      <c r="B54" s="88">
        <v>44651</v>
      </c>
      <c r="C54" s="10">
        <v>44651</v>
      </c>
      <c r="D54" s="83">
        <v>21306548.800000001</v>
      </c>
      <c r="E54" s="83">
        <v>21306548.800000001</v>
      </c>
      <c r="F54" s="85"/>
      <c r="G54" s="2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63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</row>
    <row r="55" spans="1:40" s="59" customFormat="1" ht="15" customHeight="1" x14ac:dyDescent="0.35">
      <c r="A55" s="7"/>
      <c r="B55" s="7"/>
      <c r="C55" s="7"/>
      <c r="D55" s="7"/>
      <c r="E55" s="85"/>
      <c r="F55" s="85"/>
      <c r="G55" s="2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63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</row>
    <row r="56" spans="1:40" s="59" customFormat="1" ht="15" customHeight="1" x14ac:dyDescent="0.35">
      <c r="A56" s="7" t="str">
        <f>"MMF Unpaid Int Due to "&amp;MONTH($B$3)&amp;"/"&amp;DAY($B$3)</f>
        <v>MMF Unpaid Int Due to 3/31</v>
      </c>
      <c r="B56" s="7"/>
      <c r="C56" s="7" t="s">
        <v>98</v>
      </c>
      <c r="D56" s="89">
        <v>3263.13</v>
      </c>
      <c r="E56" s="90">
        <v>3263.13</v>
      </c>
      <c r="F56" s="85"/>
      <c r="G56" s="2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63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</row>
    <row r="57" spans="1:40" s="59" customFormat="1" ht="15" customHeight="1" x14ac:dyDescent="0.35">
      <c r="A57" s="7" t="str">
        <f>"MMF Unpaid Int Due to "&amp;MONTH($B$3)&amp;"/"&amp;DAY($B$3)</f>
        <v>MMF Unpaid Int Due to 3/31</v>
      </c>
      <c r="B57" s="7"/>
      <c r="C57" s="7" t="s">
        <v>99</v>
      </c>
      <c r="D57" s="89">
        <v>5.65</v>
      </c>
      <c r="E57" s="90">
        <v>5.65</v>
      </c>
      <c r="F57" s="85"/>
      <c r="G57" s="2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</row>
    <row r="58" spans="1:40" s="59" customFormat="1" ht="15" customHeight="1" x14ac:dyDescent="0.35">
      <c r="A58" s="7" t="str">
        <f>"MMF Unpaid Int Due to "&amp;MONTH($B$3)&amp;"/"&amp;DAY($B$3)</f>
        <v>MMF Unpaid Int Due to 3/31</v>
      </c>
      <c r="B58" s="7"/>
      <c r="C58" s="7" t="s">
        <v>100</v>
      </c>
      <c r="D58" s="89">
        <v>1109.95</v>
      </c>
      <c r="E58" s="90">
        <v>1109.95</v>
      </c>
      <c r="F58" s="85"/>
      <c r="G58" s="2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</row>
    <row r="59" spans="1:40" s="59" customFormat="1" ht="15" customHeight="1" x14ac:dyDescent="0.35">
      <c r="A59" s="13" t="str">
        <f>"MMF Unpaid Int Due to "&amp;MONTH($B$3)&amp;"/"&amp;DAY($B$3)</f>
        <v>MMF Unpaid Int Due to 3/31</v>
      </c>
      <c r="B59" s="13"/>
      <c r="C59" s="13" t="s">
        <v>101</v>
      </c>
      <c r="D59" s="91">
        <v>0</v>
      </c>
      <c r="E59" s="92">
        <v>0</v>
      </c>
      <c r="F59" s="85"/>
      <c r="G59" s="23"/>
      <c r="H59" s="13"/>
      <c r="I59" s="7"/>
      <c r="J59" s="7"/>
      <c r="K59" s="7"/>
      <c r="L59" s="93"/>
      <c r="M59" s="7"/>
      <c r="N59" s="7"/>
      <c r="O59" s="7"/>
      <c r="P59" s="7"/>
      <c r="Q59" s="7"/>
      <c r="R59" s="7"/>
      <c r="S59" s="7"/>
      <c r="T59" s="25"/>
      <c r="U59" s="25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</row>
    <row r="60" spans="1:40" s="59" customFormat="1" ht="15" customHeight="1" x14ac:dyDescent="0.35">
      <c r="A60" s="9" t="s">
        <v>102</v>
      </c>
      <c r="B60" s="9"/>
      <c r="C60" s="9"/>
      <c r="D60" s="9"/>
      <c r="E60" s="94">
        <f>SUM(E10:E59)</f>
        <v>845056021.24000013</v>
      </c>
      <c r="F60" s="94"/>
      <c r="G60" s="95"/>
      <c r="H60" s="9"/>
      <c r="I60" s="9"/>
      <c r="J60" s="9"/>
      <c r="K60" s="9"/>
      <c r="L60" s="94"/>
      <c r="M60" s="9"/>
      <c r="N60" s="9"/>
      <c r="O60" s="7"/>
      <c r="P60" s="7"/>
      <c r="Q60" s="7"/>
      <c r="R60" s="7"/>
      <c r="S60" s="7"/>
      <c r="T60" s="25"/>
      <c r="U60" s="25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</row>
    <row r="61" spans="1:40" s="59" customFormat="1" ht="15" customHeight="1" x14ac:dyDescent="0.35">
      <c r="A61" s="9"/>
      <c r="B61" s="9"/>
      <c r="C61" s="9"/>
      <c r="D61" s="9"/>
      <c r="E61" s="94"/>
      <c r="F61" s="94"/>
      <c r="G61" s="95"/>
      <c r="H61" s="9"/>
      <c r="I61" s="9"/>
      <c r="J61" s="9"/>
      <c r="K61" s="9"/>
      <c r="L61" s="94"/>
      <c r="M61" s="9"/>
      <c r="N61" s="9"/>
      <c r="O61" s="7"/>
      <c r="P61" s="7"/>
      <c r="Q61" s="7"/>
      <c r="R61" s="7"/>
      <c r="S61" s="7"/>
      <c r="T61" s="25"/>
      <c r="U61" s="25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</row>
    <row r="62" spans="1:40" s="59" customFormat="1" ht="15" customHeight="1" x14ac:dyDescent="0.35">
      <c r="A62" s="9"/>
      <c r="B62" s="153" t="s">
        <v>103</v>
      </c>
      <c r="C62" s="154"/>
      <c r="D62" s="154"/>
      <c r="E62" s="155"/>
      <c r="F62" s="94"/>
      <c r="G62" s="95"/>
      <c r="H62" s="9"/>
      <c r="I62" s="9"/>
      <c r="J62" s="9"/>
      <c r="K62" s="9"/>
      <c r="L62" s="94"/>
      <c r="M62" s="9"/>
      <c r="N62" s="9"/>
      <c r="O62" s="7"/>
      <c r="P62" s="7"/>
      <c r="Q62" s="7"/>
      <c r="R62" s="7"/>
      <c r="S62" s="7"/>
      <c r="T62" s="25"/>
      <c r="U62" s="25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</row>
    <row r="63" spans="1:40" s="59" customFormat="1" ht="15" customHeight="1" x14ac:dyDescent="0.35">
      <c r="A63" s="15" t="s">
        <v>1</v>
      </c>
      <c r="B63" s="15" t="s">
        <v>2</v>
      </c>
      <c r="C63" s="15" t="s">
        <v>3</v>
      </c>
      <c r="D63" s="15" t="s">
        <v>12</v>
      </c>
      <c r="E63" s="15" t="s">
        <v>104</v>
      </c>
      <c r="F63" s="41"/>
      <c r="G63" s="23"/>
      <c r="H63" s="41"/>
      <c r="I63" s="41"/>
      <c r="J63" s="41"/>
      <c r="K63" s="41"/>
      <c r="L63" s="41"/>
      <c r="M63" s="7"/>
      <c r="N63" s="7"/>
      <c r="O63" s="7"/>
      <c r="P63" s="7"/>
      <c r="Q63" s="7"/>
      <c r="R63" s="7"/>
      <c r="S63" s="7"/>
      <c r="T63" s="25"/>
      <c r="U63" s="25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</row>
    <row r="64" spans="1:40" s="59" customFormat="1" ht="15" customHeight="1" x14ac:dyDescent="0.35">
      <c r="A64" s="7" t="s">
        <v>105</v>
      </c>
      <c r="B64" s="41"/>
      <c r="C64" s="10">
        <f>$B$3</f>
        <v>44651</v>
      </c>
      <c r="D64" s="83">
        <v>0</v>
      </c>
      <c r="E64" s="83">
        <v>0</v>
      </c>
      <c r="F64" s="41"/>
      <c r="G64" s="23"/>
      <c r="H64" s="39"/>
      <c r="I64" s="41"/>
      <c r="J64" s="41"/>
      <c r="K64" s="41"/>
      <c r="L64" s="41"/>
      <c r="M64" s="7"/>
      <c r="N64" s="7"/>
      <c r="O64" s="7"/>
      <c r="P64" s="7"/>
      <c r="Q64" s="7"/>
      <c r="R64" s="7"/>
      <c r="S64" s="7"/>
      <c r="T64" s="25"/>
      <c r="U64" s="25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</row>
    <row r="65" spans="1:40" s="59" customFormat="1" ht="15" customHeight="1" x14ac:dyDescent="0.35">
      <c r="A65" s="7" t="s">
        <v>106</v>
      </c>
      <c r="B65" s="41"/>
      <c r="C65" s="10">
        <f>$B$3</f>
        <v>44651</v>
      </c>
      <c r="D65" s="83">
        <v>111743.94</v>
      </c>
      <c r="E65" s="83">
        <v>111743.94</v>
      </c>
      <c r="F65" s="41"/>
      <c r="G65" s="23"/>
      <c r="H65" s="39"/>
      <c r="I65" s="41"/>
      <c r="J65" s="41"/>
      <c r="K65" s="41"/>
      <c r="L65" s="41"/>
      <c r="M65" s="7"/>
      <c r="N65" s="7"/>
      <c r="O65" s="7"/>
      <c r="P65" s="7"/>
      <c r="Q65" s="7"/>
      <c r="R65" s="7"/>
      <c r="S65" s="7"/>
      <c r="T65" s="25"/>
      <c r="U65" s="25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</row>
    <row r="66" spans="1:40" s="59" customFormat="1" ht="15" customHeight="1" x14ac:dyDescent="0.35">
      <c r="A66" s="7" t="s">
        <v>107</v>
      </c>
      <c r="B66" s="41"/>
      <c r="C66" s="10">
        <f>$B$3</f>
        <v>44651</v>
      </c>
      <c r="D66" s="83">
        <v>3990488.83</v>
      </c>
      <c r="E66" s="83">
        <v>3990488.83</v>
      </c>
      <c r="F66" s="41"/>
      <c r="G66" s="23"/>
      <c r="H66" s="39"/>
      <c r="I66" s="41"/>
      <c r="J66" s="41"/>
      <c r="K66" s="41"/>
      <c r="L66" s="41"/>
      <c r="M66" s="7"/>
      <c r="N66" s="7"/>
      <c r="O66" s="7"/>
      <c r="P66" s="7"/>
      <c r="Q66" s="7"/>
      <c r="R66" s="7"/>
      <c r="S66" s="7"/>
      <c r="T66" s="25"/>
      <c r="U66" s="25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</row>
    <row r="67" spans="1:40" s="59" customFormat="1" ht="15" customHeight="1" x14ac:dyDescent="0.35">
      <c r="A67" s="7" t="s">
        <v>108</v>
      </c>
      <c r="B67" s="41"/>
      <c r="C67" s="10">
        <f>$B$3</f>
        <v>44651</v>
      </c>
      <c r="D67" s="83">
        <v>16159768.804699998</v>
      </c>
      <c r="E67" s="83">
        <v>16159768.804699998</v>
      </c>
      <c r="F67" s="41"/>
      <c r="G67" s="23"/>
      <c r="H67" s="39"/>
      <c r="I67" s="41"/>
      <c r="J67" s="41"/>
      <c r="K67" s="41"/>
      <c r="L67" s="41"/>
      <c r="M67" s="7"/>
      <c r="N67" s="7"/>
      <c r="O67" s="7"/>
      <c r="P67" s="7"/>
      <c r="Q67" s="7"/>
      <c r="R67" s="7"/>
      <c r="S67" s="7"/>
      <c r="T67" s="25"/>
      <c r="U67" s="25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</row>
    <row r="68" spans="1:40" s="59" customFormat="1" ht="15" customHeight="1" x14ac:dyDescent="0.35">
      <c r="A68" s="9" t="s">
        <v>13</v>
      </c>
      <c r="B68" s="9"/>
      <c r="C68" s="9"/>
      <c r="D68" s="9"/>
      <c r="E68" s="94">
        <f>SUM(E64:E67)</f>
        <v>20262001.574699998</v>
      </c>
      <c r="F68" s="85"/>
      <c r="G68" s="23"/>
      <c r="H68" s="7"/>
      <c r="I68" s="7"/>
      <c r="J68" s="7"/>
      <c r="K68" s="7"/>
      <c r="L68" s="96"/>
      <c r="M68" s="7"/>
      <c r="N68" s="7"/>
      <c r="O68" s="7"/>
      <c r="P68" s="7"/>
      <c r="Q68" s="7"/>
      <c r="R68" s="7"/>
      <c r="S68" s="7"/>
      <c r="T68" s="7"/>
      <c r="U68" s="7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</row>
    <row r="69" spans="1:40" s="59" customFormat="1" ht="15" customHeight="1" thickBot="1" x14ac:dyDescent="0.4">
      <c r="A69" s="9"/>
      <c r="B69" s="9"/>
      <c r="C69" s="9"/>
      <c r="D69" s="9"/>
      <c r="E69" s="94"/>
      <c r="F69" s="85"/>
      <c r="G69" s="23"/>
      <c r="H69" s="7"/>
      <c r="I69" s="7"/>
      <c r="J69" s="7"/>
      <c r="K69" s="7"/>
      <c r="L69" s="96"/>
      <c r="M69" s="7"/>
      <c r="N69" s="7"/>
      <c r="O69" s="7"/>
      <c r="P69" s="7"/>
      <c r="Q69" s="7"/>
      <c r="R69" s="7"/>
      <c r="S69" s="7"/>
      <c r="T69" s="7"/>
      <c r="U69" s="7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</row>
    <row r="70" spans="1:40" s="59" customFormat="1" ht="15" customHeight="1" thickBot="1" x14ac:dyDescent="0.4">
      <c r="A70" s="9" t="s">
        <v>109</v>
      </c>
      <c r="B70" s="9"/>
      <c r="C70" s="9"/>
      <c r="D70" s="9"/>
      <c r="E70" s="97">
        <f>E60+E68</f>
        <v>865318022.81470013</v>
      </c>
      <c r="F70" s="85"/>
      <c r="G70" s="23"/>
      <c r="H70" s="9"/>
      <c r="I70" s="9"/>
      <c r="J70" s="9"/>
      <c r="K70" s="9"/>
      <c r="L70" s="97"/>
      <c r="M70" s="7"/>
      <c r="N70" s="7"/>
      <c r="O70" s="7"/>
      <c r="P70" s="7"/>
      <c r="Q70" s="7"/>
      <c r="R70" s="7"/>
      <c r="S70" s="7"/>
      <c r="T70" s="7"/>
      <c r="U70" s="7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</row>
    <row r="71" spans="1:40" s="59" customFormat="1" ht="15" customHeight="1" thickBot="1" x14ac:dyDescent="0.4">
      <c r="A71" s="26"/>
      <c r="B71" s="26"/>
      <c r="C71" s="26"/>
      <c r="D71" s="26"/>
      <c r="E71" s="98"/>
      <c r="F71" s="99"/>
      <c r="G71" s="29"/>
      <c r="H71" s="30"/>
      <c r="I71" s="30"/>
      <c r="J71" s="30"/>
      <c r="K71" s="30"/>
      <c r="L71" s="100"/>
      <c r="M71" s="30"/>
      <c r="N71" s="30"/>
      <c r="O71" s="30"/>
      <c r="P71" s="30"/>
      <c r="Q71" s="30"/>
      <c r="R71" s="30"/>
      <c r="S71" s="30"/>
      <c r="T71" s="30"/>
      <c r="U71" s="31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</row>
    <row r="72" spans="1:40" s="59" customFormat="1" ht="15" customHeight="1" thickTop="1" x14ac:dyDescent="0.35">
      <c r="A72" s="9"/>
      <c r="B72" s="9"/>
      <c r="C72" s="9"/>
      <c r="D72" s="9"/>
      <c r="E72" s="101"/>
      <c r="F72" s="85"/>
      <c r="G72" s="23"/>
      <c r="H72" s="7"/>
      <c r="I72" s="7"/>
      <c r="J72" s="7"/>
      <c r="K72" s="7"/>
      <c r="L72" s="96"/>
      <c r="M72" s="7"/>
      <c r="N72" s="7"/>
      <c r="O72" s="7"/>
      <c r="P72" s="7"/>
      <c r="Q72" s="7"/>
      <c r="R72" s="7"/>
      <c r="S72" s="7"/>
      <c r="T72" s="7"/>
      <c r="U72" s="7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</row>
    <row r="73" spans="1:40" s="59" customFormat="1" ht="15" customHeight="1" x14ac:dyDescent="0.35">
      <c r="A73" s="16" t="s">
        <v>6</v>
      </c>
      <c r="B73" s="9"/>
      <c r="C73" s="9"/>
      <c r="D73" s="9"/>
      <c r="E73" s="101"/>
      <c r="F73" s="85"/>
      <c r="G73" s="23"/>
      <c r="H73" s="1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</row>
    <row r="74" spans="1:40" s="59" customFormat="1" ht="15" customHeight="1" x14ac:dyDescent="0.35">
      <c r="A74" s="9"/>
      <c r="B74" s="9"/>
      <c r="C74" s="9"/>
      <c r="D74" s="9"/>
      <c r="E74" s="101"/>
      <c r="F74" s="85"/>
      <c r="G74" s="23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</row>
    <row r="75" spans="1:40" s="59" customFormat="1" ht="15" customHeight="1" x14ac:dyDescent="0.35">
      <c r="A75" s="15" t="str">
        <f>"Accruals since "&amp;MONTH(B5)&amp;"/"&amp;DAY(B5)</f>
        <v>Accruals since 3/31</v>
      </c>
      <c r="B75" s="13" t="s">
        <v>110</v>
      </c>
      <c r="C75" s="15"/>
      <c r="D75" s="15"/>
      <c r="E75" s="15" t="s">
        <v>12</v>
      </c>
      <c r="F75" s="85"/>
      <c r="G75" s="2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</row>
    <row r="76" spans="1:40" s="59" customFormat="1" ht="15" customHeight="1" x14ac:dyDescent="0.35">
      <c r="A76" s="7" t="s">
        <v>11</v>
      </c>
      <c r="B76" s="102">
        <v>6483.91</v>
      </c>
      <c r="C76" s="9"/>
      <c r="D76" s="9"/>
      <c r="E76" s="85">
        <f>+B76*($B$3-$B$5)</f>
        <v>0</v>
      </c>
      <c r="F76" s="85"/>
      <c r="G76" s="23"/>
      <c r="H76" s="7"/>
      <c r="I76" s="7"/>
      <c r="J76" s="41"/>
      <c r="K76" s="7"/>
      <c r="L76" s="103"/>
      <c r="M76" s="7"/>
      <c r="N76" s="7"/>
      <c r="O76" s="7"/>
      <c r="P76" s="7"/>
      <c r="Q76" s="7"/>
      <c r="R76" s="7"/>
      <c r="S76" s="7"/>
      <c r="T76" s="7"/>
      <c r="U76" s="7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</row>
    <row r="77" spans="1:40" s="59" customFormat="1" ht="15" customHeight="1" x14ac:dyDescent="0.35">
      <c r="A77" s="7" t="s">
        <v>36</v>
      </c>
      <c r="B77" s="102">
        <v>0</v>
      </c>
      <c r="C77" s="9"/>
      <c r="D77" s="9"/>
      <c r="E77" s="85">
        <f t="shared" ref="E77:E82" si="0">+B77*($B$3-$B$5)</f>
        <v>0</v>
      </c>
      <c r="F77" s="85"/>
      <c r="G77" s="23"/>
      <c r="H77" s="7"/>
      <c r="I77" s="7"/>
      <c r="J77" s="41"/>
      <c r="K77" s="7"/>
      <c r="L77" s="103"/>
      <c r="M77" s="7"/>
      <c r="N77" s="7"/>
      <c r="O77" s="7"/>
      <c r="P77" s="7"/>
      <c r="Q77" s="7"/>
      <c r="R77" s="7"/>
      <c r="S77" s="7"/>
      <c r="T77" s="7"/>
      <c r="U77" s="7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</row>
    <row r="78" spans="1:40" s="59" customFormat="1" ht="15" customHeight="1" x14ac:dyDescent="0.35">
      <c r="A78" s="7" t="s">
        <v>7</v>
      </c>
      <c r="B78" s="104">
        <v>657.31</v>
      </c>
      <c r="C78" s="9"/>
      <c r="D78" s="9"/>
      <c r="E78" s="85">
        <f t="shared" si="0"/>
        <v>0</v>
      </c>
      <c r="F78" s="85"/>
      <c r="G78" s="23"/>
      <c r="H78" s="7"/>
      <c r="I78" s="96"/>
      <c r="J78" s="39"/>
      <c r="K78" s="103"/>
      <c r="L78" s="105"/>
      <c r="M78" s="106"/>
      <c r="N78" s="7"/>
      <c r="O78" s="7"/>
      <c r="P78" s="7"/>
      <c r="Q78" s="7"/>
      <c r="R78" s="7"/>
      <c r="S78" s="7"/>
      <c r="T78" s="7"/>
      <c r="U78" s="7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</row>
    <row r="79" spans="1:40" s="59" customFormat="1" ht="15" customHeight="1" x14ac:dyDescent="0.35">
      <c r="A79" s="7" t="s">
        <v>9</v>
      </c>
      <c r="B79" s="104">
        <v>212.2</v>
      </c>
      <c r="C79" s="9"/>
      <c r="D79" s="9"/>
      <c r="E79" s="85">
        <f t="shared" si="0"/>
        <v>0</v>
      </c>
      <c r="F79" s="85"/>
      <c r="G79" s="23"/>
      <c r="H79" s="7"/>
      <c r="I79" s="96"/>
      <c r="J79" s="39"/>
      <c r="K79" s="103"/>
      <c r="L79" s="103"/>
      <c r="M79" s="107"/>
      <c r="N79" s="7"/>
      <c r="O79" s="7"/>
      <c r="P79" s="7"/>
      <c r="Q79" s="7"/>
      <c r="R79" s="7"/>
      <c r="S79" s="7"/>
      <c r="T79" s="7"/>
      <c r="U79" s="7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</row>
    <row r="80" spans="1:40" s="59" customFormat="1" ht="15" customHeight="1" x14ac:dyDescent="0.35">
      <c r="A80" s="7" t="s">
        <v>8</v>
      </c>
      <c r="B80" s="104">
        <v>138.04</v>
      </c>
      <c r="C80" s="9"/>
      <c r="D80" s="9"/>
      <c r="E80" s="85">
        <f t="shared" si="0"/>
        <v>0</v>
      </c>
      <c r="F80" s="85"/>
      <c r="G80" s="23"/>
      <c r="H80" s="7"/>
      <c r="I80" s="96"/>
      <c r="J80" s="39"/>
      <c r="K80" s="103"/>
      <c r="L80" s="103"/>
      <c r="M80" s="107"/>
      <c r="N80" s="7"/>
      <c r="O80" s="7"/>
      <c r="P80" s="7"/>
      <c r="Q80" s="7"/>
      <c r="R80" s="7"/>
      <c r="S80" s="7"/>
      <c r="T80" s="7"/>
      <c r="U80" s="7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</row>
    <row r="81" spans="1:40" s="59" customFormat="1" ht="15" customHeight="1" x14ac:dyDescent="0.35">
      <c r="A81" s="7" t="s">
        <v>10</v>
      </c>
      <c r="B81" s="104">
        <v>8.23</v>
      </c>
      <c r="C81" s="9"/>
      <c r="D81" s="9"/>
      <c r="E81" s="85">
        <f t="shared" si="0"/>
        <v>0</v>
      </c>
      <c r="F81" s="85"/>
      <c r="G81" s="23"/>
      <c r="H81" s="7"/>
      <c r="I81" s="96"/>
      <c r="J81" s="39"/>
      <c r="K81" s="103"/>
      <c r="L81" s="103"/>
      <c r="M81" s="108"/>
      <c r="N81" s="7"/>
      <c r="O81" s="7"/>
      <c r="P81" s="7"/>
      <c r="Q81" s="7"/>
      <c r="R81" s="7"/>
      <c r="S81" s="7"/>
      <c r="T81" s="7"/>
      <c r="U81" s="7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</row>
    <row r="82" spans="1:40" s="59" customFormat="1" ht="15" customHeight="1" x14ac:dyDescent="0.35">
      <c r="A82" s="7" t="s">
        <v>42</v>
      </c>
      <c r="B82" s="104">
        <v>9.24</v>
      </c>
      <c r="C82" s="9"/>
      <c r="D82" s="9"/>
      <c r="E82" s="85">
        <f t="shared" si="0"/>
        <v>0</v>
      </c>
      <c r="F82" s="85"/>
      <c r="G82" s="23"/>
      <c r="H82" s="7"/>
      <c r="I82" s="96"/>
      <c r="J82" s="39"/>
      <c r="K82" s="103"/>
      <c r="L82" s="103"/>
      <c r="M82" s="108"/>
      <c r="N82" s="7"/>
      <c r="O82" s="7"/>
      <c r="P82" s="7"/>
      <c r="Q82" s="7"/>
      <c r="R82" s="7"/>
      <c r="S82" s="7"/>
      <c r="T82" s="7"/>
      <c r="U82" s="7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</row>
    <row r="83" spans="1:40" s="59" customFormat="1" ht="15" customHeight="1" x14ac:dyDescent="0.35">
      <c r="A83" s="109" t="str">
        <f>"TOTAL Liabilities Accrued since "&amp;MONTH(B5)&amp;"/"&amp;DAY(B5)</f>
        <v>TOTAL Liabilities Accrued since 3/31</v>
      </c>
      <c r="B83" s="110"/>
      <c r="C83" s="110"/>
      <c r="D83" s="110"/>
      <c r="E83" s="111">
        <f>SUM(E76:E82)</f>
        <v>0</v>
      </c>
      <c r="F83" s="85"/>
      <c r="G83" s="23"/>
      <c r="H83" s="7"/>
      <c r="I83" s="7"/>
      <c r="J83" s="39"/>
      <c r="K83" s="7"/>
      <c r="L83" s="103"/>
      <c r="M83" s="106"/>
      <c r="N83" s="7"/>
      <c r="O83" s="7"/>
      <c r="P83" s="7"/>
      <c r="Q83" s="7"/>
      <c r="R83" s="41"/>
      <c r="S83" s="41"/>
      <c r="T83" s="7"/>
      <c r="U83" s="7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</row>
    <row r="84" spans="1:40" s="59" customFormat="1" ht="15" customHeight="1" x14ac:dyDescent="0.35">
      <c r="A84" s="7"/>
      <c r="B84" s="7"/>
      <c r="C84" s="7"/>
      <c r="D84" s="7"/>
      <c r="E84" s="85"/>
      <c r="F84" s="85"/>
      <c r="G84" s="23"/>
      <c r="H84" s="7"/>
      <c r="I84" s="7"/>
      <c r="J84" s="7"/>
      <c r="K84" s="7"/>
      <c r="L84" s="106"/>
      <c r="M84" s="7"/>
      <c r="N84" s="7"/>
      <c r="O84" s="7"/>
      <c r="P84" s="7"/>
      <c r="Q84" s="7"/>
      <c r="R84" s="41"/>
      <c r="S84" s="41"/>
      <c r="T84" s="7"/>
      <c r="U84" s="7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</row>
    <row r="85" spans="1:40" s="59" customFormat="1" ht="15" customHeight="1" x14ac:dyDescent="0.35">
      <c r="A85" s="112" t="s">
        <v>111</v>
      </c>
      <c r="B85" s="13"/>
      <c r="C85" s="13"/>
      <c r="D85" s="13"/>
      <c r="E85" s="113" t="s">
        <v>112</v>
      </c>
      <c r="F85" s="85"/>
      <c r="G85" s="23"/>
      <c r="H85" s="7"/>
      <c r="I85" s="96"/>
      <c r="J85" s="7"/>
      <c r="K85" s="7"/>
      <c r="L85" s="7"/>
      <c r="M85" s="7"/>
      <c r="N85" s="7"/>
      <c r="O85" s="7"/>
      <c r="P85" s="7"/>
      <c r="Q85" s="7"/>
      <c r="R85" s="41"/>
      <c r="S85" s="41"/>
      <c r="T85" s="7"/>
      <c r="U85" s="7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</row>
    <row r="86" spans="1:40" s="59" customFormat="1" ht="15" customHeight="1" x14ac:dyDescent="0.35">
      <c r="A86" s="7" t="s">
        <v>11</v>
      </c>
      <c r="B86" s="114">
        <v>0</v>
      </c>
      <c r="C86" s="7"/>
      <c r="D86" s="7"/>
      <c r="E86" s="115">
        <v>136162.10999999999</v>
      </c>
      <c r="F86" s="85"/>
      <c r="G86" s="23"/>
      <c r="H86" s="41"/>
      <c r="I86" s="7"/>
      <c r="J86" s="7"/>
      <c r="K86" s="116"/>
      <c r="L86" s="41"/>
      <c r="M86" s="7"/>
      <c r="N86" s="7"/>
      <c r="O86" s="7"/>
      <c r="P86" s="7"/>
      <c r="Q86" s="7"/>
      <c r="R86" s="41"/>
      <c r="S86" s="41"/>
      <c r="T86" s="7"/>
      <c r="U86" s="7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</row>
    <row r="87" spans="1:40" s="59" customFormat="1" ht="15" customHeight="1" x14ac:dyDescent="0.35">
      <c r="A87" s="7" t="s">
        <v>36</v>
      </c>
      <c r="B87" s="114">
        <v>0</v>
      </c>
      <c r="C87" s="7"/>
      <c r="D87" s="7"/>
      <c r="E87" s="115">
        <v>-24418.17</v>
      </c>
      <c r="F87" s="85"/>
      <c r="G87" s="23"/>
      <c r="H87" s="41"/>
      <c r="I87" s="7"/>
      <c r="J87" s="7"/>
      <c r="K87" s="116"/>
      <c r="L87" s="41"/>
      <c r="M87" s="7"/>
      <c r="N87" s="7"/>
      <c r="O87" s="7"/>
      <c r="P87" s="7"/>
      <c r="Q87" s="7"/>
      <c r="R87" s="41"/>
      <c r="S87" s="41"/>
      <c r="T87" s="7"/>
      <c r="U87" s="7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</row>
    <row r="88" spans="1:40" s="59" customFormat="1" ht="15" customHeight="1" x14ac:dyDescent="0.35">
      <c r="A88" s="7" t="s">
        <v>7</v>
      </c>
      <c r="B88" s="117">
        <v>0</v>
      </c>
      <c r="C88" s="7"/>
      <c r="D88" s="7"/>
      <c r="E88" s="115">
        <v>0</v>
      </c>
      <c r="F88" s="85"/>
      <c r="G88" s="23"/>
      <c r="H88" s="118"/>
      <c r="I88" s="96"/>
      <c r="J88" s="7"/>
      <c r="K88" s="116"/>
      <c r="L88" s="41"/>
      <c r="M88" s="7"/>
      <c r="N88" s="7"/>
      <c r="O88" s="7"/>
      <c r="P88" s="7"/>
      <c r="Q88" s="7"/>
      <c r="R88" s="41"/>
      <c r="S88" s="41"/>
      <c r="T88" s="7"/>
      <c r="U88" s="7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</row>
    <row r="89" spans="1:40" s="59" customFormat="1" ht="15" customHeight="1" x14ac:dyDescent="0.35">
      <c r="A89" s="7" t="s">
        <v>9</v>
      </c>
      <c r="B89" s="117">
        <v>0</v>
      </c>
      <c r="C89" s="7"/>
      <c r="D89" s="7"/>
      <c r="E89" s="115">
        <v>0</v>
      </c>
      <c r="F89" s="85"/>
      <c r="G89" s="23"/>
      <c r="H89" s="41"/>
      <c r="I89" s="96"/>
      <c r="J89" s="7"/>
      <c r="K89" s="116"/>
      <c r="L89" s="41"/>
      <c r="M89" s="7"/>
      <c r="N89" s="7"/>
      <c r="O89" s="7"/>
      <c r="P89" s="7"/>
      <c r="Q89" s="7"/>
      <c r="R89" s="41"/>
      <c r="S89" s="41"/>
      <c r="T89" s="7"/>
      <c r="U89" s="7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</row>
    <row r="90" spans="1:40" s="59" customFormat="1" ht="15" customHeight="1" x14ac:dyDescent="0.35">
      <c r="A90" s="7" t="s">
        <v>8</v>
      </c>
      <c r="B90" s="117">
        <v>0</v>
      </c>
      <c r="C90" s="7"/>
      <c r="D90" s="7"/>
      <c r="E90" s="115">
        <v>0</v>
      </c>
      <c r="F90" s="85"/>
      <c r="G90" s="23"/>
      <c r="H90" s="7"/>
      <c r="I90" s="96"/>
      <c r="J90" s="7"/>
      <c r="K90" s="116"/>
      <c r="L90" s="41"/>
      <c r="M90" s="7"/>
      <c r="N90" s="7"/>
      <c r="O90" s="7"/>
      <c r="P90" s="7"/>
      <c r="Q90" s="7"/>
      <c r="R90" s="41"/>
      <c r="S90" s="41"/>
      <c r="T90" s="7"/>
      <c r="U90" s="7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</row>
    <row r="91" spans="1:40" s="59" customFormat="1" ht="15" customHeight="1" x14ac:dyDescent="0.35">
      <c r="A91" s="7" t="s">
        <v>10</v>
      </c>
      <c r="B91" s="117">
        <v>0</v>
      </c>
      <c r="C91" s="7"/>
      <c r="D91" s="7"/>
      <c r="E91" s="115">
        <v>0</v>
      </c>
      <c r="F91" s="85"/>
      <c r="G91" s="23"/>
      <c r="H91" s="41"/>
      <c r="I91" s="96"/>
      <c r="J91" s="7"/>
      <c r="K91" s="116"/>
      <c r="L91" s="7"/>
      <c r="M91" s="7"/>
      <c r="N91" s="7"/>
      <c r="O91" s="7"/>
      <c r="P91" s="7"/>
      <c r="Q91" s="7"/>
      <c r="R91" s="41"/>
      <c r="S91" s="41"/>
      <c r="T91" s="7"/>
      <c r="U91" s="7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</row>
    <row r="92" spans="1:40" s="59" customFormat="1" ht="15" customHeight="1" x14ac:dyDescent="0.35">
      <c r="A92" s="7" t="s">
        <v>42</v>
      </c>
      <c r="B92" s="117">
        <v>0</v>
      </c>
      <c r="C92" s="7"/>
      <c r="D92" s="7"/>
      <c r="E92" s="115">
        <v>0</v>
      </c>
      <c r="F92" s="85"/>
      <c r="G92" s="23"/>
      <c r="H92" s="41"/>
      <c r="I92" s="96"/>
      <c r="J92" s="7"/>
      <c r="K92" s="116"/>
      <c r="L92" s="7"/>
      <c r="M92" s="7"/>
      <c r="N92" s="7"/>
      <c r="O92" s="7"/>
      <c r="P92" s="7"/>
      <c r="Q92" s="7"/>
      <c r="R92" s="41"/>
      <c r="S92" s="41"/>
      <c r="T92" s="7"/>
      <c r="U92" s="7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</row>
    <row r="93" spans="1:40" s="59" customFormat="1" ht="15" customHeight="1" x14ac:dyDescent="0.35">
      <c r="A93" s="109" t="str">
        <f>"TOTAL Liabilities Accrued as of "&amp;MONTH(B5)&amp;"/"&amp;DAY(B5)</f>
        <v>TOTAL Liabilities Accrued as of 3/31</v>
      </c>
      <c r="B93" s="110"/>
      <c r="C93" s="110"/>
      <c r="D93" s="110"/>
      <c r="E93" s="111">
        <f>SUM(E86:E92)</f>
        <v>111743.93999999999</v>
      </c>
      <c r="F93" s="94"/>
      <c r="G93" s="23"/>
      <c r="H93" s="41"/>
      <c r="I93" s="41"/>
      <c r="J93" s="39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</row>
    <row r="94" spans="1:40" s="59" customFormat="1" ht="15" customHeight="1" x14ac:dyDescent="0.35">
      <c r="A94" s="9"/>
      <c r="B94" s="7"/>
      <c r="C94" s="7"/>
      <c r="D94" s="7"/>
      <c r="E94" s="94"/>
      <c r="F94" s="94"/>
      <c r="G94" s="23"/>
      <c r="H94" s="41"/>
      <c r="I94" s="41"/>
      <c r="J94" s="39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</row>
    <row r="95" spans="1:40" s="59" customFormat="1" ht="15" customHeight="1" x14ac:dyDescent="0.35">
      <c r="A95" s="7" t="s">
        <v>113</v>
      </c>
      <c r="B95" s="7"/>
      <c r="C95" s="7"/>
      <c r="D95" s="7"/>
      <c r="E95" s="119">
        <v>16159768.804699998</v>
      </c>
      <c r="F95" s="85"/>
      <c r="G95" s="23"/>
      <c r="H95" s="41"/>
      <c r="I95" s="41"/>
      <c r="J95" s="4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</row>
    <row r="96" spans="1:40" s="59" customFormat="1" ht="15" customHeight="1" x14ac:dyDescent="0.35">
      <c r="A96" s="7" t="s">
        <v>114</v>
      </c>
      <c r="B96" s="7"/>
      <c r="C96" s="7"/>
      <c r="D96" s="7"/>
      <c r="E96" s="120">
        <v>-63834.23</v>
      </c>
      <c r="F96" s="85"/>
      <c r="G96" s="23"/>
      <c r="H96" s="41"/>
      <c r="I96" s="41"/>
      <c r="J96" s="4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</row>
    <row r="97" spans="1:40" s="59" customFormat="1" ht="15" customHeight="1" x14ac:dyDescent="0.35">
      <c r="A97" s="41"/>
      <c r="B97" s="7"/>
      <c r="C97" s="7"/>
      <c r="D97" s="7"/>
      <c r="E97" s="85"/>
      <c r="F97" s="85"/>
      <c r="G97" s="23"/>
      <c r="H97" s="41"/>
      <c r="I97" s="41"/>
      <c r="J97" s="4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</row>
    <row r="98" spans="1:40" s="59" customFormat="1" ht="15" customHeight="1" x14ac:dyDescent="0.35">
      <c r="A98" s="9" t="s">
        <v>115</v>
      </c>
      <c r="B98" s="7"/>
      <c r="C98" s="7"/>
      <c r="D98" s="7"/>
      <c r="E98" s="121">
        <f>E83+E93+E95+E96</f>
        <v>16207678.514699997</v>
      </c>
      <c r="F98" s="85"/>
      <c r="G98" s="23"/>
      <c r="H98" s="9"/>
      <c r="I98" s="7"/>
      <c r="J98" s="7"/>
      <c r="K98" s="7"/>
      <c r="L98" s="94"/>
      <c r="M98" s="7"/>
      <c r="N98" s="7"/>
      <c r="O98" s="7"/>
      <c r="P98" s="7"/>
      <c r="Q98" s="7"/>
      <c r="R98" s="7"/>
      <c r="S98" s="7"/>
      <c r="T98" s="7"/>
      <c r="U98" s="7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</row>
    <row r="99" spans="1:40" s="59" customFormat="1" ht="15" customHeight="1" thickBot="1" x14ac:dyDescent="0.4">
      <c r="A99" s="9"/>
      <c r="B99" s="7"/>
      <c r="C99" s="7"/>
      <c r="D99" s="7"/>
      <c r="E99" s="85"/>
      <c r="F99" s="85"/>
      <c r="G99" s="2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</row>
    <row r="100" spans="1:40" s="59" customFormat="1" ht="15" customHeight="1" thickBot="1" x14ac:dyDescent="0.4">
      <c r="A100" s="9" t="s">
        <v>116</v>
      </c>
      <c r="B100" s="7"/>
      <c r="C100" s="7"/>
      <c r="D100" s="7"/>
      <c r="E100" s="97">
        <f>E70-E98</f>
        <v>849110344.30000007</v>
      </c>
      <c r="F100" s="101"/>
      <c r="G100" s="23"/>
      <c r="H100" s="9"/>
      <c r="I100" s="7"/>
      <c r="J100" s="7"/>
      <c r="K100" s="7"/>
      <c r="L100" s="97"/>
      <c r="M100" s="7"/>
      <c r="N100" s="7"/>
      <c r="O100" s="7"/>
      <c r="P100" s="7"/>
      <c r="Q100" s="7"/>
      <c r="R100" s="7"/>
      <c r="S100" s="7"/>
      <c r="T100" s="7"/>
      <c r="U100" s="7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</row>
    <row r="101" spans="1:40" s="59" customFormat="1" ht="15" customHeight="1" x14ac:dyDescent="0.35">
      <c r="A101" s="9"/>
      <c r="B101" s="7"/>
      <c r="C101" s="7"/>
      <c r="D101" s="7"/>
      <c r="E101" s="85"/>
      <c r="F101" s="85"/>
      <c r="G101" s="2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</row>
    <row r="102" spans="1:40" s="59" customFormat="1" ht="15" customHeight="1" x14ac:dyDescent="0.35">
      <c r="A102" s="7"/>
      <c r="B102" s="7"/>
      <c r="C102" s="7"/>
      <c r="D102" s="25"/>
      <c r="E102" s="85"/>
      <c r="F102" s="85"/>
      <c r="G102" s="23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</row>
    <row r="103" spans="1:40" s="59" customFormat="1" ht="15" customHeight="1" x14ac:dyDescent="0.35">
      <c r="A103" s="7"/>
      <c r="B103" s="7"/>
      <c r="C103" s="7"/>
      <c r="D103" s="7"/>
      <c r="E103" s="85"/>
      <c r="F103" s="85"/>
      <c r="G103" s="2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</row>
    <row r="104" spans="1:40" s="59" customFormat="1" ht="15" customHeight="1" x14ac:dyDescent="0.35">
      <c r="A104" s="7"/>
      <c r="B104" s="7"/>
      <c r="C104" s="7"/>
      <c r="D104" s="7"/>
      <c r="E104" s="122"/>
      <c r="F104" s="8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</row>
    <row r="105" spans="1:40" s="59" customFormat="1" ht="15" customHeight="1" x14ac:dyDescent="0.35">
      <c r="A105" s="7"/>
      <c r="B105" s="7"/>
      <c r="C105" s="7"/>
      <c r="D105" s="7"/>
      <c r="E105" s="85"/>
      <c r="F105" s="8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</row>
    <row r="106" spans="1:40" s="59" customFormat="1" ht="15" customHeight="1" x14ac:dyDescent="0.35">
      <c r="A106" s="7"/>
      <c r="B106" s="7"/>
      <c r="C106" s="7"/>
      <c r="D106" s="7"/>
      <c r="E106" s="85"/>
      <c r="F106" s="8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</row>
    <row r="107" spans="1:40" s="59" customFormat="1" ht="15" customHeight="1" x14ac:dyDescent="0.35">
      <c r="A107" s="7"/>
      <c r="B107" s="7"/>
      <c r="C107" s="7"/>
      <c r="D107" s="41"/>
      <c r="E107" s="39"/>
      <c r="F107" s="85"/>
      <c r="G107" s="7"/>
      <c r="H107" s="94"/>
      <c r="I107" s="7"/>
      <c r="J107" s="7"/>
      <c r="K107" s="7"/>
      <c r="L107" s="96"/>
      <c r="M107" s="123"/>
      <c r="N107" s="7"/>
      <c r="O107" s="7"/>
      <c r="P107" s="7"/>
      <c r="Q107" s="7"/>
      <c r="R107" s="7"/>
      <c r="S107" s="7"/>
      <c r="T107" s="7"/>
      <c r="U107" s="7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</row>
    <row r="108" spans="1:40" s="59" customFormat="1" ht="15" customHeight="1" x14ac:dyDescent="0.35">
      <c r="A108" s="7"/>
      <c r="B108" s="25"/>
      <c r="C108" s="7"/>
      <c r="D108" s="7"/>
      <c r="E108" s="85"/>
      <c r="F108" s="85"/>
      <c r="G108" s="7"/>
      <c r="H108" s="94"/>
      <c r="I108" s="7"/>
      <c r="J108" s="7"/>
      <c r="K108" s="7"/>
      <c r="L108" s="96"/>
      <c r="M108" s="7"/>
      <c r="N108" s="7"/>
      <c r="O108" s="7"/>
      <c r="P108" s="7"/>
      <c r="Q108" s="7"/>
      <c r="R108" s="7"/>
      <c r="S108" s="7"/>
      <c r="T108" s="7"/>
      <c r="U108" s="7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</row>
    <row r="109" spans="1:40" s="59" customFormat="1" ht="15" customHeight="1" x14ac:dyDescent="0.35">
      <c r="A109" s="7"/>
      <c r="B109" s="25"/>
      <c r="C109" s="7"/>
      <c r="D109" s="7"/>
      <c r="E109" s="85"/>
      <c r="F109" s="8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</row>
    <row r="110" spans="1:40" s="59" customFormat="1" ht="15" customHeight="1" x14ac:dyDescent="0.35">
      <c r="A110" s="7"/>
      <c r="B110" s="25"/>
      <c r="C110" s="7"/>
      <c r="D110" s="7"/>
      <c r="E110" s="85"/>
      <c r="F110" s="8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</row>
    <row r="111" spans="1:40" s="59" customFormat="1" ht="15" customHeight="1" x14ac:dyDescent="0.35">
      <c r="A111" s="7"/>
      <c r="B111" s="25"/>
      <c r="C111" s="7"/>
      <c r="D111" s="7"/>
      <c r="E111" s="85"/>
      <c r="F111" s="8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</row>
    <row r="112" spans="1:40" s="59" customFormat="1" ht="15" customHeight="1" x14ac:dyDescent="0.35">
      <c r="A112" s="124"/>
      <c r="B112" s="25"/>
      <c r="C112" s="7"/>
      <c r="D112" s="7"/>
      <c r="E112" s="85"/>
      <c r="F112" s="8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</row>
    <row r="113" spans="1:40" s="59" customFormat="1" ht="15" customHeight="1" x14ac:dyDescent="0.35">
      <c r="A113" s="7"/>
      <c r="B113" s="25"/>
      <c r="C113" s="7"/>
      <c r="D113" s="7"/>
      <c r="E113" s="85"/>
      <c r="F113" s="8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</row>
    <row r="114" spans="1:40" s="59" customFormat="1" ht="15" customHeight="1" x14ac:dyDescent="0.35">
      <c r="A114" s="7"/>
      <c r="B114" s="25"/>
      <c r="C114" s="7"/>
      <c r="D114" s="7"/>
      <c r="E114" s="85"/>
      <c r="F114" s="8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</row>
    <row r="115" spans="1:40" s="59" customFormat="1" ht="15" customHeight="1" x14ac:dyDescent="0.35">
      <c r="A115" s="7"/>
      <c r="B115" s="25"/>
      <c r="C115" s="7"/>
      <c r="D115" s="7"/>
      <c r="E115" s="85"/>
      <c r="F115" s="8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</row>
    <row r="116" spans="1:40" s="59" customFormat="1" ht="15" customHeight="1" x14ac:dyDescent="0.35">
      <c r="A116" s="7"/>
      <c r="B116" s="25"/>
      <c r="C116" s="7"/>
      <c r="D116" s="7"/>
      <c r="E116" s="85"/>
      <c r="F116" s="8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</row>
    <row r="117" spans="1:40" s="59" customFormat="1" ht="15" customHeight="1" x14ac:dyDescent="0.35">
      <c r="A117" s="7"/>
      <c r="B117" s="25"/>
      <c r="C117" s="7"/>
      <c r="D117" s="7"/>
      <c r="E117" s="85"/>
      <c r="F117" s="8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</row>
    <row r="118" spans="1:40" s="59" customFormat="1" ht="15" customHeight="1" x14ac:dyDescent="0.35">
      <c r="A118" s="7"/>
      <c r="B118" s="25"/>
      <c r="C118" s="7"/>
      <c r="D118" s="7"/>
      <c r="E118" s="85"/>
      <c r="F118" s="8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</row>
    <row r="119" spans="1:40" s="59" customFormat="1" ht="15" customHeight="1" x14ac:dyDescent="0.35">
      <c r="A119" s="7"/>
      <c r="B119" s="25"/>
      <c r="C119" s="7"/>
      <c r="D119" s="7"/>
      <c r="E119" s="85"/>
      <c r="F119" s="8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</row>
    <row r="120" spans="1:40" s="59" customFormat="1" ht="15" customHeight="1" x14ac:dyDescent="0.35">
      <c r="A120" s="7"/>
      <c r="B120" s="2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</row>
    <row r="121" spans="1:40" s="59" customFormat="1" ht="15" customHeight="1" x14ac:dyDescent="0.35">
      <c r="A121" s="7"/>
      <c r="B121" s="2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</row>
    <row r="122" spans="1:40" s="59" customFormat="1" ht="15" customHeight="1" x14ac:dyDescent="0.35">
      <c r="A122" s="7"/>
      <c r="B122" s="2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</row>
    <row r="123" spans="1:40" s="59" customFormat="1" ht="15" customHeight="1" x14ac:dyDescent="0.35">
      <c r="A123" s="7"/>
      <c r="B123" s="2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</row>
    <row r="124" spans="1:40" s="59" customFormat="1" ht="15" customHeight="1" x14ac:dyDescent="0.35">
      <c r="A124" s="7"/>
      <c r="B124" s="2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</row>
    <row r="125" spans="1:40" s="59" customFormat="1" ht="15" customHeight="1" x14ac:dyDescent="0.35">
      <c r="A125" s="7"/>
      <c r="B125" s="2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</row>
    <row r="126" spans="1:40" s="59" customFormat="1" ht="15" customHeight="1" x14ac:dyDescent="0.35">
      <c r="A126" s="7"/>
      <c r="B126" s="2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</row>
    <row r="127" spans="1:40" s="59" customFormat="1" ht="15" customHeight="1" x14ac:dyDescent="0.35">
      <c r="A127" s="7"/>
      <c r="B127" s="2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</row>
    <row r="128" spans="1:40" s="59" customFormat="1" ht="15" customHeight="1" x14ac:dyDescent="0.35">
      <c r="A128" s="7"/>
      <c r="B128" s="2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</row>
    <row r="129" spans="1:40" s="59" customFormat="1" ht="15" customHeight="1" x14ac:dyDescent="0.35">
      <c r="A129" s="7"/>
      <c r="B129" s="2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</row>
    <row r="130" spans="1:40" s="59" customFormat="1" ht="15" customHeight="1" x14ac:dyDescent="0.35">
      <c r="A130" s="7"/>
      <c r="B130" s="2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</row>
    <row r="131" spans="1:40" s="59" customFormat="1" ht="15" customHeight="1" x14ac:dyDescent="0.35">
      <c r="A131" s="7"/>
      <c r="B131" s="2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</row>
    <row r="132" spans="1:40" s="59" customFormat="1" ht="15" customHeight="1" x14ac:dyDescent="0.35">
      <c r="A132" s="7"/>
      <c r="B132" s="2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</row>
    <row r="133" spans="1:40" s="59" customFormat="1" ht="15" customHeight="1" x14ac:dyDescent="0.35">
      <c r="A133" s="7"/>
      <c r="B133" s="2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</row>
    <row r="134" spans="1:40" s="59" customFormat="1" ht="15" customHeight="1" x14ac:dyDescent="0.35">
      <c r="A134" s="7"/>
      <c r="B134" s="2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</row>
    <row r="135" spans="1:40" s="59" customFormat="1" ht="15" customHeight="1" x14ac:dyDescent="0.35">
      <c r="A135" s="7"/>
      <c r="B135" s="2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</row>
    <row r="136" spans="1:40" s="59" customFormat="1" ht="15" customHeight="1" x14ac:dyDescent="0.35">
      <c r="A136" s="7"/>
      <c r="B136" s="2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</row>
    <row r="137" spans="1:40" s="59" customFormat="1" ht="15" customHeight="1" x14ac:dyDescent="0.35">
      <c r="A137" s="7"/>
      <c r="B137" s="2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</row>
    <row r="138" spans="1:40" s="59" customFormat="1" ht="15" customHeight="1" x14ac:dyDescent="0.35">
      <c r="A138" s="7"/>
      <c r="B138" s="2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</row>
    <row r="139" spans="1:40" s="59" customFormat="1" ht="15" customHeight="1" x14ac:dyDescent="0.35">
      <c r="A139" s="7"/>
      <c r="B139" s="2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</row>
    <row r="140" spans="1:40" s="59" customFormat="1" ht="15" customHeight="1" x14ac:dyDescent="0.35">
      <c r="A140" s="7"/>
      <c r="B140" s="2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</row>
    <row r="141" spans="1:40" s="59" customFormat="1" ht="15" customHeight="1" x14ac:dyDescent="0.35">
      <c r="A141" s="7"/>
      <c r="B141" s="2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</row>
    <row r="142" spans="1:40" s="59" customFormat="1" ht="15" customHeight="1" x14ac:dyDescent="0.35">
      <c r="A142" s="7"/>
      <c r="B142" s="2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</row>
    <row r="143" spans="1:40" s="59" customFormat="1" ht="15" customHeight="1" x14ac:dyDescent="0.35">
      <c r="A143" s="7"/>
      <c r="B143" s="2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</row>
    <row r="144" spans="1:40" s="59" customFormat="1" ht="15" customHeight="1" x14ac:dyDescent="0.35">
      <c r="A144" s="7"/>
      <c r="B144" s="2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</row>
    <row r="145" spans="1:40" s="59" customFormat="1" ht="15" customHeight="1" x14ac:dyDescent="0.35">
      <c r="A145" s="7"/>
      <c r="B145" s="2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</row>
    <row r="146" spans="1:40" s="59" customFormat="1" ht="15" customHeight="1" x14ac:dyDescent="0.35">
      <c r="A146" s="7"/>
      <c r="B146" s="2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</row>
    <row r="147" spans="1:40" s="59" customFormat="1" ht="1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</row>
    <row r="148" spans="1:40" s="59" customFormat="1" ht="1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</row>
    <row r="149" spans="1:40" s="59" customFormat="1" ht="1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</row>
    <row r="150" spans="1:40" s="59" customFormat="1" ht="1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</row>
    <row r="151" spans="1:40" s="59" customFormat="1" ht="1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</row>
    <row r="152" spans="1:40" s="59" customFormat="1" ht="1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41"/>
      <c r="N152" s="7"/>
      <c r="O152" s="7"/>
      <c r="P152" s="7"/>
      <c r="Q152" s="7"/>
      <c r="R152" s="7"/>
      <c r="S152" s="7"/>
      <c r="T152" s="7"/>
      <c r="U152" s="7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</row>
    <row r="153" spans="1:40" s="59" customFormat="1" ht="15" customHeight="1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</row>
    <row r="154" spans="1:40" s="59" customFormat="1" ht="15" customHeight="1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</row>
    <row r="155" spans="1:40" s="59" customFormat="1" ht="15" customHeight="1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</row>
    <row r="156" spans="1:40" s="59" customFormat="1" ht="15" customHeight="1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</row>
    <row r="157" spans="1:40" s="59" customFormat="1" ht="15" customHeight="1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</row>
    <row r="158" spans="1:40" s="59" customFormat="1" ht="15" customHeight="1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</row>
    <row r="159" spans="1:40" s="59" customFormat="1" ht="15" customHeight="1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</row>
    <row r="160" spans="1:40" s="59" customFormat="1" ht="15" customHeight="1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</row>
    <row r="161" spans="1:40" s="59" customFormat="1" ht="15" customHeight="1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</row>
    <row r="162" spans="1:40" s="59" customFormat="1" ht="15" customHeight="1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</row>
    <row r="163" spans="1:40" s="59" customFormat="1" ht="15" customHeight="1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</row>
    <row r="164" spans="1:40" s="59" customFormat="1" ht="15" customHeight="1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</row>
    <row r="165" spans="1:40" s="59" customFormat="1" ht="15" customHeight="1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</row>
    <row r="166" spans="1:40" s="59" customFormat="1" ht="15" customHeight="1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</row>
    <row r="167" spans="1:40" s="59" customFormat="1" ht="15" customHeight="1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</row>
    <row r="168" spans="1:40" s="59" customFormat="1" ht="15" customHeight="1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</row>
    <row r="169" spans="1:40" s="59" customFormat="1" ht="15" customHeight="1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</row>
    <row r="170" spans="1:40" s="59" customFormat="1" ht="15" customHeight="1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</row>
    <row r="171" spans="1:40" s="59" customFormat="1" ht="15" customHeight="1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</row>
    <row r="172" spans="1:40" s="59" customFormat="1" ht="15" customHeight="1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</row>
    <row r="173" spans="1:40" s="59" customFormat="1" ht="15" customHeight="1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</row>
    <row r="174" spans="1:40" s="59" customFormat="1" ht="15" customHeight="1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</row>
    <row r="175" spans="1:40" s="59" customFormat="1" ht="15" customHeight="1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</row>
    <row r="176" spans="1:40" s="59" customFormat="1" ht="15" customHeight="1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</row>
    <row r="177" spans="1:40" s="59" customFormat="1" ht="15" customHeight="1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</row>
    <row r="178" spans="1:40" s="59" customFormat="1" ht="15" customHeight="1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</row>
    <row r="179" spans="1:40" s="59" customFormat="1" ht="15" customHeight="1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</row>
    <row r="180" spans="1:40" s="59" customFormat="1" ht="15" customHeight="1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</row>
    <row r="181" spans="1:40" s="59" customFormat="1" ht="15" customHeight="1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</row>
    <row r="182" spans="1:40" s="59" customFormat="1" ht="15" customHeight="1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</row>
    <row r="183" spans="1:40" s="59" customFormat="1" ht="15" customHeight="1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</row>
    <row r="184" spans="1:40" s="59" customFormat="1" ht="15" customHeight="1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</row>
    <row r="185" spans="1:40" s="59" customFormat="1" ht="15" customHeight="1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</row>
    <row r="186" spans="1:40" s="59" customFormat="1" ht="15" customHeight="1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</row>
    <row r="187" spans="1:40" s="59" customFormat="1" ht="15" customHeight="1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</row>
    <row r="188" spans="1:40" s="59" customFormat="1" ht="15" customHeight="1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</row>
    <row r="189" spans="1:40" s="59" customFormat="1" ht="15" customHeight="1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</row>
    <row r="190" spans="1:40" s="59" customFormat="1" ht="15" customHeight="1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</row>
    <row r="191" spans="1:40" s="59" customFormat="1" ht="15" customHeight="1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</row>
    <row r="192" spans="1:40" s="59" customFormat="1" ht="15" customHeight="1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</row>
    <row r="193" spans="1:40" s="59" customFormat="1" ht="15" customHeight="1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</row>
    <row r="194" spans="1:40" s="59" customFormat="1" ht="15" customHeight="1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</row>
    <row r="195" spans="1:40" s="59" customFormat="1" ht="15" customHeight="1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</row>
    <row r="196" spans="1:40" s="59" customFormat="1" ht="15" customHeight="1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</row>
    <row r="197" spans="1:40" s="59" customFormat="1" ht="15" customHeight="1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</row>
    <row r="198" spans="1:40" s="59" customFormat="1" ht="15" customHeight="1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</row>
    <row r="199" spans="1:40" s="59" customFormat="1" ht="15" customHeight="1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</row>
    <row r="200" spans="1:40" s="59" customFormat="1" ht="15" customHeight="1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</row>
    <row r="201" spans="1:40" s="59" customFormat="1" ht="15" customHeight="1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</row>
    <row r="202" spans="1:40" s="59" customFormat="1" ht="15" customHeight="1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</row>
    <row r="203" spans="1:40" s="59" customFormat="1" ht="15" customHeight="1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</row>
    <row r="204" spans="1:40" s="59" customFormat="1" ht="15" customHeight="1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</row>
    <row r="205" spans="1:40" s="59" customFormat="1" ht="15" customHeight="1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</row>
    <row r="206" spans="1:40" s="59" customFormat="1" ht="15" customHeight="1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</row>
    <row r="207" spans="1:40" s="59" customFormat="1" ht="15" customHeight="1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</row>
    <row r="208" spans="1:40" s="59" customFormat="1" ht="15" customHeight="1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</row>
    <row r="209" spans="1:40" s="59" customFormat="1" ht="15" customHeight="1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</row>
    <row r="210" spans="1:40" s="59" customFormat="1" ht="15" customHeight="1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</row>
    <row r="211" spans="1:40" s="59" customFormat="1" ht="15" customHeight="1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</row>
    <row r="212" spans="1:40" s="59" customFormat="1" ht="15" customHeight="1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</row>
    <row r="213" spans="1:40" s="59" customFormat="1" ht="15" customHeight="1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</row>
    <row r="214" spans="1:40" s="59" customFormat="1" ht="15" customHeight="1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</row>
    <row r="215" spans="1:40" s="59" customFormat="1" ht="15" customHeight="1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</row>
    <row r="216" spans="1:40" s="59" customFormat="1" ht="15" customHeight="1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</row>
    <row r="217" spans="1:40" s="59" customFormat="1" ht="15" customHeight="1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</row>
    <row r="218" spans="1:40" s="59" customFormat="1" ht="15" customHeight="1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</row>
    <row r="219" spans="1:40" s="59" customFormat="1" ht="15" customHeight="1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</row>
    <row r="220" spans="1:40" s="59" customFormat="1" ht="15" customHeight="1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</row>
    <row r="221" spans="1:40" s="59" customFormat="1" ht="15" customHeight="1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</row>
    <row r="222" spans="1:40" s="59" customFormat="1" ht="15" customHeight="1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</row>
    <row r="223" spans="1:40" s="59" customFormat="1" ht="15" customHeight="1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</row>
    <row r="224" spans="1:40" s="59" customFormat="1" ht="15" customHeight="1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</row>
    <row r="225" spans="1:40" s="59" customFormat="1" ht="15" customHeight="1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</row>
    <row r="226" spans="1:40" s="59" customFormat="1" ht="15" customHeight="1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</row>
    <row r="227" spans="1:40" s="59" customFormat="1" ht="15" customHeight="1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</row>
    <row r="228" spans="1:40" s="59" customFormat="1" ht="15" customHeight="1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</row>
    <row r="229" spans="1:40" s="59" customFormat="1" ht="15" customHeight="1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</row>
    <row r="230" spans="1:40" s="59" customFormat="1" ht="15" customHeight="1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</row>
    <row r="231" spans="1:40" s="59" customFormat="1" ht="15" customHeight="1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</row>
    <row r="232" spans="1:40" s="59" customFormat="1" ht="15" customHeight="1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</row>
    <row r="233" spans="1:40" s="59" customFormat="1" ht="15" customHeight="1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</row>
    <row r="234" spans="1:40" s="59" customFormat="1" ht="15" customHeight="1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</row>
    <row r="235" spans="1:40" s="59" customFormat="1" ht="15" customHeight="1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</row>
    <row r="236" spans="1:40" s="59" customFormat="1" ht="15" customHeight="1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</row>
    <row r="237" spans="1:40" s="59" customFormat="1" ht="15" customHeight="1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</row>
    <row r="238" spans="1:40" s="59" customFormat="1" ht="15" customHeight="1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</row>
    <row r="239" spans="1:40" s="59" customFormat="1" ht="15" customHeight="1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</row>
    <row r="240" spans="1:40" s="59" customFormat="1" ht="15" customHeight="1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</row>
    <row r="241" spans="1:40" s="59" customFormat="1" ht="15" customHeight="1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</row>
    <row r="242" spans="1:40" s="59" customFormat="1" ht="15" customHeight="1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</row>
    <row r="243" spans="1:40" s="59" customFormat="1" ht="15" customHeight="1" x14ac:dyDescent="0.3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</row>
    <row r="244" spans="1:40" s="59" customFormat="1" ht="15" customHeight="1" x14ac:dyDescent="0.3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</row>
    <row r="245" spans="1:40" s="59" customFormat="1" ht="15" customHeight="1" x14ac:dyDescent="0.3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</row>
    <row r="246" spans="1:40" s="59" customFormat="1" ht="15" customHeight="1" x14ac:dyDescent="0.3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</row>
    <row r="247" spans="1:40" s="59" customFormat="1" ht="15" customHeight="1" x14ac:dyDescent="0.3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</row>
    <row r="248" spans="1:40" s="59" customFormat="1" ht="15" customHeight="1" x14ac:dyDescent="0.3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</row>
    <row r="249" spans="1:40" s="59" customFormat="1" ht="15" customHeight="1" x14ac:dyDescent="0.3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</row>
    <row r="250" spans="1:40" s="59" customFormat="1" ht="15" customHeight="1" x14ac:dyDescent="0.3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</row>
    <row r="251" spans="1:40" s="59" customFormat="1" ht="15" customHeight="1" x14ac:dyDescent="0.3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</row>
    <row r="252" spans="1:40" s="59" customFormat="1" ht="15" customHeight="1" x14ac:dyDescent="0.3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</row>
    <row r="253" spans="1:40" s="59" customFormat="1" ht="15" customHeight="1" x14ac:dyDescent="0.3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</row>
    <row r="254" spans="1:40" s="59" customFormat="1" ht="15" customHeight="1" x14ac:dyDescent="0.3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</row>
    <row r="255" spans="1:40" s="59" customFormat="1" ht="15" customHeight="1" x14ac:dyDescent="0.3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</row>
    <row r="256" spans="1:40" s="59" customFormat="1" ht="15" customHeight="1" x14ac:dyDescent="0.3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</row>
    <row r="257" spans="1:40" s="59" customFormat="1" ht="15" customHeight="1" x14ac:dyDescent="0.3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</row>
    <row r="258" spans="1:40" s="59" customFormat="1" ht="15" customHeight="1" x14ac:dyDescent="0.3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</row>
    <row r="259" spans="1:40" s="59" customFormat="1" ht="15" customHeight="1" x14ac:dyDescent="0.3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</row>
    <row r="260" spans="1:40" s="59" customFormat="1" ht="15" customHeight="1" x14ac:dyDescent="0.3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</row>
    <row r="261" spans="1:40" s="59" customFormat="1" ht="15" customHeight="1" x14ac:dyDescent="0.3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</row>
    <row r="262" spans="1:40" s="59" customFormat="1" ht="15" customHeight="1" x14ac:dyDescent="0.3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</row>
    <row r="263" spans="1:40" s="59" customFormat="1" ht="15" customHeight="1" x14ac:dyDescent="0.3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</row>
    <row r="264" spans="1:40" s="59" customFormat="1" ht="15" customHeight="1" x14ac:dyDescent="0.3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</row>
    <row r="265" spans="1:40" s="59" customFormat="1" ht="15" customHeight="1" x14ac:dyDescent="0.3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</row>
    <row r="266" spans="1:40" s="59" customFormat="1" ht="15" customHeight="1" x14ac:dyDescent="0.3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</row>
    <row r="267" spans="1:40" s="59" customFormat="1" ht="15" customHeight="1" x14ac:dyDescent="0.3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</row>
    <row r="268" spans="1:40" s="59" customFormat="1" ht="15" customHeight="1" x14ac:dyDescent="0.3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</row>
    <row r="269" spans="1:40" s="59" customFormat="1" ht="15" customHeight="1" x14ac:dyDescent="0.3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</row>
    <row r="270" spans="1:40" s="59" customFormat="1" ht="15" customHeight="1" x14ac:dyDescent="0.3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</row>
    <row r="271" spans="1:40" s="59" customFormat="1" ht="15" customHeight="1" x14ac:dyDescent="0.3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</row>
    <row r="272" spans="1:40" s="59" customFormat="1" ht="15" customHeight="1" x14ac:dyDescent="0.3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</row>
    <row r="273" spans="1:40" s="59" customFormat="1" ht="15" customHeight="1" x14ac:dyDescent="0.3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</row>
    <row r="274" spans="1:40" s="59" customFormat="1" ht="15" customHeight="1" x14ac:dyDescent="0.3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</row>
    <row r="275" spans="1:40" s="59" customFormat="1" ht="15" customHeight="1" x14ac:dyDescent="0.3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</row>
    <row r="276" spans="1:40" s="59" customFormat="1" ht="15" customHeight="1" x14ac:dyDescent="0.3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</row>
    <row r="277" spans="1:40" s="59" customFormat="1" ht="15" customHeight="1" x14ac:dyDescent="0.3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</row>
    <row r="278" spans="1:40" s="59" customFormat="1" ht="15" customHeight="1" x14ac:dyDescent="0.3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</row>
    <row r="279" spans="1:40" s="59" customFormat="1" ht="15" customHeight="1" x14ac:dyDescent="0.3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</row>
    <row r="280" spans="1:40" s="59" customFormat="1" ht="15" customHeight="1" x14ac:dyDescent="0.3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</row>
    <row r="281" spans="1:40" s="59" customFormat="1" ht="15" customHeight="1" x14ac:dyDescent="0.3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</row>
    <row r="282" spans="1:40" s="59" customFormat="1" ht="15" customHeight="1" x14ac:dyDescent="0.3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</row>
    <row r="283" spans="1:40" s="59" customFormat="1" ht="15" customHeight="1" x14ac:dyDescent="0.3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</row>
    <row r="284" spans="1:40" s="59" customFormat="1" ht="15" customHeight="1" x14ac:dyDescent="0.3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</row>
    <row r="285" spans="1:40" s="59" customFormat="1" ht="15" customHeight="1" x14ac:dyDescent="0.3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</row>
    <row r="286" spans="1:40" s="59" customFormat="1" ht="15" customHeight="1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</row>
    <row r="287" spans="1:40" ht="15" customHeight="1" x14ac:dyDescent="0.3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</row>
    <row r="288" spans="1:40" ht="15" customHeight="1" x14ac:dyDescent="0.3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</row>
    <row r="289" spans="1:40" ht="15" customHeight="1" x14ac:dyDescent="0.3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</row>
    <row r="290" spans="1:40" ht="15" customHeight="1" x14ac:dyDescent="0.3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</row>
    <row r="291" spans="1:40" ht="15" customHeight="1" x14ac:dyDescent="0.3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</row>
    <row r="292" spans="1:40" ht="15" customHeight="1" x14ac:dyDescent="0.3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</row>
    <row r="293" spans="1:40" ht="15" customHeight="1" x14ac:dyDescent="0.3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</row>
    <row r="294" spans="1:40" ht="15" customHeight="1" x14ac:dyDescent="0.3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</row>
    <row r="295" spans="1:40" ht="15" customHeight="1" x14ac:dyDescent="0.3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</row>
    <row r="296" spans="1:40" ht="15" customHeight="1" x14ac:dyDescent="0.3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</row>
    <row r="297" spans="1:40" ht="15" customHeight="1" x14ac:dyDescent="0.3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</row>
    <row r="298" spans="1:40" ht="15" customHeight="1" x14ac:dyDescent="0.3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</row>
    <row r="299" spans="1:40" ht="15" customHeight="1" x14ac:dyDescent="0.3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</row>
    <row r="300" spans="1:40" ht="15" customHeight="1" x14ac:dyDescent="0.3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</row>
    <row r="301" spans="1:40" ht="15" customHeight="1" x14ac:dyDescent="0.3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</row>
    <row r="302" spans="1:40" ht="15" customHeight="1" x14ac:dyDescent="0.3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</row>
    <row r="303" spans="1:40" ht="15" customHeight="1" x14ac:dyDescent="0.3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</row>
    <row r="304" spans="1:40" ht="15" customHeight="1" x14ac:dyDescent="0.3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</row>
    <row r="305" spans="1:40" ht="15" customHeight="1" x14ac:dyDescent="0.3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</row>
    <row r="306" spans="1:40" ht="15" customHeight="1" x14ac:dyDescent="0.3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</row>
    <row r="307" spans="1:40" ht="15" customHeight="1" x14ac:dyDescent="0.3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</row>
    <row r="308" spans="1:40" ht="15" customHeight="1" x14ac:dyDescent="0.3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</row>
    <row r="309" spans="1:40" ht="15" customHeight="1" x14ac:dyDescent="0.3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</row>
    <row r="310" spans="1:40" ht="15" customHeight="1" x14ac:dyDescent="0.3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</row>
    <row r="311" spans="1:40" ht="15" customHeight="1" x14ac:dyDescent="0.3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</row>
    <row r="312" spans="1:40" ht="15" customHeight="1" x14ac:dyDescent="0.3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</row>
    <row r="313" spans="1:40" ht="15" customHeight="1" x14ac:dyDescent="0.3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</row>
    <row r="314" spans="1:40" ht="15" customHeight="1" x14ac:dyDescent="0.3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</row>
    <row r="315" spans="1:40" ht="15" customHeight="1" x14ac:dyDescent="0.3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</row>
    <row r="316" spans="1:40" ht="15" customHeight="1" x14ac:dyDescent="0.3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</row>
    <row r="317" spans="1:40" ht="15" customHeight="1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</row>
    <row r="318" spans="1:40" ht="15" customHeight="1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</row>
    <row r="319" spans="1:40" ht="15" customHeight="1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</row>
    <row r="320" spans="1:40" ht="15" customHeight="1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</row>
    <row r="321" spans="1:40" ht="15" customHeight="1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</row>
    <row r="322" spans="1:40" ht="15" customHeight="1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</row>
    <row r="323" spans="1:40" ht="15" customHeight="1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</row>
    <row r="324" spans="1:40" ht="15" customHeight="1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</row>
    <row r="325" spans="1:40" ht="15" customHeight="1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</row>
    <row r="326" spans="1:40" ht="15" customHeight="1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</row>
    <row r="327" spans="1:40" ht="15" customHeight="1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</row>
    <row r="328" spans="1:40" ht="15" customHeight="1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</row>
    <row r="329" spans="1:40" ht="15" customHeight="1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</row>
    <row r="330" spans="1:40" ht="15" customHeight="1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</row>
    <row r="331" spans="1:40" ht="15" customHeight="1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</row>
    <row r="332" spans="1:40" ht="15" customHeight="1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</row>
    <row r="333" spans="1:40" ht="15" customHeight="1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</row>
    <row r="334" spans="1:40" ht="15" customHeight="1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</row>
    <row r="335" spans="1:40" ht="15" customHeight="1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</row>
    <row r="336" spans="1:40" ht="15" customHeight="1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</row>
    <row r="337" spans="1:40" ht="15" customHeight="1" x14ac:dyDescent="0.3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</row>
    <row r="338" spans="1:40" ht="15" customHeight="1" x14ac:dyDescent="0.3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</row>
    <row r="339" spans="1:40" ht="15" customHeight="1" x14ac:dyDescent="0.3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</row>
    <row r="340" spans="1:40" ht="15" customHeight="1" x14ac:dyDescent="0.3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</row>
    <row r="341" spans="1:40" ht="15" customHeight="1" x14ac:dyDescent="0.3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</row>
    <row r="342" spans="1:40" ht="15" customHeight="1" x14ac:dyDescent="0.3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</row>
    <row r="343" spans="1:40" ht="15" customHeight="1" x14ac:dyDescent="0.3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</row>
    <row r="344" spans="1:40" ht="15" customHeight="1" x14ac:dyDescent="0.3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</row>
    <row r="345" spans="1:40" ht="15" customHeight="1" x14ac:dyDescent="0.3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</row>
    <row r="346" spans="1:40" ht="15" customHeight="1" x14ac:dyDescent="0.3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</row>
    <row r="347" spans="1:40" ht="15" customHeight="1" x14ac:dyDescent="0.3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</row>
    <row r="348" spans="1:40" ht="15" customHeight="1" x14ac:dyDescent="0.3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</row>
    <row r="349" spans="1:40" ht="15" customHeight="1" x14ac:dyDescent="0.3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</row>
    <row r="350" spans="1:40" ht="15" customHeight="1" x14ac:dyDescent="0.3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</row>
    <row r="351" spans="1:40" ht="15" customHeight="1" x14ac:dyDescent="0.3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</row>
    <row r="352" spans="1:40" ht="15" customHeight="1" x14ac:dyDescent="0.3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</row>
    <row r="353" spans="1:40" ht="15" customHeight="1" x14ac:dyDescent="0.3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</row>
    <row r="354" spans="1:40" ht="15" customHeight="1" x14ac:dyDescent="0.3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</row>
    <row r="355" spans="1:40" ht="15" customHeight="1" x14ac:dyDescent="0.3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</row>
    <row r="356" spans="1:40" ht="15" customHeight="1" x14ac:dyDescent="0.3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</row>
    <row r="357" spans="1:40" ht="15" customHeight="1" x14ac:dyDescent="0.3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</row>
    <row r="358" spans="1:40" ht="15" customHeight="1" x14ac:dyDescent="0.3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</row>
    <row r="359" spans="1:40" ht="15" customHeight="1" x14ac:dyDescent="0.3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</row>
    <row r="360" spans="1:40" ht="15" customHeight="1" x14ac:dyDescent="0.3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</row>
    <row r="361" spans="1:40" ht="15" customHeight="1" x14ac:dyDescent="0.3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</row>
    <row r="362" spans="1:40" ht="15" customHeight="1" x14ac:dyDescent="0.3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</row>
    <row r="363" spans="1:40" ht="15" customHeight="1" x14ac:dyDescent="0.3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</row>
    <row r="364" spans="1:40" ht="15" customHeight="1" x14ac:dyDescent="0.3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</row>
    <row r="365" spans="1:40" ht="15" customHeight="1" x14ac:dyDescent="0.3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</row>
    <row r="366" spans="1:40" ht="15" customHeight="1" x14ac:dyDescent="0.3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</row>
    <row r="367" spans="1:40" ht="15" customHeight="1" x14ac:dyDescent="0.3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</row>
    <row r="368" spans="1:40" ht="15" customHeight="1" x14ac:dyDescent="0.3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</row>
    <row r="369" spans="1:40" ht="15" customHeight="1" x14ac:dyDescent="0.3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</row>
    <row r="370" spans="1:40" ht="15" customHeight="1" x14ac:dyDescent="0.3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</row>
    <row r="371" spans="1:40" ht="15" customHeight="1" x14ac:dyDescent="0.3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</row>
    <row r="372" spans="1:40" ht="15" customHeight="1" x14ac:dyDescent="0.3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</row>
    <row r="373" spans="1:40" ht="15" customHeight="1" x14ac:dyDescent="0.3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</row>
    <row r="374" spans="1:40" ht="15" customHeight="1" x14ac:dyDescent="0.3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</row>
    <row r="375" spans="1:40" ht="15" customHeight="1" x14ac:dyDescent="0.3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</row>
    <row r="376" spans="1:40" ht="15" customHeight="1" x14ac:dyDescent="0.3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</row>
    <row r="377" spans="1:40" ht="15" customHeight="1" x14ac:dyDescent="0.3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</row>
    <row r="378" spans="1:40" ht="15" customHeight="1" x14ac:dyDescent="0.3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</row>
    <row r="379" spans="1:40" ht="15" customHeight="1" x14ac:dyDescent="0.3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</row>
    <row r="380" spans="1:40" ht="15" customHeight="1" x14ac:dyDescent="0.3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</row>
    <row r="381" spans="1:40" ht="15" customHeight="1" x14ac:dyDescent="0.3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</row>
    <row r="382" spans="1:40" ht="15" customHeight="1" x14ac:dyDescent="0.3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</row>
    <row r="383" spans="1:40" ht="15" customHeight="1" x14ac:dyDescent="0.3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</row>
    <row r="384" spans="1:40" ht="15" customHeight="1" x14ac:dyDescent="0.3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</row>
    <row r="385" spans="1:40" ht="15" customHeight="1" x14ac:dyDescent="0.3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</row>
    <row r="386" spans="1:40" ht="15" customHeight="1" x14ac:dyDescent="0.3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</row>
    <row r="387" spans="1:40" ht="15" customHeight="1" x14ac:dyDescent="0.3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</row>
    <row r="388" spans="1:40" ht="15" customHeight="1" x14ac:dyDescent="0.3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</row>
    <row r="389" spans="1:40" ht="15" customHeight="1" x14ac:dyDescent="0.3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</row>
    <row r="390" spans="1:40" ht="15" customHeight="1" x14ac:dyDescent="0.3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</row>
    <row r="391" spans="1:40" ht="15" customHeight="1" x14ac:dyDescent="0.3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</row>
    <row r="392" spans="1:40" ht="15" customHeight="1" x14ac:dyDescent="0.3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</row>
    <row r="393" spans="1:40" ht="15" customHeight="1" x14ac:dyDescent="0.3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</row>
    <row r="394" spans="1:40" ht="15" customHeight="1" x14ac:dyDescent="0.3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</row>
    <row r="395" spans="1:40" ht="15" customHeight="1" x14ac:dyDescent="0.3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</row>
    <row r="396" spans="1:40" ht="15" customHeight="1" x14ac:dyDescent="0.3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</row>
    <row r="397" spans="1:40" ht="15" customHeight="1" x14ac:dyDescent="0.3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</row>
    <row r="398" spans="1:40" ht="15" customHeight="1" x14ac:dyDescent="0.3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</row>
    <row r="399" spans="1:40" ht="15" customHeight="1" x14ac:dyDescent="0.3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</row>
    <row r="400" spans="1:40" ht="15" customHeight="1" x14ac:dyDescent="0.3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</row>
    <row r="401" spans="1:40" ht="15" customHeight="1" x14ac:dyDescent="0.3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</row>
    <row r="402" spans="1:40" ht="15" customHeight="1" x14ac:dyDescent="0.3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</row>
    <row r="403" spans="1:40" ht="15" customHeight="1" x14ac:dyDescent="0.3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</row>
    <row r="404" spans="1:40" ht="15" customHeight="1" x14ac:dyDescent="0.3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</row>
    <row r="405" spans="1:40" ht="15" customHeight="1" x14ac:dyDescent="0.3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</row>
    <row r="406" spans="1:40" ht="15" customHeight="1" x14ac:dyDescent="0.3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</row>
    <row r="407" spans="1:40" ht="15" customHeight="1" x14ac:dyDescent="0.3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</row>
    <row r="408" spans="1:40" ht="15" customHeight="1" x14ac:dyDescent="0.3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</row>
    <row r="409" spans="1:40" ht="15" customHeight="1" x14ac:dyDescent="0.3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</row>
    <row r="410" spans="1:40" ht="15" customHeight="1" x14ac:dyDescent="0.3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</row>
    <row r="411" spans="1:40" ht="15" customHeight="1" x14ac:dyDescent="0.3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</row>
    <row r="412" spans="1:40" ht="15" customHeight="1" x14ac:dyDescent="0.3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</row>
    <row r="413" spans="1:40" ht="15" customHeight="1" x14ac:dyDescent="0.3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</row>
    <row r="414" spans="1:40" ht="15" customHeight="1" x14ac:dyDescent="0.3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</row>
    <row r="415" spans="1:40" ht="15" customHeight="1" x14ac:dyDescent="0.3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</row>
    <row r="416" spans="1:40" ht="15" customHeight="1" x14ac:dyDescent="0.3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</row>
    <row r="417" spans="1:40" ht="15" customHeight="1" x14ac:dyDescent="0.3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</row>
    <row r="418" spans="1:40" ht="15" customHeight="1" x14ac:dyDescent="0.3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</row>
    <row r="419" spans="1:40" ht="15" customHeight="1" x14ac:dyDescent="0.3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</row>
    <row r="420" spans="1:40" ht="15" customHeight="1" x14ac:dyDescent="0.3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</row>
    <row r="421" spans="1:40" ht="15" customHeight="1" x14ac:dyDescent="0.3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</row>
    <row r="422" spans="1:40" ht="15" customHeight="1" x14ac:dyDescent="0.3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</row>
    <row r="423" spans="1:40" ht="15" customHeight="1" x14ac:dyDescent="0.3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</row>
    <row r="424" spans="1:40" ht="15" customHeight="1" x14ac:dyDescent="0.3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</row>
    <row r="425" spans="1:40" ht="15" customHeight="1" x14ac:dyDescent="0.3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</row>
    <row r="426" spans="1:40" ht="15" customHeight="1" x14ac:dyDescent="0.3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</row>
    <row r="427" spans="1:40" ht="15" customHeight="1" x14ac:dyDescent="0.3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</row>
    <row r="428" spans="1:40" ht="15" customHeight="1" x14ac:dyDescent="0.3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</row>
    <row r="429" spans="1:40" ht="15" customHeight="1" x14ac:dyDescent="0.3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</row>
    <row r="430" spans="1:40" ht="15" customHeight="1" x14ac:dyDescent="0.3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</row>
    <row r="431" spans="1:40" ht="15" customHeight="1" x14ac:dyDescent="0.3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</row>
    <row r="432" spans="1:40" ht="15" customHeight="1" x14ac:dyDescent="0.3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</row>
    <row r="433" spans="1:40" ht="15" customHeight="1" x14ac:dyDescent="0.3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</row>
    <row r="434" spans="1:40" ht="15" customHeight="1" x14ac:dyDescent="0.3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</row>
    <row r="435" spans="1:40" ht="15" customHeight="1" x14ac:dyDescent="0.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</row>
    <row r="436" spans="1:40" ht="15" customHeight="1" x14ac:dyDescent="0.3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</row>
    <row r="437" spans="1:40" ht="15" customHeight="1" x14ac:dyDescent="0.3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</row>
    <row r="438" spans="1:40" ht="15" customHeight="1" x14ac:dyDescent="0.3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</row>
    <row r="439" spans="1:40" ht="15" customHeight="1" x14ac:dyDescent="0.3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</row>
    <row r="440" spans="1:40" ht="15" customHeight="1" x14ac:dyDescent="0.3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</row>
    <row r="441" spans="1:40" ht="15" customHeight="1" x14ac:dyDescent="0.3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</row>
    <row r="442" spans="1:40" ht="15" customHeight="1" x14ac:dyDescent="0.3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</row>
    <row r="443" spans="1:40" ht="15" customHeight="1" x14ac:dyDescent="0.3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</row>
    <row r="444" spans="1:40" ht="15" customHeight="1" x14ac:dyDescent="0.3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</row>
    <row r="445" spans="1:40" ht="15" customHeight="1" x14ac:dyDescent="0.3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</row>
    <row r="446" spans="1:40" ht="15" customHeight="1" x14ac:dyDescent="0.3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</row>
    <row r="447" spans="1:40" ht="15" customHeight="1" x14ac:dyDescent="0.3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</row>
    <row r="448" spans="1:40" ht="15" customHeight="1" x14ac:dyDescent="0.3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</row>
    <row r="449" spans="1:40" ht="15" customHeight="1" x14ac:dyDescent="0.3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</row>
    <row r="450" spans="1:40" ht="15" customHeight="1" x14ac:dyDescent="0.3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</row>
    <row r="451" spans="1:40" ht="15" customHeight="1" x14ac:dyDescent="0.3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</row>
    <row r="452" spans="1:40" ht="15" customHeight="1" x14ac:dyDescent="0.3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</row>
    <row r="453" spans="1:40" ht="15" customHeight="1" x14ac:dyDescent="0.3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</row>
    <row r="454" spans="1:40" ht="15" customHeight="1" x14ac:dyDescent="0.3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</row>
    <row r="455" spans="1:40" ht="15" customHeight="1" x14ac:dyDescent="0.3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</row>
    <row r="456" spans="1:40" ht="15" customHeight="1" x14ac:dyDescent="0.3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</row>
    <row r="457" spans="1:40" ht="15" customHeight="1" x14ac:dyDescent="0.3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</row>
    <row r="458" spans="1:40" ht="15" customHeight="1" x14ac:dyDescent="0.3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</row>
    <row r="459" spans="1:40" ht="15" customHeight="1" x14ac:dyDescent="0.3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</row>
    <row r="460" spans="1:40" ht="15" customHeight="1" x14ac:dyDescent="0.3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</row>
    <row r="461" spans="1:40" ht="15" customHeight="1" x14ac:dyDescent="0.3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</row>
    <row r="462" spans="1:40" ht="15" customHeight="1" x14ac:dyDescent="0.3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</row>
    <row r="463" spans="1:40" ht="15" customHeight="1" x14ac:dyDescent="0.3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</row>
    <row r="464" spans="1:40" ht="15" customHeight="1" x14ac:dyDescent="0.3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</row>
    <row r="465" spans="1:40" ht="15" customHeight="1" x14ac:dyDescent="0.3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</row>
    <row r="466" spans="1:40" ht="15" customHeight="1" x14ac:dyDescent="0.3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</row>
    <row r="467" spans="1:40" ht="15" customHeight="1" x14ac:dyDescent="0.3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</row>
    <row r="468" spans="1:40" ht="15" customHeight="1" x14ac:dyDescent="0.3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</row>
    <row r="469" spans="1:40" ht="15" customHeight="1" x14ac:dyDescent="0.3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</row>
    <row r="470" spans="1:40" ht="15" customHeight="1" x14ac:dyDescent="0.3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</row>
    <row r="471" spans="1:40" ht="15" customHeight="1" x14ac:dyDescent="0.3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</row>
    <row r="472" spans="1:40" ht="15" customHeight="1" x14ac:dyDescent="0.3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</row>
    <row r="473" spans="1:40" ht="15" customHeight="1" x14ac:dyDescent="0.3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</row>
    <row r="474" spans="1:40" ht="15" customHeight="1" x14ac:dyDescent="0.3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</row>
    <row r="475" spans="1:40" ht="15" customHeight="1" x14ac:dyDescent="0.3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</row>
    <row r="476" spans="1:40" ht="15" customHeight="1" x14ac:dyDescent="0.3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</row>
    <row r="477" spans="1:40" ht="15" customHeight="1" x14ac:dyDescent="0.3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</row>
    <row r="478" spans="1:40" ht="15" customHeight="1" x14ac:dyDescent="0.3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</row>
    <row r="479" spans="1:40" ht="15" customHeight="1" x14ac:dyDescent="0.3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</row>
    <row r="480" spans="1:40" ht="15" customHeight="1" x14ac:dyDescent="0.3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</row>
    <row r="481" spans="1:40" ht="15" customHeight="1" x14ac:dyDescent="0.3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</row>
    <row r="482" spans="1:40" ht="15" customHeight="1" x14ac:dyDescent="0.3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</row>
    <row r="483" spans="1:40" ht="15" customHeight="1" x14ac:dyDescent="0.3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</row>
    <row r="484" spans="1:40" ht="15" customHeight="1" x14ac:dyDescent="0.3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</row>
    <row r="485" spans="1:40" ht="15" customHeight="1" x14ac:dyDescent="0.3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</row>
    <row r="486" spans="1:40" ht="15" customHeight="1" x14ac:dyDescent="0.3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</row>
    <row r="487" spans="1:40" ht="15" customHeight="1" x14ac:dyDescent="0.3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</row>
    <row r="488" spans="1:40" ht="15" customHeight="1" x14ac:dyDescent="0.3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</row>
    <row r="489" spans="1:40" ht="15" customHeight="1" x14ac:dyDescent="0.3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</row>
    <row r="490" spans="1:40" ht="15" customHeight="1" x14ac:dyDescent="0.3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</row>
    <row r="491" spans="1:40" ht="15" customHeight="1" x14ac:dyDescent="0.3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</row>
    <row r="492" spans="1:40" ht="15" customHeight="1" x14ac:dyDescent="0.3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</row>
    <row r="493" spans="1:40" ht="15" customHeight="1" x14ac:dyDescent="0.3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</row>
    <row r="494" spans="1:40" ht="15" customHeight="1" x14ac:dyDescent="0.3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</row>
    <row r="495" spans="1:40" ht="15" customHeight="1" x14ac:dyDescent="0.3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</row>
    <row r="496" spans="1:40" ht="15" customHeight="1" x14ac:dyDescent="0.3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</row>
    <row r="497" spans="1:40" ht="15" customHeight="1" x14ac:dyDescent="0.3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</row>
    <row r="498" spans="1:40" ht="15" customHeight="1" x14ac:dyDescent="0.3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</row>
    <row r="499" spans="1:40" ht="15" customHeight="1" x14ac:dyDescent="0.3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</row>
    <row r="500" spans="1:40" ht="15" customHeight="1" x14ac:dyDescent="0.3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</row>
    <row r="501" spans="1:40" ht="15" customHeight="1" x14ac:dyDescent="0.3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</row>
    <row r="502" spans="1:40" ht="15" customHeight="1" x14ac:dyDescent="0.3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</row>
    <row r="503" spans="1:40" ht="15" customHeight="1" x14ac:dyDescent="0.3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</row>
  </sheetData>
  <mergeCells count="3">
    <mergeCell ref="B8:E8"/>
    <mergeCell ref="I8:L8"/>
    <mergeCell ref="B62:E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Series Expense Calcs</vt:lpstr>
      <vt:lpstr>Series S1</vt:lpstr>
      <vt:lpstr>Series Q364</vt:lpstr>
      <vt:lpstr>Series QuarterlyX</vt:lpstr>
      <vt:lpstr>Series Quarterly1</vt:lpstr>
      <vt:lpstr>Series MonthlyIG</vt:lpstr>
      <vt:lpstr>Series Custom1</vt:lpstr>
      <vt:lpstr>Series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Martin St. Pierre</cp:lastModifiedBy>
  <dcterms:created xsi:type="dcterms:W3CDTF">2017-06-08T22:56:09Z</dcterms:created>
  <dcterms:modified xsi:type="dcterms:W3CDTF">2022-04-14T21:13:26Z</dcterms:modified>
</cp:coreProperties>
</file>